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9" activeTab="11"/>
  </bookViews>
  <sheets>
    <sheet name="KOPERT-1" sheetId="1" r:id="rId1"/>
    <sheet name="KOPERT-2" sheetId="2" r:id="rId2"/>
    <sheet name="BILANCI(AKTIVI)" sheetId="3" r:id="rId3"/>
    <sheet name="BILANCI(AKTIVI)(2)" sheetId="4" r:id="rId4"/>
    <sheet name="BILANCI(PASIVI)" sheetId="5" r:id="rId5"/>
    <sheet name="BILANCI(PASIVI) (2)" sheetId="6" r:id="rId6"/>
    <sheet name="P. TE AR SHP (1)" sheetId="7" r:id="rId7"/>
    <sheet name="PASH  ANALITIKE (2)" sheetId="8" r:id="rId8"/>
    <sheet name="KESH FLOU (2)" sheetId="9" r:id="rId9"/>
    <sheet name="P.NDR.KAPITAL" sheetId="10" r:id="rId10"/>
    <sheet name="PA.AN.ARDH-1" sheetId="11" r:id="rId11"/>
    <sheet name="PA.AN .ARDH.-2" sheetId="12" r:id="rId12"/>
    <sheet name="DEKLARAT  TATIM FITIMI" sheetId="13" r:id="rId13"/>
    <sheet name="PASQ.AMORT" sheetId="14" r:id="rId14"/>
    <sheet name="AAM" sheetId="15" r:id="rId15"/>
    <sheet name="AAM (2)" sheetId="16" r:id="rId16"/>
    <sheet name="CAKT  FITIMIT" sheetId="17" r:id="rId17"/>
    <sheet name="INV.AUTOMJETEVE" sheetId="18" r:id="rId18"/>
  </sheets>
  <definedNames>
    <definedName name="_xlnm.Print_Titles" localSheetId="3">'BILANCI(AKTIVI)(2)'!$A:$K,'BILANCI(AKTIVI)(2)'!$1:$2</definedName>
    <definedName name="_xlnm.Print_Titles" localSheetId="5">'BILANCI(PASIVI) (2)'!$B:$K,'BILANCI(PASIVI) (2)'!$1:$2</definedName>
    <definedName name="_xlnm.Print_Titles" localSheetId="7">'PASH  ANALITIKE (2)'!$A:$F,'PASH  ANALITIKE (2)'!$1:$5</definedName>
  </definedNames>
  <calcPr fullCalcOnLoad="1"/>
</workbook>
</file>

<file path=xl/sharedStrings.xml><?xml version="1.0" encoding="utf-8"?>
<sst xmlns="http://schemas.openxmlformats.org/spreadsheetml/2006/main" count="1084" uniqueCount="814">
  <si>
    <t>NR</t>
  </si>
  <si>
    <t>VITI            USHTRIMOR</t>
  </si>
  <si>
    <t>REFERENC</t>
  </si>
  <si>
    <t>VITI            PARAARDHES</t>
  </si>
  <si>
    <t>TOTALI</t>
  </si>
  <si>
    <t>Pozicioni me 31.12.2007</t>
  </si>
  <si>
    <t>Pozicioni   rregulluar</t>
  </si>
  <si>
    <t>Fitimi neto per periudhen kontabel</t>
  </si>
  <si>
    <t>Dividentet e paguar</t>
  </si>
  <si>
    <t>Emetimi  aksioneve</t>
  </si>
  <si>
    <t>Pozicioni me 31.12.2008</t>
  </si>
  <si>
    <t>Efekti ndryshimeve ne politikat kontabel</t>
  </si>
  <si>
    <t>Rritja e rezerves se kapitalit</t>
  </si>
  <si>
    <t>( E PA KONSOLIDUAR)</t>
  </si>
  <si>
    <t>Shitjet neto</t>
  </si>
  <si>
    <t>te  ardhura te tjera nga veprimtarite e shfrytezimit</t>
  </si>
  <si>
    <t>ndryshimet ne inventarin e produkteve te gatshme  dhe prodhimin ne proces</t>
  </si>
  <si>
    <t>702-708x</t>
  </si>
  <si>
    <t>Materialet e konsumuara</t>
  </si>
  <si>
    <t>601-608x</t>
  </si>
  <si>
    <t>kosto e punes  -pagat e personelit-shpenzimet per sigurime shoqerore dhe shendetsore</t>
  </si>
  <si>
    <t>Amortizimet dhe zhvleresimet</t>
  </si>
  <si>
    <t>641-648   644</t>
  </si>
  <si>
    <t>Shpenzime te tjera</t>
  </si>
  <si>
    <t>68x</t>
  </si>
  <si>
    <t>61-63</t>
  </si>
  <si>
    <t>Te ardhurat dhe shpenzimet financiare  nga njesite e kontrolluara</t>
  </si>
  <si>
    <t>Te ardhurat dhe shpenzimet financiare  nga pjesmarrjet</t>
  </si>
  <si>
    <t xml:space="preserve">Te ardhurat dhe shpenzimet financiare  </t>
  </si>
  <si>
    <t>Te ardhurat dhe shpenzimet financiare  nga investime te tjera financiare afategjata</t>
  </si>
  <si>
    <t>Te ardhurat dhe shpenzimet nga interesat</t>
  </si>
  <si>
    <t>763.764.765,664.665</t>
  </si>
  <si>
    <t>Fitimet(humbjet )nga kuresi kembimit</t>
  </si>
  <si>
    <t>Te ardhura dhe shpenzime te tjera  financiare</t>
  </si>
  <si>
    <t>SHENIME</t>
  </si>
  <si>
    <t>BILANCI</t>
  </si>
  <si>
    <t>AKTIVET</t>
  </si>
  <si>
    <t>AKTIVET AFATSHKURTRA</t>
  </si>
  <si>
    <t>I</t>
  </si>
  <si>
    <t>Aktivet  monetare</t>
  </si>
  <si>
    <t>Derivative dhe aktive te mbajtura  per tregetim</t>
  </si>
  <si>
    <t>a</t>
  </si>
  <si>
    <t>b</t>
  </si>
  <si>
    <t>Derivativet</t>
  </si>
  <si>
    <t>Aktivet e mbajtura per tregetim</t>
  </si>
  <si>
    <t>Total  2</t>
  </si>
  <si>
    <t>Aktive te tjera financiare afatshkurtra</t>
  </si>
  <si>
    <t>Llogari /kerkesa te arketushme</t>
  </si>
  <si>
    <t>Llogari kerkesa te tjera te arketushme</t>
  </si>
  <si>
    <t>c</t>
  </si>
  <si>
    <t>Instrumente te tjeta borxhi</t>
  </si>
  <si>
    <t>d</t>
  </si>
  <si>
    <t>Investime te tjera financiare</t>
  </si>
  <si>
    <t>Total  3</t>
  </si>
  <si>
    <t>Inventari</t>
  </si>
  <si>
    <t>e</t>
  </si>
  <si>
    <t>lendet e para</t>
  </si>
  <si>
    <t>Prodhim ne proces</t>
  </si>
  <si>
    <t>Produkte te gatshme</t>
  </si>
  <si>
    <t>mallra per  rishitje</t>
  </si>
  <si>
    <t>Parapagesat per furnizime</t>
  </si>
  <si>
    <t>Total  4</t>
  </si>
  <si>
    <t>Aktivet biollogjike afatshkurtra</t>
  </si>
  <si>
    <t>Aktive afatshkurtra te mbajtura per shitje</t>
  </si>
  <si>
    <t>Totali Aktiveve Afatshkurtra (I)</t>
  </si>
  <si>
    <t>II</t>
  </si>
  <si>
    <t>AKTIVET AFATGJATA</t>
  </si>
  <si>
    <t>Parapagimet dhe shpenzimet e shtyra</t>
  </si>
  <si>
    <t>Investimet financiare afatgjata</t>
  </si>
  <si>
    <t>Aksione dhepjesmarrje ne njesi te kontrolluara</t>
  </si>
  <si>
    <t>Aksione dhe investime te tjera ne pjesmarrje</t>
  </si>
  <si>
    <t>Aksione dhe letra te tjera me vlere</t>
  </si>
  <si>
    <t>llogari / Kerkesa te arketushme afategjata</t>
  </si>
  <si>
    <t>Total  1</t>
  </si>
  <si>
    <t>Aktive afatgjata materiale</t>
  </si>
  <si>
    <t>Toka</t>
  </si>
  <si>
    <t>Ndertesa</t>
  </si>
  <si>
    <t>makineri dhe  paisje</t>
  </si>
  <si>
    <t>Aktive te tjera afatgjata materiale(me vl.kontabel)</t>
  </si>
  <si>
    <t>Aktive biollogjike afatgjata</t>
  </si>
  <si>
    <t xml:space="preserve">aktive afatgjata  jo materiale  </t>
  </si>
  <si>
    <t>Emeri I mire</t>
  </si>
  <si>
    <t>Shpenzimet e zhvillimit</t>
  </si>
  <si>
    <t>Totali aktiveve afatgjata (II)</t>
  </si>
  <si>
    <t>TOTALI AKTIVEVE  (I+II)</t>
  </si>
  <si>
    <t>aktive te tjera afatgjata ( ne proces)</t>
  </si>
  <si>
    <t>DETYRIMET DHE KAPITALI</t>
  </si>
  <si>
    <t>DETYRIMET AFATSHKURTRA</t>
  </si>
  <si>
    <t>Huamarrjet</t>
  </si>
  <si>
    <t>Huate dhe oblikacionet afatshkurtra</t>
  </si>
  <si>
    <t>Kthimet / ripagesat e huave afatgjata</t>
  </si>
  <si>
    <t>Bono te konvertushme</t>
  </si>
  <si>
    <t xml:space="preserve">Huate dhe parapagimet  </t>
  </si>
  <si>
    <t>Te pagushme ndaj furnitoreve</t>
  </si>
  <si>
    <t>Te pagushme ndaj punonjesve</t>
  </si>
  <si>
    <t>Detyrime tatimore</t>
  </si>
  <si>
    <t>Hua te tjera</t>
  </si>
  <si>
    <t>Parapagimet e arketuara</t>
  </si>
  <si>
    <t>Totali-3</t>
  </si>
  <si>
    <t>Totali-2</t>
  </si>
  <si>
    <t>Grandet dhe te ardhurat e shtyra</t>
  </si>
  <si>
    <t>Provizionet afatshkurtra</t>
  </si>
  <si>
    <t>TOTALI  DETYRIMEVE  AFATSHKURTRA (I)</t>
  </si>
  <si>
    <t>DETYRIMET AFATGJATA</t>
  </si>
  <si>
    <t>Huate  afatgjata</t>
  </si>
  <si>
    <t>Hua,bono dhe detyrime nga  qiraja financiare</t>
  </si>
  <si>
    <t>Bonot e konvertushme</t>
  </si>
  <si>
    <t>Totali-1</t>
  </si>
  <si>
    <t>Huamarrje  te  tjera  afatgjata</t>
  </si>
  <si>
    <t>Provizionet afatgjata</t>
  </si>
  <si>
    <t>III</t>
  </si>
  <si>
    <t>KAPITALI</t>
  </si>
  <si>
    <t>Aksionet e pakices</t>
  </si>
  <si>
    <t>Kapitali  aksionerve  te  shoqerise  meme</t>
  </si>
  <si>
    <t>Kapitali  aksioner</t>
  </si>
  <si>
    <t>Primi  aksionit</t>
  </si>
  <si>
    <t>Njesite ose aksionet e thesarit (negative)</t>
  </si>
  <si>
    <t>Rezerva  statutore</t>
  </si>
  <si>
    <t>Rezerva  ligjore</t>
  </si>
  <si>
    <t>Rezerva te tjera</t>
  </si>
  <si>
    <t>Fitimet e pashperndara</t>
  </si>
  <si>
    <t>Fitimi (Humbja) e vitit financiar</t>
  </si>
  <si>
    <t>TOTALI   KAPITALIT</t>
  </si>
  <si>
    <t>TOTALI DETYRIMEVE DHE KAPITALIT (I,II,III)</t>
  </si>
  <si>
    <t>PERSHKRIMI   ELEMENTEVE</t>
  </si>
  <si>
    <t>PASQYRA  E TE ARDHURAVE DHE SHPENZIMEVE (sipas natyres)</t>
  </si>
  <si>
    <t>PASQYRA  E  FLUKSEVE  MONETARE (metoda direkte))</t>
  </si>
  <si>
    <t>A</t>
  </si>
  <si>
    <t>Fluksi  monetar nga vepromtarite e shfrytezimit</t>
  </si>
  <si>
    <t>Mjete    monetare  te  arketuara  nga  klientet</t>
  </si>
  <si>
    <t>Mjete monetare te paguara ndaj furnitoreve dhe punonjesve</t>
  </si>
  <si>
    <t>Mjete monetare te   ardhura nga veprimtarite</t>
  </si>
  <si>
    <t>Interes   I  paguar</t>
  </si>
  <si>
    <t>Mjete monetare neto  nga veprimtarite  e shfrytezimit</t>
  </si>
  <si>
    <t>Fluksi  monetar nga  veprimtaria  I nvestuse</t>
  </si>
  <si>
    <t>Blerja e njesise se kontrolluar x minus parate e arketuara</t>
  </si>
  <si>
    <t>Blerja e aktiveve afatgjata  matariale</t>
  </si>
  <si>
    <t>Te ardhurat nga shitja e paisjeve</t>
  </si>
  <si>
    <t>Interesi  arketuar</t>
  </si>
  <si>
    <t>Dividentet  e  arketuar</t>
  </si>
  <si>
    <t>Mjete monetare neto te  perdorura ne veprimtarite  investuse</t>
  </si>
  <si>
    <t>Fluksi  monetar nga aktivitetet  financiare</t>
  </si>
  <si>
    <t>Te  ardhurat  nga  huamarrjet  afatgjata</t>
  </si>
  <si>
    <t>Te  ardhurat  nga  emetimi  kapitalit  aksioner</t>
  </si>
  <si>
    <t>Pagasat e detyrimeve te qirase  financiare</t>
  </si>
  <si>
    <t>Dividente te paguar</t>
  </si>
  <si>
    <t>Mjete monetare neto e perdorur ne veprimtarite  financiare</t>
  </si>
  <si>
    <t>Mjete monetare ne fillim te periudhes  kontabel</t>
  </si>
  <si>
    <t>Mjete monetare ne fund te periudhes kontabel</t>
  </si>
  <si>
    <t>B</t>
  </si>
  <si>
    <t>C</t>
  </si>
  <si>
    <t>Rritja / renja neto e mjeteve monetare</t>
  </si>
  <si>
    <t>Aksione te thesarit</t>
  </si>
  <si>
    <t>Rezerval ligjore statutore</t>
  </si>
  <si>
    <t>Fitimi pa shperndare</t>
  </si>
  <si>
    <t>Shpenzimet e tatimit mbi fitimin   10%</t>
  </si>
  <si>
    <t>Pjesa e fitimit neto per aksioneret e shoqerise meme</t>
  </si>
  <si>
    <t>Pjesa e fitimit neto per aksioneret e pakices</t>
  </si>
  <si>
    <t>TOTALI   DETYRIMEVE   AFATGJATA (II)</t>
  </si>
  <si>
    <t>TOTALI   DETYRIMEVE   (I+II)</t>
  </si>
  <si>
    <t>Kapitali aksioner i   papaguar</t>
  </si>
  <si>
    <t>Banka dhe institucionet etjera financiare</t>
  </si>
  <si>
    <t xml:space="preserve">   Letra me vlere afatshkurtra</t>
  </si>
  <si>
    <t xml:space="preserve">       Vlera monetare tranzit,ne monedhe te huaj</t>
  </si>
  <si>
    <t xml:space="preserve">       Letra me vlere te pjesemarrjes</t>
  </si>
  <si>
    <t xml:space="preserve">      Letra me vlere te huave</t>
  </si>
  <si>
    <t xml:space="preserve">    Vlera  monetare tranzit</t>
  </si>
  <si>
    <t xml:space="preserve">        Vlera  monetare tranzit,leke</t>
  </si>
  <si>
    <t xml:space="preserve">   Vlera monetare ne banke</t>
  </si>
  <si>
    <t xml:space="preserve">   Vlera arke</t>
  </si>
  <si>
    <t xml:space="preserve"> </t>
  </si>
  <si>
    <t xml:space="preserve">      Vlera monetare  ne banke ne leke</t>
  </si>
  <si>
    <t xml:space="preserve">      Vlera monetare ne  banke monedhe te huaj</t>
  </si>
  <si>
    <t xml:space="preserve">  Vlera te tjera arke</t>
  </si>
  <si>
    <t xml:space="preserve">      Pulla  tatimore</t>
  </si>
  <si>
    <t xml:space="preserve">      Bileta</t>
  </si>
  <si>
    <t xml:space="preserve">      Vlera te tjera </t>
  </si>
  <si>
    <t xml:space="preserve">      Vlera monetare ,ne leke</t>
  </si>
  <si>
    <t xml:space="preserve">      Vlera monetare ,ne monedhe te huaj</t>
  </si>
  <si>
    <t>Hua dhe letra me vlere te borxhit deri 3 muaj</t>
  </si>
  <si>
    <t xml:space="preserve">     Hua te dhena</t>
  </si>
  <si>
    <t xml:space="preserve">        Hua, ne leke</t>
  </si>
  <si>
    <t xml:space="preserve">       Hua, ne monedhe te huaj</t>
  </si>
  <si>
    <t xml:space="preserve">      Letra me vlere te blera ne (leke)</t>
  </si>
  <si>
    <t xml:space="preserve">       Letra me vlere te blera (ne monedhe te huaj)</t>
  </si>
  <si>
    <t>Zhvleresim i   letrave me vlere</t>
  </si>
  <si>
    <t>Derivative dhe aktive te mbajtura per tregetim</t>
  </si>
  <si>
    <t xml:space="preserve">      Aksione</t>
  </si>
  <si>
    <t xml:space="preserve">     Oblikacione</t>
  </si>
  <si>
    <t>Zhvleresimi letrave me vlere</t>
  </si>
  <si>
    <t xml:space="preserve">          Zhvleresime te tjera per aktivet finenciare</t>
  </si>
  <si>
    <t xml:space="preserve">          Vlera pozitive (Aktivet)</t>
  </si>
  <si>
    <t>Te drejta per te arketuar nga proceset  gjyqesore</t>
  </si>
  <si>
    <t>Parapagime te dhena</t>
  </si>
  <si>
    <t>Debotore te tjere ,kreditore te tjere (teprica debitore)</t>
  </si>
  <si>
    <t>Tatim mbi  fitimin (teprica debitore)</t>
  </si>
  <si>
    <t>Te drejta per te arketuar nga shitje e letrave me vlere</t>
  </si>
  <si>
    <t>Tatim mbi te ardhurat personale(teprica debitore)</t>
  </si>
  <si>
    <t>Tatime te tjera mbi punonjesit (teprica debitore)</t>
  </si>
  <si>
    <t>Tatim ne burim (teprica debitore)</t>
  </si>
  <si>
    <t>Shteti tvsh per tu marre</t>
  </si>
  <si>
    <t>Tatime te shtyra (teprica debitore)</t>
  </si>
  <si>
    <t>Te drejta e detyrime ndaj apjestgrup(teprica deditore)</t>
  </si>
  <si>
    <t>Te drejta e dtyrime ndaj aksionerve (teprica debitore)</t>
  </si>
  <si>
    <t>Te drejta ndaj pronarve per kap.nenshk.(tep.debit)</t>
  </si>
  <si>
    <t>Furnitore per mallra,produkte dhe sherbime(tep. Debit)</t>
  </si>
  <si>
    <t>Furnitore per aktive afatgjata (teprica debitore)</t>
  </si>
  <si>
    <t>Zhvleresimi te drejtave dhe detyrimeve(llog. Analitike)</t>
  </si>
  <si>
    <t xml:space="preserve">   Huadhenje afatshkurtra</t>
  </si>
  <si>
    <t xml:space="preserve">   Qriaja financiare</t>
  </si>
  <si>
    <t>Materiale</t>
  </si>
  <si>
    <t>Materiale te tjera</t>
  </si>
  <si>
    <t>Zhvlersimi mallrave dhe produkteve per shitje</t>
  </si>
  <si>
    <t>Parapagesa per furnizime(Materiale te para)</t>
  </si>
  <si>
    <t>Parapagesa per furnizime(Materiale te tjera)</t>
  </si>
  <si>
    <t>Parapagesa per furnizime(Produkte te gatshme)</t>
  </si>
  <si>
    <t>Parapagesa per furnizime(mallra dhe prod. Per shitje))</t>
  </si>
  <si>
    <t>Parapagesa per furnizime(Gje e gjalle))</t>
  </si>
  <si>
    <t>Materiale te para</t>
  </si>
  <si>
    <t xml:space="preserve">            Lende djegese</t>
  </si>
  <si>
    <t xml:space="preserve">           Pjese nderimi</t>
  </si>
  <si>
    <t xml:space="preserve">           Materiale amballazhi</t>
  </si>
  <si>
    <t xml:space="preserve">           Materiale te tjera</t>
  </si>
  <si>
    <t xml:space="preserve">         Prodhim ne proces</t>
  </si>
  <si>
    <t xml:space="preserve">        Punime ne proces</t>
  </si>
  <si>
    <t xml:space="preserve">        Sherbime ne proces</t>
  </si>
  <si>
    <t xml:space="preserve">        Zhveresimi prodhimit ne proces</t>
  </si>
  <si>
    <t xml:space="preserve">    Prodhim ne proces</t>
  </si>
  <si>
    <t xml:space="preserve">        Produkte te gatshme</t>
  </si>
  <si>
    <t xml:space="preserve">        Nenprodukte dhe produkte mbeturione</t>
  </si>
  <si>
    <t xml:space="preserve">       Zhvleresimi produkteve te gatshme</t>
  </si>
  <si>
    <t xml:space="preserve">        Produkte te ndermjetme</t>
  </si>
  <si>
    <t>Shpenzime te periudhave te ardhshme</t>
  </si>
  <si>
    <t>Shpenzime te llogaritura</t>
  </si>
  <si>
    <t>Interesa aktive te llogaritura</t>
  </si>
  <si>
    <t>Te ardhura te tjera</t>
  </si>
  <si>
    <t>Aksione te shoqerive te konntrolluara</t>
  </si>
  <si>
    <t>Zhvleresimi aksioneve te kontrolluara</t>
  </si>
  <si>
    <t>Aksione te shoqerive te lidhura</t>
  </si>
  <si>
    <t>Zvleresimi per aksionet e shoqerove te lidhura</t>
  </si>
  <si>
    <t>Aksione te tjara dhe letrame vlere</t>
  </si>
  <si>
    <t>Zhvleresimi I aksioneve dhe letrave me vlere</t>
  </si>
  <si>
    <t>Huadhenje afatgjata</t>
  </si>
  <si>
    <t>Te drejta te tjera afatgjata</t>
  </si>
  <si>
    <t>Zhvleresimi per huadhenjet  afatgjata</t>
  </si>
  <si>
    <t>Zhvleresimi per te drejtat afatgjata</t>
  </si>
  <si>
    <t>Te drejta dhe detyrime ndaj paleve te treta(ciles afatgjat)</t>
  </si>
  <si>
    <t xml:space="preserve">  Te drejta dhe detyrime ndaj pjestareve te grupit</t>
  </si>
  <si>
    <t xml:space="preserve">        Te drejta dhe detyrime ndaj ortak/aksioner</t>
  </si>
  <si>
    <t xml:space="preserve">        Dividente per te paguar</t>
  </si>
  <si>
    <t>Kliente per mallra,produkte dhe sherbime(ciles. afatgjat)</t>
  </si>
  <si>
    <t>Te drejta per arketim nga proceset gjyqsore (ciles.Agj)</t>
  </si>
  <si>
    <t>Kliente per aktive afatgjata                    (ciles.afatgjate)</t>
  </si>
  <si>
    <t>Premtim pagesa te arketushme              (ciles.afatgjate)</t>
  </si>
  <si>
    <t>Parapagime te dhena                            (ciles. Afatgjate)</t>
  </si>
  <si>
    <t>Debitore te tjere kreditore te tjere(teprica debitore)(a.gj)</t>
  </si>
  <si>
    <t>Te drejta per tu arketuar nga shitja e letrave me vlere(a.gj)</t>
  </si>
  <si>
    <t>Te drejta dhe detyrime ndaj paleve te lidhura (cilec.afatgjat)</t>
  </si>
  <si>
    <t xml:space="preserve"> Huadhenje afatshkurtra</t>
  </si>
  <si>
    <t xml:space="preserve">    Toka,troje,terene</t>
  </si>
  <si>
    <t xml:space="preserve">     Zhvleresimi per tokat</t>
  </si>
  <si>
    <t xml:space="preserve">     Ndertesa</t>
  </si>
  <si>
    <t xml:space="preserve">     Zhvleresimi per ndertesat</t>
  </si>
  <si>
    <t>Instalime teknike,makineri,paisje dhe vegla pune</t>
  </si>
  <si>
    <t>Zhvleresimi inst.tek.makin.paisje,instrument dhe vegla pu.</t>
  </si>
  <si>
    <t>Mjete trasporti</t>
  </si>
  <si>
    <t xml:space="preserve">     Amortizimiper ndertesat</t>
  </si>
  <si>
    <t xml:space="preserve">      Zhvleresimi per mjete trasporti</t>
  </si>
  <si>
    <t>Amortizim Instalime teknike,makineri,paisje dhe vegla pun</t>
  </si>
  <si>
    <t>Amortizimi mjeteve te trasportit</t>
  </si>
  <si>
    <t>Zhvleresimi Aktive te tjera afatgjata materiale.</t>
  </si>
  <si>
    <t>Amortizimi Aktive te tjera afatgjata materiale</t>
  </si>
  <si>
    <t xml:space="preserve">      Mobilje dhe paisje zyre</t>
  </si>
  <si>
    <t xml:space="preserve">      Paisje informatike</t>
  </si>
  <si>
    <t xml:space="preserve">     Te tjera</t>
  </si>
  <si>
    <t>Iventari imet dhe amballazhe</t>
  </si>
  <si>
    <t>Aktive afatgjata  biollogjike</t>
  </si>
  <si>
    <t>Amortizimi   Aktive afatgjata  biollogjike</t>
  </si>
  <si>
    <t>Zhvleresimi  Aktive afatgjata  biollogjike</t>
  </si>
  <si>
    <t>Amortizimi  emrit te mire</t>
  </si>
  <si>
    <t>Zhvleresimi emrit te mire</t>
  </si>
  <si>
    <t>Emeri mire</t>
  </si>
  <si>
    <t>Aktive te tjera afatgjata  jo materiale</t>
  </si>
  <si>
    <t>Koncesione,tedrejta te ngjashme,licensa dhe te ngjashme</t>
  </si>
  <si>
    <t>Amortizimi Koncen,tedrejt. te ngjash.,licensa dhe te ngjash</t>
  </si>
  <si>
    <t>Zhvleresimi Koncen,tedrejt. te ngjash.,licensa dhe te ngjash</t>
  </si>
  <si>
    <t>Te tjera aktive afatgjata jo materiale</t>
  </si>
  <si>
    <t>Amortizimi e tjera aktive afatgjata jo materiale</t>
  </si>
  <si>
    <t>Zhvleresimie tjera aktive afatgjata jo materiale</t>
  </si>
  <si>
    <t xml:space="preserve">   Produkte  te gatshme</t>
  </si>
  <si>
    <t xml:space="preserve">   Mallra per rishitje</t>
  </si>
  <si>
    <t>derivativet</t>
  </si>
  <si>
    <t>Vlerat negative (detyrimet)</t>
  </si>
  <si>
    <t>Letra me vlere te borxhit</t>
  </si>
  <si>
    <t xml:space="preserve">      Primi bonove</t>
  </si>
  <si>
    <t xml:space="preserve">     Zbritja e bonove</t>
  </si>
  <si>
    <t xml:space="preserve">       Kesti llogaritur</t>
  </si>
  <si>
    <t xml:space="preserve">      Intere sa pasive te llogaritura</t>
  </si>
  <si>
    <t xml:space="preserve">      Letra me vlere te emetuara( ne leke)</t>
  </si>
  <si>
    <t>Furnitore per mallra ,produkte e sherbime</t>
  </si>
  <si>
    <t>Premti pagesa ta pagushme</t>
  </si>
  <si>
    <t>Furnitore per aktive afatgjata</t>
  </si>
  <si>
    <t>Detyrime ndaj punonjesve</t>
  </si>
  <si>
    <t xml:space="preserve">     Paga dhe shperblime</t>
  </si>
  <si>
    <t xml:space="preserve">     Paradhenje per punonjesit</t>
  </si>
  <si>
    <t>Detyrime per sig shoqerore</t>
  </si>
  <si>
    <t xml:space="preserve">      Sigurime  shoqerore  dhe shendetsore</t>
  </si>
  <si>
    <t xml:space="preserve">      Organizma te tjere shoqeror</t>
  </si>
  <si>
    <t xml:space="preserve">      Detyrime te tjera</t>
  </si>
  <si>
    <t>Shteti tatim taksa</t>
  </si>
  <si>
    <t>Akciza</t>
  </si>
  <si>
    <t xml:space="preserve">     Tatim mbi te ardhurat personale</t>
  </si>
  <si>
    <t xml:space="preserve">     Tatime te tjera per punonjesit</t>
  </si>
  <si>
    <t xml:space="preserve">     Tatim mbi fitimin</t>
  </si>
  <si>
    <t xml:space="preserve">     Shteti tvsh per tu paguar</t>
  </si>
  <si>
    <t xml:space="preserve">     Tatime te shtyra (tep. Kreditore)</t>
  </si>
  <si>
    <t xml:space="preserve">     Tatim ne burim</t>
  </si>
  <si>
    <t xml:space="preserve">     Tatime te tjera per tu paguar dhe per tu kthyer(te.kre.)</t>
  </si>
  <si>
    <t xml:space="preserve">     Parapagime te marra</t>
  </si>
  <si>
    <t>Divident per tu paguar</t>
  </si>
  <si>
    <t>Qira financiare</t>
  </si>
  <si>
    <t>Te drejta dhe detyrime ndaj pjestarve te tjere te grupit(t.k)</t>
  </si>
  <si>
    <t>Te drejta dhe detyrime ndaj  ortakve dhe aksionerve(t.k)</t>
  </si>
  <si>
    <t>Te drejta ndaj pronareve per kapitalin e nenshkruar(t.k)</t>
  </si>
  <si>
    <t>Detyrime per blerjen e letrave me vlere(t.k)</t>
  </si>
  <si>
    <t>Debitore te tjere kreditore te tjere (t.k)</t>
  </si>
  <si>
    <t xml:space="preserve">Grandet </t>
  </si>
  <si>
    <t>Ineresa pasive te llogaritura</t>
  </si>
  <si>
    <t>Te ardhura te periudhave te ardhshme</t>
  </si>
  <si>
    <t xml:space="preserve">     Grandet </t>
  </si>
  <si>
    <t xml:space="preserve">     Grande afatshkurtra</t>
  </si>
  <si>
    <t xml:space="preserve">      Provizionet </t>
  </si>
  <si>
    <t xml:space="preserve">     provizionet afatshkurtra</t>
  </si>
  <si>
    <t xml:space="preserve">      Letra me vlere te emetuara( ne  monedhe te huaj)</t>
  </si>
  <si>
    <t xml:space="preserve"> Parapagime te marra</t>
  </si>
  <si>
    <t>provizione afatgjata</t>
  </si>
  <si>
    <t>Interesa pasive te shtyra</t>
  </si>
  <si>
    <t>te ardhura te periudhave te ardhshme</t>
  </si>
  <si>
    <t>Huamarrje  afatgjata</t>
  </si>
  <si>
    <t xml:space="preserve">    Bankat</t>
  </si>
  <si>
    <t xml:space="preserve">    Ineresa ta maturuar</t>
  </si>
  <si>
    <t xml:space="preserve">    Oblikacionet</t>
  </si>
  <si>
    <t xml:space="preserve">    Primi oblikacionit</t>
  </si>
  <si>
    <t xml:space="preserve">    Primi bonos</t>
  </si>
  <si>
    <t xml:space="preserve">    Zbritja e bonos</t>
  </si>
  <si>
    <t xml:space="preserve">      Interes I llogaritur</t>
  </si>
  <si>
    <t xml:space="preserve">     kapitali paguar</t>
  </si>
  <si>
    <t xml:space="preserve">    Kapitali nenshkruar ipapaguar</t>
  </si>
  <si>
    <t xml:space="preserve">   Zbritje te lidhura me kapitalin</t>
  </si>
  <si>
    <t xml:space="preserve">    Aksione te thesarit</t>
  </si>
  <si>
    <t xml:space="preserve">    Prime  te lidhyra me kapitalin</t>
  </si>
  <si>
    <t xml:space="preserve">    Rezerva nga rivleresimi</t>
  </si>
  <si>
    <t xml:space="preserve">    Rezerva te tjera</t>
  </si>
  <si>
    <t>REZULTATI TATIMOR</t>
  </si>
  <si>
    <t>Humbje e mbartur</t>
  </si>
  <si>
    <t>Shpenzime per interesa</t>
  </si>
  <si>
    <t>EMERTIMI</t>
  </si>
  <si>
    <t>Paisje informatike</t>
  </si>
  <si>
    <t xml:space="preserve">     Zhvleresime te  tjera per aktivet financiare</t>
  </si>
  <si>
    <t xml:space="preserve">   Vlera monetare ne arke</t>
  </si>
  <si>
    <t xml:space="preserve">   Instrumenta financiare primare   per  tregetim</t>
  </si>
  <si>
    <t xml:space="preserve">  Aktive te tjera financiare per tregetim</t>
  </si>
  <si>
    <t xml:space="preserve">    Kliente per aktive afatgjata</t>
  </si>
  <si>
    <t xml:space="preserve">    kliente per mallra,produkte dhe sherbime</t>
  </si>
  <si>
    <t xml:space="preserve">            Mallra</t>
  </si>
  <si>
    <t xml:space="preserve">    Shpenzimet  e zhvillimit</t>
  </si>
  <si>
    <t xml:space="preserve">    Amortizimi per shpenzimet e zhvillimit</t>
  </si>
  <si>
    <t xml:space="preserve">    Zhvlertesimi per shpenzimet e zhvillimit</t>
  </si>
  <si>
    <t>Total-1</t>
  </si>
  <si>
    <t>Total-3</t>
  </si>
  <si>
    <t>Letra me vlere te blera( Te mbajtura deri ne maturim)</t>
  </si>
  <si>
    <t>Premtim pag. Ark.(behen shitje me leshim premtim pagesa)</t>
  </si>
  <si>
    <t>Te tjera tatime per tu paguar dhe per tu kthyer(tep.debit)</t>
  </si>
  <si>
    <t>Te drejta ndaj pronareve per kapitalin e nensh.(tep.deb)</t>
  </si>
  <si>
    <t>Aktive te tjera afatgjata ( ne proces)</t>
  </si>
  <si>
    <t>Aktive te tjera afatgjata jomateriale</t>
  </si>
  <si>
    <t>Huamarrjet  afatshkurtra</t>
  </si>
  <si>
    <t xml:space="preserve">     Bankat</t>
  </si>
  <si>
    <t xml:space="preserve">     Te tjere tituj</t>
  </si>
  <si>
    <t xml:space="preserve"> Huate dhe oblikacionet afatshkurtra</t>
  </si>
  <si>
    <t xml:space="preserve">      Llogari bankare te zbuluara (overdraftet)</t>
  </si>
  <si>
    <t xml:space="preserve">          Hua(ne leke)</t>
  </si>
  <si>
    <t xml:space="preserve">          Hua(ne monedhe te huaj) </t>
  </si>
  <si>
    <t xml:space="preserve">      Hua ta marra</t>
  </si>
  <si>
    <t>Kthimet ,ripagesat e huave afatgjata</t>
  </si>
  <si>
    <t>Total   -1</t>
  </si>
  <si>
    <t>Shitje neto</t>
  </si>
  <si>
    <t>Shitje produkte të gatshme</t>
  </si>
  <si>
    <t>Shitje mallra</t>
  </si>
  <si>
    <t>Te ardhura te tjera nga veprimtarit e shfrytezimit</t>
  </si>
  <si>
    <t>Shitje produkte të ndërmjetme</t>
  </si>
  <si>
    <t>Shitje nënprodukte dhe produkte mbeturinë</t>
  </si>
  <si>
    <t>Dorëzim punime dhe shërbime</t>
  </si>
  <si>
    <t>Të ardhura nga veprimtari anekse</t>
  </si>
  <si>
    <t>Qira</t>
  </si>
  <si>
    <t>Komisione e ndërmjetësime</t>
  </si>
  <si>
    <t>Transport për të tretet</t>
  </si>
  <si>
    <t>Të tjera</t>
  </si>
  <si>
    <t xml:space="preserve">Ndryshymi ne inventarin e produkteve te gatshme </t>
  </si>
  <si>
    <t>Materjale te konsumuara</t>
  </si>
  <si>
    <t>Kosto e punes</t>
  </si>
  <si>
    <t>Amortizimi dhe zhvleresime</t>
  </si>
  <si>
    <t>Shuma të parashikuara për zhvleresimin e aktiveve qarkulluese</t>
  </si>
  <si>
    <t>Shuma të parashikuara për rreziqe e shpenzime</t>
  </si>
  <si>
    <t>Kuota pjese e shpenzimeve për t’u shpërndare në disa ushtrime</t>
  </si>
  <si>
    <t>Shuma të parashikuara për aktivet financiare</t>
  </si>
  <si>
    <t>Shuma të parashikuara për zhvlëresime të aktiveve financiare qarkulluese</t>
  </si>
  <si>
    <t>PUNIME E SHËRBIME NGA TË TRETET</t>
  </si>
  <si>
    <t>Mirëmbajtje dhe riparime</t>
  </si>
  <si>
    <t>Studime dhe kërkime</t>
  </si>
  <si>
    <t>SHËRBIME TË TJERA</t>
  </si>
  <si>
    <t>Personel nga jashtë njësisë ekonomike</t>
  </si>
  <si>
    <t>Pagesa të ndermjetësëve dhe honorare</t>
  </si>
  <si>
    <t>Pagesa për koncesione, patenta, licenca, marka, të drejta dhe vlera të ngjashme</t>
  </si>
  <si>
    <t>Reklame, publicitet</t>
  </si>
  <si>
    <t>Transferime, udhëtim e dieta</t>
  </si>
  <si>
    <t>Shpenzime postare dhe telekomunikacion</t>
  </si>
  <si>
    <t>Transporte</t>
  </si>
  <si>
    <t>Shërbime  bankare</t>
  </si>
  <si>
    <t>TATIME, TAKSA DHE DERDHJE TË NGJASHME</t>
  </si>
  <si>
    <t>Taksa regjistrimi</t>
  </si>
  <si>
    <t>Të tjera tatime e taksa</t>
  </si>
  <si>
    <t>SHPENZIME TË TJERA TË ZAKONSHME</t>
  </si>
  <si>
    <t>Subvencione e ndihme të dhëna</t>
  </si>
  <si>
    <t>Shpenzime për pritje e dhurata</t>
  </si>
  <si>
    <t>Penalitete, gjoba e dëmshpërblime</t>
  </si>
  <si>
    <t>TË tjera shpenzime rrjedhëse</t>
  </si>
  <si>
    <t>Te ardhurat dhe shpenzimet financiare nga  pjesemarjet</t>
  </si>
  <si>
    <t>Te ardhurat dhe shpenzimet financiare :</t>
  </si>
  <si>
    <t>Te ardhura dhe shpenzime financiare nga investime te tjera financiare afatgjata</t>
  </si>
  <si>
    <t>Te ardhura dhe shpenzime nga interesi</t>
  </si>
  <si>
    <t>Të ardhura nga interesat</t>
  </si>
  <si>
    <t>Fitime (Humbje)nga kursi kembimit</t>
  </si>
  <si>
    <t>Fitime nga shkëmbimet valutore</t>
  </si>
  <si>
    <t>Humbje nga shkëmbimet valutore</t>
  </si>
  <si>
    <t>Te ardhura dhe shpenzime te tjera financiare</t>
  </si>
  <si>
    <t>Të ardhura financiare të tjera</t>
  </si>
  <si>
    <t>Shpenzime financiare të tjera</t>
  </si>
  <si>
    <t>Tatime mbi fitimet</t>
  </si>
  <si>
    <t>Fitimet(humbjet) e vitit ushtrimor (NETO )</t>
  </si>
  <si>
    <t>ZERAT E TE ARDHURAVE DHE SHPENZIMEVE</t>
  </si>
  <si>
    <t>REFERENCA</t>
  </si>
  <si>
    <t>VITI USHTRIMOR</t>
  </si>
  <si>
    <t>VITI PARAARDHES</t>
  </si>
  <si>
    <t>PASQYRA E TE ARDHURAVE DHE SHPENZIMEVE   ANALITIKE   (SIPAS NATYRES)</t>
  </si>
  <si>
    <t>Totali I shpenzimeve(   shuma 7-10)</t>
  </si>
  <si>
    <t>Teardhurat dhe shpenzimet financiare nga njesite e kontrolluara</t>
  </si>
  <si>
    <t>TE ARDHURA NGA GRANTET</t>
  </si>
  <si>
    <t>TË ARDHURA TË TJERA TË TJERA</t>
  </si>
  <si>
    <t>Blerje /shpenzime  materialesh të para</t>
  </si>
  <si>
    <t xml:space="preserve">Blerje /shpenzime  materialesh të tjera </t>
  </si>
  <si>
    <t>Blerje /shpenzime mallrash,sherbimesh</t>
  </si>
  <si>
    <t>Berje/shpenzime te tjera</t>
  </si>
  <si>
    <t>Pagat  dhe shperblimet e personelite</t>
  </si>
  <si>
    <t>Sigurime shoqerore dhe shendetsore</t>
  </si>
  <si>
    <t xml:space="preserve">    kontribute dhe Kuota të tjera për personelin</t>
  </si>
  <si>
    <t>Të ardhura nga shoqerire e kontrolluara</t>
  </si>
  <si>
    <t xml:space="preserve"> Shpenzime  financiare nga shoqerite e lidhura</t>
  </si>
  <si>
    <t>Të ardhura financiare nga shoqerite e lidhura</t>
  </si>
  <si>
    <t>PASQYRA E AMORTIZIMEVE</t>
  </si>
  <si>
    <t>Shuma e akumuluar ne çelje te ushtrimit</t>
  </si>
  <si>
    <t>SHTESAT</t>
  </si>
  <si>
    <t>PAKESIMET</t>
  </si>
  <si>
    <t>Shuma e akumuluar ne mbyllje te ushtrimit</t>
  </si>
  <si>
    <t>Plotesime te lidhura me nje rivleresim</t>
  </si>
  <si>
    <t>Amortizimi vjetor</t>
  </si>
  <si>
    <t>Gjithsej</t>
  </si>
  <si>
    <t>Elemente te kaluar ne aktivitet qarkullues</t>
  </si>
  <si>
    <t>Elemente te shitur</t>
  </si>
  <si>
    <t>Elemente te njxjere jashte perorimit</t>
  </si>
  <si>
    <t>Ndertesat</t>
  </si>
  <si>
    <t>Makinerite</t>
  </si>
  <si>
    <t>Shuma</t>
  </si>
  <si>
    <t>Gjendja e ndryshimet  Rubrikat dhe Postet</t>
  </si>
  <si>
    <t>GJENDJA NE ÇELJE TE USHTRIMIT</t>
  </si>
  <si>
    <t>SHTESA GJATE USHTRIMIT</t>
  </si>
  <si>
    <t>PAKESIME GJATE USHTRIMIT</t>
  </si>
  <si>
    <t>GJENDJA NE MBYLLJE TE USHTRIMIT</t>
  </si>
  <si>
    <t>KONTRIBUTE NE KAPITAL</t>
  </si>
  <si>
    <t>BLERJE DHE KRIJUAR</t>
  </si>
  <si>
    <t>SHTESA TE TJERA</t>
  </si>
  <si>
    <t>RIVLERESIME</t>
  </si>
  <si>
    <t>GJITHSEJ</t>
  </si>
  <si>
    <t>NXJERE JASHT PERDORIMIT</t>
  </si>
  <si>
    <t>PAKESIME TE TJERA</t>
  </si>
  <si>
    <t>KORIGJIMI VLERES BRUTO</t>
  </si>
  <si>
    <t>Toka,troje,terene</t>
  </si>
  <si>
    <t>Instalime teknike,makineri,paisje,vegla,instrumente</t>
  </si>
  <si>
    <t>Mjete transporti</t>
  </si>
  <si>
    <t>Gje e gjalle pune e prodhimi</t>
  </si>
  <si>
    <t>Kultura drufrutore</t>
  </si>
  <si>
    <t>Te tjera ne shfrytezim</t>
  </si>
  <si>
    <t>Ne proces e pag.pjesore</t>
  </si>
  <si>
    <t>TOTALI  I+II</t>
  </si>
  <si>
    <t>GJENDJA DHE NDRYSHIMET E AKTIVEVE AFAT GJATA   MATERIALE ME VLEREN BRUTO</t>
  </si>
  <si>
    <t>I. A.A  JO MATERIALE</t>
  </si>
  <si>
    <t>II. A.A  MATERIALE</t>
  </si>
  <si>
    <t>E  M  E  R  T  I  M  I</t>
  </si>
  <si>
    <t xml:space="preserve">Paisje zyre </t>
  </si>
  <si>
    <t>Mjetet e Trasportit</t>
  </si>
  <si>
    <t>Paisje  zyre</t>
  </si>
  <si>
    <t>Paisje  informatike</t>
  </si>
  <si>
    <t>CAKTIMI I FITIMIT</t>
  </si>
  <si>
    <t>SHUMA</t>
  </si>
  <si>
    <t>ORIGJINA</t>
  </si>
  <si>
    <t xml:space="preserve"> a) Nga viti</t>
  </si>
  <si>
    <t>Fitime ose humbje te mbartura</t>
  </si>
  <si>
    <t xml:space="preserve"> b) Nga viti</t>
  </si>
  <si>
    <t>Fitime ose humbje te ushtrimit</t>
  </si>
  <si>
    <t>FITIMI I USHTRIMIT</t>
  </si>
  <si>
    <t>Mare nga rezervat</t>
  </si>
  <si>
    <t>SHPENZIME TE PA ZBRITSHME</t>
  </si>
  <si>
    <t xml:space="preserve"> a-  </t>
  </si>
  <si>
    <t xml:space="preserve"> a- Amortizimi tej normave tatimore</t>
  </si>
  <si>
    <t xml:space="preserve"> b-  </t>
  </si>
  <si>
    <t xml:space="preserve"> b- Shpenzime pritje e dhurime tej kufirit tatimor</t>
  </si>
  <si>
    <t xml:space="preserve"> c-</t>
  </si>
  <si>
    <t xml:space="preserve"> c- Gjoba,penalitete,demshperblime</t>
  </si>
  <si>
    <t xml:space="preserve"> d-  </t>
  </si>
  <si>
    <t xml:space="preserve"> d- Provizione qe nuk njihen nga dispozitat</t>
  </si>
  <si>
    <t xml:space="preserve"> e- Te tjera</t>
  </si>
  <si>
    <t>Per rezervat</t>
  </si>
  <si>
    <t xml:space="preserve"> a- Rezervat ligjore (Shoq.Treget.)</t>
  </si>
  <si>
    <t>FITIMI TATIMOR I USHTRIMIT (2+3)</t>
  </si>
  <si>
    <t xml:space="preserve"> b- Rezervat stat. (Shoq.Treget.)</t>
  </si>
  <si>
    <t>PJESA E HUMBJES SE MBARTUR</t>
  </si>
  <si>
    <t xml:space="preserve"> c- Rezervat te tjera (Shoq.Treget.)</t>
  </si>
  <si>
    <t>FITIMI TATUESHEM  (4-5)</t>
  </si>
  <si>
    <t xml:space="preserve"> d- Rezervat per zhvill.(Nd.Shtet.)</t>
  </si>
  <si>
    <t xml:space="preserve"> e- Rezervat per shperb.supl.(Nd.Shtet.)</t>
  </si>
  <si>
    <t>Perqindja e tatimit mbi fitimin</t>
  </si>
  <si>
    <t>Dividente</t>
  </si>
  <si>
    <t>SHUMA E TATIMIT TE LLOGARITUR</t>
  </si>
  <si>
    <t>Fitimi i pacaktuar</t>
  </si>
  <si>
    <t>0.10</t>
  </si>
  <si>
    <t>Shpenzime të tjera per  personelin</t>
  </si>
  <si>
    <t>Amortizime te Aktiveve afatgjata</t>
  </si>
  <si>
    <t>Amortizime të aktiveve  Afatgjata materiale</t>
  </si>
  <si>
    <t>Shuma të parashikuara për zhvleresimin e aktiveve materiale</t>
  </si>
  <si>
    <t>Tajtime të përgjithshme</t>
  </si>
  <si>
    <t xml:space="preserve">Sigurime </t>
  </si>
  <si>
    <t>Taksa ,tarifa doganore</t>
  </si>
  <si>
    <t>Shpenzime financiare nga shoq. E kontrolluara</t>
  </si>
  <si>
    <t>Te  ardhura  nga  dividentet</t>
  </si>
  <si>
    <t>Shuma të parashikuara për zhvleresimin e aktiveve financiare të afatgjata mat.</t>
  </si>
  <si>
    <t>Humbje nga rivleresimii letrave me vlere</t>
  </si>
  <si>
    <t>Fitimi  nga  rivleresimi letrave  me vlerë</t>
  </si>
  <si>
    <t xml:space="preserve">Fitimi nga shitja e letrave me vlerë </t>
  </si>
  <si>
    <t xml:space="preserve">Humbje nga shitja e letrave me vlëre </t>
  </si>
  <si>
    <t>Fitimi  (humbja) para tatimit</t>
  </si>
  <si>
    <t>Pjesa e fitimit neto  per aksioneret e shoqerise meme</t>
  </si>
  <si>
    <t>Te ardhura nga rivleresimi dhe shitja e aktiveve</t>
  </si>
  <si>
    <t xml:space="preserve">SUBJEKTI   </t>
  </si>
  <si>
    <t>Nr</t>
  </si>
  <si>
    <t>LLOJI</t>
  </si>
  <si>
    <t>KAPACITETI NE TON</t>
  </si>
  <si>
    <t>TARGA</t>
  </si>
  <si>
    <t>VLERA FILLESTARE NE LEKE</t>
  </si>
  <si>
    <t>X</t>
  </si>
  <si>
    <t>A D M I N I S T R A T O R I</t>
  </si>
  <si>
    <t>V.O   Shuma totale e vleftes fillestare te automjeteve</t>
  </si>
  <si>
    <t xml:space="preserve">         Duhet te jete e barabarte me tepricen e llogarise</t>
  </si>
  <si>
    <t xml:space="preserve">         “Mjete transporti” te pasqyres “Gjendja dhe Ndryshime                            </t>
  </si>
  <si>
    <t xml:space="preserve">e  A/Q  me  vleren  bruto  </t>
  </si>
  <si>
    <t>PRODHIMI I AKTIVEVE  AFATGJATA MATERIALE</t>
  </si>
  <si>
    <t>Prodhimi Aktiveve Afatgjata Matariale</t>
  </si>
  <si>
    <t>Te ardhura nga grantet</t>
  </si>
  <si>
    <t>15/1.</t>
  </si>
  <si>
    <t>15/2.</t>
  </si>
  <si>
    <t>15/3.</t>
  </si>
  <si>
    <t>15/4.</t>
  </si>
  <si>
    <t>16-</t>
  </si>
  <si>
    <t>17-</t>
  </si>
  <si>
    <t>18-</t>
  </si>
  <si>
    <t>19-</t>
  </si>
  <si>
    <t>20-</t>
  </si>
  <si>
    <t>Totali shpenzimeve(shuma 7-10)</t>
  </si>
  <si>
    <t>Fitimi apo humbja nga veprimtaria kryesore 1+2+/-3+4+5+6+11</t>
  </si>
  <si>
    <t>Totali te ardhurave dhe shpenzimeve financiare 15.1+/-15.2+/-15.3+/-15.4</t>
  </si>
  <si>
    <t>Fitimi (humbja)   para tatimit  12+/-16</t>
  </si>
  <si>
    <t>Fitimi (humbja)  neto e vitit  financiar  (17-18)</t>
  </si>
  <si>
    <t xml:space="preserve">Fitimi apo humbja nga veprimtaria kryesore (1+2+/-3+4+5+6-11) </t>
  </si>
  <si>
    <t>Totali I te ardhurave dhe shpenzimeve te tjera financiare 15+/-15/2+/-15/3+/-15/4)</t>
  </si>
  <si>
    <t>% e Amortizimit</t>
  </si>
  <si>
    <t>SH</t>
  </si>
  <si>
    <t>pagasa ndaj furnitoreve</t>
  </si>
  <si>
    <t>pagesa ndaj  punonjesve</t>
  </si>
  <si>
    <t>Pagesa per tatim fitimi,taksa e derdhje te tjera</t>
  </si>
  <si>
    <t>Tatim fitimi</t>
  </si>
  <si>
    <t>Pages tvsh</t>
  </si>
  <si>
    <t>Tatim dividenti</t>
  </si>
  <si>
    <t>Taks  dogane</t>
  </si>
  <si>
    <t>Tatim page</t>
  </si>
  <si>
    <t>Taksa lokale  (Bashkia)</t>
  </si>
  <si>
    <t>Kuota e dhomes se tregetise</t>
  </si>
  <si>
    <t>Komisjone  bankare</t>
  </si>
  <si>
    <t>EMERI</t>
  </si>
  <si>
    <t>ADRESA</t>
  </si>
  <si>
    <t>GJIROKASTER</t>
  </si>
  <si>
    <t>NIPTI</t>
  </si>
  <si>
    <t>Data  e  krijimit</t>
  </si>
  <si>
    <t>Nr. I regjistrit  tregetar</t>
  </si>
  <si>
    <t>Kodi   fiskal</t>
  </si>
  <si>
    <t>SH.</t>
  </si>
  <si>
    <t>P.</t>
  </si>
  <si>
    <t>K.</t>
  </si>
  <si>
    <t>(Ndermarrje  shtetrore,Shoqeri  Anonime,Shoqeri  P. Kufizuar, etj)</t>
  </si>
  <si>
    <t>TREGETI  E  PERGJITHESHME</t>
  </si>
  <si>
    <t>IMPORT______EKSPORT</t>
  </si>
  <si>
    <t>(Ne zbatim te Standartit Kombetar te Kontabilitetit  Nr-2 dhe Ligji Nr-9228 Date 29.04.2004  per Kontabilitetin dhe  Pasqyrat Financiare )</t>
  </si>
  <si>
    <t>Pasqyrat Financiare jane individuale</t>
  </si>
  <si>
    <t>Pasqyrat financiare jane te konsoliduara</t>
  </si>
  <si>
    <t>Pasqyrat financiare jane te shprehura ne</t>
  </si>
  <si>
    <t>lek</t>
  </si>
  <si>
    <t xml:space="preserve">Pasqyrat financiare jane ta rrumbullakosura ne </t>
  </si>
  <si>
    <t>Periudha  Kontabel e Pasqyrave Financiare</t>
  </si>
  <si>
    <t>Nga</t>
  </si>
  <si>
    <t>Deri</t>
  </si>
  <si>
    <t>Data e Mbylljes se Pasqyrave Financiare</t>
  </si>
  <si>
    <t>FIRMA</t>
  </si>
  <si>
    <t>EMERI  MBIEMERI</t>
  </si>
  <si>
    <t xml:space="preserve">           Materiale  ndimese</t>
  </si>
  <si>
    <t>Zhvleftesimi materialeve te para</t>
  </si>
  <si>
    <t>Zhvleftesimi materialeve te tjera</t>
  </si>
  <si>
    <t>Inventar I imet dhe amballazhe</t>
  </si>
  <si>
    <t xml:space="preserve">DEKLARATE  ANALITIKE  PER </t>
  </si>
  <si>
    <t>Numuri Vendosje Se dokumentit (N.V.D.) (vetem per perdorim  zyrtar)</t>
  </si>
  <si>
    <t>TATIMIN  MBI  TE  ARDHURAT</t>
  </si>
  <si>
    <t>Periudha  tatimore</t>
  </si>
  <si>
    <t>Emri tregtar</t>
  </si>
  <si>
    <t>Adresa</t>
  </si>
  <si>
    <t>sipas bilancit</t>
  </si>
  <si>
    <t>Fiskale</t>
  </si>
  <si>
    <t>Totali  I  te  ardhurave</t>
  </si>
  <si>
    <t>Totali I shpenzimeve</t>
  </si>
  <si>
    <t>Total shpenzimet e pazbritshme sipas ligjit (neni 21)</t>
  </si>
  <si>
    <t>[a] kosto e blerjes dhe e permiresimit te tokes dhe te truallit</t>
  </si>
  <si>
    <t>[b] kosto e blerjes dhe e permiresimit per active objekt amortizimi</t>
  </si>
  <si>
    <t xml:space="preserve">[c] zmadhimi I kapitalit themeltar te shoqerise ose kontributit te </t>
  </si>
  <si>
    <t>secilit person ne ortakeri</t>
  </si>
  <si>
    <t>[c,] vlera e shperblimeve ne natyre</t>
  </si>
  <si>
    <t>[d]kontributet vullnetare te pensioneve</t>
  </si>
  <si>
    <t>[dh]dividentet e deklaruar dhe ndarja e fitimit</t>
  </si>
  <si>
    <t>[e]interesat e paguara mbi interesin maksimal te kredise te caktuar</t>
  </si>
  <si>
    <t>nga Banka e Shqiperise</t>
  </si>
  <si>
    <t>[e,] gjobat.kamat-vonesat dhe kushtet e tjera penale</t>
  </si>
  <si>
    <t>[f]krijimi ose rritja e rezervave e fondeve te tjera</t>
  </si>
  <si>
    <t>[g]tatim mbi te ardhurat personale,akciza,tatimi mbi fitimin dhe</t>
  </si>
  <si>
    <t>tatimi mbi vleren e shtuar te zbritshme</t>
  </si>
  <si>
    <t>[gj] shpenzimet e perfaqesimit,pritje percjellje</t>
  </si>
  <si>
    <t>[h]shpenzimet e konsumit personal</t>
  </si>
  <si>
    <t>[I] shpenzime te cilat tejkalojne kufijte e percaktuar me ligj</t>
  </si>
  <si>
    <t>[j] shpenzime per dhurata</t>
  </si>
  <si>
    <t>[k]cdo lloj shpenzimi,masa e te cilit nuk vertetohet me dokumenta</t>
  </si>
  <si>
    <t>[l] interesi I paguar kur huaja dhe parapagimet tejkalojne kater here</t>
  </si>
  <si>
    <t>kapitalin themelor</t>
  </si>
  <si>
    <t>[ll] nese baza e amortizimit eshte nje shume negative</t>
  </si>
  <si>
    <t>[m] shpenzime per sherbime teknike,konsulence,manaxhim te</t>
  </si>
  <si>
    <t>palikujduara brenda periudhes tatimore</t>
  </si>
  <si>
    <t>[n]Amortizim nga rivlersimi I aktiveve te qendrueshme</t>
  </si>
  <si>
    <t>Rezultati I Vitit Ushtrimor:</t>
  </si>
  <si>
    <t>-Humbja</t>
  </si>
  <si>
    <t>-Fitimi</t>
  </si>
  <si>
    <t>Humbja per tu mbartur nga  1 vit me pare</t>
  </si>
  <si>
    <t>Humbja per tu mbartur nga  2  vite me pare</t>
  </si>
  <si>
    <t xml:space="preserve">Humbja per tu mbartur nga  3  vite me pare </t>
  </si>
  <si>
    <t>Shuma e humbjes per tu mbartur ne vitin ushtrimor</t>
  </si>
  <si>
    <t>Shuma e humbjeve qe nuk barten per efekt fiskal</t>
  </si>
  <si>
    <t xml:space="preserve">    Fitimi I tatueshem</t>
  </si>
  <si>
    <t xml:space="preserve">    Tatim fitimi I llogaritur</t>
  </si>
  <si>
    <t xml:space="preserve">    Zbritje nga fitimi (rezervat ligjore)</t>
  </si>
  <si>
    <t xml:space="preserve">    Fitimi neto per tu shperndare nga periudha ushtrimore</t>
  </si>
  <si>
    <t xml:space="preserve">    Fitimi neto per tu shperndare nga vitet e kaluar</t>
  </si>
  <si>
    <t xml:space="preserve">    Shtese kapitali nga fitimi</t>
  </si>
  <si>
    <t xml:space="preserve">    Dividente per tu shperndare</t>
  </si>
  <si>
    <t xml:space="preserve">    Tatimi mbi dividentin I llogaritur</t>
  </si>
  <si>
    <r>
      <t xml:space="preserve">                    </t>
    </r>
    <r>
      <rPr>
        <b/>
        <sz val="11"/>
        <rFont val="Times New Roman"/>
        <family val="1"/>
      </rPr>
      <t>Llogaritja e Amortizimit</t>
    </r>
  </si>
  <si>
    <r>
      <t xml:space="preserve">    Ne total llogaritja e amortizimit vjetor (a+b+c</t>
    </r>
    <r>
      <rPr>
        <sz val="10"/>
        <rFont val="Times New Roman"/>
        <family val="1"/>
      </rPr>
      <t>+d)</t>
    </r>
  </si>
  <si>
    <t xml:space="preserve">    a.Ndertesa e makineri afat gjate</t>
  </si>
  <si>
    <t xml:space="preserve">    b.Aktive te patrupezuara</t>
  </si>
  <si>
    <t xml:space="preserve">    c Kompiutera dhe sisteme informacioni</t>
  </si>
  <si>
    <t xml:space="preserve">    d.Te gjitha aktivet e tjera te aktivitetit</t>
  </si>
  <si>
    <t xml:space="preserve">    Tatimi I mbajtur ne burim ne zbatim te nenit 33</t>
  </si>
  <si>
    <t>Data  dhe  nenshkrimi I personit te tatushem- Deklaroj nen pergjegjesine time  qe informacioni mesiperm eshte i</t>
  </si>
  <si>
    <t>plote  dhe  I sakte</t>
  </si>
  <si>
    <t>______________________________________________________________________________________________________________________</t>
  </si>
  <si>
    <t>ADMINISTRATORI</t>
  </si>
  <si>
    <t>KUADRIMI  PASQYRES  SE  FLUKSEVE TE PARSE</t>
  </si>
  <si>
    <t>DIFERENCA</t>
  </si>
  <si>
    <t xml:space="preserve">PASQYRA  KESH FLOU NUK KUADRON </t>
  </si>
  <si>
    <t>KUADRIMI AKTIVIT    ANALITIK  ME PASIVIN  ANALITIK</t>
  </si>
  <si>
    <t>NUK  KUADRON PER</t>
  </si>
  <si>
    <t>KUADRIMI PASQURES TE ARDH. SHPENZ SINTETIKE ME ANALITIKE</t>
  </si>
  <si>
    <t xml:space="preserve">NUK KUADRON PER </t>
  </si>
  <si>
    <t xml:space="preserve">FORMULAR I DEKLARIMIT DHE </t>
  </si>
  <si>
    <t>Numri I Vendosjes se Dokumentit (NVD)</t>
  </si>
  <si>
    <t>PAGESES SE TATIMIT MBI FITIMIN</t>
  </si>
  <si>
    <t>( Vetem per perdorim zyrtar )</t>
  </si>
  <si>
    <t>(2) Periudha Tatimore</t>
  </si>
  <si>
    <t>(1) Numeri Serial</t>
  </si>
  <si>
    <t>Numri Indentifikus I Personit teTatushem( NIPT ) :</t>
  </si>
  <si>
    <t>3)</t>
  </si>
  <si>
    <t>Emri Tregetar I Personit te Tatushem:</t>
  </si>
  <si>
    <t>4)</t>
  </si>
  <si>
    <t>Emeri Mbiemeri personit Fizik:</t>
  </si>
  <si>
    <t>5)</t>
  </si>
  <si>
    <t>Adresa :</t>
  </si>
  <si>
    <t>6)</t>
  </si>
  <si>
    <t>Qyteti/Komuna/Rrethi:</t>
  </si>
  <si>
    <t>Numuri Telefonit :</t>
  </si>
  <si>
    <t>7)</t>
  </si>
  <si>
    <t>lajmeroni ne se informacioni eshte jo i  plote ose ka ndryshuar</t>
  </si>
  <si>
    <t xml:space="preserve">             Llogaritja e rezultatit</t>
  </si>
  <si>
    <t>Te ardhurat dhe shpenzimet</t>
  </si>
  <si>
    <t>Te ushtrimit</t>
  </si>
  <si>
    <t>Tatimore</t>
  </si>
  <si>
    <t>(8/9)     Te ardhurat</t>
  </si>
  <si>
    <t>8)</t>
  </si>
  <si>
    <t>9)</t>
  </si>
  <si>
    <t>(10/11)  Shpenzimet</t>
  </si>
  <si>
    <t>10)</t>
  </si>
  <si>
    <t>11)</t>
  </si>
  <si>
    <t>12)        Shpenzimet e pazbritshme</t>
  </si>
  <si>
    <t>12)</t>
  </si>
  <si>
    <t>Rezultati</t>
  </si>
  <si>
    <t>(13/14)    Humbja</t>
  </si>
  <si>
    <t>13)</t>
  </si>
  <si>
    <t>14)</t>
  </si>
  <si>
    <t>(15/16)    Fitimi</t>
  </si>
  <si>
    <t>15)</t>
  </si>
  <si>
    <t>16)</t>
  </si>
  <si>
    <t>17)          Humbja e mbartur</t>
  </si>
  <si>
    <t>17)</t>
  </si>
  <si>
    <t>18)          Fitimi  tatushem neto (16-17)</t>
  </si>
  <si>
    <t>18)</t>
  </si>
  <si>
    <t xml:space="preserve">            Llogaritja e tatim fitimit</t>
  </si>
  <si>
    <t>19)         Tatim  fitimi  me  shkallen tatimore standarte</t>
  </si>
  <si>
    <t>19)</t>
  </si>
  <si>
    <t>20)         Tatim fitimi me perqindje te tjera</t>
  </si>
  <si>
    <t>20)</t>
  </si>
  <si>
    <t>21)         Tatim fitimi  (19+20)</t>
  </si>
  <si>
    <t>21)_</t>
  </si>
  <si>
    <t>22)         Tatim  fitimi  shtyre</t>
  </si>
  <si>
    <t>22)</t>
  </si>
  <si>
    <t>23)         Parapagime</t>
  </si>
  <si>
    <t>23)</t>
  </si>
  <si>
    <t>24)         kredi e mbatrur nga periudhat e meparshme</t>
  </si>
  <si>
    <t>24)</t>
  </si>
  <si>
    <t>25)         kerkese per ribursim</t>
  </si>
  <si>
    <t>25)</t>
  </si>
  <si>
    <t>26)         Tatim fitimi mbipaguar</t>
  </si>
  <si>
    <t>26)</t>
  </si>
  <si>
    <t>27)         Tatim fitimi I detyrushem per te paguar</t>
  </si>
  <si>
    <t>27)</t>
  </si>
  <si>
    <t>28)         Denime/interesa per vonesa</t>
  </si>
  <si>
    <t>28)</t>
  </si>
  <si>
    <t>29)         TOTALI PER TE PAGUAR</t>
  </si>
  <si>
    <t>29)</t>
  </si>
  <si>
    <t>Data dhe Firma e Personit te Tatushem .</t>
  </si>
  <si>
    <t xml:space="preserve">       Deklaroj nen pergjegjesine time se informacioni mesiperm eshte I plote e i sakte</t>
  </si>
  <si>
    <t>PAGESA</t>
  </si>
  <si>
    <t xml:space="preserve">  vetem per perdorim zyrtar</t>
  </si>
  <si>
    <t xml:space="preserve">c  </t>
  </si>
  <si>
    <t>Leke</t>
  </si>
  <si>
    <t>Xhirim</t>
  </si>
  <si>
    <t xml:space="preserve">      SHUMA  E PAGUAR :   </t>
  </si>
  <si>
    <t>Cek</t>
  </si>
  <si>
    <t>Te tjera……………….</t>
  </si>
  <si>
    <t xml:space="preserve">            Orgjinali-Zyra e tatimeve</t>
  </si>
  <si>
    <t xml:space="preserve">                               Data.Vula e bankes(Postes)nenshkrimi nenpunesit       Kopja-Personi I Tatushem</t>
  </si>
  <si>
    <t xml:space="preserve">                               te bankes(Postes)</t>
  </si>
  <si>
    <t>KUADRIMI</t>
  </si>
  <si>
    <t xml:space="preserve">KUADRIMI    </t>
  </si>
  <si>
    <t>Tatim  qiraje</t>
  </si>
  <si>
    <t>Sigurime  shoqerore</t>
  </si>
  <si>
    <t>Pages gjobe</t>
  </si>
  <si>
    <t>Fitime nga shkembimet valutore</t>
  </si>
  <si>
    <t>Arketime  nga debitore te ndryshem</t>
  </si>
  <si>
    <t>Pagesa per shpenzime te tjera,te ardhura te tjera</t>
  </si>
  <si>
    <t>Pagesa per kreditore te ndryshem</t>
  </si>
  <si>
    <t>Taks regjistrimi</t>
  </si>
  <si>
    <t>RIVLERESIM</t>
  </si>
  <si>
    <t>f-prekeje rezultati  akt  kontrolli</t>
  </si>
  <si>
    <t>Taksa tarifa vendore</t>
  </si>
  <si>
    <t>Humbje  mbartur</t>
  </si>
  <si>
    <t>Pages  kredie</t>
  </si>
  <si>
    <t>Te tjera</t>
  </si>
  <si>
    <t>K12511645F</t>
  </si>
  <si>
    <t>17   /</t>
  </si>
  <si>
    <t>01     /</t>
  </si>
  <si>
    <t>Taks  parkimi</t>
  </si>
  <si>
    <t>Taks  vodafon</t>
  </si>
  <si>
    <t>Taks  qarkullimi</t>
  </si>
  <si>
    <t>Pages qiraje</t>
  </si>
  <si>
    <t>604---35720</t>
  </si>
  <si>
    <t>SHEHU</t>
  </si>
  <si>
    <t>K125116045F</t>
  </si>
  <si>
    <t>BEHAR   SHEHU</t>
  </si>
  <si>
    <t>BEHAR  SHEHU</t>
  </si>
  <si>
    <t>RIPARIM      GOMA</t>
  </si>
  <si>
    <t>Fugon</t>
  </si>
  <si>
    <t>benz</t>
  </si>
  <si>
    <t>GJ-9586A</t>
  </si>
  <si>
    <t>PASQYRA E NDRYSHIMEVE NE KAPITAL          2010</t>
  </si>
  <si>
    <t>01.01.2010-31.12.2010</t>
  </si>
  <si>
    <t>01.01.10-31.12.10</t>
  </si>
  <si>
    <t>INVENTARI I AUTOMJETEVE NE PRONESI PER VITIN   2010</t>
  </si>
  <si>
    <t>10.03.2011</t>
  </si>
  <si>
    <t>01.01.2010</t>
  </si>
  <si>
    <t>31.12.2010</t>
  </si>
  <si>
    <t>605/1</t>
  </si>
  <si>
    <t>605/2</t>
  </si>
  <si>
    <t>Humbje nga shkembimet valutore</t>
  </si>
  <si>
    <t>GJENDJA DHE NDRYSHIMET E AKTIVEVE AFAT GJATA   MATERIALE ME VLEREN   NETO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</si>
</sst>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"/>
    <numFmt numFmtId="170" formatCode="0.00000"/>
    <numFmt numFmtId="171" formatCode="0.000"/>
    <numFmt numFmtId="172" formatCode="0.0000"/>
    <numFmt numFmtId="173" formatCode="#,##0.0_);\(#,##0.0\)"/>
    <numFmt numFmtId="174" formatCode="#,##0.000_);\(#,##0.000\)"/>
    <numFmt numFmtId="175" formatCode="#,##0.0000_);\(#,##0.0000\)"/>
    <numFmt numFmtId="176" formatCode="#,##0.00000_);\(#,##0.00000\)"/>
    <numFmt numFmtId="177" formatCode="#,##0.000000_);\(#,##0.000000\)"/>
    <numFmt numFmtId="178" formatCode="#,##0.0000000_);\(#,##0.0000000\)"/>
    <numFmt numFmtId="179" formatCode="#,##0.00000000_);\(#,##0.00000000\)"/>
    <numFmt numFmtId="180" formatCode="#,##0.000000000_);\(#,##0.000000000\)"/>
    <numFmt numFmtId="181" formatCode="#,##0.0000000000_);\(#,##0.0000000000\)"/>
  </numFmts>
  <fonts count="56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i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b/>
      <i/>
      <sz val="8"/>
      <name val="Arial"/>
      <family val="2"/>
    </font>
    <font>
      <b/>
      <i/>
      <sz val="11"/>
      <name val="CG Times"/>
      <family val="0"/>
    </font>
    <font>
      <b/>
      <i/>
      <sz val="9"/>
      <name val="Arial"/>
      <family val="2"/>
    </font>
    <font>
      <sz val="10"/>
      <color indexed="15"/>
      <name val="Arial"/>
      <family val="0"/>
    </font>
    <font>
      <b/>
      <sz val="9"/>
      <name val="Arial"/>
      <family val="2"/>
    </font>
    <font>
      <b/>
      <i/>
      <sz val="10"/>
      <name val="CG Times"/>
      <family val="0"/>
    </font>
    <font>
      <b/>
      <sz val="14"/>
      <color indexed="8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5"/>
      <name val="Arial"/>
      <family val="2"/>
    </font>
    <font>
      <i/>
      <sz val="10"/>
      <color indexed="15"/>
      <name val="Arial"/>
      <family val="2"/>
    </font>
    <font>
      <i/>
      <sz val="11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sz val="22"/>
      <color indexed="8"/>
      <name val="Arial"/>
      <family val="0"/>
    </font>
    <font>
      <b/>
      <sz val="18"/>
      <color indexed="8"/>
      <name val="Arial"/>
      <family val="2"/>
    </font>
    <font>
      <b/>
      <sz val="18"/>
      <name val="Arial"/>
      <family val="2"/>
    </font>
    <font>
      <sz val="16"/>
      <name val="Arial"/>
      <family val="0"/>
    </font>
    <font>
      <b/>
      <u val="single"/>
      <sz val="12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 Narrow"/>
      <family val="2"/>
    </font>
    <font>
      <sz val="10"/>
      <name val="Arial Rounded MT Bold"/>
      <family val="2"/>
    </font>
    <font>
      <b/>
      <i/>
      <sz val="10"/>
      <name val="Webdings"/>
      <family val="1"/>
    </font>
    <font>
      <i/>
      <sz val="8"/>
      <name val="Arial"/>
      <family val="2"/>
    </font>
    <font>
      <i/>
      <sz val="10"/>
      <name val="Monotype Corsiva"/>
      <family val="4"/>
    </font>
    <font>
      <b/>
      <i/>
      <sz val="10"/>
      <name val="Monotype Corsiva"/>
      <family val="4"/>
    </font>
    <font>
      <b/>
      <sz val="6"/>
      <name val="Arial"/>
      <family val="2"/>
    </font>
    <font>
      <sz val="10"/>
      <name val="Webdings"/>
      <family val="1"/>
    </font>
    <font>
      <sz val="6"/>
      <name val="Arial"/>
      <family val="0"/>
    </font>
    <font>
      <b/>
      <i/>
      <u val="single"/>
      <sz val="10"/>
      <name val="Arial"/>
      <family val="2"/>
    </font>
    <font>
      <b/>
      <sz val="10"/>
      <name val="Bodoni MT Black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16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 style="dashed"/>
    </border>
    <border>
      <left style="double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ashed"/>
      <bottom style="medium"/>
    </border>
    <border>
      <left style="medium"/>
      <right style="medium"/>
      <top style="dash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double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dashed"/>
    </border>
    <border>
      <left style="double"/>
      <right style="thin"/>
      <top style="dashed"/>
      <bottom style="double"/>
    </border>
    <border>
      <left style="double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ashed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ashed"/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dashed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thin"/>
      <right style="double"/>
      <top style="dashed"/>
      <bottom style="dashed"/>
    </border>
    <border>
      <left style="thin"/>
      <right style="double"/>
      <top style="dashed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ashed"/>
    </border>
    <border>
      <left style="thin"/>
      <right style="double"/>
      <top style="dashed"/>
      <bottom>
        <color indexed="63"/>
      </bottom>
    </border>
    <border>
      <left style="thin"/>
      <right style="double"/>
      <top style="medium"/>
      <bottom style="dashed"/>
    </border>
    <border>
      <left style="medium"/>
      <right style="double"/>
      <top style="dashed"/>
      <bottom style="dashed"/>
    </border>
    <border>
      <left style="medium"/>
      <right style="medium"/>
      <top style="hair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ashed"/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medium"/>
      <right style="medium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double"/>
      <right>
        <color indexed="63"/>
      </right>
      <top style="double"/>
      <bottom style="thin"/>
      <diagonal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 style="double"/>
      <right>
        <color indexed="63"/>
      </right>
      <top style="thin"/>
      <bottom style="double"/>
      <diagonal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ouble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2" fillId="2" borderId="7" xfId="0" applyFont="1" applyFill="1" applyBorder="1" applyAlignment="1">
      <alignment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3" borderId="0" xfId="0" applyFill="1" applyAlignment="1">
      <alignment/>
    </xf>
    <xf numFmtId="0" fontId="5" fillId="2" borderId="2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3" borderId="8" xfId="0" applyFont="1" applyFill="1" applyBorder="1" applyAlignment="1">
      <alignment/>
    </xf>
    <xf numFmtId="0" fontId="10" fillId="3" borderId="0" xfId="0" applyFont="1" applyFill="1" applyAlignment="1">
      <alignment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0" fillId="2" borderId="13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5" fillId="2" borderId="13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11" fillId="3" borderId="13" xfId="0" applyFont="1" applyFill="1" applyBorder="1" applyAlignment="1">
      <alignment/>
    </xf>
    <xf numFmtId="0" fontId="5" fillId="0" borderId="13" xfId="0" applyFont="1" applyBorder="1" applyAlignment="1">
      <alignment horizontal="left"/>
    </xf>
    <xf numFmtId="0" fontId="5" fillId="3" borderId="13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5" fillId="3" borderId="12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1" fillId="3" borderId="14" xfId="0" applyFont="1" applyFill="1" applyBorder="1" applyAlignment="1">
      <alignment horizontal="left"/>
    </xf>
    <xf numFmtId="0" fontId="11" fillId="3" borderId="15" xfId="0" applyFont="1" applyFill="1" applyBorder="1" applyAlignment="1">
      <alignment horizontal="left"/>
    </xf>
    <xf numFmtId="0" fontId="11" fillId="3" borderId="16" xfId="0" applyFont="1" applyFill="1" applyBorder="1" applyAlignment="1">
      <alignment horizontal="left"/>
    </xf>
    <xf numFmtId="0" fontId="0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16" fontId="5" fillId="0" borderId="13" xfId="0" applyNumberFormat="1" applyFont="1" applyBorder="1" applyAlignment="1">
      <alignment horizontal="center"/>
    </xf>
    <xf numFmtId="0" fontId="2" fillId="3" borderId="14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left" wrapText="1"/>
    </xf>
    <xf numFmtId="0" fontId="2" fillId="3" borderId="16" xfId="0" applyFont="1" applyFill="1" applyBorder="1" applyAlignment="1">
      <alignment horizontal="left" wrapText="1"/>
    </xf>
    <xf numFmtId="0" fontId="5" fillId="0" borderId="18" xfId="0" applyFont="1" applyBorder="1" applyAlignment="1">
      <alignment horizontal="center"/>
    </xf>
    <xf numFmtId="0" fontId="8" fillId="3" borderId="14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/>
    </xf>
    <xf numFmtId="0" fontId="5" fillId="2" borderId="22" xfId="22" applyFont="1" applyFill="1" applyBorder="1" applyAlignment="1">
      <alignment horizontal="right"/>
      <protection/>
    </xf>
    <xf numFmtId="0" fontId="0" fillId="2" borderId="22" xfId="22" applyFont="1" applyFill="1" applyBorder="1">
      <alignment/>
      <protection/>
    </xf>
    <xf numFmtId="0" fontId="5" fillId="0" borderId="23" xfId="22" applyFont="1" applyBorder="1" applyAlignment="1">
      <alignment horizontal="left"/>
      <protection/>
    </xf>
    <xf numFmtId="0" fontId="5" fillId="0" borderId="24" xfId="22" applyFont="1" applyBorder="1" applyAlignment="1">
      <alignment horizontal="left"/>
      <protection/>
    </xf>
    <xf numFmtId="0" fontId="5" fillId="0" borderId="23" xfId="22" applyFont="1" applyBorder="1" applyAlignment="1">
      <alignment horizontal="right"/>
      <protection/>
    </xf>
    <xf numFmtId="0" fontId="5" fillId="0" borderId="25" xfId="22" applyFont="1" applyBorder="1" applyAlignment="1">
      <alignment horizontal="right"/>
      <protection/>
    </xf>
    <xf numFmtId="0" fontId="5" fillId="0" borderId="24" xfId="22" applyFont="1" applyBorder="1" applyAlignment="1">
      <alignment horizontal="right"/>
      <protection/>
    </xf>
    <xf numFmtId="0" fontId="5" fillId="0" borderId="25" xfId="22" applyFont="1" applyBorder="1">
      <alignment/>
      <protection/>
    </xf>
    <xf numFmtId="0" fontId="5" fillId="0" borderId="23" xfId="22" applyFont="1" applyBorder="1">
      <alignment/>
      <protection/>
    </xf>
    <xf numFmtId="0" fontId="5" fillId="0" borderId="26" xfId="22" applyFont="1" applyBorder="1">
      <alignment/>
      <protection/>
    </xf>
    <xf numFmtId="0" fontId="5" fillId="0" borderId="25" xfId="22" applyFont="1" applyBorder="1" applyAlignment="1">
      <alignment horizontal="left"/>
      <protection/>
    </xf>
    <xf numFmtId="0" fontId="11" fillId="0" borderId="23" xfId="22" applyFont="1" applyBorder="1" applyAlignment="1">
      <alignment horizontal="right"/>
      <protection/>
    </xf>
    <xf numFmtId="0" fontId="5" fillId="0" borderId="25" xfId="22" applyFont="1" applyFill="1" applyBorder="1" applyAlignment="1">
      <alignment horizontal="right"/>
      <protection/>
    </xf>
    <xf numFmtId="0" fontId="11" fillId="2" borderId="22" xfId="22" applyFont="1" applyFill="1" applyBorder="1">
      <alignment/>
      <protection/>
    </xf>
    <xf numFmtId="0" fontId="5" fillId="0" borderId="25" xfId="22" applyFont="1" applyFill="1" applyBorder="1">
      <alignment/>
      <protection/>
    </xf>
    <xf numFmtId="0" fontId="5" fillId="0" borderId="24" xfId="22" applyFont="1" applyBorder="1">
      <alignment/>
      <protection/>
    </xf>
    <xf numFmtId="0" fontId="5" fillId="2" borderId="23" xfId="22" applyFont="1" applyFill="1" applyBorder="1">
      <alignment/>
      <protection/>
    </xf>
    <xf numFmtId="0" fontId="5" fillId="0" borderId="25" xfId="22" applyFont="1" applyBorder="1">
      <alignment/>
      <protection/>
    </xf>
    <xf numFmtId="169" fontId="5" fillId="0" borderId="25" xfId="22" applyNumberFormat="1" applyFont="1" applyBorder="1">
      <alignment/>
      <protection/>
    </xf>
    <xf numFmtId="169" fontId="5" fillId="0" borderId="27" xfId="22" applyNumberFormat="1" applyFont="1" applyBorder="1">
      <alignment/>
      <protection/>
    </xf>
    <xf numFmtId="0" fontId="0" fillId="0" borderId="27" xfId="22" applyBorder="1" applyAlignment="1">
      <alignment horizontal="center"/>
      <protection/>
    </xf>
    <xf numFmtId="0" fontId="11" fillId="0" borderId="28" xfId="22" applyFont="1" applyBorder="1">
      <alignment/>
      <protection/>
    </xf>
    <xf numFmtId="0" fontId="11" fillId="0" borderId="29" xfId="22" applyFont="1" applyBorder="1">
      <alignment/>
      <protection/>
    </xf>
    <xf numFmtId="0" fontId="11" fillId="0" borderId="30" xfId="22" applyFont="1" applyBorder="1">
      <alignment/>
      <protection/>
    </xf>
    <xf numFmtId="0" fontId="11" fillId="0" borderId="31" xfId="22" applyFont="1" applyBorder="1">
      <alignment/>
      <protection/>
    </xf>
    <xf numFmtId="0" fontId="5" fillId="0" borderId="31" xfId="22" applyFont="1" applyBorder="1">
      <alignment/>
      <protection/>
    </xf>
    <xf numFmtId="0" fontId="19" fillId="0" borderId="30" xfId="22" applyFont="1" applyBorder="1">
      <alignment/>
      <protection/>
    </xf>
    <xf numFmtId="0" fontId="19" fillId="0" borderId="31" xfId="22" applyFont="1" applyBorder="1">
      <alignment/>
      <protection/>
    </xf>
    <xf numFmtId="0" fontId="11" fillId="0" borderId="31" xfId="22" applyFont="1" applyFill="1" applyBorder="1">
      <alignment/>
      <protection/>
    </xf>
    <xf numFmtId="0" fontId="11" fillId="0" borderId="31" xfId="22" applyFont="1" applyBorder="1">
      <alignment/>
      <protection/>
    </xf>
    <xf numFmtId="0" fontId="19" fillId="0" borderId="31" xfId="22" applyFont="1" applyBorder="1">
      <alignment/>
      <protection/>
    </xf>
    <xf numFmtId="0" fontId="20" fillId="0" borderId="28" xfId="0" applyFont="1" applyBorder="1" applyAlignment="1">
      <alignment/>
    </xf>
    <xf numFmtId="0" fontId="21" fillId="0" borderId="31" xfId="22" applyFont="1" applyBorder="1">
      <alignment/>
      <protection/>
    </xf>
    <xf numFmtId="0" fontId="9" fillId="2" borderId="7" xfId="22" applyFont="1" applyFill="1" applyBorder="1">
      <alignment/>
      <protection/>
    </xf>
    <xf numFmtId="0" fontId="5" fillId="2" borderId="7" xfId="22" applyFont="1" applyFill="1" applyBorder="1">
      <alignment/>
      <protection/>
    </xf>
    <xf numFmtId="0" fontId="11" fillId="0" borderId="30" xfId="22" applyFont="1" applyBorder="1">
      <alignment/>
      <protection/>
    </xf>
    <xf numFmtId="0" fontId="11" fillId="0" borderId="29" xfId="22" applyFont="1" applyBorder="1">
      <alignment/>
      <protection/>
    </xf>
    <xf numFmtId="0" fontId="5" fillId="0" borderId="30" xfId="22" applyFont="1" applyFill="1" applyBorder="1">
      <alignment/>
      <protection/>
    </xf>
    <xf numFmtId="1" fontId="5" fillId="2" borderId="2" xfId="21" applyNumberFormat="1" applyFont="1" applyFill="1" applyBorder="1">
      <alignment/>
      <protection/>
    </xf>
    <xf numFmtId="0" fontId="9" fillId="0" borderId="31" xfId="22" applyFont="1" applyBorder="1">
      <alignment/>
      <protection/>
    </xf>
    <xf numFmtId="0" fontId="5" fillId="2" borderId="22" xfId="22" applyFont="1" applyFill="1" applyBorder="1">
      <alignment/>
      <protection/>
    </xf>
    <xf numFmtId="0" fontId="9" fillId="2" borderId="7" xfId="0" applyFont="1" applyFill="1" applyBorder="1" applyAlignment="1">
      <alignment/>
    </xf>
    <xf numFmtId="0" fontId="22" fillId="0" borderId="0" xfId="0" applyFont="1" applyAlignment="1">
      <alignment/>
    </xf>
    <xf numFmtId="0" fontId="17" fillId="3" borderId="32" xfId="0" applyFont="1" applyFill="1" applyBorder="1" applyAlignment="1">
      <alignment/>
    </xf>
    <xf numFmtId="0" fontId="0" fillId="3" borderId="0" xfId="0" applyFill="1" applyAlignment="1">
      <alignment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5" fillId="0" borderId="0" xfId="0" applyFont="1" applyAlignment="1">
      <alignment/>
    </xf>
    <xf numFmtId="0" fontId="0" fillId="0" borderId="36" xfId="0" applyBorder="1" applyAlignment="1">
      <alignment horizontal="left"/>
    </xf>
    <xf numFmtId="0" fontId="2" fillId="0" borderId="3" xfId="0" applyFont="1" applyBorder="1" applyAlignment="1">
      <alignment/>
    </xf>
    <xf numFmtId="0" fontId="18" fillId="0" borderId="0" xfId="0" applyFont="1" applyAlignment="1">
      <alignment/>
    </xf>
    <xf numFmtId="0" fontId="0" fillId="0" borderId="5" xfId="0" applyBorder="1" applyAlignment="1">
      <alignment/>
    </xf>
    <xf numFmtId="0" fontId="11" fillId="0" borderId="5" xfId="0" applyFont="1" applyBorder="1" applyAlignment="1">
      <alignment/>
    </xf>
    <xf numFmtId="1" fontId="11" fillId="0" borderId="37" xfId="17" applyNumberFormat="1" applyFont="1" applyFill="1" applyBorder="1" applyAlignment="1">
      <alignment/>
    </xf>
    <xf numFmtId="0" fontId="16" fillId="0" borderId="1" xfId="0" applyNumberFormat="1" applyFont="1" applyBorder="1" applyAlignment="1">
      <alignment/>
    </xf>
    <xf numFmtId="0" fontId="5" fillId="0" borderId="38" xfId="22" applyFont="1" applyBorder="1" applyAlignment="1">
      <alignment horizontal="right"/>
      <protection/>
    </xf>
    <xf numFmtId="0" fontId="11" fillId="0" borderId="39" xfId="22" applyFont="1" applyBorder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2" fillId="3" borderId="23" xfId="22" applyFont="1" applyFill="1" applyBorder="1" applyAlignment="1">
      <alignment horizontal="center"/>
      <protection/>
    </xf>
    <xf numFmtId="0" fontId="12" fillId="3" borderId="25" xfId="22" applyFont="1" applyFill="1" applyBorder="1" applyAlignment="1">
      <alignment horizontal="center"/>
      <protection/>
    </xf>
    <xf numFmtId="0" fontId="11" fillId="0" borderId="23" xfId="22" applyFont="1" applyBorder="1" applyAlignment="1">
      <alignment horizontal="center"/>
      <protection/>
    </xf>
    <xf numFmtId="0" fontId="11" fillId="0" borderId="24" xfId="22" applyFont="1" applyBorder="1" applyAlignment="1">
      <alignment horizontal="center"/>
      <protection/>
    </xf>
    <xf numFmtId="0" fontId="11" fillId="2" borderId="22" xfId="22" applyFont="1" applyFill="1" applyBorder="1" applyAlignment="1">
      <alignment horizontal="center"/>
      <protection/>
    </xf>
    <xf numFmtId="0" fontId="11" fillId="0" borderId="25" xfId="22" applyFont="1" applyBorder="1" applyAlignment="1">
      <alignment horizontal="center"/>
      <protection/>
    </xf>
    <xf numFmtId="0" fontId="11" fillId="0" borderId="38" xfId="22" applyFont="1" applyBorder="1" applyAlignment="1">
      <alignment horizontal="center"/>
      <protection/>
    </xf>
    <xf numFmtId="0" fontId="11" fillId="0" borderId="25" xfId="22" applyFont="1" applyFill="1" applyBorder="1" applyAlignment="1">
      <alignment horizontal="center"/>
      <protection/>
    </xf>
    <xf numFmtId="168" fontId="11" fillId="0" borderId="25" xfId="18" applyNumberFormat="1" applyFont="1" applyBorder="1" applyAlignment="1" applyProtection="1">
      <alignment horizontal="center"/>
      <protection locked="0"/>
    </xf>
    <xf numFmtId="168" fontId="11" fillId="0" borderId="24" xfId="18" applyNumberFormat="1" applyFont="1" applyBorder="1" applyAlignment="1" applyProtection="1">
      <alignment/>
      <protection locked="0"/>
    </xf>
    <xf numFmtId="0" fontId="11" fillId="2" borderId="23" xfId="22" applyFont="1" applyFill="1" applyBorder="1" applyAlignment="1">
      <alignment horizontal="center"/>
      <protection/>
    </xf>
    <xf numFmtId="0" fontId="11" fillId="0" borderId="1" xfId="0" applyNumberFormat="1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8" xfId="0" applyFont="1" applyBorder="1" applyAlignment="1">
      <alignment horizontal="justify"/>
    </xf>
    <xf numFmtId="0" fontId="11" fillId="0" borderId="28" xfId="0" applyFont="1" applyBorder="1" applyAlignment="1">
      <alignment/>
    </xf>
    <xf numFmtId="0" fontId="11" fillId="0" borderId="13" xfId="0" applyFont="1" applyBorder="1" applyAlignment="1">
      <alignment horizontal="left"/>
    </xf>
    <xf numFmtId="0" fontId="11" fillId="0" borderId="13" xfId="0" applyFont="1" applyBorder="1" applyAlignment="1">
      <alignment wrapText="1"/>
    </xf>
    <xf numFmtId="3" fontId="11" fillId="0" borderId="13" xfId="0" applyNumberFormat="1" applyFont="1" applyBorder="1" applyAlignment="1">
      <alignment horizontal="left"/>
    </xf>
    <xf numFmtId="3" fontId="11" fillId="0" borderId="13" xfId="0" applyNumberFormat="1" applyFont="1" applyBorder="1" applyAlignment="1">
      <alignment horizontal="center" wrapText="1"/>
    </xf>
    <xf numFmtId="0" fontId="11" fillId="0" borderId="17" xfId="0" applyFont="1" applyBorder="1" applyAlignment="1">
      <alignment/>
    </xf>
    <xf numFmtId="169" fontId="5" fillId="2" borderId="25" xfId="22" applyNumberFormat="1" applyFont="1" applyFill="1" applyBorder="1">
      <alignment/>
      <protection/>
    </xf>
    <xf numFmtId="0" fontId="9" fillId="2" borderId="1" xfId="0" applyFont="1" applyFill="1" applyBorder="1" applyAlignment="1">
      <alignment wrapText="1"/>
    </xf>
    <xf numFmtId="0" fontId="11" fillId="2" borderId="25" xfId="22" applyFont="1" applyFill="1" applyBorder="1" applyAlignment="1">
      <alignment horizontal="center"/>
      <protection/>
    </xf>
    <xf numFmtId="169" fontId="5" fillId="2" borderId="27" xfId="22" applyNumberFormat="1" applyFont="1" applyFill="1" applyBorder="1">
      <alignment/>
      <protection/>
    </xf>
    <xf numFmtId="1" fontId="11" fillId="2" borderId="37" xfId="17" applyNumberFormat="1" applyFont="1" applyFill="1" applyBorder="1" applyAlignment="1">
      <alignment/>
    </xf>
    <xf numFmtId="0" fontId="11" fillId="2" borderId="27" xfId="22" applyFont="1" applyFill="1" applyBorder="1" applyAlignment="1">
      <alignment horizontal="center"/>
      <protection/>
    </xf>
    <xf numFmtId="169" fontId="5" fillId="3" borderId="25" xfId="22" applyNumberFormat="1" applyFont="1" applyFill="1" applyBorder="1">
      <alignment/>
      <protection/>
    </xf>
    <xf numFmtId="0" fontId="11" fillId="3" borderId="25" xfId="22" applyFont="1" applyFill="1" applyBorder="1" applyAlignment="1">
      <alignment horizontal="center"/>
      <protection/>
    </xf>
    <xf numFmtId="0" fontId="5" fillId="3" borderId="26" xfId="22" applyFont="1" applyFill="1" applyBorder="1">
      <alignment/>
      <protection/>
    </xf>
    <xf numFmtId="0" fontId="9" fillId="3" borderId="28" xfId="0" applyFont="1" applyFill="1" applyBorder="1" applyAlignment="1">
      <alignment/>
    </xf>
    <xf numFmtId="0" fontId="11" fillId="3" borderId="26" xfId="22" applyFont="1" applyFill="1" applyBorder="1" applyAlignment="1">
      <alignment horizontal="center"/>
      <protection/>
    </xf>
    <xf numFmtId="0" fontId="5" fillId="3" borderId="22" xfId="22" applyFont="1" applyFill="1" applyBorder="1" applyAlignment="1">
      <alignment horizontal="right"/>
      <protection/>
    </xf>
    <xf numFmtId="0" fontId="9" fillId="3" borderId="7" xfId="22" applyFont="1" applyFill="1" applyBorder="1">
      <alignment/>
      <protection/>
    </xf>
    <xf numFmtId="0" fontId="11" fillId="3" borderId="22" xfId="22" applyFont="1" applyFill="1" applyBorder="1" applyAlignment="1">
      <alignment horizontal="center"/>
      <protection/>
    </xf>
    <xf numFmtId="0" fontId="5" fillId="3" borderId="7" xfId="22" applyFont="1" applyFill="1" applyBorder="1">
      <alignment/>
      <protection/>
    </xf>
    <xf numFmtId="0" fontId="5" fillId="3" borderId="40" xfId="22" applyFont="1" applyFill="1" applyBorder="1" applyAlignment="1">
      <alignment horizontal="center" vertical="center" wrapText="1"/>
      <protection/>
    </xf>
    <xf numFmtId="0" fontId="2" fillId="3" borderId="41" xfId="22" applyFont="1" applyFill="1" applyBorder="1" applyAlignment="1">
      <alignment horizontal="center" vertical="center" wrapText="1"/>
      <protection/>
    </xf>
    <xf numFmtId="0" fontId="16" fillId="3" borderId="40" xfId="22" applyFont="1" applyFill="1" applyBorder="1" applyAlignment="1">
      <alignment horizontal="center" vertical="center" textRotation="22" wrapText="1"/>
      <protection/>
    </xf>
    <xf numFmtId="9" fontId="5" fillId="3" borderId="40" xfId="23" applyFont="1" applyFill="1" applyBorder="1" applyAlignment="1">
      <alignment horizontal="center" vertical="center" wrapText="1"/>
    </xf>
    <xf numFmtId="9" fontId="5" fillId="3" borderId="41" xfId="23" applyFont="1" applyFill="1" applyBorder="1" applyAlignment="1">
      <alignment horizontal="center" vertical="center" wrapText="1"/>
    </xf>
    <xf numFmtId="0" fontId="23" fillId="3" borderId="42" xfId="0" applyFont="1" applyFill="1" applyBorder="1" applyAlignment="1">
      <alignment/>
    </xf>
    <xf numFmtId="0" fontId="2" fillId="3" borderId="43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5" fillId="3" borderId="42" xfId="0" applyFont="1" applyFill="1" applyBorder="1" applyAlignment="1">
      <alignment vertical="center"/>
    </xf>
    <xf numFmtId="0" fontId="5" fillId="3" borderId="42" xfId="0" applyFont="1" applyFill="1" applyBorder="1" applyAlignment="1">
      <alignment horizontal="center" wrapText="1"/>
    </xf>
    <xf numFmtId="0" fontId="5" fillId="3" borderId="46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left"/>
    </xf>
    <xf numFmtId="0" fontId="2" fillId="3" borderId="48" xfId="0" applyFont="1" applyFill="1" applyBorder="1" applyAlignment="1">
      <alignment horizontal="left"/>
    </xf>
    <xf numFmtId="0" fontId="2" fillId="3" borderId="49" xfId="0" applyFont="1" applyFill="1" applyBorder="1" applyAlignment="1">
      <alignment horizontal="left"/>
    </xf>
    <xf numFmtId="3" fontId="11" fillId="3" borderId="46" xfId="0" applyNumberFormat="1" applyFont="1" applyFill="1" applyBorder="1" applyAlignment="1">
      <alignment horizontal="left"/>
    </xf>
    <xf numFmtId="3" fontId="11" fillId="2" borderId="13" xfId="0" applyNumberFormat="1" applyFont="1" applyFill="1" applyBorder="1" applyAlignment="1">
      <alignment horizontal="left"/>
    </xf>
    <xf numFmtId="0" fontId="5" fillId="2" borderId="50" xfId="0" applyFont="1" applyFill="1" applyBorder="1" applyAlignment="1">
      <alignment/>
    </xf>
    <xf numFmtId="0" fontId="5" fillId="2" borderId="32" xfId="0" applyFont="1" applyFill="1" applyBorder="1" applyAlignment="1">
      <alignment/>
    </xf>
    <xf numFmtId="0" fontId="0" fillId="0" borderId="51" xfId="0" applyFont="1" applyBorder="1" applyAlignment="1">
      <alignment/>
    </xf>
    <xf numFmtId="0" fontId="11" fillId="3" borderId="15" xfId="0" applyFont="1" applyFill="1" applyBorder="1" applyAlignment="1">
      <alignment horizontal="left"/>
    </xf>
    <xf numFmtId="0" fontId="5" fillId="3" borderId="52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left"/>
    </xf>
    <xf numFmtId="0" fontId="5" fillId="3" borderId="36" xfId="0" applyFont="1" applyFill="1" applyBorder="1" applyAlignment="1">
      <alignment horizontal="left"/>
    </xf>
    <xf numFmtId="0" fontId="0" fillId="3" borderId="51" xfId="0" applyFont="1" applyFill="1" applyBorder="1" applyAlignment="1">
      <alignment/>
    </xf>
    <xf numFmtId="0" fontId="11" fillId="3" borderId="52" xfId="0" applyFont="1" applyFill="1" applyBorder="1" applyAlignment="1">
      <alignment horizontal="left"/>
    </xf>
    <xf numFmtId="0" fontId="11" fillId="3" borderId="3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23" fillId="0" borderId="53" xfId="0" applyFont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56" xfId="0" applyBorder="1" applyAlignment="1">
      <alignment horizontal="left"/>
    </xf>
    <xf numFmtId="0" fontId="25" fillId="3" borderId="0" xfId="0" applyFont="1" applyFill="1" applyAlignment="1">
      <alignment horizontal="center"/>
    </xf>
    <xf numFmtId="0" fontId="5" fillId="0" borderId="57" xfId="0" applyFont="1" applyBorder="1" applyAlignment="1">
      <alignment/>
    </xf>
    <xf numFmtId="0" fontId="5" fillId="2" borderId="54" xfId="0" applyFont="1" applyFill="1" applyBorder="1" applyAlignment="1">
      <alignment/>
    </xf>
    <xf numFmtId="0" fontId="0" fillId="0" borderId="35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/>
    </xf>
    <xf numFmtId="0" fontId="5" fillId="2" borderId="54" xfId="0" applyFont="1" applyFill="1" applyBorder="1" applyAlignment="1">
      <alignment horizontal="center"/>
    </xf>
    <xf numFmtId="1" fontId="5" fillId="2" borderId="59" xfId="0" applyNumberFormat="1" applyFont="1" applyFill="1" applyBorder="1" applyAlignment="1">
      <alignment/>
    </xf>
    <xf numFmtId="0" fontId="0" fillId="0" borderId="59" xfId="0" applyFont="1" applyBorder="1" applyAlignment="1">
      <alignment/>
    </xf>
    <xf numFmtId="0" fontId="0" fillId="0" borderId="55" xfId="0" applyFont="1" applyBorder="1" applyAlignment="1">
      <alignment horizontal="center"/>
    </xf>
    <xf numFmtId="0" fontId="0" fillId="0" borderId="60" xfId="0" applyFont="1" applyBorder="1" applyAlignment="1">
      <alignment/>
    </xf>
    <xf numFmtId="0" fontId="2" fillId="2" borderId="59" xfId="0" applyFont="1" applyFill="1" applyBorder="1" applyAlignment="1">
      <alignment/>
    </xf>
    <xf numFmtId="0" fontId="2" fillId="2" borderId="61" xfId="0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62" xfId="0" applyFont="1" applyBorder="1" applyAlignment="1">
      <alignment/>
    </xf>
    <xf numFmtId="0" fontId="0" fillId="0" borderId="63" xfId="0" applyBorder="1" applyAlignment="1">
      <alignment horizontal="left"/>
    </xf>
    <xf numFmtId="0" fontId="5" fillId="2" borderId="64" xfId="0" applyFont="1" applyFill="1" applyBorder="1" applyAlignment="1">
      <alignment horizontal="left"/>
    </xf>
    <xf numFmtId="9" fontId="5" fillId="0" borderId="65" xfId="0" applyNumberFormat="1" applyFont="1" applyBorder="1" applyAlignment="1">
      <alignment horizontal="left"/>
    </xf>
    <xf numFmtId="9" fontId="5" fillId="0" borderId="36" xfId="0" applyNumberFormat="1" applyFont="1" applyBorder="1" applyAlignment="1">
      <alignment horizontal="left"/>
    </xf>
    <xf numFmtId="0" fontId="2" fillId="2" borderId="53" xfId="0" applyFont="1" applyFill="1" applyBorder="1" applyAlignment="1">
      <alignment/>
    </xf>
    <xf numFmtId="3" fontId="11" fillId="2" borderId="2" xfId="0" applyNumberFormat="1" applyFont="1" applyFill="1" applyBorder="1" applyAlignment="1">
      <alignment/>
    </xf>
    <xf numFmtId="3" fontId="11" fillId="3" borderId="12" xfId="0" applyNumberFormat="1" applyFont="1" applyFill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2" borderId="13" xfId="0" applyNumberFormat="1" applyFont="1" applyFill="1" applyBorder="1" applyAlignment="1">
      <alignment/>
    </xf>
    <xf numFmtId="3" fontId="11" fillId="3" borderId="13" xfId="0" applyNumberFormat="1" applyFont="1" applyFill="1" applyBorder="1" applyAlignment="1">
      <alignment/>
    </xf>
    <xf numFmtId="3" fontId="11" fillId="0" borderId="17" xfId="0" applyNumberFormat="1" applyFont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0" fillId="3" borderId="13" xfId="0" applyNumberFormat="1" applyFont="1" applyFill="1" applyBorder="1" applyAlignment="1">
      <alignment/>
    </xf>
    <xf numFmtId="3" fontId="10" fillId="3" borderId="13" xfId="0" applyNumberFormat="1" applyFont="1" applyFill="1" applyBorder="1" applyAlignment="1">
      <alignment horizontal="right"/>
    </xf>
    <xf numFmtId="3" fontId="10" fillId="3" borderId="13" xfId="0" applyNumberFormat="1" applyFont="1" applyFill="1" applyBorder="1" applyAlignment="1">
      <alignment horizontal="left"/>
    </xf>
    <xf numFmtId="3" fontId="10" fillId="0" borderId="13" xfId="0" applyNumberFormat="1" applyFont="1" applyBorder="1" applyAlignment="1">
      <alignment/>
    </xf>
    <xf numFmtId="3" fontId="10" fillId="0" borderId="51" xfId="0" applyNumberFormat="1" applyFont="1" applyBorder="1" applyAlignment="1">
      <alignment/>
    </xf>
    <xf numFmtId="3" fontId="11" fillId="0" borderId="51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left"/>
    </xf>
    <xf numFmtId="3" fontId="10" fillId="0" borderId="17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11" fillId="0" borderId="66" xfId="0" applyNumberFormat="1" applyFont="1" applyBorder="1" applyAlignment="1">
      <alignment/>
    </xf>
    <xf numFmtId="3" fontId="11" fillId="2" borderId="17" xfId="0" applyNumberFormat="1" applyFont="1" applyFill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66" xfId="0" applyNumberFormat="1" applyFont="1" applyBorder="1" applyAlignment="1">
      <alignment/>
    </xf>
    <xf numFmtId="3" fontId="15" fillId="2" borderId="12" xfId="0" applyNumberFormat="1" applyFont="1" applyFill="1" applyBorder="1" applyAlignment="1">
      <alignment/>
    </xf>
    <xf numFmtId="3" fontId="8" fillId="0" borderId="13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0" fillId="2" borderId="13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3" fontId="11" fillId="0" borderId="2" xfId="0" applyNumberFormat="1" applyFont="1" applyBorder="1" applyAlignment="1">
      <alignment horizontal="left"/>
    </xf>
    <xf numFmtId="3" fontId="11" fillId="0" borderId="13" xfId="0" applyNumberFormat="1" applyFont="1" applyBorder="1" applyAlignment="1">
      <alignment wrapText="1"/>
    </xf>
    <xf numFmtId="3" fontId="11" fillId="2" borderId="67" xfId="0" applyNumberFormat="1" applyFont="1" applyFill="1" applyBorder="1" applyAlignment="1">
      <alignment/>
    </xf>
    <xf numFmtId="3" fontId="11" fillId="2" borderId="68" xfId="0" applyNumberFormat="1" applyFont="1" applyFill="1" applyBorder="1" applyAlignment="1">
      <alignment/>
    </xf>
    <xf numFmtId="3" fontId="11" fillId="0" borderId="69" xfId="0" applyNumberFormat="1" applyFont="1" applyBorder="1" applyAlignment="1">
      <alignment/>
    </xf>
    <xf numFmtId="3" fontId="11" fillId="2" borderId="70" xfId="0" applyNumberFormat="1" applyFont="1" applyFill="1" applyBorder="1" applyAlignment="1">
      <alignment/>
    </xf>
    <xf numFmtId="3" fontId="11" fillId="2" borderId="71" xfId="0" applyNumberFormat="1" applyFont="1" applyFill="1" applyBorder="1" applyAlignment="1">
      <alignment/>
    </xf>
    <xf numFmtId="3" fontId="11" fillId="0" borderId="72" xfId="0" applyNumberFormat="1" applyFont="1" applyBorder="1" applyAlignment="1">
      <alignment/>
    </xf>
    <xf numFmtId="3" fontId="11" fillId="2" borderId="73" xfId="0" applyNumberFormat="1" applyFont="1" applyFill="1" applyBorder="1" applyAlignment="1">
      <alignment/>
    </xf>
    <xf numFmtId="3" fontId="11" fillId="2" borderId="74" xfId="0" applyNumberFormat="1" applyFont="1" applyFill="1" applyBorder="1" applyAlignment="1">
      <alignment/>
    </xf>
    <xf numFmtId="3" fontId="11" fillId="2" borderId="75" xfId="0" applyNumberFormat="1" applyFont="1" applyFill="1" applyBorder="1" applyAlignment="1">
      <alignment/>
    </xf>
    <xf numFmtId="3" fontId="11" fillId="3" borderId="46" xfId="0" applyNumberFormat="1" applyFont="1" applyFill="1" applyBorder="1" applyAlignment="1">
      <alignment/>
    </xf>
    <xf numFmtId="3" fontId="11" fillId="0" borderId="60" xfId="0" applyNumberFormat="1" applyFont="1" applyBorder="1" applyAlignment="1">
      <alignment/>
    </xf>
    <xf numFmtId="3" fontId="11" fillId="0" borderId="76" xfId="0" applyNumberFormat="1" applyFont="1" applyBorder="1" applyAlignment="1">
      <alignment/>
    </xf>
    <xf numFmtId="3" fontId="11" fillId="0" borderId="77" xfId="0" applyNumberFormat="1" applyFont="1" applyBorder="1" applyAlignment="1">
      <alignment/>
    </xf>
    <xf numFmtId="3" fontId="11" fillId="0" borderId="52" xfId="0" applyNumberFormat="1" applyFont="1" applyBorder="1" applyAlignment="1">
      <alignment/>
    </xf>
    <xf numFmtId="3" fontId="11" fillId="0" borderId="78" xfId="0" applyNumberFormat="1" applyFont="1" applyBorder="1" applyAlignment="1">
      <alignment/>
    </xf>
    <xf numFmtId="3" fontId="11" fillId="0" borderId="79" xfId="0" applyNumberFormat="1" applyFont="1" applyBorder="1" applyAlignment="1">
      <alignment/>
    </xf>
    <xf numFmtId="3" fontId="11" fillId="0" borderId="80" xfId="0" applyNumberFormat="1" applyFont="1" applyBorder="1" applyAlignment="1">
      <alignment/>
    </xf>
    <xf numFmtId="3" fontId="27" fillId="3" borderId="51" xfId="0" applyNumberFormat="1" applyFont="1" applyFill="1" applyBorder="1" applyAlignment="1">
      <alignment/>
    </xf>
    <xf numFmtId="3" fontId="27" fillId="0" borderId="51" xfId="0" applyNumberFormat="1" applyFont="1" applyBorder="1" applyAlignment="1">
      <alignment/>
    </xf>
    <xf numFmtId="3" fontId="11" fillId="0" borderId="58" xfId="0" applyNumberFormat="1" applyFont="1" applyBorder="1" applyAlignment="1">
      <alignment/>
    </xf>
    <xf numFmtId="3" fontId="11" fillId="0" borderId="81" xfId="0" applyNumberFormat="1" applyFont="1" applyBorder="1" applyAlignment="1">
      <alignment/>
    </xf>
    <xf numFmtId="3" fontId="11" fillId="2" borderId="59" xfId="0" applyNumberFormat="1" applyFont="1" applyFill="1" applyBorder="1" applyAlignment="1">
      <alignment/>
    </xf>
    <xf numFmtId="3" fontId="11" fillId="2" borderId="82" xfId="0" applyNumberFormat="1" applyFont="1" applyFill="1" applyBorder="1" applyAlignment="1">
      <alignment/>
    </xf>
    <xf numFmtId="3" fontId="11" fillId="2" borderId="83" xfId="0" applyNumberFormat="1" applyFont="1" applyFill="1" applyBorder="1" applyAlignment="1">
      <alignment/>
    </xf>
    <xf numFmtId="3" fontId="26" fillId="3" borderId="67" xfId="0" applyNumberFormat="1" applyFont="1" applyFill="1" applyBorder="1" applyAlignment="1">
      <alignment/>
    </xf>
    <xf numFmtId="3" fontId="26" fillId="3" borderId="83" xfId="0" applyNumberFormat="1" applyFont="1" applyFill="1" applyBorder="1" applyAlignment="1">
      <alignment/>
    </xf>
    <xf numFmtId="3" fontId="11" fillId="2" borderId="3" xfId="0" applyNumberFormat="1" applyFont="1" applyFill="1" applyBorder="1" applyAlignment="1">
      <alignment/>
    </xf>
    <xf numFmtId="3" fontId="11" fillId="2" borderId="84" xfId="0" applyNumberFormat="1" applyFont="1" applyFill="1" applyBorder="1" applyAlignment="1">
      <alignment/>
    </xf>
    <xf numFmtId="3" fontId="10" fillId="0" borderId="69" xfId="0" applyNumberFormat="1" applyFont="1" applyBorder="1" applyAlignment="1">
      <alignment/>
    </xf>
    <xf numFmtId="3" fontId="11" fillId="0" borderId="85" xfId="0" applyNumberFormat="1" applyFont="1" applyBorder="1" applyAlignment="1">
      <alignment/>
    </xf>
    <xf numFmtId="3" fontId="10" fillId="3" borderId="51" xfId="0" applyNumberFormat="1" applyFont="1" applyFill="1" applyBorder="1" applyAlignment="1">
      <alignment/>
    </xf>
    <xf numFmtId="3" fontId="28" fillId="0" borderId="51" xfId="0" applyNumberFormat="1" applyFont="1" applyBorder="1" applyAlignment="1">
      <alignment/>
    </xf>
    <xf numFmtId="3" fontId="10" fillId="0" borderId="58" xfId="0" applyNumberFormat="1" applyFont="1" applyBorder="1" applyAlignment="1">
      <alignment/>
    </xf>
    <xf numFmtId="3" fontId="11" fillId="0" borderId="86" xfId="0" applyNumberFormat="1" applyFont="1" applyBorder="1" applyAlignment="1">
      <alignment/>
    </xf>
    <xf numFmtId="3" fontId="10" fillId="0" borderId="60" xfId="0" applyNumberFormat="1" applyFont="1" applyBorder="1" applyAlignment="1">
      <alignment/>
    </xf>
    <xf numFmtId="3" fontId="11" fillId="3" borderId="51" xfId="0" applyNumberFormat="1" applyFont="1" applyFill="1" applyBorder="1" applyAlignment="1">
      <alignment/>
    </xf>
    <xf numFmtId="3" fontId="11" fillId="2" borderId="51" xfId="0" applyNumberFormat="1" applyFont="1" applyFill="1" applyBorder="1" applyAlignment="1">
      <alignment/>
    </xf>
    <xf numFmtId="3" fontId="29" fillId="0" borderId="15" xfId="0" applyNumberFormat="1" applyFont="1" applyBorder="1" applyAlignment="1">
      <alignment/>
    </xf>
    <xf numFmtId="3" fontId="10" fillId="0" borderId="51" xfId="0" applyNumberFormat="1" applyFont="1" applyBorder="1" applyAlignment="1">
      <alignment horizontal="right"/>
    </xf>
    <xf numFmtId="3" fontId="11" fillId="2" borderId="60" xfId="0" applyNumberFormat="1" applyFont="1" applyFill="1" applyBorder="1" applyAlignment="1">
      <alignment/>
    </xf>
    <xf numFmtId="3" fontId="11" fillId="2" borderId="87" xfId="0" applyNumberFormat="1" applyFont="1" applyFill="1" applyBorder="1" applyAlignment="1">
      <alignment/>
    </xf>
    <xf numFmtId="3" fontId="11" fillId="0" borderId="88" xfId="0" applyNumberFormat="1" applyFont="1" applyBorder="1" applyAlignment="1">
      <alignment/>
    </xf>
    <xf numFmtId="3" fontId="11" fillId="3" borderId="80" xfId="0" applyNumberFormat="1" applyFont="1" applyFill="1" applyBorder="1" applyAlignment="1">
      <alignment/>
    </xf>
    <xf numFmtId="3" fontId="11" fillId="2" borderId="80" xfId="0" applyNumberFormat="1" applyFont="1" applyFill="1" applyBorder="1" applyAlignment="1">
      <alignment/>
    </xf>
    <xf numFmtId="37" fontId="11" fillId="2" borderId="7" xfId="18" applyNumberFormat="1" applyFont="1" applyFill="1" applyBorder="1" applyAlignment="1" applyProtection="1">
      <alignment/>
      <protection locked="0"/>
    </xf>
    <xf numFmtId="37" fontId="11" fillId="0" borderId="30" xfId="18" applyNumberFormat="1" applyFont="1" applyBorder="1" applyAlignment="1" applyProtection="1">
      <alignment/>
      <protection locked="0"/>
    </xf>
    <xf numFmtId="37" fontId="10" fillId="0" borderId="31" xfId="18" applyNumberFormat="1" applyFont="1" applyBorder="1" applyAlignment="1" applyProtection="1">
      <alignment/>
      <protection locked="0"/>
    </xf>
    <xf numFmtId="37" fontId="11" fillId="0" borderId="31" xfId="18" applyNumberFormat="1" applyFont="1" applyBorder="1" applyAlignment="1">
      <alignment/>
    </xf>
    <xf numFmtId="37" fontId="11" fillId="0" borderId="31" xfId="18" applyNumberFormat="1" applyFont="1" applyFill="1" applyBorder="1" applyAlignment="1" applyProtection="1">
      <alignment/>
      <protection locked="0"/>
    </xf>
    <xf numFmtId="37" fontId="10" fillId="0" borderId="29" xfId="18" applyNumberFormat="1" applyFont="1" applyBorder="1" applyAlignment="1" applyProtection="1">
      <alignment/>
      <protection locked="0"/>
    </xf>
    <xf numFmtId="37" fontId="10" fillId="0" borderId="31" xfId="18" applyNumberFormat="1" applyFont="1" applyFill="1" applyBorder="1" applyAlignment="1" applyProtection="1">
      <alignment/>
      <protection locked="0"/>
    </xf>
    <xf numFmtId="37" fontId="11" fillId="2" borderId="7" xfId="18" applyNumberFormat="1" applyFont="1" applyFill="1" applyBorder="1" applyAlignment="1">
      <alignment/>
    </xf>
    <xf numFmtId="37" fontId="11" fillId="0" borderId="30" xfId="18" applyNumberFormat="1" applyFont="1" applyBorder="1" applyAlignment="1">
      <alignment/>
    </xf>
    <xf numFmtId="37" fontId="11" fillId="0" borderId="29" xfId="18" applyNumberFormat="1" applyFont="1" applyBorder="1" applyAlignment="1">
      <alignment/>
    </xf>
    <xf numFmtId="37" fontId="11" fillId="0" borderId="39" xfId="18" applyNumberFormat="1" applyFont="1" applyBorder="1" applyAlignment="1">
      <alignment/>
    </xf>
    <xf numFmtId="37" fontId="11" fillId="0" borderId="28" xfId="18" applyNumberFormat="1" applyFont="1" applyBorder="1" applyAlignment="1">
      <alignment/>
    </xf>
    <xf numFmtId="37" fontId="10" fillId="0" borderId="30" xfId="18" applyNumberFormat="1" applyFont="1" applyFill="1" applyBorder="1" applyAlignment="1" applyProtection="1">
      <alignment/>
      <protection locked="0"/>
    </xf>
    <xf numFmtId="37" fontId="10" fillId="0" borderId="31" xfId="18" applyNumberFormat="1" applyFont="1" applyFill="1" applyBorder="1" applyAlignment="1">
      <alignment/>
    </xf>
    <xf numFmtId="37" fontId="10" fillId="3" borderId="28" xfId="18" applyNumberFormat="1" applyFont="1" applyFill="1" applyBorder="1" applyAlignment="1" applyProtection="1">
      <alignment/>
      <protection locked="0"/>
    </xf>
    <xf numFmtId="37" fontId="11" fillId="2" borderId="30" xfId="18" applyNumberFormat="1" applyFont="1" applyFill="1" applyBorder="1" applyAlignment="1" applyProtection="1">
      <alignment/>
      <protection locked="0"/>
    </xf>
    <xf numFmtId="37" fontId="11" fillId="0" borderId="31" xfId="18" applyNumberFormat="1" applyFont="1" applyBorder="1" applyAlignment="1" applyProtection="1">
      <alignment/>
      <protection locked="0"/>
    </xf>
    <xf numFmtId="37" fontId="11" fillId="2" borderId="31" xfId="18" applyNumberFormat="1" applyFont="1" applyFill="1" applyBorder="1" applyAlignment="1" applyProtection="1">
      <alignment/>
      <protection locked="0"/>
    </xf>
    <xf numFmtId="37" fontId="10" fillId="3" borderId="31" xfId="18" applyNumberFormat="1" applyFont="1" applyFill="1" applyBorder="1" applyAlignment="1" applyProtection="1">
      <alignment/>
      <protection locked="0"/>
    </xf>
    <xf numFmtId="37" fontId="11" fillId="2" borderId="89" xfId="18" applyNumberFormat="1" applyFont="1" applyFill="1" applyBorder="1" applyAlignment="1" applyProtection="1">
      <alignment/>
      <protection locked="0"/>
    </xf>
    <xf numFmtId="37" fontId="10" fillId="0" borderId="89" xfId="18" applyNumberFormat="1" applyFont="1" applyBorder="1" applyAlignment="1" applyProtection="1">
      <alignment/>
      <protection locked="0"/>
    </xf>
    <xf numFmtId="37" fontId="10" fillId="0" borderId="5" xfId="0" applyNumberFormat="1" applyFont="1" applyBorder="1" applyAlignment="1">
      <alignment/>
    </xf>
    <xf numFmtId="37" fontId="10" fillId="0" borderId="6" xfId="0" applyNumberFormat="1" applyFont="1" applyBorder="1" applyAlignment="1">
      <alignment/>
    </xf>
    <xf numFmtId="0" fontId="2" fillId="2" borderId="90" xfId="0" applyFont="1" applyFill="1" applyBorder="1" applyAlignment="1">
      <alignment horizontal="center"/>
    </xf>
    <xf numFmtId="0" fontId="2" fillId="2" borderId="91" xfId="0" applyFont="1" applyFill="1" applyBorder="1" applyAlignment="1">
      <alignment horizontal="center"/>
    </xf>
    <xf numFmtId="0" fontId="2" fillId="2" borderId="91" xfId="0" applyFont="1" applyFill="1" applyBorder="1" applyAlignment="1">
      <alignment horizontal="center" vertical="center" wrapText="1"/>
    </xf>
    <xf numFmtId="0" fontId="2" fillId="2" borderId="92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/>
    </xf>
    <xf numFmtId="0" fontId="2" fillId="2" borderId="93" xfId="0" applyFont="1" applyFill="1" applyBorder="1" applyAlignment="1">
      <alignment/>
    </xf>
    <xf numFmtId="0" fontId="2" fillId="2" borderId="94" xfId="0" applyFont="1" applyFill="1" applyBorder="1" applyAlignment="1">
      <alignment/>
    </xf>
    <xf numFmtId="0" fontId="2" fillId="0" borderId="34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85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80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95" xfId="0" applyFont="1" applyBorder="1" applyAlignment="1">
      <alignment/>
    </xf>
    <xf numFmtId="37" fontId="10" fillId="3" borderId="7" xfId="18" applyNumberFormat="1" applyFont="1" applyFill="1" applyBorder="1" applyAlignment="1" applyProtection="1">
      <alignment/>
      <protection locked="0"/>
    </xf>
    <xf numFmtId="37" fontId="10" fillId="0" borderId="30" xfId="18" applyNumberFormat="1" applyFont="1" applyBorder="1" applyAlignment="1" applyProtection="1">
      <alignment/>
      <protection locked="0"/>
    </xf>
    <xf numFmtId="37" fontId="11" fillId="3" borderId="7" xfId="18" applyNumberFormat="1" applyFont="1" applyFill="1" applyBorder="1" applyAlignment="1" applyProtection="1">
      <alignment/>
      <protection locked="0"/>
    </xf>
    <xf numFmtId="0" fontId="8" fillId="0" borderId="16" xfId="0" applyFont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8" fillId="3" borderId="16" xfId="0" applyFont="1" applyFill="1" applyBorder="1" applyAlignment="1">
      <alignment horizontal="left"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9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2" fillId="2" borderId="97" xfId="0" applyFont="1" applyFill="1" applyBorder="1" applyAlignment="1">
      <alignment horizontal="left"/>
    </xf>
    <xf numFmtId="0" fontId="8" fillId="0" borderId="98" xfId="0" applyFont="1" applyBorder="1" applyAlignment="1">
      <alignment horizontal="left"/>
    </xf>
    <xf numFmtId="0" fontId="9" fillId="2" borderId="16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0" fontId="8" fillId="3" borderId="96" xfId="0" applyFont="1" applyFill="1" applyBorder="1" applyAlignment="1">
      <alignment horizontal="left"/>
    </xf>
    <xf numFmtId="0" fontId="12" fillId="3" borderId="16" xfId="0" applyFont="1" applyFill="1" applyBorder="1" applyAlignment="1">
      <alignment horizontal="left"/>
    </xf>
    <xf numFmtId="0" fontId="11" fillId="3" borderId="98" xfId="0" applyFont="1" applyFill="1" applyBorder="1" applyAlignment="1">
      <alignment horizontal="left"/>
    </xf>
    <xf numFmtId="0" fontId="13" fillId="2" borderId="96" xfId="0" applyFont="1" applyFill="1" applyBorder="1" applyAlignment="1">
      <alignment horizontal="left"/>
    </xf>
    <xf numFmtId="0" fontId="8" fillId="3" borderId="98" xfId="0" applyFont="1" applyFill="1" applyBorder="1" applyAlignment="1">
      <alignment horizontal="left"/>
    </xf>
    <xf numFmtId="0" fontId="11" fillId="3" borderId="16" xfId="0" applyFont="1" applyFill="1" applyBorder="1" applyAlignment="1">
      <alignment/>
    </xf>
    <xf numFmtId="0" fontId="2" fillId="3" borderId="97" xfId="0" applyFont="1" applyFill="1" applyBorder="1" applyAlignment="1">
      <alignment horizontal="left"/>
    </xf>
    <xf numFmtId="0" fontId="11" fillId="0" borderId="16" xfId="0" applyFont="1" applyBorder="1" applyAlignment="1">
      <alignment horizontal="left" wrapText="1"/>
    </xf>
    <xf numFmtId="0" fontId="2" fillId="2" borderId="99" xfId="0" applyFont="1" applyFill="1" applyBorder="1" applyAlignment="1">
      <alignment horizontal="center"/>
    </xf>
    <xf numFmtId="0" fontId="5" fillId="2" borderId="100" xfId="0" applyFont="1" applyFill="1" applyBorder="1" applyAlignment="1">
      <alignment horizontal="center" vertical="center"/>
    </xf>
    <xf numFmtId="0" fontId="0" fillId="0" borderId="101" xfId="0" applyBorder="1" applyAlignment="1">
      <alignment horizontal="center"/>
    </xf>
    <xf numFmtId="0" fontId="9" fillId="2" borderId="99" xfId="0" applyFont="1" applyFill="1" applyBorder="1" applyAlignment="1">
      <alignment horizontal="center"/>
    </xf>
    <xf numFmtId="3" fontId="0" fillId="0" borderId="0" xfId="0" applyNumberFormat="1" applyAlignment="1">
      <alignment/>
    </xf>
    <xf numFmtId="37" fontId="11" fillId="0" borderId="12" xfId="0" applyNumberFormat="1" applyFont="1" applyBorder="1" applyAlignment="1">
      <alignment/>
    </xf>
    <xf numFmtId="37" fontId="11" fillId="0" borderId="13" xfId="0" applyNumberFormat="1" applyFont="1" applyBorder="1" applyAlignment="1">
      <alignment/>
    </xf>
    <xf numFmtId="37" fontId="11" fillId="2" borderId="13" xfId="0" applyNumberFormat="1" applyFont="1" applyFill="1" applyBorder="1" applyAlignment="1">
      <alignment/>
    </xf>
    <xf numFmtId="37" fontId="11" fillId="2" borderId="17" xfId="0" applyNumberFormat="1" applyFont="1" applyFill="1" applyBorder="1" applyAlignment="1">
      <alignment/>
    </xf>
    <xf numFmtId="0" fontId="2" fillId="2" borderId="98" xfId="0" applyFont="1" applyFill="1" applyBorder="1" applyAlignment="1">
      <alignment horizontal="left"/>
    </xf>
    <xf numFmtId="0" fontId="2" fillId="2" borderId="97" xfId="0" applyFont="1" applyFill="1" applyBorder="1" applyAlignment="1">
      <alignment horizontal="left" wrapText="1"/>
    </xf>
    <xf numFmtId="0" fontId="2" fillId="0" borderId="96" xfId="0" applyFont="1" applyBorder="1" applyAlignment="1">
      <alignment horizontal="left" wrapText="1"/>
    </xf>
    <xf numFmtId="0" fontId="8" fillId="2" borderId="16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 wrapText="1"/>
    </xf>
    <xf numFmtId="0" fontId="8" fillId="2" borderId="16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left"/>
    </xf>
    <xf numFmtId="0" fontId="2" fillId="0" borderId="99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0" fillId="0" borderId="102" xfId="0" applyFont="1" applyBorder="1" applyAlignment="1">
      <alignment/>
    </xf>
    <xf numFmtId="0" fontId="30" fillId="0" borderId="103" xfId="0" applyFont="1" applyBorder="1" applyAlignment="1">
      <alignment/>
    </xf>
    <xf numFmtId="0" fontId="30" fillId="0" borderId="104" xfId="0" applyFont="1" applyBorder="1" applyAlignment="1">
      <alignment/>
    </xf>
    <xf numFmtId="0" fontId="30" fillId="0" borderId="105" xfId="0" applyFont="1" applyBorder="1" applyAlignment="1">
      <alignment/>
    </xf>
    <xf numFmtId="0" fontId="14" fillId="0" borderId="0" xfId="0" applyFont="1" applyBorder="1" applyAlignment="1">
      <alignment/>
    </xf>
    <xf numFmtId="0" fontId="30" fillId="0" borderId="106" xfId="0" applyFont="1" applyBorder="1" applyAlignment="1">
      <alignment/>
    </xf>
    <xf numFmtId="0" fontId="14" fillId="0" borderId="107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14" fillId="0" borderId="108" xfId="0" applyFont="1" applyBorder="1" applyAlignment="1">
      <alignment/>
    </xf>
    <xf numFmtId="0" fontId="3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30" fillId="0" borderId="107" xfId="0" applyFont="1" applyBorder="1" applyAlignment="1">
      <alignment/>
    </xf>
    <xf numFmtId="0" fontId="2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48" xfId="0" applyFont="1" applyBorder="1" applyAlignment="1">
      <alignment/>
    </xf>
    <xf numFmtId="0" fontId="30" fillId="0" borderId="8" xfId="0" applyFont="1" applyBorder="1" applyAlignment="1">
      <alignment/>
    </xf>
    <xf numFmtId="0" fontId="31" fillId="0" borderId="0" xfId="0" applyFont="1" applyBorder="1" applyAlignment="1">
      <alignment/>
    </xf>
    <xf numFmtId="0" fontId="14" fillId="0" borderId="105" xfId="0" applyFont="1" applyBorder="1" applyAlignment="1">
      <alignment/>
    </xf>
    <xf numFmtId="0" fontId="14" fillId="0" borderId="106" xfId="0" applyFont="1" applyBorder="1" applyAlignment="1">
      <alignment/>
    </xf>
    <xf numFmtId="14" fontId="14" fillId="0" borderId="0" xfId="0" applyNumberFormat="1" applyFont="1" applyBorder="1" applyAlignment="1">
      <alignment/>
    </xf>
    <xf numFmtId="0" fontId="14" fillId="0" borderId="109" xfId="0" applyFont="1" applyBorder="1" applyAlignment="1">
      <alignment horizontal="center"/>
    </xf>
    <xf numFmtId="14" fontId="14" fillId="0" borderId="0" xfId="0" applyNumberFormat="1" applyFont="1" applyBorder="1" applyAlignment="1">
      <alignment horizontal="left"/>
    </xf>
    <xf numFmtId="0" fontId="14" fillId="0" borderId="109" xfId="0" applyFont="1" applyBorder="1" applyAlignment="1">
      <alignment/>
    </xf>
    <xf numFmtId="2" fontId="14" fillId="0" borderId="109" xfId="0" applyNumberFormat="1" applyFont="1" applyBorder="1" applyAlignment="1">
      <alignment horizontal="center"/>
    </xf>
    <xf numFmtId="0" fontId="14" fillId="0" borderId="110" xfId="0" applyFont="1" applyBorder="1" applyAlignment="1">
      <alignment/>
    </xf>
    <xf numFmtId="0" fontId="14" fillId="0" borderId="111" xfId="0" applyFont="1" applyBorder="1" applyAlignment="1">
      <alignment/>
    </xf>
    <xf numFmtId="0" fontId="14" fillId="0" borderId="112" xfId="0" applyFont="1" applyBorder="1" applyAlignment="1">
      <alignment/>
    </xf>
    <xf numFmtId="0" fontId="30" fillId="0" borderId="110" xfId="0" applyFont="1" applyBorder="1" applyAlignment="1">
      <alignment/>
    </xf>
    <xf numFmtId="0" fontId="30" fillId="0" borderId="111" xfId="0" applyFont="1" applyBorder="1" applyAlignment="1">
      <alignment/>
    </xf>
    <xf numFmtId="0" fontId="30" fillId="0" borderId="112" xfId="0" applyFont="1" applyBorder="1" applyAlignment="1">
      <alignment/>
    </xf>
    <xf numFmtId="0" fontId="30" fillId="0" borderId="0" xfId="0" applyFont="1" applyAlignment="1">
      <alignment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3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2" borderId="45" xfId="22" applyFont="1" applyFill="1" applyBorder="1" applyAlignment="1">
      <alignment horizontal="center" vertical="center" wrapText="1"/>
      <protection/>
    </xf>
    <xf numFmtId="0" fontId="2" fillId="3" borderId="113" xfId="22" applyFont="1" applyFill="1" applyBorder="1" applyAlignment="1">
      <alignment horizontal="center" vertical="center" wrapText="1"/>
      <protection/>
    </xf>
    <xf numFmtId="0" fontId="9" fillId="2" borderId="22" xfId="22" applyFont="1" applyFill="1" applyBorder="1">
      <alignment/>
      <protection/>
    </xf>
    <xf numFmtId="0" fontId="11" fillId="0" borderId="23" xfId="22" applyFont="1" applyBorder="1">
      <alignment/>
      <protection/>
    </xf>
    <xf numFmtId="0" fontId="11" fillId="0" borderId="24" xfId="22" applyFont="1" applyBorder="1">
      <alignment/>
      <protection/>
    </xf>
    <xf numFmtId="0" fontId="11" fillId="0" borderId="23" xfId="22" applyFont="1" applyBorder="1">
      <alignment/>
      <protection/>
    </xf>
    <xf numFmtId="0" fontId="11" fillId="0" borderId="25" xfId="22" applyFont="1" applyBorder="1">
      <alignment/>
      <protection/>
    </xf>
    <xf numFmtId="0" fontId="11" fillId="0" borderId="24" xfId="22" applyFont="1" applyBorder="1">
      <alignment/>
      <protection/>
    </xf>
    <xf numFmtId="0" fontId="11" fillId="0" borderId="38" xfId="22" applyFont="1" applyBorder="1">
      <alignment/>
      <protection/>
    </xf>
    <xf numFmtId="0" fontId="9" fillId="3" borderId="22" xfId="22" applyFont="1" applyFill="1" applyBorder="1">
      <alignment/>
      <protection/>
    </xf>
    <xf numFmtId="0" fontId="5" fillId="2" borderId="22" xfId="22" applyFont="1" applyFill="1" applyBorder="1">
      <alignment/>
      <protection/>
    </xf>
    <xf numFmtId="0" fontId="5" fillId="3" borderId="22" xfId="22" applyFont="1" applyFill="1" applyBorder="1">
      <alignment/>
      <protection/>
    </xf>
    <xf numFmtId="0" fontId="11" fillId="0" borderId="25" xfId="22" applyFont="1" applyBorder="1">
      <alignment/>
      <protection/>
    </xf>
    <xf numFmtId="0" fontId="11" fillId="0" borderId="26" xfId="22" applyFont="1" applyBorder="1">
      <alignment/>
      <protection/>
    </xf>
    <xf numFmtId="0" fontId="19" fillId="0" borderId="23" xfId="22" applyFont="1" applyBorder="1">
      <alignment/>
      <protection/>
    </xf>
    <xf numFmtId="0" fontId="19" fillId="0" borderId="25" xfId="22" applyFont="1" applyBorder="1">
      <alignment/>
      <protection/>
    </xf>
    <xf numFmtId="0" fontId="5" fillId="0" borderId="23" xfId="22" applyFont="1" applyFill="1" applyBorder="1">
      <alignment/>
      <protection/>
    </xf>
    <xf numFmtId="0" fontId="11" fillId="0" borderId="25" xfId="22" applyFont="1" applyFill="1" applyBorder="1">
      <alignment/>
      <protection/>
    </xf>
    <xf numFmtId="0" fontId="19" fillId="0" borderId="25" xfId="22" applyFont="1" applyBorder="1">
      <alignment/>
      <protection/>
    </xf>
    <xf numFmtId="0" fontId="20" fillId="0" borderId="26" xfId="0" applyFont="1" applyBorder="1" applyAlignment="1">
      <alignment/>
    </xf>
    <xf numFmtId="0" fontId="9" fillId="2" borderId="22" xfId="0" applyFont="1" applyFill="1" applyBorder="1" applyAlignment="1">
      <alignment/>
    </xf>
    <xf numFmtId="0" fontId="9" fillId="3" borderId="26" xfId="0" applyFont="1" applyFill="1" applyBorder="1" applyAlignment="1">
      <alignment/>
    </xf>
    <xf numFmtId="1" fontId="5" fillId="2" borderId="26" xfId="21" applyNumberFormat="1" applyFont="1" applyFill="1" applyBorder="1">
      <alignment/>
      <protection/>
    </xf>
    <xf numFmtId="0" fontId="9" fillId="0" borderId="25" xfId="22" applyFont="1" applyBorder="1">
      <alignment/>
      <protection/>
    </xf>
    <xf numFmtId="0" fontId="21" fillId="0" borderId="25" xfId="22" applyFont="1" applyBorder="1">
      <alignment/>
      <protection/>
    </xf>
    <xf numFmtId="0" fontId="16" fillId="0" borderId="26" xfId="0" applyNumberFormat="1" applyFont="1" applyBorder="1" applyAlignment="1">
      <alignment/>
    </xf>
    <xf numFmtId="0" fontId="11" fillId="0" borderId="26" xfId="0" applyNumberFormat="1" applyFont="1" applyBorder="1" applyAlignment="1">
      <alignment/>
    </xf>
    <xf numFmtId="0" fontId="11" fillId="0" borderId="26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6" xfId="0" applyFont="1" applyBorder="1" applyAlignment="1">
      <alignment horizontal="justify"/>
    </xf>
    <xf numFmtId="0" fontId="9" fillId="2" borderId="26" xfId="0" applyFont="1" applyFill="1" applyBorder="1" applyAlignment="1">
      <alignment wrapText="1"/>
    </xf>
    <xf numFmtId="0" fontId="9" fillId="3" borderId="26" xfId="0" applyFont="1" applyFill="1" applyBorder="1" applyAlignment="1">
      <alignment wrapText="1"/>
    </xf>
    <xf numFmtId="0" fontId="12" fillId="2" borderId="26" xfId="0" applyFont="1" applyFill="1" applyBorder="1" applyAlignment="1">
      <alignment/>
    </xf>
    <xf numFmtId="1" fontId="11" fillId="2" borderId="40" xfId="17" applyNumberFormat="1" applyFont="1" applyFill="1" applyBorder="1" applyAlignment="1">
      <alignment/>
    </xf>
    <xf numFmtId="1" fontId="11" fillId="0" borderId="40" xfId="17" applyNumberFormat="1" applyFont="1" applyFill="1" applyBorder="1" applyAlignment="1">
      <alignment/>
    </xf>
    <xf numFmtId="0" fontId="16" fillId="2" borderId="41" xfId="22" applyFont="1" applyFill="1" applyBorder="1" applyAlignment="1">
      <alignment horizontal="center" vertical="center" wrapText="1"/>
      <protection/>
    </xf>
    <xf numFmtId="0" fontId="0" fillId="0" borderId="114" xfId="0" applyBorder="1" applyAlignment="1">
      <alignment/>
    </xf>
    <xf numFmtId="0" fontId="0" fillId="0" borderId="115" xfId="0" applyBorder="1" applyAlignment="1">
      <alignment/>
    </xf>
    <xf numFmtId="0" fontId="0" fillId="0" borderId="116" xfId="0" applyBorder="1" applyAlignment="1">
      <alignment/>
    </xf>
    <xf numFmtId="0" fontId="5" fillId="0" borderId="3" xfId="0" applyFont="1" applyBorder="1" applyAlignment="1">
      <alignment/>
    </xf>
    <xf numFmtId="0" fontId="38" fillId="0" borderId="0" xfId="0" applyFont="1" applyAlignment="1">
      <alignment/>
    </xf>
    <xf numFmtId="1" fontId="0" fillId="0" borderId="3" xfId="0" applyNumberFormat="1" applyBorder="1" applyAlignment="1">
      <alignment/>
    </xf>
    <xf numFmtId="0" fontId="0" fillId="2" borderId="3" xfId="0" applyFill="1" applyBorder="1" applyAlignment="1">
      <alignment/>
    </xf>
    <xf numFmtId="0" fontId="39" fillId="0" borderId="0" xfId="0" applyFont="1" applyAlignment="1">
      <alignment/>
    </xf>
    <xf numFmtId="0" fontId="0" fillId="3" borderId="3" xfId="0" applyFill="1" applyBorder="1" applyAlignment="1">
      <alignment/>
    </xf>
    <xf numFmtId="0" fontId="40" fillId="0" borderId="0" xfId="0" applyFont="1" applyAlignment="1">
      <alignment/>
    </xf>
    <xf numFmtId="1" fontId="0" fillId="3" borderId="3" xfId="0" applyNumberFormat="1" applyFill="1" applyBorder="1" applyAlignment="1">
      <alignment/>
    </xf>
    <xf numFmtId="0" fontId="41" fillId="0" borderId="0" xfId="0" applyFont="1" applyAlignment="1">
      <alignment/>
    </xf>
    <xf numFmtId="1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6" fillId="0" borderId="0" xfId="0" applyFont="1" applyAlignment="1">
      <alignment/>
    </xf>
    <xf numFmtId="0" fontId="44" fillId="0" borderId="0" xfId="0" applyFont="1" applyBorder="1" applyAlignment="1">
      <alignment/>
    </xf>
    <xf numFmtId="170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37" fontId="2" fillId="5" borderId="0" xfId="0" applyNumberFormat="1" applyFont="1" applyFill="1" applyAlignment="1">
      <alignment horizontal="center"/>
    </xf>
    <xf numFmtId="37" fontId="2" fillId="3" borderId="0" xfId="0" applyNumberFormat="1" applyFont="1" applyFill="1" applyAlignment="1">
      <alignment horizontal="center"/>
    </xf>
    <xf numFmtId="37" fontId="2" fillId="6" borderId="0" xfId="0" applyNumberFormat="1" applyFont="1" applyFill="1" applyAlignment="1">
      <alignment horizontal="center"/>
    </xf>
    <xf numFmtId="3" fontId="2" fillId="5" borderId="0" xfId="0" applyNumberFormat="1" applyFont="1" applyFill="1" applyAlignment="1">
      <alignment horizontal="center"/>
    </xf>
    <xf numFmtId="0" fontId="0" fillId="6" borderId="0" xfId="0" applyFill="1" applyAlignment="1">
      <alignment/>
    </xf>
    <xf numFmtId="3" fontId="2" fillId="6" borderId="0" xfId="0" applyNumberFormat="1" applyFont="1" applyFill="1" applyAlignment="1">
      <alignment horizontal="center"/>
    </xf>
    <xf numFmtId="37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17" xfId="0" applyBorder="1" applyAlignment="1">
      <alignment/>
    </xf>
    <xf numFmtId="0" fontId="5" fillId="0" borderId="114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18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9" xfId="0" applyBorder="1" applyAlignment="1">
      <alignment/>
    </xf>
    <xf numFmtId="0" fontId="0" fillId="0" borderId="119" xfId="0" applyBorder="1" applyAlignment="1">
      <alignment/>
    </xf>
    <xf numFmtId="0" fontId="0" fillId="0" borderId="120" xfId="0" applyBorder="1" applyAlignment="1">
      <alignment/>
    </xf>
    <xf numFmtId="0" fontId="0" fillId="0" borderId="121" xfId="0" applyBorder="1" applyAlignment="1">
      <alignment/>
    </xf>
    <xf numFmtId="0" fontId="5" fillId="0" borderId="8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0" fontId="0" fillId="0" borderId="12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1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0" xfId="0" applyFont="1" applyBorder="1" applyAlignment="1">
      <alignment/>
    </xf>
    <xf numFmtId="1" fontId="0" fillId="0" borderId="121" xfId="0" applyNumberFormat="1" applyFont="1" applyBorder="1" applyAlignment="1">
      <alignment horizontal="center"/>
    </xf>
    <xf numFmtId="0" fontId="50" fillId="0" borderId="0" xfId="0" applyFont="1" applyBorder="1" applyAlignment="1">
      <alignment/>
    </xf>
    <xf numFmtId="0" fontId="0" fillId="0" borderId="121" xfId="0" applyFont="1" applyBorder="1" applyAlignment="1">
      <alignment/>
    </xf>
    <xf numFmtId="0" fontId="6" fillId="0" borderId="11" xfId="0" applyFont="1" applyBorder="1" applyAlignment="1">
      <alignment horizontal="left"/>
    </xf>
    <xf numFmtId="1" fontId="0" fillId="0" borderId="121" xfId="0" applyNumberFormat="1" applyBorder="1" applyAlignment="1">
      <alignment horizontal="center"/>
    </xf>
    <xf numFmtId="0" fontId="5" fillId="0" borderId="8" xfId="0" applyFont="1" applyBorder="1" applyAlignment="1">
      <alignment/>
    </xf>
    <xf numFmtId="0" fontId="23" fillId="0" borderId="0" xfId="0" applyFont="1" applyAlignment="1">
      <alignment/>
    </xf>
    <xf numFmtId="0" fontId="52" fillId="0" borderId="0" xfId="0" applyFont="1" applyAlignment="1">
      <alignment/>
    </xf>
    <xf numFmtId="0" fontId="5" fillId="0" borderId="117" xfId="0" applyFont="1" applyBorder="1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textRotation="90"/>
    </xf>
    <xf numFmtId="1" fontId="0" fillId="0" borderId="120" xfId="0" applyNumberFormat="1" applyFont="1" applyBorder="1" applyAlignment="1">
      <alignment/>
    </xf>
    <xf numFmtId="1" fontId="0" fillId="0" borderId="121" xfId="0" applyNumberFormat="1" applyFont="1" applyBorder="1" applyAlignment="1">
      <alignment/>
    </xf>
    <xf numFmtId="3" fontId="0" fillId="0" borderId="121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0" fontId="2" fillId="3" borderId="0" xfId="0" applyFont="1" applyFill="1" applyAlignment="1">
      <alignment/>
    </xf>
    <xf numFmtId="0" fontId="0" fillId="4" borderId="0" xfId="0" applyFill="1" applyAlignment="1">
      <alignment horizontal="center"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0" fillId="0" borderId="121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0" fontId="5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37" fontId="10" fillId="0" borderId="31" xfId="18" applyNumberFormat="1" applyFont="1" applyBorder="1" applyAlignment="1">
      <alignment/>
    </xf>
    <xf numFmtId="0" fontId="12" fillId="2" borderId="122" xfId="0" applyFont="1" applyFill="1" applyBorder="1" applyAlignment="1">
      <alignment/>
    </xf>
    <xf numFmtId="0" fontId="9" fillId="3" borderId="123" xfId="0" applyFont="1" applyFill="1" applyBorder="1" applyAlignment="1">
      <alignment wrapText="1"/>
    </xf>
    <xf numFmtId="0" fontId="12" fillId="2" borderId="124" xfId="0" applyFont="1" applyFill="1" applyBorder="1" applyAlignment="1">
      <alignment/>
    </xf>
    <xf numFmtId="37" fontId="2" fillId="4" borderId="0" xfId="0" applyNumberFormat="1" applyFont="1" applyFill="1" applyAlignment="1">
      <alignment horizontal="center"/>
    </xf>
    <xf numFmtId="37" fontId="2" fillId="0" borderId="0" xfId="0" applyNumberFormat="1" applyFont="1" applyAlignment="1">
      <alignment horizontal="center"/>
    </xf>
    <xf numFmtId="37" fontId="10" fillId="0" borderId="30" xfId="18" applyNumberFormat="1" applyFont="1" applyBorder="1" applyAlignment="1">
      <alignment/>
    </xf>
    <xf numFmtId="37" fontId="10" fillId="0" borderId="29" xfId="18" applyNumberFormat="1" applyFont="1" applyBorder="1" applyAlignment="1">
      <alignment/>
    </xf>
    <xf numFmtId="0" fontId="0" fillId="3" borderId="13" xfId="0" applyFill="1" applyBorder="1" applyAlignment="1">
      <alignment/>
    </xf>
    <xf numFmtId="0" fontId="9" fillId="2" borderId="1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0" fontId="2" fillId="2" borderId="125" xfId="0" applyFont="1" applyFill="1" applyBorder="1" applyAlignment="1">
      <alignment horizontal="left"/>
    </xf>
    <xf numFmtId="0" fontId="8" fillId="3" borderId="16" xfId="0" applyFont="1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00" xfId="0" applyBorder="1" applyAlignment="1">
      <alignment horizontal="center"/>
    </xf>
    <xf numFmtId="0" fontId="8" fillId="3" borderId="127" xfId="0" applyFont="1" applyFill="1" applyBorder="1" applyAlignment="1">
      <alignment horizontal="left"/>
    </xf>
    <xf numFmtId="0" fontId="8" fillId="3" borderId="128" xfId="0" applyFont="1" applyFill="1" applyBorder="1" applyAlignment="1">
      <alignment horizontal="left"/>
    </xf>
    <xf numFmtId="0" fontId="8" fillId="3" borderId="96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  <xf numFmtId="0" fontId="11" fillId="3" borderId="15" xfId="0" applyFont="1" applyFill="1" applyBorder="1" applyAlignment="1">
      <alignment horizontal="left"/>
    </xf>
    <xf numFmtId="0" fontId="11" fillId="3" borderId="16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left"/>
    </xf>
    <xf numFmtId="0" fontId="23" fillId="7" borderId="7" xfId="0" applyFont="1" applyFill="1" applyBorder="1" applyAlignment="1">
      <alignment/>
    </xf>
    <xf numFmtId="0" fontId="5" fillId="7" borderId="100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vertical="center"/>
    </xf>
    <xf numFmtId="0" fontId="5" fillId="7" borderId="7" xfId="0" applyFont="1" applyFill="1" applyBorder="1" applyAlignment="1">
      <alignment horizontal="center" wrapText="1"/>
    </xf>
    <xf numFmtId="0" fontId="5" fillId="7" borderId="129" xfId="0" applyFont="1" applyFill="1" applyBorder="1" applyAlignment="1">
      <alignment horizontal="center"/>
    </xf>
    <xf numFmtId="0" fontId="2" fillId="7" borderId="130" xfId="0" applyFont="1" applyFill="1" applyBorder="1" applyAlignment="1">
      <alignment horizontal="left"/>
    </xf>
    <xf numFmtId="3" fontId="11" fillId="7" borderId="129" xfId="0" applyNumberFormat="1" applyFont="1" applyFill="1" applyBorder="1" applyAlignment="1">
      <alignment horizontal="left"/>
    </xf>
    <xf numFmtId="3" fontId="11" fillId="7" borderId="129" xfId="0" applyNumberFormat="1" applyFont="1" applyFill="1" applyBorder="1" applyAlignment="1">
      <alignment/>
    </xf>
    <xf numFmtId="0" fontId="5" fillId="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left" wrapText="1"/>
    </xf>
    <xf numFmtId="0" fontId="2" fillId="7" borderId="15" xfId="0" applyFont="1" applyFill="1" applyBorder="1" applyAlignment="1">
      <alignment horizontal="left" wrapText="1"/>
    </xf>
    <xf numFmtId="0" fontId="2" fillId="7" borderId="16" xfId="0" applyFont="1" applyFill="1" applyBorder="1" applyAlignment="1">
      <alignment horizontal="left" wrapText="1"/>
    </xf>
    <xf numFmtId="0" fontId="11" fillId="7" borderId="13" xfId="0" applyFont="1" applyFill="1" applyBorder="1" applyAlignment="1">
      <alignment/>
    </xf>
    <xf numFmtId="3" fontId="11" fillId="7" borderId="13" xfId="0" applyNumberFormat="1" applyFont="1" applyFill="1" applyBorder="1" applyAlignment="1">
      <alignment/>
    </xf>
    <xf numFmtId="0" fontId="11" fillId="7" borderId="13" xfId="0" applyFont="1" applyFill="1" applyBorder="1" applyAlignment="1">
      <alignment horizontal="left"/>
    </xf>
    <xf numFmtId="0" fontId="2" fillId="7" borderId="16" xfId="0" applyFont="1" applyFill="1" applyBorder="1" applyAlignment="1">
      <alignment horizontal="left"/>
    </xf>
    <xf numFmtId="0" fontId="11" fillId="7" borderId="13" xfId="0" applyFont="1" applyFill="1" applyBorder="1" applyAlignment="1">
      <alignment wrapText="1"/>
    </xf>
    <xf numFmtId="0" fontId="8" fillId="7" borderId="16" xfId="0" applyFont="1" applyFill="1" applyBorder="1" applyAlignment="1">
      <alignment horizontal="left" wrapText="1"/>
    </xf>
    <xf numFmtId="3" fontId="11" fillId="7" borderId="13" xfId="0" applyNumberFormat="1" applyFont="1" applyFill="1" applyBorder="1" applyAlignment="1">
      <alignment horizontal="left"/>
    </xf>
    <xf numFmtId="0" fontId="9" fillId="2" borderId="131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left"/>
    </xf>
    <xf numFmtId="0" fontId="8" fillId="3" borderId="15" xfId="0" applyFont="1" applyFill="1" applyBorder="1" applyAlignment="1">
      <alignment horizontal="left"/>
    </xf>
    <xf numFmtId="0" fontId="8" fillId="7" borderId="16" xfId="0" applyFont="1" applyFill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2" borderId="132" xfId="0" applyFont="1" applyFill="1" applyBorder="1" applyAlignment="1">
      <alignment horizontal="center"/>
    </xf>
    <xf numFmtId="0" fontId="9" fillId="2" borderId="133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2" fillId="3" borderId="126" xfId="0" applyFont="1" applyFill="1" applyBorder="1" applyAlignment="1">
      <alignment horizontal="center"/>
    </xf>
    <xf numFmtId="0" fontId="2" fillId="3" borderId="100" xfId="0" applyFont="1" applyFill="1" applyBorder="1" applyAlignment="1">
      <alignment horizontal="center"/>
    </xf>
    <xf numFmtId="0" fontId="2" fillId="2" borderId="132" xfId="0" applyFont="1" applyFill="1" applyBorder="1" applyAlignment="1">
      <alignment horizontal="center"/>
    </xf>
    <xf numFmtId="0" fontId="2" fillId="2" borderId="133" xfId="0" applyFont="1" applyFill="1" applyBorder="1" applyAlignment="1">
      <alignment horizontal="center"/>
    </xf>
    <xf numFmtId="0" fontId="2" fillId="2" borderId="131" xfId="0" applyFont="1" applyFill="1" applyBorder="1" applyAlignment="1">
      <alignment horizontal="center"/>
    </xf>
    <xf numFmtId="0" fontId="8" fillId="0" borderId="127" xfId="0" applyFont="1" applyBorder="1" applyAlignment="1">
      <alignment horizontal="left"/>
    </xf>
    <xf numFmtId="0" fontId="8" fillId="0" borderId="128" xfId="0" applyFont="1" applyBorder="1" applyAlignment="1">
      <alignment horizontal="left"/>
    </xf>
    <xf numFmtId="0" fontId="8" fillId="0" borderId="96" xfId="0" applyFont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20" xfId="0" applyFont="1" applyFill="1" applyBorder="1" applyAlignment="1">
      <alignment horizontal="left"/>
    </xf>
    <xf numFmtId="0" fontId="2" fillId="2" borderId="97" xfId="0" applyFont="1" applyFill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8" fillId="0" borderId="98" xfId="0" applyFont="1" applyBorder="1" applyAlignment="1">
      <alignment horizontal="left"/>
    </xf>
    <xf numFmtId="0" fontId="2" fillId="2" borderId="134" xfId="0" applyFont="1" applyFill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06" xfId="0" applyFont="1" applyBorder="1" applyAlignment="1">
      <alignment horizontal="center"/>
    </xf>
    <xf numFmtId="0" fontId="14" fillId="0" borderId="105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06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25" fillId="0" borderId="135" xfId="0" applyFont="1" applyBorder="1" applyAlignment="1">
      <alignment horizontal="center"/>
    </xf>
    <xf numFmtId="0" fontId="14" fillId="0" borderId="135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13" fillId="0" borderId="135" xfId="0" applyFont="1" applyBorder="1" applyAlignment="1">
      <alignment horizontal="center"/>
    </xf>
    <xf numFmtId="0" fontId="32" fillId="0" borderId="135" xfId="0" applyFont="1" applyBorder="1" applyAlignment="1">
      <alignment horizontal="center"/>
    </xf>
    <xf numFmtId="0" fontId="5" fillId="0" borderId="13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5" fillId="0" borderId="105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06" xfId="0" applyFont="1" applyBorder="1" applyAlignment="1">
      <alignment horizontal="center"/>
    </xf>
    <xf numFmtId="0" fontId="36" fillId="0" borderId="105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7" xfId="0" applyBorder="1" applyAlignment="1">
      <alignment horizontal="center"/>
    </xf>
    <xf numFmtId="0" fontId="0" fillId="0" borderId="109" xfId="0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25" xfId="0" applyFont="1" applyBorder="1" applyAlignment="1">
      <alignment horizontal="left"/>
    </xf>
    <xf numFmtId="0" fontId="8" fillId="0" borderId="138" xfId="0" applyFont="1" applyBorder="1" applyAlignment="1">
      <alignment horizontal="left"/>
    </xf>
    <xf numFmtId="0" fontId="2" fillId="2" borderId="138" xfId="0" applyFont="1" applyFill="1" applyBorder="1" applyAlignment="1">
      <alignment horizontal="left"/>
    </xf>
    <xf numFmtId="0" fontId="2" fillId="2" borderId="98" xfId="0" applyFont="1" applyFill="1" applyBorder="1" applyAlignment="1">
      <alignment horizontal="left"/>
    </xf>
    <xf numFmtId="0" fontId="54" fillId="3" borderId="14" xfId="0" applyFont="1" applyFill="1" applyBorder="1" applyAlignment="1">
      <alignment horizontal="left"/>
    </xf>
    <xf numFmtId="0" fontId="54" fillId="3" borderId="15" xfId="0" applyFont="1" applyFill="1" applyBorder="1" applyAlignment="1">
      <alignment horizontal="left"/>
    </xf>
    <xf numFmtId="0" fontId="54" fillId="3" borderId="16" xfId="0" applyFont="1" applyFill="1" applyBorder="1" applyAlignment="1">
      <alignment horizontal="left"/>
    </xf>
    <xf numFmtId="0" fontId="2" fillId="3" borderId="134" xfId="0" applyFont="1" applyFill="1" applyBorder="1" applyAlignment="1">
      <alignment horizontal="left"/>
    </xf>
    <xf numFmtId="0" fontId="2" fillId="3" borderId="120" xfId="0" applyFont="1" applyFill="1" applyBorder="1" applyAlignment="1">
      <alignment horizontal="left"/>
    </xf>
    <xf numFmtId="0" fontId="2" fillId="3" borderId="97" xfId="0" applyFont="1" applyFill="1" applyBorder="1" applyAlignment="1">
      <alignment horizontal="left"/>
    </xf>
    <xf numFmtId="0" fontId="8" fillId="3" borderId="125" xfId="0" applyFont="1" applyFill="1" applyBorder="1" applyAlignment="1">
      <alignment horizontal="left"/>
    </xf>
    <xf numFmtId="0" fontId="8" fillId="3" borderId="138" xfId="0" applyFont="1" applyFill="1" applyBorder="1" applyAlignment="1">
      <alignment horizontal="left"/>
    </xf>
    <xf numFmtId="0" fontId="8" fillId="3" borderId="98" xfId="0" applyFont="1" applyFill="1" applyBorder="1" applyAlignment="1">
      <alignment horizontal="left"/>
    </xf>
    <xf numFmtId="0" fontId="11" fillId="3" borderId="14" xfId="0" applyFont="1" applyFill="1" applyBorder="1" applyAlignment="1">
      <alignment/>
    </xf>
    <xf numFmtId="0" fontId="11" fillId="3" borderId="15" xfId="0" applyFont="1" applyFill="1" applyBorder="1" applyAlignment="1">
      <alignment/>
    </xf>
    <xf numFmtId="0" fontId="11" fillId="3" borderId="16" xfId="0" applyFont="1" applyFill="1" applyBorder="1" applyAlignment="1">
      <alignment/>
    </xf>
    <xf numFmtId="0" fontId="12" fillId="3" borderId="14" xfId="0" applyFont="1" applyFill="1" applyBorder="1" applyAlignment="1">
      <alignment horizontal="left"/>
    </xf>
    <xf numFmtId="0" fontId="12" fillId="3" borderId="15" xfId="0" applyFont="1" applyFill="1" applyBorder="1" applyAlignment="1">
      <alignment horizontal="left"/>
    </xf>
    <xf numFmtId="0" fontId="12" fillId="3" borderId="16" xfId="0" applyFont="1" applyFill="1" applyBorder="1" applyAlignment="1">
      <alignment horizontal="left"/>
    </xf>
    <xf numFmtId="0" fontId="13" fillId="2" borderId="127" xfId="0" applyFont="1" applyFill="1" applyBorder="1" applyAlignment="1">
      <alignment horizontal="left"/>
    </xf>
    <xf numFmtId="0" fontId="13" fillId="2" borderId="128" xfId="0" applyFont="1" applyFill="1" applyBorder="1" applyAlignment="1">
      <alignment horizontal="left"/>
    </xf>
    <xf numFmtId="0" fontId="13" fillId="2" borderId="96" xfId="0" applyFont="1" applyFill="1" applyBorder="1" applyAlignment="1">
      <alignment horizontal="left"/>
    </xf>
    <xf numFmtId="0" fontId="11" fillId="3" borderId="125" xfId="0" applyFont="1" applyFill="1" applyBorder="1" applyAlignment="1">
      <alignment horizontal="left"/>
    </xf>
    <xf numFmtId="0" fontId="11" fillId="3" borderId="138" xfId="0" applyFont="1" applyFill="1" applyBorder="1" applyAlignment="1">
      <alignment horizontal="left"/>
    </xf>
    <xf numFmtId="0" fontId="11" fillId="3" borderId="98" xfId="0" applyFont="1" applyFill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7" borderId="14" xfId="0" applyFont="1" applyFill="1" applyBorder="1" applyAlignment="1">
      <alignment horizontal="left" wrapText="1"/>
    </xf>
    <xf numFmtId="0" fontId="2" fillId="7" borderId="15" xfId="0" applyFont="1" applyFill="1" applyBorder="1" applyAlignment="1">
      <alignment horizontal="left" wrapText="1"/>
    </xf>
    <xf numFmtId="0" fontId="2" fillId="7" borderId="16" xfId="0" applyFont="1" applyFill="1" applyBorder="1" applyAlignment="1">
      <alignment horizontal="left" wrapText="1"/>
    </xf>
    <xf numFmtId="0" fontId="2" fillId="7" borderId="14" xfId="0" applyFont="1" applyFill="1" applyBorder="1" applyAlignment="1">
      <alignment horizontal="left"/>
    </xf>
    <xf numFmtId="0" fontId="2" fillId="7" borderId="15" xfId="0" applyFont="1" applyFill="1" applyBorder="1" applyAlignment="1">
      <alignment horizontal="left"/>
    </xf>
    <xf numFmtId="0" fontId="2" fillId="7" borderId="16" xfId="0" applyFont="1" applyFill="1" applyBorder="1" applyAlignment="1">
      <alignment horizontal="left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7" borderId="14" xfId="0" applyFont="1" applyFill="1" applyBorder="1" applyAlignment="1">
      <alignment horizontal="left"/>
    </xf>
    <xf numFmtId="0" fontId="8" fillId="7" borderId="15" xfId="0" applyFont="1" applyFill="1" applyBorder="1" applyAlignment="1">
      <alignment horizontal="left"/>
    </xf>
    <xf numFmtId="0" fontId="8" fillId="7" borderId="16" xfId="0" applyFont="1" applyFill="1" applyBorder="1" applyAlignment="1">
      <alignment horizontal="left"/>
    </xf>
    <xf numFmtId="0" fontId="2" fillId="7" borderId="22" xfId="0" applyFont="1" applyFill="1" applyBorder="1" applyAlignment="1">
      <alignment horizontal="center"/>
    </xf>
    <xf numFmtId="0" fontId="2" fillId="7" borderId="126" xfId="0" applyFont="1" applyFill="1" applyBorder="1" applyAlignment="1">
      <alignment horizontal="center"/>
    </xf>
    <xf numFmtId="0" fontId="2" fillId="7" borderId="100" xfId="0" applyFont="1" applyFill="1" applyBorder="1" applyAlignment="1">
      <alignment horizontal="center"/>
    </xf>
    <xf numFmtId="0" fontId="2" fillId="7" borderId="139" xfId="0" applyFont="1" applyFill="1" applyBorder="1" applyAlignment="1">
      <alignment horizontal="left"/>
    </xf>
    <xf numFmtId="0" fontId="2" fillId="7" borderId="140" xfId="0" applyFont="1" applyFill="1" applyBorder="1" applyAlignment="1">
      <alignment horizontal="left"/>
    </xf>
    <xf numFmtId="0" fontId="2" fillId="7" borderId="130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8" fillId="7" borderId="14" xfId="0" applyFont="1" applyFill="1" applyBorder="1" applyAlignment="1">
      <alignment horizontal="left" wrapText="1"/>
    </xf>
    <xf numFmtId="0" fontId="8" fillId="7" borderId="15" xfId="0" applyFont="1" applyFill="1" applyBorder="1" applyAlignment="1">
      <alignment horizontal="left" wrapText="1"/>
    </xf>
    <xf numFmtId="0" fontId="8" fillId="7" borderId="16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5" fillId="2" borderId="141" xfId="22" applyFont="1" applyFill="1" applyBorder="1" applyAlignment="1">
      <alignment horizontal="center" vertical="center" wrapText="1"/>
      <protection/>
    </xf>
    <xf numFmtId="0" fontId="5" fillId="2" borderId="142" xfId="22" applyFont="1" applyFill="1" applyBorder="1" applyAlignment="1">
      <alignment horizontal="center" vertical="center" wrapText="1"/>
      <protection/>
    </xf>
    <xf numFmtId="0" fontId="2" fillId="2" borderId="143" xfId="22" applyFont="1" applyFill="1" applyBorder="1" applyAlignment="1">
      <alignment horizontal="center" vertical="center" wrapText="1"/>
      <protection/>
    </xf>
    <xf numFmtId="0" fontId="2" fillId="2" borderId="144" xfId="22" applyFont="1" applyFill="1" applyBorder="1" applyAlignment="1">
      <alignment horizontal="center" vertical="center" wrapText="1"/>
      <protection/>
    </xf>
    <xf numFmtId="9" fontId="5" fillId="2" borderId="43" xfId="23" applyFont="1" applyFill="1" applyBorder="1" applyAlignment="1">
      <alignment horizontal="center" vertical="center" wrapText="1"/>
    </xf>
    <xf numFmtId="9" fontId="5" fillId="2" borderId="40" xfId="23" applyFont="1" applyFill="1" applyBorder="1" applyAlignment="1">
      <alignment horizontal="center" vertical="center" wrapText="1"/>
    </xf>
    <xf numFmtId="9" fontId="5" fillId="2" borderId="45" xfId="23" applyFont="1" applyFill="1" applyBorder="1" applyAlignment="1">
      <alignment horizontal="center" vertical="center" wrapText="1"/>
    </xf>
    <xf numFmtId="9" fontId="5" fillId="2" borderId="41" xfId="23" applyFont="1" applyFill="1" applyBorder="1" applyAlignment="1">
      <alignment horizontal="center" vertical="center" wrapText="1"/>
    </xf>
    <xf numFmtId="0" fontId="16" fillId="2" borderId="42" xfId="22" applyFont="1" applyFill="1" applyBorder="1" applyAlignment="1">
      <alignment horizontal="center" vertical="center" textRotation="22" wrapText="1"/>
      <protection/>
    </xf>
    <xf numFmtId="0" fontId="16" fillId="2" borderId="37" xfId="22" applyFont="1" applyFill="1" applyBorder="1" applyAlignment="1">
      <alignment horizontal="center" vertical="center" textRotation="22" wrapText="1"/>
      <protection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 wrapText="1"/>
    </xf>
    <xf numFmtId="0" fontId="8" fillId="2" borderId="14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left"/>
    </xf>
    <xf numFmtId="0" fontId="2" fillId="2" borderId="72" xfId="0" applyFont="1" applyFill="1" applyBorder="1" applyAlignment="1">
      <alignment horizontal="left"/>
    </xf>
    <xf numFmtId="0" fontId="2" fillId="2" borderId="73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 wrapText="1"/>
    </xf>
    <xf numFmtId="0" fontId="8" fillId="2" borderId="15" xfId="0" applyFont="1" applyFill="1" applyBorder="1" applyAlignment="1">
      <alignment horizontal="left" wrapText="1"/>
    </xf>
    <xf numFmtId="0" fontId="8" fillId="2" borderId="16" xfId="0" applyFont="1" applyFill="1" applyBorder="1" applyAlignment="1">
      <alignment horizontal="left" wrapText="1"/>
    </xf>
    <xf numFmtId="0" fontId="2" fillId="2" borderId="22" xfId="0" applyFont="1" applyFill="1" applyBorder="1" applyAlignment="1">
      <alignment horizontal="center"/>
    </xf>
    <xf numFmtId="0" fontId="2" fillId="2" borderId="126" xfId="0" applyFont="1" applyFill="1" applyBorder="1" applyAlignment="1">
      <alignment horizontal="center"/>
    </xf>
    <xf numFmtId="0" fontId="2" fillId="2" borderId="100" xfId="0" applyFont="1" applyFill="1" applyBorder="1" applyAlignment="1">
      <alignment horizontal="center"/>
    </xf>
    <xf numFmtId="0" fontId="2" fillId="2" borderId="134" xfId="0" applyFont="1" applyFill="1" applyBorder="1" applyAlignment="1">
      <alignment horizontal="left" wrapText="1"/>
    </xf>
    <xf numFmtId="0" fontId="2" fillId="2" borderId="120" xfId="0" applyFont="1" applyFill="1" applyBorder="1" applyAlignment="1">
      <alignment horizontal="left" wrapText="1"/>
    </xf>
    <xf numFmtId="0" fontId="2" fillId="2" borderId="97" xfId="0" applyFont="1" applyFill="1" applyBorder="1" applyAlignment="1">
      <alignment horizontal="left" wrapText="1"/>
    </xf>
    <xf numFmtId="0" fontId="2" fillId="0" borderId="127" xfId="0" applyFont="1" applyBorder="1" applyAlignment="1">
      <alignment horizontal="left" wrapText="1"/>
    </xf>
    <xf numFmtId="0" fontId="2" fillId="0" borderId="128" xfId="0" applyFont="1" applyBorder="1" applyAlignment="1">
      <alignment horizontal="left" wrapText="1"/>
    </xf>
    <xf numFmtId="0" fontId="2" fillId="0" borderId="96" xfId="0" applyFont="1" applyBorder="1" applyAlignment="1">
      <alignment horizontal="left" wrapText="1"/>
    </xf>
    <xf numFmtId="0" fontId="2" fillId="0" borderId="132" xfId="0" applyFont="1" applyBorder="1" applyAlignment="1">
      <alignment horizontal="left"/>
    </xf>
    <xf numFmtId="0" fontId="2" fillId="0" borderId="133" xfId="0" applyFont="1" applyBorder="1" applyAlignment="1">
      <alignment horizontal="left"/>
    </xf>
    <xf numFmtId="0" fontId="2" fillId="0" borderId="13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20" xfId="0" applyFont="1" applyBorder="1" applyAlignment="1">
      <alignment horizontal="center"/>
    </xf>
    <xf numFmtId="0" fontId="55" fillId="0" borderId="121" xfId="0" applyFont="1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14" xfId="0" applyBorder="1" applyAlignment="1">
      <alignment horizontal="center" vertical="justify" wrapText="1"/>
    </xf>
    <xf numFmtId="0" fontId="0" fillId="0" borderId="8" xfId="0" applyBorder="1" applyAlignment="1">
      <alignment vertical="justify" wrapText="1"/>
    </xf>
    <xf numFmtId="0" fontId="0" fillId="0" borderId="118" xfId="0" applyBorder="1" applyAlignment="1">
      <alignment vertical="justify" wrapText="1"/>
    </xf>
    <xf numFmtId="0" fontId="0" fillId="0" borderId="116" xfId="0" applyBorder="1" applyAlignment="1">
      <alignment vertical="justify" wrapText="1"/>
    </xf>
    <xf numFmtId="0" fontId="0" fillId="0" borderId="109" xfId="0" applyBorder="1" applyAlignment="1">
      <alignment vertical="justify" wrapText="1"/>
    </xf>
    <xf numFmtId="0" fontId="0" fillId="0" borderId="119" xfId="0" applyBorder="1" applyAlignment="1">
      <alignment vertical="justify" wrapText="1"/>
    </xf>
    <xf numFmtId="0" fontId="5" fillId="0" borderId="114" xfId="0" applyFont="1" applyBorder="1" applyAlignment="1">
      <alignment horizontal="center"/>
    </xf>
    <xf numFmtId="0" fontId="5" fillId="0" borderId="118" xfId="0" applyFont="1" applyBorder="1" applyAlignment="1">
      <alignment horizontal="center"/>
    </xf>
    <xf numFmtId="0" fontId="5" fillId="0" borderId="116" xfId="0" applyFont="1" applyBorder="1" applyAlignment="1">
      <alignment horizontal="center"/>
    </xf>
    <xf numFmtId="0" fontId="5" fillId="0" borderId="109" xfId="0" applyFont="1" applyBorder="1" applyAlignment="1">
      <alignment horizontal="center"/>
    </xf>
    <xf numFmtId="0" fontId="5" fillId="0" borderId="11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51" fillId="0" borderId="109" xfId="0" applyFont="1" applyBorder="1" applyAlignment="1">
      <alignment horizontal="left"/>
    </xf>
    <xf numFmtId="0" fontId="6" fillId="0" borderId="0" xfId="0" applyFont="1" applyAlignment="1">
      <alignment horizontal="right" textRotation="90"/>
    </xf>
    <xf numFmtId="0" fontId="6" fillId="0" borderId="116" xfId="0" applyFont="1" applyBorder="1" applyAlignment="1">
      <alignment horizontal="center"/>
    </xf>
    <xf numFmtId="0" fontId="6" fillId="0" borderId="109" xfId="0" applyFont="1" applyBorder="1" applyAlignment="1">
      <alignment horizontal="center"/>
    </xf>
    <xf numFmtId="0" fontId="6" fillId="0" borderId="119" xfId="0" applyFont="1" applyBorder="1" applyAlignment="1">
      <alignment horizontal="center"/>
    </xf>
    <xf numFmtId="0" fontId="5" fillId="0" borderId="10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4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45" fillId="0" borderId="109" xfId="0" applyFont="1" applyBorder="1" applyAlignment="1">
      <alignment horizontal="center"/>
    </xf>
    <xf numFmtId="0" fontId="16" fillId="0" borderId="114" xfId="0" applyFont="1" applyBorder="1" applyAlignment="1">
      <alignment horizontal="center"/>
    </xf>
    <xf numFmtId="0" fontId="16" fillId="0" borderId="118" xfId="0" applyFont="1" applyBorder="1" applyAlignment="1">
      <alignment horizontal="center"/>
    </xf>
    <xf numFmtId="0" fontId="6" fillId="0" borderId="11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6" fillId="0" borderId="109" xfId="0" applyFont="1" applyBorder="1" applyAlignment="1">
      <alignment horizontal="center"/>
    </xf>
    <xf numFmtId="0" fontId="25" fillId="3" borderId="0" xfId="0" applyFont="1" applyFill="1" applyAlignment="1">
      <alignment horizontal="center"/>
    </xf>
    <xf numFmtId="0" fontId="5" fillId="0" borderId="145" xfId="0" applyFont="1" applyBorder="1" applyAlignment="1" applyProtection="1">
      <alignment horizontal="center" vertical="distributed" wrapText="1" readingOrder="1"/>
      <protection hidden="1"/>
    </xf>
    <xf numFmtId="0" fontId="5" fillId="0" borderId="146" xfId="0" applyFont="1" applyBorder="1" applyAlignment="1" applyProtection="1">
      <alignment horizontal="center" vertical="distributed" wrapText="1" readingOrder="1"/>
      <protection hidden="1"/>
    </xf>
    <xf numFmtId="0" fontId="5" fillId="0" borderId="147" xfId="0" applyFont="1" applyBorder="1" applyAlignment="1" applyProtection="1">
      <alignment horizontal="center" vertical="distributed" wrapText="1" readingOrder="1"/>
      <protection hidden="1"/>
    </xf>
    <xf numFmtId="0" fontId="5" fillId="0" borderId="148" xfId="0" applyFont="1" applyBorder="1" applyAlignment="1" applyProtection="1">
      <alignment horizontal="center" vertical="center" wrapText="1"/>
      <protection hidden="1"/>
    </xf>
    <xf numFmtId="0" fontId="5" fillId="0" borderId="117" xfId="0" applyFont="1" applyBorder="1" applyAlignment="1" applyProtection="1">
      <alignment horizontal="center" vertical="center" wrapText="1"/>
      <protection hidden="1"/>
    </xf>
    <xf numFmtId="0" fontId="5" fillId="0" borderId="149" xfId="0" applyFont="1" applyBorder="1" applyAlignment="1" applyProtection="1">
      <alignment horizontal="center" vertical="center" wrapText="1"/>
      <protection hidden="1"/>
    </xf>
    <xf numFmtId="0" fontId="5" fillId="2" borderId="91" xfId="0" applyFont="1" applyFill="1" applyBorder="1" applyAlignment="1">
      <alignment horizontal="center"/>
    </xf>
    <xf numFmtId="0" fontId="5" fillId="0" borderId="92" xfId="0" applyFont="1" applyBorder="1" applyAlignment="1" applyProtection="1">
      <alignment horizontal="center" vertical="center" wrapText="1"/>
      <protection hidden="1"/>
    </xf>
    <xf numFmtId="0" fontId="5" fillId="0" borderId="150" xfId="0" applyFont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>
      <alignment horizontal="center"/>
    </xf>
    <xf numFmtId="0" fontId="5" fillId="3" borderId="120" xfId="0" applyFont="1" applyFill="1" applyBorder="1" applyAlignment="1">
      <alignment horizontal="center"/>
    </xf>
    <xf numFmtId="0" fontId="5" fillId="3" borderId="121" xfId="0" applyFont="1" applyFill="1" applyBorder="1" applyAlignment="1">
      <alignment horizontal="center"/>
    </xf>
    <xf numFmtId="0" fontId="5" fillId="0" borderId="151" xfId="0" applyFont="1" applyBorder="1" applyAlignment="1" applyProtection="1">
      <alignment horizontal="center" vertical="distributed" textRotation="87" wrapText="1" readingOrder="1"/>
      <protection hidden="1"/>
    </xf>
    <xf numFmtId="0" fontId="5" fillId="0" borderId="76" xfId="0" applyFont="1" applyBorder="1" applyAlignment="1" applyProtection="1">
      <alignment horizontal="center" vertical="distributed" textRotation="87" wrapText="1" readingOrder="1"/>
      <protection hidden="1"/>
    </xf>
    <xf numFmtId="0" fontId="5" fillId="0" borderId="67" xfId="0" applyFont="1" applyBorder="1" applyAlignment="1" applyProtection="1">
      <alignment horizontal="center" vertical="distributed" textRotation="87" wrapText="1" readingOrder="1"/>
      <protection hidden="1"/>
    </xf>
    <xf numFmtId="0" fontId="2" fillId="3" borderId="0" xfId="0" applyFont="1" applyFill="1" applyAlignment="1">
      <alignment horizontal="center"/>
    </xf>
    <xf numFmtId="0" fontId="5" fillId="0" borderId="61" xfId="0" applyFont="1" applyBorder="1" applyAlignment="1">
      <alignment horizontal="center" vertical="center" wrapText="1"/>
    </xf>
    <xf numFmtId="0" fontId="5" fillId="0" borderId="152" xfId="0" applyFont="1" applyBorder="1" applyAlignment="1">
      <alignment horizontal="center" vertical="center" wrapText="1"/>
    </xf>
    <xf numFmtId="0" fontId="5" fillId="0" borderId="153" xfId="0" applyFont="1" applyBorder="1" applyAlignment="1">
      <alignment horizontal="center" vertical="center" wrapText="1"/>
    </xf>
    <xf numFmtId="0" fontId="0" fillId="0" borderId="154" xfId="0" applyBorder="1" applyAlignment="1">
      <alignment horizontal="center" vertical="center" wrapText="1"/>
    </xf>
    <xf numFmtId="0" fontId="5" fillId="0" borderId="15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2" borderId="9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56" xfId="0" applyFont="1" applyBorder="1" applyAlignment="1">
      <alignment horizontal="left"/>
    </xf>
    <xf numFmtId="0" fontId="0" fillId="0" borderId="157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0" fontId="11" fillId="0" borderId="156" xfId="0" applyFont="1" applyBorder="1" applyAlignment="1">
      <alignment horizontal="left"/>
    </xf>
    <xf numFmtId="0" fontId="11" fillId="0" borderId="157" xfId="0" applyFont="1" applyBorder="1" applyAlignment="1">
      <alignment horizontal="left"/>
    </xf>
    <xf numFmtId="0" fontId="11" fillId="0" borderId="63" xfId="0" applyFont="1" applyBorder="1" applyAlignment="1">
      <alignment horizontal="left"/>
    </xf>
    <xf numFmtId="0" fontId="5" fillId="2" borderId="158" xfId="0" applyFont="1" applyFill="1" applyBorder="1" applyAlignment="1">
      <alignment horizontal="left"/>
    </xf>
    <xf numFmtId="0" fontId="5" fillId="2" borderId="159" xfId="0" applyFont="1" applyFill="1" applyBorder="1" applyAlignment="1">
      <alignment horizontal="left"/>
    </xf>
    <xf numFmtId="0" fontId="5" fillId="2" borderId="64" xfId="0" applyFont="1" applyFill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11" fillId="0" borderId="5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5" fillId="2" borderId="52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36" xfId="0" applyFont="1" applyFill="1" applyBorder="1" applyAlignment="1">
      <alignment horizontal="left"/>
    </xf>
    <xf numFmtId="0" fontId="11" fillId="3" borderId="15" xfId="0" applyFont="1" applyFill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2" borderId="52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36" xfId="0" applyFont="1" applyFill="1" applyBorder="1" applyAlignment="1">
      <alignment horizontal="left"/>
    </xf>
    <xf numFmtId="0" fontId="5" fillId="0" borderId="160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65" xfId="0" applyFont="1" applyBorder="1" applyAlignment="1">
      <alignment horizontal="left"/>
    </xf>
    <xf numFmtId="0" fontId="5" fillId="2" borderId="160" xfId="0" applyFont="1" applyFill="1" applyBorder="1" applyAlignment="1">
      <alignment horizontal="left"/>
    </xf>
    <xf numFmtId="0" fontId="5" fillId="2" borderId="48" xfId="0" applyFont="1" applyFill="1" applyBorder="1" applyAlignment="1">
      <alignment horizontal="left"/>
    </xf>
    <xf numFmtId="0" fontId="5" fillId="2" borderId="65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0" fillId="2" borderId="161" xfId="0" applyFill="1" applyBorder="1" applyAlignment="1">
      <alignment horizontal="center"/>
    </xf>
    <xf numFmtId="0" fontId="0" fillId="2" borderId="159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3" fillId="2" borderId="158" xfId="0" applyFont="1" applyFill="1" applyBorder="1" applyAlignment="1">
      <alignment horizontal="center"/>
    </xf>
    <xf numFmtId="0" fontId="3" fillId="2" borderId="159" xfId="0" applyFont="1" applyFill="1" applyBorder="1" applyAlignment="1">
      <alignment horizontal="center"/>
    </xf>
    <xf numFmtId="0" fontId="3" fillId="2" borderId="6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omma_Bilanci Albavia" xfId="17"/>
    <cellStyle name="Comma_Profit &amp; Loss acc. Albavia" xfId="18"/>
    <cellStyle name="Currency" xfId="19"/>
    <cellStyle name="Currency [0]" xfId="20"/>
    <cellStyle name="Normal_Fletë1" xfId="21"/>
    <cellStyle name="Normal_Profit &amp; Loss acc. Albavi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30</xdr:row>
      <xdr:rowOff>142875</xdr:rowOff>
    </xdr:from>
    <xdr:to>
      <xdr:col>7</xdr:col>
      <xdr:colOff>504825</xdr:colOff>
      <xdr:row>31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1228725" y="5448300"/>
          <a:ext cx="3543300" cy="371475"/>
        </a:xfrm>
        <a:prstGeom prst="rect"/>
        <a:noFill/>
      </xdr:spPr>
      <xdr:txBody>
        <a:bodyPr fromWordArt="1" wrap="none">
          <a:prstTxWarp prst="textPlain"/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PASQYRAT  FINANCIARE</a:t>
          </a:r>
        </a:p>
      </xdr:txBody>
    </xdr:sp>
    <xdr:clientData/>
  </xdr:twoCellAnchor>
  <xdr:twoCellAnchor>
    <xdr:from>
      <xdr:col>3</xdr:col>
      <xdr:colOff>457200</xdr:colOff>
      <xdr:row>33</xdr:row>
      <xdr:rowOff>171450</xdr:rowOff>
    </xdr:from>
    <xdr:to>
      <xdr:col>5</xdr:col>
      <xdr:colOff>514350</xdr:colOff>
      <xdr:row>34</xdr:row>
      <xdr:rowOff>285750</xdr:rowOff>
    </xdr:to>
    <xdr:sp>
      <xdr:nvSpPr>
        <xdr:cNvPr id="2" name="AutoShape 2"/>
        <xdr:cNvSpPr>
          <a:spLocks/>
        </xdr:cNvSpPr>
      </xdr:nvSpPr>
      <xdr:spPr>
        <a:xfrm>
          <a:off x="2286000" y="6429375"/>
          <a:ext cx="1276350" cy="314325"/>
        </a:xfrm>
        <a:prstGeom prst="rect"/>
        <a:noFill/>
      </xdr:spPr>
      <xdr:txBody>
        <a:bodyPr fromWordArt="1" wrap="none">
          <a:prstTxWarp prst="textPlain"/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VITI  2010</a:t>
          </a:r>
        </a:p>
      </xdr:txBody>
    </xdr:sp>
    <xdr:clientData/>
  </xdr:twoCellAnchor>
  <xdr:twoCellAnchor>
    <xdr:from>
      <xdr:col>0</xdr:col>
      <xdr:colOff>561975</xdr:colOff>
      <xdr:row>16</xdr:row>
      <xdr:rowOff>28575</xdr:rowOff>
    </xdr:from>
    <xdr:to>
      <xdr:col>3</xdr:col>
      <xdr:colOff>590550</xdr:colOff>
      <xdr:row>17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561975" y="2924175"/>
          <a:ext cx="1857375" cy="257175"/>
        </a:xfrm>
        <a:prstGeom prst="rect"/>
        <a:noFill/>
      </xdr:spPr>
      <xdr:txBody>
        <a:bodyPr fromWordArt="1" wrap="none">
          <a:prstTxWarp prst="textPlain"/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STATUSI  JURIDIK</a:t>
          </a:r>
        </a:p>
      </xdr:txBody>
    </xdr:sp>
    <xdr:clientData/>
  </xdr:twoCellAnchor>
  <xdr:twoCellAnchor>
    <xdr:from>
      <xdr:col>1</xdr:col>
      <xdr:colOff>47625</xdr:colOff>
      <xdr:row>22</xdr:row>
      <xdr:rowOff>133350</xdr:rowOff>
    </xdr:from>
    <xdr:to>
      <xdr:col>4</xdr:col>
      <xdr:colOff>419100</xdr:colOff>
      <xdr:row>23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657225" y="4067175"/>
          <a:ext cx="2200275" cy="219075"/>
        </a:xfrm>
        <a:prstGeom prst="rect"/>
        <a:noFill/>
      </xdr:spPr>
      <xdr:txBody>
        <a:bodyPr fromWordArt="1" wrap="none">
          <a:prstTxWarp prst="textPlain"/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VEPRIMTARIA  KRYESORE</a:t>
          </a:r>
        </a:p>
      </xdr:txBody>
    </xdr:sp>
    <xdr:clientData/>
  </xdr:twoCellAnchor>
  <xdr:twoCellAnchor>
    <xdr:from>
      <xdr:col>6</xdr:col>
      <xdr:colOff>95250</xdr:colOff>
      <xdr:row>0</xdr:row>
      <xdr:rowOff>95250</xdr:rowOff>
    </xdr:from>
    <xdr:to>
      <xdr:col>7</xdr:col>
      <xdr:colOff>228600</xdr:colOff>
      <xdr:row>1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3752850" y="95250"/>
          <a:ext cx="742950" cy="219075"/>
        </a:xfrm>
        <a:prstGeom prst="rect"/>
        <a:noFill/>
      </xdr:spPr>
      <xdr:txBody>
        <a:bodyPr fromWordArt="1" wrap="none">
          <a:prstTxWarp prst="textPlain"/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SHEHU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35</xdr:row>
      <xdr:rowOff>104775</xdr:rowOff>
    </xdr:from>
    <xdr:to>
      <xdr:col>8</xdr:col>
      <xdr:colOff>304800</xdr:colOff>
      <xdr:row>37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4362450" y="5924550"/>
          <a:ext cx="819150" cy="333375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DREJTUESI</a:t>
          </a:r>
        </a:p>
      </xdr:txBody>
    </xdr:sp>
    <xdr:clientData/>
  </xdr:twoCellAnchor>
  <xdr:twoCellAnchor>
    <xdr:from>
      <xdr:col>0</xdr:col>
      <xdr:colOff>590550</xdr:colOff>
      <xdr:row>35</xdr:row>
      <xdr:rowOff>85725</xdr:rowOff>
    </xdr:from>
    <xdr:to>
      <xdr:col>2</xdr:col>
      <xdr:colOff>133350</xdr:colOff>
      <xdr:row>37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90550" y="5905500"/>
          <a:ext cx="762000" cy="333375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1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H A R T U E S 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38100</xdr:rowOff>
    </xdr:from>
    <xdr:to>
      <xdr:col>10</xdr:col>
      <xdr:colOff>0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934075" y="361950"/>
          <a:ext cx="0" cy="1143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38100</xdr:rowOff>
    </xdr:from>
    <xdr:to>
      <xdr:col>10</xdr:col>
      <xdr:colOff>0</xdr:colOff>
      <xdr:row>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5934075" y="847725"/>
          <a:ext cx="0" cy="114300"/>
        </a:xfrm>
        <a:prstGeom prst="lef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5</xdr:row>
      <xdr:rowOff>85725</xdr:rowOff>
    </xdr:from>
    <xdr:to>
      <xdr:col>1</xdr:col>
      <xdr:colOff>695325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923925"/>
          <a:ext cx="2667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114300</xdr:rowOff>
    </xdr:from>
    <xdr:to>
      <xdr:col>3</xdr:col>
      <xdr:colOff>0</xdr:colOff>
      <xdr:row>7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0"/>
          <a:ext cx="1285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1171575</xdr:colOff>
      <xdr:row>41</xdr:row>
      <xdr:rowOff>133350</xdr:rowOff>
    </xdr:from>
    <xdr:to>
      <xdr:col>4</xdr:col>
      <xdr:colOff>590550</xdr:colOff>
      <xdr:row>42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2924175" y="6715125"/>
          <a:ext cx="857250" cy="180975"/>
        </a:xfrm>
        <a:prstGeom prst="bentUp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41</xdr:row>
      <xdr:rowOff>66675</xdr:rowOff>
    </xdr:from>
    <xdr:to>
      <xdr:col>11</xdr:col>
      <xdr:colOff>47625</xdr:colOff>
      <xdr:row>43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7153275" y="6648450"/>
          <a:ext cx="857250" cy="276225"/>
        </a:xfrm>
        <a:prstGeom prst="bentUp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3">
      <selection activeCell="M45" sqref="M45"/>
    </sheetView>
  </sheetViews>
  <sheetFormatPr defaultColWidth="9.140625" defaultRowHeight="12.75"/>
  <cols>
    <col min="9" max="9" width="9.8515625" style="0" customWidth="1"/>
  </cols>
  <sheetData>
    <row r="1" spans="1:10" ht="13.5" thickTop="1">
      <c r="A1" s="402"/>
      <c r="B1" s="403"/>
      <c r="C1" s="403"/>
      <c r="D1" s="403"/>
      <c r="E1" s="403"/>
      <c r="F1" s="403"/>
      <c r="G1" s="403"/>
      <c r="H1" s="403"/>
      <c r="I1" s="403"/>
      <c r="J1" s="404"/>
    </row>
    <row r="2" spans="1:10" ht="15.75">
      <c r="A2" s="405"/>
      <c r="B2" s="684" t="s">
        <v>596</v>
      </c>
      <c r="C2" s="684"/>
      <c r="D2" s="684"/>
      <c r="E2" s="406"/>
      <c r="F2" s="683"/>
      <c r="G2" s="683"/>
      <c r="H2" s="683"/>
      <c r="I2" s="406"/>
      <c r="J2" s="407"/>
    </row>
    <row r="3" spans="1:10" ht="12.75">
      <c r="A3" s="405"/>
      <c r="B3" s="406"/>
      <c r="C3" s="406"/>
      <c r="D3" s="406"/>
      <c r="E3" s="408"/>
      <c r="F3" s="408"/>
      <c r="G3" s="408"/>
      <c r="H3" s="408"/>
      <c r="I3" s="406"/>
      <c r="J3" s="407"/>
    </row>
    <row r="4" spans="1:10" ht="15.75">
      <c r="A4" s="405"/>
      <c r="B4" s="684" t="s">
        <v>597</v>
      </c>
      <c r="C4" s="684"/>
      <c r="D4" s="406"/>
      <c r="E4" s="406"/>
      <c r="F4" s="406"/>
      <c r="G4" s="685" t="s">
        <v>598</v>
      </c>
      <c r="H4" s="685"/>
      <c r="I4" s="406"/>
      <c r="J4" s="407"/>
    </row>
    <row r="5" spans="1:10" ht="12.75">
      <c r="A5" s="405"/>
      <c r="B5" s="406"/>
      <c r="C5" s="406"/>
      <c r="D5" s="406"/>
      <c r="E5" s="408"/>
      <c r="F5" s="408"/>
      <c r="G5" s="408"/>
      <c r="H5" s="408"/>
      <c r="I5" s="406"/>
      <c r="J5" s="407"/>
    </row>
    <row r="6" spans="1:10" ht="18.75">
      <c r="A6" s="405"/>
      <c r="B6" s="684" t="s">
        <v>599</v>
      </c>
      <c r="C6" s="684"/>
      <c r="D6" s="406"/>
      <c r="E6" s="686" t="s">
        <v>787</v>
      </c>
      <c r="F6" s="686"/>
      <c r="G6" s="406"/>
      <c r="H6" s="406"/>
      <c r="I6" s="406"/>
      <c r="J6" s="407"/>
    </row>
    <row r="7" spans="1:10" ht="12.75">
      <c r="A7" s="405"/>
      <c r="B7" s="406"/>
      <c r="C7" s="406"/>
      <c r="D7" s="406"/>
      <c r="E7" s="406"/>
      <c r="F7" s="406"/>
      <c r="G7" s="406"/>
      <c r="H7" s="406"/>
      <c r="I7" s="406"/>
      <c r="J7" s="407"/>
    </row>
    <row r="8" spans="1:10" ht="12.75">
      <c r="A8" s="405"/>
      <c r="B8" s="406"/>
      <c r="C8" s="406"/>
      <c r="D8" s="406"/>
      <c r="E8" s="406"/>
      <c r="F8" s="406"/>
      <c r="G8" s="406"/>
      <c r="H8" s="406"/>
      <c r="I8" s="406"/>
      <c r="J8" s="407"/>
    </row>
    <row r="9" spans="1:10" ht="12.75">
      <c r="A9" s="405"/>
      <c r="B9" s="406"/>
      <c r="C9" s="406"/>
      <c r="D9" s="406"/>
      <c r="E9" s="406"/>
      <c r="F9" s="406"/>
      <c r="G9" s="406"/>
      <c r="H9" s="406"/>
      <c r="I9" s="406"/>
      <c r="J9" s="407"/>
    </row>
    <row r="10" spans="1:10" ht="12.75">
      <c r="A10" s="405"/>
      <c r="B10" s="406"/>
      <c r="C10" s="406"/>
      <c r="D10" s="406"/>
      <c r="E10" s="406"/>
      <c r="F10" s="406"/>
      <c r="G10" s="406"/>
      <c r="H10" s="406"/>
      <c r="I10" s="406"/>
      <c r="J10" s="407"/>
    </row>
    <row r="11" spans="1:10" ht="15.75">
      <c r="A11" s="405"/>
      <c r="B11" s="680" t="s">
        <v>600</v>
      </c>
      <c r="C11" s="680"/>
      <c r="D11" s="410" t="s">
        <v>788</v>
      </c>
      <c r="E11" s="410" t="s">
        <v>789</v>
      </c>
      <c r="F11" s="410">
        <v>2003</v>
      </c>
      <c r="G11" s="406"/>
      <c r="H11" s="406"/>
      <c r="I11" s="406"/>
      <c r="J11" s="407"/>
    </row>
    <row r="12" spans="1:10" ht="12.75">
      <c r="A12" s="405"/>
      <c r="B12" s="406"/>
      <c r="C12" s="406"/>
      <c r="D12" s="411"/>
      <c r="E12" s="411"/>
      <c r="F12" s="411"/>
      <c r="G12" s="406"/>
      <c r="H12" s="406"/>
      <c r="I12" s="406"/>
      <c r="J12" s="407"/>
    </row>
    <row r="13" spans="1:10" ht="18">
      <c r="A13" s="405"/>
      <c r="B13" s="681" t="s">
        <v>601</v>
      </c>
      <c r="C13" s="681"/>
      <c r="D13" s="681"/>
      <c r="E13" s="682">
        <v>27212</v>
      </c>
      <c r="F13" s="682"/>
      <c r="G13" s="406"/>
      <c r="H13" s="406"/>
      <c r="I13" s="406"/>
      <c r="J13" s="407"/>
    </row>
    <row r="14" spans="1:10" ht="12.75">
      <c r="A14" s="405"/>
      <c r="B14" s="406"/>
      <c r="C14" s="406"/>
      <c r="D14" s="406"/>
      <c r="E14" s="408"/>
      <c r="F14" s="408"/>
      <c r="G14" s="406"/>
      <c r="H14" s="406"/>
      <c r="I14" s="406"/>
      <c r="J14" s="407"/>
    </row>
    <row r="15" spans="1:10" ht="15.75">
      <c r="A15" s="405"/>
      <c r="B15" s="406"/>
      <c r="C15" s="409" t="s">
        <v>602</v>
      </c>
      <c r="D15" s="409"/>
      <c r="E15" s="683"/>
      <c r="F15" s="683"/>
      <c r="G15" s="406"/>
      <c r="H15" s="406"/>
      <c r="I15" s="406"/>
      <c r="J15" s="407"/>
    </row>
    <row r="16" spans="1:10" ht="12.75">
      <c r="A16" s="405"/>
      <c r="B16" s="406"/>
      <c r="C16" s="406"/>
      <c r="D16" s="406"/>
      <c r="E16" s="406"/>
      <c r="F16" s="406"/>
      <c r="G16" s="406"/>
      <c r="H16" s="406"/>
      <c r="I16" s="406"/>
      <c r="J16" s="407"/>
    </row>
    <row r="17" spans="1:10" ht="12.75">
      <c r="A17" s="405"/>
      <c r="B17" s="406"/>
      <c r="C17" s="406"/>
      <c r="D17" s="406"/>
      <c r="E17" s="406"/>
      <c r="F17" s="406"/>
      <c r="G17" s="406"/>
      <c r="H17" s="406"/>
      <c r="I17" s="406"/>
      <c r="J17" s="407"/>
    </row>
    <row r="18" spans="1:10" ht="18">
      <c r="A18" s="405"/>
      <c r="B18" s="673"/>
      <c r="C18" s="673"/>
      <c r="D18" s="673"/>
      <c r="E18" s="412"/>
      <c r="F18" s="413" t="s">
        <v>603</v>
      </c>
      <c r="G18" s="413" t="s">
        <v>604</v>
      </c>
      <c r="H18" s="413" t="s">
        <v>605</v>
      </c>
      <c r="I18" s="412"/>
      <c r="J18" s="407"/>
    </row>
    <row r="19" spans="1:10" ht="12.75">
      <c r="A19" s="405"/>
      <c r="B19" s="412"/>
      <c r="C19" s="412"/>
      <c r="D19" s="412"/>
      <c r="E19" s="414"/>
      <c r="F19" s="414"/>
      <c r="G19" s="414"/>
      <c r="H19" s="414"/>
      <c r="I19" s="414"/>
      <c r="J19" s="407"/>
    </row>
    <row r="20" spans="1:10" ht="12.75">
      <c r="A20" s="405"/>
      <c r="B20" s="412"/>
      <c r="C20" s="412" t="s">
        <v>606</v>
      </c>
      <c r="D20" s="412"/>
      <c r="E20" s="412"/>
      <c r="F20" s="412"/>
      <c r="G20" s="412"/>
      <c r="H20" s="412"/>
      <c r="I20" s="412"/>
      <c r="J20" s="407"/>
    </row>
    <row r="21" spans="1:10" ht="12.75">
      <c r="A21" s="405"/>
      <c r="B21" s="412"/>
      <c r="C21" s="412"/>
      <c r="D21" s="412"/>
      <c r="E21" s="412"/>
      <c r="F21" s="412"/>
      <c r="G21" s="412"/>
      <c r="H21" s="412"/>
      <c r="I21" s="412"/>
      <c r="J21" s="407"/>
    </row>
    <row r="22" spans="1:10" ht="12.75">
      <c r="A22" s="405"/>
      <c r="B22" s="412"/>
      <c r="C22" s="412"/>
      <c r="D22" s="412"/>
      <c r="E22" s="412"/>
      <c r="F22" s="412"/>
      <c r="G22" s="412"/>
      <c r="H22" s="412"/>
      <c r="I22" s="412"/>
      <c r="J22" s="407"/>
    </row>
    <row r="23" spans="1:10" ht="12.75">
      <c r="A23" s="405"/>
      <c r="B23" s="412"/>
      <c r="C23" s="412"/>
      <c r="D23" s="412"/>
      <c r="E23" s="412"/>
      <c r="F23" s="412"/>
      <c r="G23" s="412"/>
      <c r="H23" s="412"/>
      <c r="I23" s="412"/>
      <c r="J23" s="407"/>
    </row>
    <row r="24" spans="1:10" ht="18">
      <c r="A24" s="405"/>
      <c r="B24" s="415"/>
      <c r="C24" s="416"/>
      <c r="D24" s="416"/>
      <c r="E24" s="416"/>
      <c r="F24" s="412"/>
      <c r="G24" s="417" t="s">
        <v>607</v>
      </c>
      <c r="H24" s="417"/>
      <c r="I24" s="417"/>
      <c r="J24" s="407"/>
    </row>
    <row r="25" spans="1:10" ht="12.75">
      <c r="A25" s="405"/>
      <c r="B25" s="412"/>
      <c r="C25" s="412"/>
      <c r="D25" s="412"/>
      <c r="E25" s="412"/>
      <c r="F25" s="412"/>
      <c r="G25" s="406"/>
      <c r="H25" s="406"/>
      <c r="I25" s="406"/>
      <c r="J25" s="407"/>
    </row>
    <row r="26" spans="1:10" ht="12.75">
      <c r="A26" s="405"/>
      <c r="B26" s="412"/>
      <c r="C26" s="412"/>
      <c r="D26" s="412"/>
      <c r="E26" s="412"/>
      <c r="F26" s="412"/>
      <c r="G26" s="417" t="s">
        <v>608</v>
      </c>
      <c r="H26" s="417"/>
      <c r="I26" s="417"/>
      <c r="J26" s="407"/>
    </row>
    <row r="27" spans="1:10" ht="12.75">
      <c r="A27" s="405"/>
      <c r="B27" s="412"/>
      <c r="C27" s="412"/>
      <c r="D27" s="412"/>
      <c r="E27" s="412"/>
      <c r="F27" s="412"/>
      <c r="G27" s="412"/>
      <c r="H27" s="412"/>
      <c r="I27" s="412"/>
      <c r="J27" s="407"/>
    </row>
    <row r="28" spans="1:10" ht="12.75">
      <c r="A28" s="405"/>
      <c r="B28" s="412"/>
      <c r="C28" s="412"/>
      <c r="D28" s="412"/>
      <c r="E28" s="412"/>
      <c r="F28" s="412"/>
      <c r="G28" s="406" t="s">
        <v>799</v>
      </c>
      <c r="H28" s="406"/>
      <c r="I28" s="406"/>
      <c r="J28" s="407"/>
    </row>
    <row r="29" spans="1:10" ht="12.75">
      <c r="A29" s="405"/>
      <c r="B29" s="412"/>
      <c r="C29" s="412"/>
      <c r="D29" s="412"/>
      <c r="E29" s="412"/>
      <c r="F29" s="412"/>
      <c r="G29" s="418"/>
      <c r="H29" s="418"/>
      <c r="I29" s="418"/>
      <c r="J29" s="407"/>
    </row>
    <row r="30" spans="1:10" ht="13.5" thickBot="1">
      <c r="A30" s="405"/>
      <c r="B30" s="412"/>
      <c r="C30" s="412"/>
      <c r="D30" s="412"/>
      <c r="E30" s="412"/>
      <c r="F30" s="412"/>
      <c r="G30" s="412"/>
      <c r="H30" s="412"/>
      <c r="I30" s="412"/>
      <c r="J30" s="407"/>
    </row>
    <row r="31" spans="1:10" ht="13.5" thickTop="1">
      <c r="A31" s="405"/>
      <c r="B31" s="402"/>
      <c r="C31" s="403"/>
      <c r="D31" s="403"/>
      <c r="E31" s="403"/>
      <c r="F31" s="403"/>
      <c r="G31" s="403"/>
      <c r="H31" s="403"/>
      <c r="I31" s="404"/>
      <c r="J31" s="407"/>
    </row>
    <row r="32" spans="1:10" ht="34.5" customHeight="1">
      <c r="A32" s="405"/>
      <c r="B32" s="405"/>
      <c r="C32" s="674"/>
      <c r="D32" s="674"/>
      <c r="E32" s="674"/>
      <c r="F32" s="674"/>
      <c r="G32" s="674"/>
      <c r="H32" s="674"/>
      <c r="I32" s="675"/>
      <c r="J32" s="407"/>
    </row>
    <row r="33" spans="1:10" ht="27" customHeight="1">
      <c r="A33" s="405"/>
      <c r="B33" s="676" t="s">
        <v>609</v>
      </c>
      <c r="C33" s="677"/>
      <c r="D33" s="677"/>
      <c r="E33" s="677"/>
      <c r="F33" s="677"/>
      <c r="G33" s="677"/>
      <c r="H33" s="677"/>
      <c r="I33" s="678"/>
      <c r="J33" s="407"/>
    </row>
    <row r="34" spans="1:10" ht="15.75">
      <c r="A34" s="405"/>
      <c r="B34" s="405"/>
      <c r="C34" s="412"/>
      <c r="D34" s="412"/>
      <c r="E34" s="419"/>
      <c r="F34" s="412"/>
      <c r="G34" s="412"/>
      <c r="H34" s="412"/>
      <c r="I34" s="407"/>
      <c r="J34" s="407"/>
    </row>
    <row r="35" spans="1:10" ht="23.25">
      <c r="A35" s="405"/>
      <c r="B35" s="420"/>
      <c r="C35" s="406"/>
      <c r="D35" s="679"/>
      <c r="E35" s="679"/>
      <c r="F35" s="679"/>
      <c r="G35" s="679"/>
      <c r="H35" s="406"/>
      <c r="I35" s="421"/>
      <c r="J35" s="407"/>
    </row>
    <row r="36" spans="1:10" ht="12.75">
      <c r="A36" s="405"/>
      <c r="B36" s="420"/>
      <c r="C36" s="406"/>
      <c r="D36" s="406"/>
      <c r="E36" s="422"/>
      <c r="F36" s="406"/>
      <c r="G36" s="422"/>
      <c r="H36" s="406"/>
      <c r="I36" s="421"/>
      <c r="J36" s="407"/>
    </row>
    <row r="37" spans="1:10" ht="12.75">
      <c r="A37" s="405"/>
      <c r="B37" s="420"/>
      <c r="C37" s="406" t="s">
        <v>610</v>
      </c>
      <c r="D37" s="406"/>
      <c r="E37" s="406"/>
      <c r="F37" s="406"/>
      <c r="G37" s="406"/>
      <c r="H37" s="423"/>
      <c r="I37" s="421"/>
      <c r="J37" s="407"/>
    </row>
    <row r="38" spans="1:10" ht="12.75">
      <c r="A38" s="405"/>
      <c r="B38" s="420"/>
      <c r="C38" s="406"/>
      <c r="D38" s="406"/>
      <c r="E38" s="406"/>
      <c r="F38" s="406"/>
      <c r="G38" s="406"/>
      <c r="H38" s="406"/>
      <c r="I38" s="421"/>
      <c r="J38" s="407"/>
    </row>
    <row r="39" spans="1:10" ht="12.75">
      <c r="A39" s="405"/>
      <c r="B39" s="420"/>
      <c r="C39" s="406" t="s">
        <v>611</v>
      </c>
      <c r="D39" s="406"/>
      <c r="E39" s="406"/>
      <c r="F39" s="424"/>
      <c r="G39" s="406"/>
      <c r="H39" s="425"/>
      <c r="I39" s="421"/>
      <c r="J39" s="407"/>
    </row>
    <row r="40" spans="1:10" ht="12.75">
      <c r="A40" s="405"/>
      <c r="B40" s="420"/>
      <c r="C40" s="406"/>
      <c r="D40" s="406"/>
      <c r="E40" s="406"/>
      <c r="F40" s="424"/>
      <c r="G40" s="406"/>
      <c r="H40" s="406"/>
      <c r="I40" s="421"/>
      <c r="J40" s="407"/>
    </row>
    <row r="41" spans="1:10" ht="12.75">
      <c r="A41" s="405"/>
      <c r="B41" s="420"/>
      <c r="C41" s="406" t="s">
        <v>612</v>
      </c>
      <c r="D41" s="406"/>
      <c r="E41" s="406"/>
      <c r="F41" s="406"/>
      <c r="G41" s="406"/>
      <c r="H41" s="423" t="s">
        <v>613</v>
      </c>
      <c r="I41" s="421"/>
      <c r="J41" s="407"/>
    </row>
    <row r="42" spans="1:10" ht="12.75">
      <c r="A42" s="405"/>
      <c r="B42" s="420"/>
      <c r="C42" s="406"/>
      <c r="D42" s="406"/>
      <c r="E42" s="406"/>
      <c r="F42" s="406"/>
      <c r="G42" s="406"/>
      <c r="H42" s="406"/>
      <c r="I42" s="421"/>
      <c r="J42" s="407"/>
    </row>
    <row r="43" spans="1:10" ht="12.75">
      <c r="A43" s="405"/>
      <c r="B43" s="420"/>
      <c r="C43" s="406" t="s">
        <v>614</v>
      </c>
      <c r="D43" s="406"/>
      <c r="E43" s="406"/>
      <c r="F43" s="406"/>
      <c r="G43" s="406"/>
      <c r="H43" s="426">
        <v>0</v>
      </c>
      <c r="I43" s="421"/>
      <c r="J43" s="407"/>
    </row>
    <row r="44" spans="1:10" ht="12.75">
      <c r="A44" s="405"/>
      <c r="B44" s="420"/>
      <c r="C44" s="406"/>
      <c r="D44" s="406"/>
      <c r="E44" s="406"/>
      <c r="F44" s="406"/>
      <c r="G44" s="406"/>
      <c r="H44" s="406"/>
      <c r="I44" s="421"/>
      <c r="J44" s="407"/>
    </row>
    <row r="45" spans="1:10" ht="12.75">
      <c r="A45" s="405"/>
      <c r="B45" s="420"/>
      <c r="C45" s="406" t="s">
        <v>615</v>
      </c>
      <c r="D45" s="406"/>
      <c r="E45" s="406"/>
      <c r="F45" s="406"/>
      <c r="G45" s="406"/>
      <c r="H45" s="406" t="s">
        <v>616</v>
      </c>
      <c r="I45" s="421" t="s">
        <v>808</v>
      </c>
      <c r="J45" s="407"/>
    </row>
    <row r="46" spans="1:10" ht="12.75">
      <c r="A46" s="405"/>
      <c r="B46" s="420"/>
      <c r="C46" s="406"/>
      <c r="D46" s="406"/>
      <c r="E46" s="406"/>
      <c r="F46" s="406"/>
      <c r="G46" s="406"/>
      <c r="H46" s="406" t="s">
        <v>617</v>
      </c>
      <c r="I46" s="421" t="s">
        <v>809</v>
      </c>
      <c r="J46" s="407"/>
    </row>
    <row r="47" spans="1:10" ht="12.75">
      <c r="A47" s="405"/>
      <c r="B47" s="420"/>
      <c r="C47" s="406"/>
      <c r="D47" s="406"/>
      <c r="E47" s="406"/>
      <c r="F47" s="406"/>
      <c r="G47" s="406"/>
      <c r="H47" s="406"/>
      <c r="I47" s="421"/>
      <c r="J47" s="407"/>
    </row>
    <row r="48" spans="1:10" ht="13.5" thickBot="1">
      <c r="A48" s="405"/>
      <c r="B48" s="427"/>
      <c r="C48" s="428" t="s">
        <v>618</v>
      </c>
      <c r="D48" s="428"/>
      <c r="E48" s="428"/>
      <c r="F48" s="428"/>
      <c r="G48" s="428"/>
      <c r="H48" s="428" t="s">
        <v>807</v>
      </c>
      <c r="I48" s="429"/>
      <c r="J48" s="407"/>
    </row>
    <row r="49" spans="1:10" ht="13.5" thickTop="1">
      <c r="A49" s="405"/>
      <c r="B49" s="412"/>
      <c r="C49" s="412"/>
      <c r="D49" s="412"/>
      <c r="E49" s="412"/>
      <c r="F49" s="412"/>
      <c r="G49" s="412"/>
      <c r="H49" s="412"/>
      <c r="I49" s="412"/>
      <c r="J49" s="407"/>
    </row>
    <row r="50" spans="1:10" ht="13.5" thickBot="1">
      <c r="A50" s="430"/>
      <c r="B50" s="431"/>
      <c r="C50" s="431"/>
      <c r="D50" s="431"/>
      <c r="E50" s="431"/>
      <c r="F50" s="431"/>
      <c r="G50" s="431"/>
      <c r="H50" s="431"/>
      <c r="I50" s="431"/>
      <c r="J50" s="432"/>
    </row>
    <row r="51" spans="1:10" ht="13.5" thickTop="1">
      <c r="A51" s="412"/>
      <c r="B51" s="412"/>
      <c r="C51" s="412"/>
      <c r="D51" s="412"/>
      <c r="E51" s="412"/>
      <c r="F51" s="412"/>
      <c r="G51" s="412"/>
      <c r="H51" s="412"/>
      <c r="I51" s="412"/>
      <c r="J51" s="412"/>
    </row>
    <row r="52" spans="1:10" ht="12.75">
      <c r="A52" s="412"/>
      <c r="B52" s="412"/>
      <c r="C52" s="412"/>
      <c r="D52" s="412"/>
      <c r="E52" s="412"/>
      <c r="F52" s="412"/>
      <c r="G52" s="412"/>
      <c r="H52" s="412"/>
      <c r="I52" s="412"/>
      <c r="J52" s="412"/>
    </row>
    <row r="53" spans="1:10" ht="12.75">
      <c r="A53" s="433"/>
      <c r="B53" s="433"/>
      <c r="C53" s="433"/>
      <c r="D53" s="433"/>
      <c r="E53" s="433"/>
      <c r="F53" s="433"/>
      <c r="G53" s="433"/>
      <c r="H53" s="433"/>
      <c r="I53" s="433"/>
      <c r="J53" s="433"/>
    </row>
    <row r="54" spans="1:10" ht="12.75">
      <c r="A54" s="433"/>
      <c r="B54" s="433"/>
      <c r="C54" s="433"/>
      <c r="D54" s="433"/>
      <c r="E54" s="433"/>
      <c r="F54" s="433"/>
      <c r="G54" s="433"/>
      <c r="H54" s="433"/>
      <c r="I54" s="433"/>
      <c r="J54" s="433"/>
    </row>
  </sheetData>
  <mergeCells count="14">
    <mergeCell ref="B2:D2"/>
    <mergeCell ref="F2:H2"/>
    <mergeCell ref="G4:H4"/>
    <mergeCell ref="B6:C6"/>
    <mergeCell ref="E6:F6"/>
    <mergeCell ref="B4:C4"/>
    <mergeCell ref="B11:C11"/>
    <mergeCell ref="B13:D13"/>
    <mergeCell ref="E13:F13"/>
    <mergeCell ref="E15:F15"/>
    <mergeCell ref="B18:D18"/>
    <mergeCell ref="C32:I32"/>
    <mergeCell ref="B33:I33"/>
    <mergeCell ref="D35:G35"/>
  </mergeCells>
  <printOptions/>
  <pageMargins left="0.69" right="0.57" top="0.69" bottom="0.32" header="0.39" footer="0.29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B2:H13"/>
  <sheetViews>
    <sheetView workbookViewId="0" topLeftCell="A13">
      <selection activeCell="A24" sqref="A24:IV32"/>
    </sheetView>
  </sheetViews>
  <sheetFormatPr defaultColWidth="9.140625" defaultRowHeight="12.75"/>
  <cols>
    <col min="2" max="2" width="29.7109375" style="0" customWidth="1"/>
    <col min="3" max="4" width="12.7109375" style="0" customWidth="1"/>
    <col min="5" max="5" width="12.421875" style="0" customWidth="1"/>
    <col min="6" max="6" width="12.00390625" style="0" customWidth="1"/>
    <col min="7" max="7" width="14.57421875" style="0" customWidth="1"/>
    <col min="8" max="8" width="12.00390625" style="0" customWidth="1"/>
  </cols>
  <sheetData>
    <row r="2" spans="2:8" ht="20.25" customHeight="1">
      <c r="B2" s="794" t="s">
        <v>803</v>
      </c>
      <c r="C2" s="794"/>
      <c r="D2" s="794"/>
      <c r="E2" s="794"/>
      <c r="F2" s="794"/>
      <c r="G2" s="794"/>
      <c r="H2" s="794"/>
    </row>
    <row r="3" spans="4:5" ht="12.75">
      <c r="D3" s="9" t="s">
        <v>13</v>
      </c>
      <c r="E3" s="9"/>
    </row>
    <row r="4" ht="13.5" thickBot="1"/>
    <row r="5" spans="2:8" ht="56.25" customHeight="1" thickBot="1">
      <c r="B5" s="6"/>
      <c r="C5" s="7" t="s">
        <v>114</v>
      </c>
      <c r="D5" s="7" t="s">
        <v>115</v>
      </c>
      <c r="E5" s="7" t="s">
        <v>152</v>
      </c>
      <c r="F5" s="7" t="s">
        <v>153</v>
      </c>
      <c r="G5" s="7" t="s">
        <v>154</v>
      </c>
      <c r="H5" s="8" t="s">
        <v>4</v>
      </c>
    </row>
    <row r="6" spans="2:8" ht="31.5" customHeight="1">
      <c r="B6" s="27" t="s">
        <v>5</v>
      </c>
      <c r="C6" s="276">
        <f>'BILANCI(PASIVI) (2)'!K113</f>
        <v>2055000</v>
      </c>
      <c r="D6" s="276"/>
      <c r="E6" s="276"/>
      <c r="F6" s="276">
        <f>'BILANCI(PASIVI) (2)'!K121</f>
        <v>168391</v>
      </c>
      <c r="G6" s="276">
        <f>'BILANCI(PASIVI) (2)'!K125+'BILANCI(PASIVI) (2)'!K126</f>
        <v>3338326</v>
      </c>
      <c r="H6" s="277">
        <f>SUM(C6:G6)</f>
        <v>5561717</v>
      </c>
    </row>
    <row r="7" spans="2:8" ht="31.5" customHeight="1">
      <c r="B7" s="80" t="s">
        <v>11</v>
      </c>
      <c r="C7" s="278"/>
      <c r="D7" s="278"/>
      <c r="E7" s="278"/>
      <c r="F7" s="278"/>
      <c r="G7" s="278"/>
      <c r="H7" s="279">
        <f aca="true" t="shared" si="0" ref="H7:H12">SUM(C7:G7)</f>
        <v>0</v>
      </c>
    </row>
    <row r="8" spans="2:8" ht="31.5" customHeight="1">
      <c r="B8" s="81" t="s">
        <v>6</v>
      </c>
      <c r="C8" s="260"/>
      <c r="D8" s="260"/>
      <c r="E8" s="260"/>
      <c r="F8" s="260"/>
      <c r="G8" s="260"/>
      <c r="H8" s="280">
        <f t="shared" si="0"/>
        <v>0</v>
      </c>
    </row>
    <row r="9" spans="2:8" ht="31.5" customHeight="1">
      <c r="B9" s="82" t="s">
        <v>7</v>
      </c>
      <c r="C9" s="260"/>
      <c r="D9" s="260"/>
      <c r="E9" s="260"/>
      <c r="F9" s="260"/>
      <c r="G9" s="260">
        <f>'BILANCI(PASIVI) (2)'!J126</f>
        <v>1062163</v>
      </c>
      <c r="H9" s="280">
        <f t="shared" si="0"/>
        <v>1062163</v>
      </c>
    </row>
    <row r="10" spans="2:8" ht="31.5" customHeight="1">
      <c r="B10" s="81" t="s">
        <v>8</v>
      </c>
      <c r="C10" s="260"/>
      <c r="D10" s="260"/>
      <c r="E10" s="260"/>
      <c r="F10" s="260"/>
      <c r="G10" s="260">
        <f>'KESH FLOU (2)'!J47+('KESH FLOU (2)'!J47)/9</f>
        <v>-50000</v>
      </c>
      <c r="H10" s="280">
        <f t="shared" si="0"/>
        <v>-50000</v>
      </c>
    </row>
    <row r="11" spans="2:8" ht="31.5" customHeight="1">
      <c r="B11" s="82" t="s">
        <v>12</v>
      </c>
      <c r="C11" s="260"/>
      <c r="D11" s="260"/>
      <c r="E11" s="260"/>
      <c r="F11" s="260">
        <f>'CAKT  FITIMIT'!K16</f>
        <v>24426.550000000003</v>
      </c>
      <c r="G11" s="260">
        <f>-'CAKT  FITIMIT'!K16</f>
        <v>-24426.550000000003</v>
      </c>
      <c r="H11" s="280">
        <f t="shared" si="0"/>
        <v>0</v>
      </c>
    </row>
    <row r="12" spans="2:8" ht="31.5" customHeight="1">
      <c r="B12" s="83" t="s">
        <v>9</v>
      </c>
      <c r="C12" s="281"/>
      <c r="D12" s="281"/>
      <c r="E12" s="281"/>
      <c r="F12" s="281"/>
      <c r="G12" s="281"/>
      <c r="H12" s="282">
        <f t="shared" si="0"/>
        <v>0</v>
      </c>
    </row>
    <row r="13" spans="2:8" ht="31.5" customHeight="1" thickBot="1">
      <c r="B13" s="26" t="s">
        <v>10</v>
      </c>
      <c r="C13" s="283">
        <f>SUM(C6:C12)</f>
        <v>2055000</v>
      </c>
      <c r="D13" s="283"/>
      <c r="E13" s="283"/>
      <c r="F13" s="283">
        <f>SUM(F6:F12)</f>
        <v>192817.55</v>
      </c>
      <c r="G13" s="283">
        <f>SUM(G6:G12)</f>
        <v>4326062.45</v>
      </c>
      <c r="H13" s="284">
        <f>SUM(C13:G13)</f>
        <v>6573880</v>
      </c>
    </row>
  </sheetData>
  <mergeCells count="1">
    <mergeCell ref="B2:H2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2:J46"/>
  <sheetViews>
    <sheetView workbookViewId="0" topLeftCell="A37">
      <selection activeCell="L12" sqref="L12"/>
    </sheetView>
  </sheetViews>
  <sheetFormatPr defaultColWidth="9.140625" defaultRowHeight="12.75"/>
  <cols>
    <col min="1" max="1" width="10.421875" style="0" customWidth="1"/>
    <col min="7" max="7" width="4.57421875" style="0" customWidth="1"/>
    <col min="8" max="8" width="14.140625" style="0" customWidth="1"/>
    <col min="9" max="9" width="3.7109375" style="0" customWidth="1"/>
    <col min="10" max="10" width="14.00390625" style="0" customWidth="1"/>
  </cols>
  <sheetData>
    <row r="2" spans="1:10" ht="12.75">
      <c r="A2" s="9" t="s">
        <v>625</v>
      </c>
      <c r="B2" s="9"/>
      <c r="C2" s="9"/>
      <c r="G2" s="806" t="s">
        <v>626</v>
      </c>
      <c r="H2" s="807"/>
      <c r="I2" s="807"/>
      <c r="J2" s="808"/>
    </row>
    <row r="3" spans="1:10" ht="12.75">
      <c r="A3" s="9" t="s">
        <v>627</v>
      </c>
      <c r="B3" s="9"/>
      <c r="C3" s="9"/>
      <c r="G3" s="809"/>
      <c r="H3" s="810"/>
      <c r="I3" s="810"/>
      <c r="J3" s="811"/>
    </row>
    <row r="5" spans="1:9" ht="12.75">
      <c r="A5" s="482" t="s">
        <v>599</v>
      </c>
      <c r="B5" s="795" t="s">
        <v>787</v>
      </c>
      <c r="C5" s="796"/>
      <c r="D5" s="796"/>
      <c r="E5" s="797"/>
      <c r="G5" s="812" t="s">
        <v>628</v>
      </c>
      <c r="H5" s="688"/>
      <c r="I5" s="813"/>
    </row>
    <row r="6" spans="1:9" ht="12.75">
      <c r="A6" s="483" t="s">
        <v>629</v>
      </c>
      <c r="B6" s="795" t="s">
        <v>795</v>
      </c>
      <c r="C6" s="796"/>
      <c r="D6" s="796"/>
      <c r="E6" s="797"/>
      <c r="G6" s="814"/>
      <c r="H6" s="815"/>
      <c r="I6" s="816"/>
    </row>
    <row r="7" spans="1:9" ht="12.75">
      <c r="A7" s="483" t="s">
        <v>630</v>
      </c>
      <c r="B7" s="795" t="s">
        <v>598</v>
      </c>
      <c r="C7" s="796"/>
      <c r="D7" s="796"/>
      <c r="E7" s="797"/>
      <c r="G7" s="798" t="s">
        <v>804</v>
      </c>
      <c r="H7" s="799"/>
      <c r="I7" s="800"/>
    </row>
    <row r="8" spans="1:9" ht="12.75">
      <c r="A8" s="484"/>
      <c r="B8" s="803"/>
      <c r="C8" s="804"/>
      <c r="D8" s="804"/>
      <c r="E8" s="805"/>
      <c r="G8" s="801"/>
      <c r="H8" s="696"/>
      <c r="I8" s="802"/>
    </row>
    <row r="10" spans="2:10" ht="12.75">
      <c r="B10" s="9" t="s">
        <v>356</v>
      </c>
      <c r="G10" s="5"/>
      <c r="H10" s="485" t="s">
        <v>631</v>
      </c>
      <c r="I10" s="485"/>
      <c r="J10" s="485" t="s">
        <v>632</v>
      </c>
    </row>
    <row r="11" spans="1:10" ht="14.25">
      <c r="A11" s="486" t="s">
        <v>633</v>
      </c>
      <c r="G11" s="5">
        <v>1</v>
      </c>
      <c r="H11" s="487">
        <f>'PASH  ANALITIKE (2)'!E8+'PASH  ANALITIKE (2)'!E9+'PASH  ANALITIKE (2)'!E11+'PASH  ANALITIKE (2)'!E12+'PASH  ANALITIKE (2)'!E13+'PASH  ANALITIKE (2)'!E14+'PASH  ANALITIKE (2)'!E15+'PASH  ANALITIKE (2)'!E16+'PASH  ANALITIKE (2)'!E17+'PASH  ANALITIKE (2)'!E18+'PASH  ANALITIKE (2)'!E83+'PASH  ANALITIKE (2)'!E86+'PASH  ANALITIKE (2)'!E90+'PASH  ANALITIKE (2)'!E91+'PASH  ANALITIKE (2)'!E93+'PASH  ANALITIKE (2)'!E96+'PASH  ANALITIKE (2)'!E99+'PASH  ANALITIKE (2)'!E102</f>
        <v>9097239</v>
      </c>
      <c r="I11" s="5">
        <v>2</v>
      </c>
      <c r="J11" s="487">
        <f>H11</f>
        <v>9097239</v>
      </c>
    </row>
    <row r="12" spans="1:10" ht="14.25">
      <c r="A12" s="486" t="s">
        <v>634</v>
      </c>
      <c r="G12" s="5">
        <v>3</v>
      </c>
      <c r="H12" s="487">
        <f>-('PASH  ANALITIKE (2)'!E28+'PASH  ANALITIKE (2)'!E34+'PASH  ANALITIKE (2)'!E39+'PASH  ANALITIKE (2)'!E51+'PASH  ANALITIKE (2)'!E84+'PASH  ANALITIKE (2)'!E87+'PASH  ANALITIKE (2)'!E92+'PASH  ANALITIKE (2)'!E94+'PASH  ANALITIKE (2)'!E97+'PASH  ANALITIKE (2)'!E100+'PASH  ANALITIKE (2)'!E103)</f>
        <v>7913247</v>
      </c>
      <c r="I12" s="5">
        <v>4</v>
      </c>
      <c r="J12" s="487">
        <f>H12</f>
        <v>7913247</v>
      </c>
    </row>
    <row r="13" spans="1:10" ht="14.25">
      <c r="A13" s="486" t="s">
        <v>635</v>
      </c>
      <c r="G13" s="488"/>
      <c r="H13" s="488"/>
      <c r="I13" s="5">
        <v>5</v>
      </c>
      <c r="J13" s="5">
        <f>SUM(J14:J38)</f>
        <v>34296</v>
      </c>
    </row>
    <row r="14" spans="1:10" ht="15">
      <c r="A14" s="489"/>
      <c r="G14" s="488"/>
      <c r="H14" s="488"/>
      <c r="I14" s="5"/>
      <c r="J14" s="5"/>
    </row>
    <row r="15" spans="1:10" ht="15">
      <c r="A15" s="489" t="s">
        <v>636</v>
      </c>
      <c r="G15" s="488"/>
      <c r="H15" s="488"/>
      <c r="I15" s="5">
        <v>6</v>
      </c>
      <c r="J15" s="5"/>
    </row>
    <row r="16" spans="1:10" ht="15">
      <c r="A16" s="489" t="s">
        <v>637</v>
      </c>
      <c r="G16" s="488"/>
      <c r="H16" s="488"/>
      <c r="I16" s="5">
        <v>7</v>
      </c>
      <c r="J16" s="5"/>
    </row>
    <row r="17" spans="1:10" ht="15">
      <c r="A17" s="489" t="s">
        <v>638</v>
      </c>
      <c r="G17" s="488"/>
      <c r="H17" s="488"/>
      <c r="I17" s="5">
        <v>8</v>
      </c>
      <c r="J17" s="5"/>
    </row>
    <row r="18" spans="1:10" ht="15">
      <c r="A18" s="489" t="s">
        <v>639</v>
      </c>
      <c r="G18" s="488"/>
      <c r="H18" s="488"/>
      <c r="I18" s="5"/>
      <c r="J18" s="5"/>
    </row>
    <row r="19" spans="1:10" ht="15">
      <c r="A19" s="489" t="s">
        <v>640</v>
      </c>
      <c r="G19" s="488"/>
      <c r="H19" s="488"/>
      <c r="I19" s="5">
        <v>9</v>
      </c>
      <c r="J19" s="5"/>
    </row>
    <row r="20" spans="1:10" ht="15">
      <c r="A20" s="489" t="s">
        <v>641</v>
      </c>
      <c r="G20" s="488"/>
      <c r="H20" s="488"/>
      <c r="I20" s="5">
        <v>10</v>
      </c>
      <c r="J20" s="5"/>
    </row>
    <row r="21" spans="1:10" ht="15">
      <c r="A21" s="489" t="s">
        <v>642</v>
      </c>
      <c r="G21" s="488"/>
      <c r="H21" s="488"/>
      <c r="I21" s="5">
        <v>11</v>
      </c>
      <c r="J21" s="5"/>
    </row>
    <row r="22" spans="1:10" ht="15">
      <c r="A22" s="489" t="s">
        <v>643</v>
      </c>
      <c r="G22" s="488"/>
      <c r="H22" s="488"/>
      <c r="I22" s="5">
        <v>12</v>
      </c>
      <c r="J22" s="5"/>
    </row>
    <row r="23" spans="1:10" ht="15">
      <c r="A23" s="489" t="s">
        <v>644</v>
      </c>
      <c r="G23" s="488"/>
      <c r="H23" s="488"/>
      <c r="I23" s="5"/>
      <c r="J23" s="5"/>
    </row>
    <row r="24" spans="1:10" ht="15">
      <c r="A24" s="489" t="s">
        <v>645</v>
      </c>
      <c r="G24" s="488"/>
      <c r="H24" s="488"/>
      <c r="I24" s="5">
        <v>13</v>
      </c>
      <c r="J24" s="511">
        <f>-'PASH  ANALITIKE (2)'!E77</f>
        <v>34296</v>
      </c>
    </row>
    <row r="25" spans="1:10" ht="15">
      <c r="A25" s="489" t="s">
        <v>646</v>
      </c>
      <c r="G25" s="488"/>
      <c r="H25" s="488"/>
      <c r="I25" s="5">
        <v>14</v>
      </c>
      <c r="J25" s="5"/>
    </row>
    <row r="26" spans="1:10" ht="15">
      <c r="A26" s="489" t="s">
        <v>647</v>
      </c>
      <c r="G26" s="488"/>
      <c r="H26" s="488"/>
      <c r="I26" s="5">
        <v>15</v>
      </c>
      <c r="J26" s="5"/>
    </row>
    <row r="27" spans="1:10" ht="15">
      <c r="A27" s="489" t="s">
        <v>648</v>
      </c>
      <c r="G27" s="488"/>
      <c r="H27" s="488"/>
      <c r="I27" s="5"/>
      <c r="J27" s="5"/>
    </row>
    <row r="28" spans="1:10" ht="15">
      <c r="A28" s="489" t="s">
        <v>649</v>
      </c>
      <c r="G28" s="488"/>
      <c r="H28" s="488"/>
      <c r="I28" s="5">
        <v>16</v>
      </c>
      <c r="J28" s="5"/>
    </row>
    <row r="29" spans="1:10" ht="15">
      <c r="A29" s="489" t="s">
        <v>650</v>
      </c>
      <c r="G29" s="488"/>
      <c r="H29" s="488"/>
      <c r="I29" s="5">
        <v>17</v>
      </c>
      <c r="J29" s="5"/>
    </row>
    <row r="30" spans="1:10" ht="15">
      <c r="A30" s="489" t="s">
        <v>651</v>
      </c>
      <c r="G30" s="488"/>
      <c r="H30" s="488"/>
      <c r="I30" s="5">
        <v>18</v>
      </c>
      <c r="J30" s="5"/>
    </row>
    <row r="31" spans="1:10" ht="15">
      <c r="A31" s="489" t="s">
        <v>652</v>
      </c>
      <c r="G31" s="488"/>
      <c r="H31" s="488"/>
      <c r="I31" s="5"/>
      <c r="J31" s="5"/>
    </row>
    <row r="32" spans="1:10" ht="15">
      <c r="A32" s="489" t="s">
        <v>653</v>
      </c>
      <c r="G32" s="488"/>
      <c r="H32" s="488"/>
      <c r="I32" s="5">
        <v>19</v>
      </c>
      <c r="J32" s="5"/>
    </row>
    <row r="33" spans="1:10" ht="15">
      <c r="A33" s="489" t="s">
        <v>654</v>
      </c>
      <c r="G33" s="488"/>
      <c r="H33" s="488"/>
      <c r="I33" s="5">
        <v>20</v>
      </c>
      <c r="J33" s="5"/>
    </row>
    <row r="34" spans="1:10" ht="15">
      <c r="A34" s="489" t="s">
        <v>655</v>
      </c>
      <c r="G34" s="488"/>
      <c r="H34" s="488"/>
      <c r="I34" s="5"/>
      <c r="J34" s="5"/>
    </row>
    <row r="35" spans="1:10" ht="15">
      <c r="A35" s="489" t="s">
        <v>656</v>
      </c>
      <c r="G35" s="488"/>
      <c r="H35" s="488"/>
      <c r="I35" s="5">
        <v>21</v>
      </c>
      <c r="J35" s="5"/>
    </row>
    <row r="36" spans="1:10" ht="15">
      <c r="A36" s="489" t="s">
        <v>657</v>
      </c>
      <c r="G36" s="488"/>
      <c r="H36" s="488"/>
      <c r="I36" s="5">
        <v>22</v>
      </c>
      <c r="J36" s="5"/>
    </row>
    <row r="37" spans="1:10" ht="15">
      <c r="A37" s="489" t="s">
        <v>658</v>
      </c>
      <c r="G37" s="488"/>
      <c r="H37" s="488"/>
      <c r="I37" s="5">
        <v>23</v>
      </c>
      <c r="J37" s="5"/>
    </row>
    <row r="38" spans="1:10" ht="15">
      <c r="A38" s="489" t="s">
        <v>659</v>
      </c>
      <c r="G38" s="490"/>
      <c r="H38" s="5"/>
      <c r="I38" s="5">
        <v>24</v>
      </c>
      <c r="J38" s="5"/>
    </row>
    <row r="39" spans="1:10" ht="15.75">
      <c r="A39" s="491" t="s">
        <v>660</v>
      </c>
      <c r="G39" s="490"/>
      <c r="H39" s="5"/>
      <c r="I39" s="5"/>
      <c r="J39" s="5"/>
    </row>
    <row r="40" spans="1:10" ht="15.75">
      <c r="A40" s="491" t="s">
        <v>661</v>
      </c>
      <c r="G40" s="490">
        <v>25</v>
      </c>
      <c r="H40" s="5"/>
      <c r="I40" s="5">
        <v>26</v>
      </c>
      <c r="J40" s="5"/>
    </row>
    <row r="41" spans="1:10" ht="15.75">
      <c r="A41" s="491" t="s">
        <v>662</v>
      </c>
      <c r="G41" s="490">
        <v>27</v>
      </c>
      <c r="H41" s="492">
        <f>H11-H12</f>
        <v>1183992</v>
      </c>
      <c r="I41" s="5">
        <v>28</v>
      </c>
      <c r="J41" s="487">
        <f>J11-J12+J13</f>
        <v>1218288</v>
      </c>
    </row>
    <row r="42" spans="1:10" ht="15">
      <c r="A42" s="489" t="s">
        <v>663</v>
      </c>
      <c r="G42" s="488"/>
      <c r="H42" s="488"/>
      <c r="I42" s="5">
        <v>29</v>
      </c>
      <c r="J42" s="5"/>
    </row>
    <row r="43" spans="1:10" ht="15">
      <c r="A43" s="489" t="s">
        <v>664</v>
      </c>
      <c r="G43" s="488"/>
      <c r="H43" s="488"/>
      <c r="I43" s="5">
        <v>30</v>
      </c>
      <c r="J43" s="5"/>
    </row>
    <row r="44" spans="1:10" ht="15">
      <c r="A44" s="489" t="s">
        <v>665</v>
      </c>
      <c r="G44" s="488"/>
      <c r="H44" s="488"/>
      <c r="I44" s="5">
        <v>31</v>
      </c>
      <c r="J44" s="5"/>
    </row>
    <row r="45" spans="1:10" ht="15">
      <c r="A45" s="489" t="s">
        <v>666</v>
      </c>
      <c r="G45" s="490">
        <v>32</v>
      </c>
      <c r="H45" s="490"/>
      <c r="I45" s="5">
        <v>33</v>
      </c>
      <c r="J45" s="5"/>
    </row>
    <row r="46" spans="1:10" ht="15">
      <c r="A46" s="489" t="s">
        <v>667</v>
      </c>
      <c r="G46" s="488"/>
      <c r="H46" s="488"/>
      <c r="I46" s="5">
        <v>34</v>
      </c>
      <c r="J46" s="5"/>
    </row>
  </sheetData>
  <mergeCells count="7">
    <mergeCell ref="B7:E7"/>
    <mergeCell ref="G7:I8"/>
    <mergeCell ref="B8:E8"/>
    <mergeCell ref="G2:J3"/>
    <mergeCell ref="B5:E5"/>
    <mergeCell ref="G5:I6"/>
    <mergeCell ref="B6:E6"/>
  </mergeCells>
  <printOptions/>
  <pageMargins left="0.75" right="0.47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1:J31"/>
  <sheetViews>
    <sheetView tabSelected="1" workbookViewId="0" topLeftCell="A1">
      <selection activeCell="K1" sqref="K1:O16384"/>
    </sheetView>
  </sheetViews>
  <sheetFormatPr defaultColWidth="9.140625" defaultRowHeight="12.75"/>
  <cols>
    <col min="6" max="6" width="3.8515625" style="0" customWidth="1"/>
    <col min="7" max="7" width="13.8515625" style="0" customWidth="1"/>
    <col min="8" max="8" width="4.140625" style="0" customWidth="1"/>
    <col min="9" max="9" width="13.57421875" style="0" customWidth="1"/>
    <col min="10" max="10" width="7.8515625" style="0" customWidth="1"/>
  </cols>
  <sheetData>
    <row r="1" ht="12.75">
      <c r="A1" s="493"/>
    </row>
    <row r="2" spans="1:10" ht="12.75">
      <c r="A2" s="493" t="s">
        <v>668</v>
      </c>
      <c r="F2" s="488"/>
      <c r="G2" s="488"/>
      <c r="H2" s="5">
        <v>35</v>
      </c>
      <c r="I2" s="487">
        <f>'PA.AN.ARDH-1'!J41</f>
        <v>1218288</v>
      </c>
      <c r="J2" s="567"/>
    </row>
    <row r="3" spans="1:10" ht="12.75">
      <c r="A3" s="493" t="s">
        <v>669</v>
      </c>
      <c r="F3" s="488"/>
      <c r="G3" s="488"/>
      <c r="H3" s="5">
        <v>36</v>
      </c>
      <c r="I3" s="487">
        <f>I2*10%</f>
        <v>121828.8</v>
      </c>
      <c r="J3" s="567"/>
    </row>
    <row r="4" spans="1:10" ht="12.75">
      <c r="A4" s="493" t="s">
        <v>670</v>
      </c>
      <c r="F4" s="5">
        <v>37</v>
      </c>
      <c r="G4" s="5"/>
      <c r="H4" s="5">
        <v>38</v>
      </c>
      <c r="I4" s="494">
        <f>('PA.AN.ARDH-1'!H41-I3)*5%</f>
        <v>53108.16</v>
      </c>
      <c r="J4" s="567"/>
    </row>
    <row r="5" spans="1:10" ht="12.75">
      <c r="A5" s="493" t="s">
        <v>671</v>
      </c>
      <c r="F5" s="488"/>
      <c r="G5" s="488"/>
      <c r="H5" s="5">
        <v>39</v>
      </c>
      <c r="I5" s="487">
        <f>'PA.AN.ARDH-1'!H41-I3</f>
        <v>1062163.2</v>
      </c>
      <c r="J5" s="494"/>
    </row>
    <row r="6" spans="1:10" ht="12.75">
      <c r="A6" s="493" t="s">
        <v>672</v>
      </c>
      <c r="F6" s="488"/>
      <c r="G6" s="488"/>
      <c r="H6" s="5">
        <v>40</v>
      </c>
      <c r="I6" s="487">
        <f>'CAKT  FITIMIT'!K25</f>
        <v>3263899.45</v>
      </c>
      <c r="J6" s="567"/>
    </row>
    <row r="7" spans="1:10" ht="12.75">
      <c r="A7" s="493" t="s">
        <v>673</v>
      </c>
      <c r="F7" s="488"/>
      <c r="G7" s="488"/>
      <c r="H7" s="5">
        <v>41</v>
      </c>
      <c r="I7" s="487"/>
      <c r="J7" s="567"/>
    </row>
    <row r="8" spans="1:10" ht="12.75">
      <c r="A8" s="493" t="s">
        <v>674</v>
      </c>
      <c r="F8" s="488"/>
      <c r="G8" s="488"/>
      <c r="H8" s="5">
        <v>42</v>
      </c>
      <c r="I8" s="5"/>
      <c r="J8" s="32"/>
    </row>
    <row r="9" spans="1:10" ht="12.75">
      <c r="A9" s="493" t="s">
        <v>675</v>
      </c>
      <c r="F9" s="488"/>
      <c r="G9" s="488"/>
      <c r="H9" s="5">
        <v>43</v>
      </c>
      <c r="I9" s="5"/>
      <c r="J9" s="32"/>
    </row>
    <row r="10" ht="14.25">
      <c r="A10" s="493" t="s">
        <v>676</v>
      </c>
    </row>
    <row r="11" spans="1:10" ht="12.75">
      <c r="A11" s="493" t="s">
        <v>677</v>
      </c>
      <c r="F11" s="5">
        <v>44</v>
      </c>
      <c r="G11" s="5">
        <f>SUM(G12:G15)</f>
        <v>0</v>
      </c>
      <c r="H11" s="5">
        <v>45</v>
      </c>
      <c r="I11" s="5">
        <f>SUM(I12:I15)</f>
        <v>0</v>
      </c>
      <c r="J11" s="32"/>
    </row>
    <row r="12" spans="1:10" ht="12.75">
      <c r="A12" s="495" t="s">
        <v>678</v>
      </c>
      <c r="F12" s="5">
        <v>46</v>
      </c>
      <c r="G12" s="512">
        <f>'PASQ.AMORT'!F7+'PASQ.AMORT'!F8</f>
        <v>0</v>
      </c>
      <c r="H12" s="5">
        <v>47</v>
      </c>
      <c r="I12" s="512">
        <f>'PASQ.AMORT'!H7+'PASQ.AMORT'!H8</f>
        <v>0</v>
      </c>
      <c r="J12" s="568"/>
    </row>
    <row r="13" spans="1:10" ht="12.75">
      <c r="A13" s="495" t="s">
        <v>679</v>
      </c>
      <c r="F13" s="5">
        <v>48</v>
      </c>
      <c r="G13" s="5"/>
      <c r="H13" s="5">
        <v>49</v>
      </c>
      <c r="I13" s="5"/>
      <c r="J13" s="32"/>
    </row>
    <row r="14" spans="1:10" ht="12.75">
      <c r="A14" s="495" t="s">
        <v>680</v>
      </c>
      <c r="F14" s="5">
        <v>50</v>
      </c>
      <c r="G14" s="512">
        <f>'PASQ.AMORT'!F11</f>
        <v>0</v>
      </c>
      <c r="H14" s="5">
        <v>51</v>
      </c>
      <c r="I14" s="512">
        <f>'PASQ.AMORT'!H11</f>
        <v>0</v>
      </c>
      <c r="J14" s="568"/>
    </row>
    <row r="15" spans="1:10" ht="12.75">
      <c r="A15" s="495" t="s">
        <v>681</v>
      </c>
      <c r="F15" s="5">
        <v>52</v>
      </c>
      <c r="G15" s="512">
        <f>'PASQ.AMORT'!F9</f>
        <v>0</v>
      </c>
      <c r="H15" s="5">
        <v>53</v>
      </c>
      <c r="I15" s="512">
        <f>'PASQ.AMORT'!H9</f>
        <v>0</v>
      </c>
      <c r="J15" s="568"/>
    </row>
    <row r="16" spans="1:10" ht="12.75">
      <c r="A16" s="495" t="s">
        <v>682</v>
      </c>
      <c r="F16" s="488"/>
      <c r="G16" s="488"/>
      <c r="H16" s="5">
        <v>54</v>
      </c>
      <c r="I16" s="5"/>
      <c r="J16" s="32"/>
    </row>
    <row r="17" spans="1:10" ht="12.75">
      <c r="A17" s="495"/>
      <c r="E17" s="32"/>
      <c r="F17" s="32"/>
      <c r="G17" s="32"/>
      <c r="H17" s="32"/>
      <c r="I17" s="32"/>
      <c r="J17" s="32"/>
    </row>
    <row r="18" spans="5:10" ht="12.75">
      <c r="E18" s="32"/>
      <c r="F18" s="32"/>
      <c r="G18" s="32"/>
      <c r="H18" s="32"/>
      <c r="I18" s="32"/>
      <c r="J18" s="32"/>
    </row>
    <row r="19" spans="1:10" ht="12.75">
      <c r="A19" s="495"/>
      <c r="E19" s="32"/>
      <c r="F19" s="32"/>
      <c r="G19" s="32"/>
      <c r="H19" s="32"/>
      <c r="I19" s="32"/>
      <c r="J19" s="32"/>
    </row>
    <row r="20" spans="5:10" ht="12.75">
      <c r="E20" s="32"/>
      <c r="F20" s="32"/>
      <c r="G20" s="32"/>
      <c r="H20" s="32"/>
      <c r="I20" s="32"/>
      <c r="J20" s="32"/>
    </row>
    <row r="21" spans="1:10" ht="12.75">
      <c r="A21" s="495"/>
      <c r="E21" s="32"/>
      <c r="F21" s="32"/>
      <c r="G21" s="32"/>
      <c r="H21" s="32"/>
      <c r="I21" s="32"/>
      <c r="J21" s="32"/>
    </row>
    <row r="22" spans="5:10" ht="12.75">
      <c r="E22" s="32"/>
      <c r="F22" s="32"/>
      <c r="G22" s="32"/>
      <c r="H22" s="32"/>
      <c r="I22" s="32"/>
      <c r="J22" s="32"/>
    </row>
    <row r="23" ht="12.75">
      <c r="A23" s="495"/>
    </row>
    <row r="24" ht="12.75">
      <c r="A24" s="495"/>
    </row>
    <row r="25" ht="12.75">
      <c r="A25" s="495" t="s">
        <v>683</v>
      </c>
    </row>
    <row r="26" spans="1:10" ht="12.75">
      <c r="A26" s="496" t="s">
        <v>684</v>
      </c>
      <c r="B26" s="497"/>
      <c r="C26" s="497"/>
      <c r="D26" s="497"/>
      <c r="E26" s="497"/>
      <c r="F26" s="497"/>
      <c r="G26" s="497"/>
      <c r="H26" s="497"/>
      <c r="I26" s="497"/>
      <c r="J26" s="497"/>
    </row>
    <row r="27" spans="1:10" ht="12.75">
      <c r="A27" s="498" t="s">
        <v>685</v>
      </c>
      <c r="B27" s="32"/>
      <c r="C27" s="32"/>
      <c r="D27" s="32"/>
      <c r="E27" s="32"/>
      <c r="F27" s="32"/>
      <c r="G27" s="32"/>
      <c r="H27" s="32"/>
      <c r="I27" s="32"/>
      <c r="J27" s="32"/>
    </row>
    <row r="30" spans="7:8" ht="12.75">
      <c r="G30" s="499" t="s">
        <v>686</v>
      </c>
      <c r="H30" s="499"/>
    </row>
    <row r="31" spans="7:8" ht="12.75">
      <c r="G31" s="817" t="s">
        <v>798</v>
      </c>
      <c r="H31" s="817"/>
    </row>
  </sheetData>
  <mergeCells count="1">
    <mergeCell ref="G31:H3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L51"/>
  <sheetViews>
    <sheetView workbookViewId="0" topLeftCell="A13">
      <selection activeCell="N39" sqref="N39"/>
    </sheetView>
  </sheetViews>
  <sheetFormatPr defaultColWidth="9.140625" defaultRowHeight="12.75"/>
  <cols>
    <col min="1" max="1" width="1.8515625" style="0" customWidth="1"/>
    <col min="2" max="2" width="15.8515625" style="0" customWidth="1"/>
    <col min="3" max="3" width="1.57421875" style="0" customWidth="1"/>
    <col min="6" max="6" width="1.421875" style="0" customWidth="1"/>
    <col min="8" max="8" width="9.00390625" style="0" customWidth="1"/>
    <col min="9" max="9" width="3.421875" style="0" customWidth="1"/>
    <col min="10" max="10" width="12.8515625" style="0" customWidth="1"/>
    <col min="11" max="11" width="3.28125" style="0" customWidth="1"/>
    <col min="12" max="12" width="13.8515625" style="0" customWidth="1"/>
  </cols>
  <sheetData>
    <row r="1" spans="8:11" ht="12.75">
      <c r="H1" s="32"/>
      <c r="I1" s="32"/>
      <c r="J1" s="32"/>
      <c r="K1" s="32"/>
    </row>
    <row r="2" spans="2:12" ht="15.75">
      <c r="B2" s="514" t="s">
        <v>694</v>
      </c>
      <c r="C2" s="514"/>
      <c r="D2" s="514"/>
      <c r="E2" s="514"/>
      <c r="F2" s="142"/>
      <c r="G2" s="142"/>
      <c r="H2" s="515"/>
      <c r="I2" s="516" t="s">
        <v>695</v>
      </c>
      <c r="J2" s="517"/>
      <c r="K2" s="517"/>
      <c r="L2" s="518"/>
    </row>
    <row r="3" spans="2:12" ht="15.75">
      <c r="B3" s="514" t="s">
        <v>696</v>
      </c>
      <c r="C3" s="514"/>
      <c r="D3" s="514"/>
      <c r="E3" s="514"/>
      <c r="F3" s="142"/>
      <c r="G3" s="142"/>
      <c r="H3" s="32"/>
      <c r="I3" s="483"/>
      <c r="J3" s="519" t="s">
        <v>697</v>
      </c>
      <c r="K3" s="519"/>
      <c r="L3" s="515"/>
    </row>
    <row r="4" spans="2:12" ht="15" customHeight="1">
      <c r="B4" s="142"/>
      <c r="C4" s="142"/>
      <c r="D4" s="142"/>
      <c r="E4" s="142"/>
      <c r="F4" s="142"/>
      <c r="G4" s="142"/>
      <c r="H4" s="32"/>
      <c r="I4" s="484"/>
      <c r="J4" s="520"/>
      <c r="K4" s="520"/>
      <c r="L4" s="521"/>
    </row>
    <row r="5" ht="6.75" customHeight="1"/>
    <row r="6" spans="2:12" ht="15.75" customHeight="1">
      <c r="B6" s="832"/>
      <c r="D6" s="834" t="s">
        <v>698</v>
      </c>
      <c r="E6" s="835"/>
      <c r="G6" s="836" t="s">
        <v>699</v>
      </c>
      <c r="H6" s="837"/>
      <c r="I6" s="522"/>
      <c r="J6" s="522"/>
      <c r="K6" s="522"/>
      <c r="L6" s="523"/>
    </row>
    <row r="7" spans="2:12" ht="15" customHeight="1">
      <c r="B7" s="832"/>
      <c r="D7" s="803" t="s">
        <v>805</v>
      </c>
      <c r="E7" s="805"/>
      <c r="G7" s="484"/>
      <c r="H7" s="520"/>
      <c r="I7" s="522"/>
      <c r="J7" s="522"/>
      <c r="K7" s="522"/>
      <c r="L7" s="521"/>
    </row>
    <row r="8" spans="2:12" ht="24" customHeight="1">
      <c r="B8" s="833"/>
      <c r="D8" s="838"/>
      <c r="E8" s="838"/>
      <c r="F8" s="838"/>
      <c r="G8" s="838"/>
      <c r="H8" s="838"/>
      <c r="I8" s="838"/>
      <c r="J8" s="838"/>
      <c r="K8" s="838"/>
      <c r="L8" s="838"/>
    </row>
    <row r="9" spans="2:12" ht="12.75">
      <c r="B9" s="830" t="s">
        <v>700</v>
      </c>
      <c r="C9" s="831"/>
      <c r="D9" s="831"/>
      <c r="E9" s="831"/>
      <c r="F9" s="831"/>
      <c r="G9" s="831"/>
      <c r="H9" s="524" t="s">
        <v>701</v>
      </c>
      <c r="I9" s="796" t="s">
        <v>796</v>
      </c>
      <c r="J9" s="796"/>
      <c r="K9" s="796"/>
      <c r="L9" s="797"/>
    </row>
    <row r="10" spans="2:12" ht="12.75">
      <c r="B10" s="828" t="s">
        <v>702</v>
      </c>
      <c r="C10" s="829"/>
      <c r="D10" s="829"/>
      <c r="E10" s="829"/>
      <c r="F10" s="829"/>
      <c r="G10" s="829"/>
      <c r="H10" s="513" t="s">
        <v>703</v>
      </c>
      <c r="I10" s="796" t="s">
        <v>795</v>
      </c>
      <c r="J10" s="796"/>
      <c r="K10" s="796"/>
      <c r="L10" s="797"/>
    </row>
    <row r="11" spans="2:12" ht="12.75">
      <c r="B11" s="828" t="s">
        <v>704</v>
      </c>
      <c r="C11" s="829"/>
      <c r="D11" s="829"/>
      <c r="E11" s="829"/>
      <c r="F11" s="829"/>
      <c r="G11" s="829"/>
      <c r="H11" s="513" t="s">
        <v>705</v>
      </c>
      <c r="I11" s="796"/>
      <c r="J11" s="796"/>
      <c r="K11" s="796"/>
      <c r="L11" s="797"/>
    </row>
    <row r="12" spans="2:12" ht="12.75">
      <c r="B12" s="826" t="s">
        <v>706</v>
      </c>
      <c r="C12" s="827"/>
      <c r="D12" s="827"/>
      <c r="E12" s="827"/>
      <c r="F12" s="827"/>
      <c r="G12" s="827"/>
      <c r="H12" s="526" t="s">
        <v>707</v>
      </c>
      <c r="I12" s="796" t="s">
        <v>598</v>
      </c>
      <c r="J12" s="796"/>
      <c r="K12" s="796"/>
      <c r="L12" s="797"/>
    </row>
    <row r="13" spans="2:12" ht="12.75">
      <c r="B13" s="826" t="s">
        <v>708</v>
      </c>
      <c r="C13" s="827"/>
      <c r="D13" s="827"/>
      <c r="E13" s="827"/>
      <c r="F13" s="827"/>
      <c r="G13" s="827"/>
      <c r="H13" s="527"/>
      <c r="I13" s="804"/>
      <c r="J13" s="804"/>
      <c r="K13" s="804"/>
      <c r="L13" s="805"/>
    </row>
    <row r="14" spans="2:12" ht="12.75">
      <c r="B14" s="826" t="s">
        <v>709</v>
      </c>
      <c r="C14" s="827"/>
      <c r="D14" s="827"/>
      <c r="E14" s="827"/>
      <c r="F14" s="827"/>
      <c r="G14" s="827"/>
      <c r="H14" s="526" t="s">
        <v>710</v>
      </c>
      <c r="I14" s="804"/>
      <c r="J14" s="804"/>
      <c r="K14" s="804"/>
      <c r="L14" s="805"/>
    </row>
    <row r="15" spans="2:12" ht="12.75">
      <c r="B15" s="821" t="s">
        <v>711</v>
      </c>
      <c r="C15" s="822"/>
      <c r="D15" s="822"/>
      <c r="E15" s="822"/>
      <c r="F15" s="822"/>
      <c r="G15" s="822"/>
      <c r="H15" s="822"/>
      <c r="I15" s="822"/>
      <c r="J15" s="822"/>
      <c r="K15" s="822"/>
      <c r="L15" s="823"/>
    </row>
    <row r="16" spans="2:12" ht="12.75">
      <c r="B16" s="528"/>
      <c r="C16" s="528"/>
      <c r="D16" s="528"/>
      <c r="E16" s="528"/>
      <c r="F16" s="528"/>
      <c r="G16" s="528"/>
      <c r="H16" s="528"/>
      <c r="I16" s="528"/>
      <c r="J16" s="528"/>
      <c r="K16" s="528"/>
      <c r="L16" s="528"/>
    </row>
    <row r="17" spans="2:9" ht="15.75">
      <c r="B17" s="529"/>
      <c r="C17" s="529"/>
      <c r="D17" s="529"/>
      <c r="E17" s="530" t="s">
        <v>712</v>
      </c>
      <c r="F17" s="531"/>
      <c r="G17" s="531"/>
      <c r="H17" s="531"/>
      <c r="I17" s="531"/>
    </row>
    <row r="18" spans="2:12" ht="14.25">
      <c r="B18" s="532" t="s">
        <v>713</v>
      </c>
      <c r="C18" s="532"/>
      <c r="D18" s="532"/>
      <c r="E18" s="533"/>
      <c r="F18" s="534"/>
      <c r="G18" s="534"/>
      <c r="H18" s="534"/>
      <c r="I18" s="824" t="s">
        <v>714</v>
      </c>
      <c r="J18" s="824"/>
      <c r="K18" s="824" t="s">
        <v>715</v>
      </c>
      <c r="L18" s="824"/>
    </row>
    <row r="19" spans="2:12" ht="12.75">
      <c r="B19" s="142" t="s">
        <v>716</v>
      </c>
      <c r="C19" s="142"/>
      <c r="D19" s="142"/>
      <c r="E19" s="142"/>
      <c r="I19" s="535" t="s">
        <v>717</v>
      </c>
      <c r="J19" s="561">
        <f>'PA.AN.ARDH-1'!H11</f>
        <v>9097239</v>
      </c>
      <c r="K19" s="535" t="s">
        <v>718</v>
      </c>
      <c r="L19" s="562">
        <f>'PA.AN.ARDH-1'!J11</f>
        <v>9097239</v>
      </c>
    </row>
    <row r="20" spans="2:12" ht="12.75">
      <c r="B20" s="527" t="s">
        <v>719</v>
      </c>
      <c r="C20" s="527"/>
      <c r="D20" s="527"/>
      <c r="E20" s="527"/>
      <c r="F20" s="527"/>
      <c r="G20" s="527"/>
      <c r="H20" s="527"/>
      <c r="I20" s="537" t="s">
        <v>720</v>
      </c>
      <c r="J20" s="561">
        <f>'PA.AN.ARDH-1'!H12</f>
        <v>7913247</v>
      </c>
      <c r="K20" s="535" t="s">
        <v>721</v>
      </c>
      <c r="L20" s="562">
        <f>'PA.AN.ARDH-1'!J12</f>
        <v>7913247</v>
      </c>
    </row>
    <row r="21" spans="2:12" ht="12.75">
      <c r="B21" s="525" t="s">
        <v>722</v>
      </c>
      <c r="C21" s="527"/>
      <c r="D21" s="527"/>
      <c r="E21" s="527"/>
      <c r="F21" s="32"/>
      <c r="G21" s="32"/>
      <c r="H21" s="32"/>
      <c r="I21" s="535"/>
      <c r="J21" s="536"/>
      <c r="K21" s="535" t="s">
        <v>723</v>
      </c>
      <c r="L21" s="538">
        <f>'PA.AN.ARDH-1'!J13</f>
        <v>34296</v>
      </c>
    </row>
    <row r="22" spans="2:12" ht="12.75">
      <c r="B22" s="539" t="s">
        <v>724</v>
      </c>
      <c r="C22" s="527"/>
      <c r="D22" s="527"/>
      <c r="E22" s="527"/>
      <c r="F22" s="527"/>
      <c r="G22" s="527"/>
      <c r="H22" s="527"/>
      <c r="I22" s="540"/>
      <c r="J22" s="541"/>
      <c r="K22" s="542"/>
      <c r="L22" s="543"/>
    </row>
    <row r="23" spans="2:12" ht="12.75">
      <c r="B23" s="544" t="s">
        <v>725</v>
      </c>
      <c r="C23" s="32"/>
      <c r="D23" s="545"/>
      <c r="E23" s="545"/>
      <c r="F23" s="546"/>
      <c r="G23" s="546"/>
      <c r="H23" s="32"/>
      <c r="I23" s="535" t="s">
        <v>726</v>
      </c>
      <c r="J23" s="536"/>
      <c r="K23" s="535" t="s">
        <v>727</v>
      </c>
      <c r="L23" s="538"/>
    </row>
    <row r="24" spans="2:12" ht="12.75">
      <c r="B24" s="527" t="s">
        <v>728</v>
      </c>
      <c r="C24" s="527"/>
      <c r="D24" s="527"/>
      <c r="E24" s="527"/>
      <c r="F24" s="527"/>
      <c r="G24" s="527"/>
      <c r="H24" s="32"/>
      <c r="I24" s="535" t="s">
        <v>729</v>
      </c>
      <c r="J24" s="536">
        <f>J19-J20</f>
        <v>1183992</v>
      </c>
      <c r="K24" s="535" t="s">
        <v>730</v>
      </c>
      <c r="L24" s="561">
        <f>L19-L20+L21</f>
        <v>1218288</v>
      </c>
    </row>
    <row r="25" spans="2:12" ht="12.75">
      <c r="B25" s="544" t="s">
        <v>731</v>
      </c>
      <c r="C25" s="32"/>
      <c r="D25" s="32"/>
      <c r="E25" s="32"/>
      <c r="F25" s="32"/>
      <c r="G25" s="32"/>
      <c r="H25" s="32"/>
      <c r="I25" s="542"/>
      <c r="J25" s="541"/>
      <c r="K25" s="535" t="s">
        <v>732</v>
      </c>
      <c r="L25" s="538"/>
    </row>
    <row r="26" spans="2:12" ht="12.75">
      <c r="B26" s="527" t="s">
        <v>733</v>
      </c>
      <c r="C26" s="527"/>
      <c r="D26" s="527"/>
      <c r="E26" s="527"/>
      <c r="F26" s="527"/>
      <c r="G26" s="527"/>
      <c r="H26" s="527"/>
      <c r="I26" s="542"/>
      <c r="J26" s="541"/>
      <c r="K26" s="535" t="s">
        <v>734</v>
      </c>
      <c r="L26" s="569">
        <f>L24-L25</f>
        <v>1218288</v>
      </c>
    </row>
    <row r="27" spans="2:12" ht="12.75">
      <c r="B27" s="32"/>
      <c r="C27" s="32"/>
      <c r="D27" s="547"/>
      <c r="E27" s="539" t="s">
        <v>735</v>
      </c>
      <c r="F27" s="539"/>
      <c r="G27" s="539"/>
      <c r="H27" s="539"/>
      <c r="I27" s="548"/>
      <c r="J27" s="541"/>
      <c r="K27" s="542"/>
      <c r="L27" s="543"/>
    </row>
    <row r="28" spans="2:12" ht="12.75">
      <c r="B28" s="527" t="s">
        <v>736</v>
      </c>
      <c r="C28" s="527"/>
      <c r="D28" s="527"/>
      <c r="E28" s="527"/>
      <c r="F28" s="527"/>
      <c r="G28" s="527"/>
      <c r="H28" s="32"/>
      <c r="I28" s="542"/>
      <c r="J28" s="541"/>
      <c r="K28" s="535" t="s">
        <v>737</v>
      </c>
      <c r="L28" s="549">
        <f>L26*10%</f>
        <v>121828.8</v>
      </c>
    </row>
    <row r="29" spans="2:12" ht="12.75">
      <c r="B29" s="544" t="s">
        <v>738</v>
      </c>
      <c r="C29" s="32"/>
      <c r="D29" s="32"/>
      <c r="E29" s="32"/>
      <c r="F29" s="32"/>
      <c r="G29" s="32"/>
      <c r="H29" s="32"/>
      <c r="I29" s="542"/>
      <c r="J29" s="541"/>
      <c r="K29" s="535" t="s">
        <v>739</v>
      </c>
      <c r="L29" s="538"/>
    </row>
    <row r="30" spans="2:12" ht="12.75">
      <c r="B30" s="527" t="s">
        <v>740</v>
      </c>
      <c r="C30" s="527"/>
      <c r="D30" s="527"/>
      <c r="E30" s="527"/>
      <c r="F30" s="527"/>
      <c r="G30" s="550"/>
      <c r="H30" s="32"/>
      <c r="I30" s="542"/>
      <c r="J30" s="541"/>
      <c r="K30" s="535" t="s">
        <v>741</v>
      </c>
      <c r="L30" s="549">
        <f>L28+L29</f>
        <v>121828.8</v>
      </c>
    </row>
    <row r="31" spans="2:12" ht="12.75">
      <c r="B31" s="544" t="s">
        <v>742</v>
      </c>
      <c r="C31" s="32"/>
      <c r="D31" s="32"/>
      <c r="E31" s="32"/>
      <c r="F31" s="32"/>
      <c r="G31" s="32"/>
      <c r="H31" s="32"/>
      <c r="I31" s="535" t="s">
        <v>743</v>
      </c>
      <c r="J31" s="551"/>
      <c r="K31" s="542"/>
      <c r="L31" s="542"/>
    </row>
    <row r="32" spans="2:12" ht="12.75">
      <c r="B32" s="527" t="s">
        <v>744</v>
      </c>
      <c r="C32" s="527"/>
      <c r="D32" s="527"/>
      <c r="E32" s="527"/>
      <c r="F32" s="527"/>
      <c r="G32" s="527"/>
      <c r="H32" s="32"/>
      <c r="I32" s="552" t="s">
        <v>745</v>
      </c>
      <c r="J32" s="549">
        <v>120000</v>
      </c>
      <c r="K32" s="542"/>
      <c r="L32" s="542"/>
    </row>
    <row r="33" spans="2:12" ht="12.75">
      <c r="B33" s="527" t="s">
        <v>746</v>
      </c>
      <c r="C33" s="527"/>
      <c r="D33" s="527"/>
      <c r="E33" s="527"/>
      <c r="F33" s="527"/>
      <c r="G33" s="527"/>
      <c r="H33" s="32"/>
      <c r="I33" s="552" t="s">
        <v>747</v>
      </c>
      <c r="J33" s="563">
        <v>127541</v>
      </c>
      <c r="K33" s="542"/>
      <c r="L33" s="542"/>
    </row>
    <row r="34" spans="2:12" ht="12.75">
      <c r="B34" s="527" t="s">
        <v>748</v>
      </c>
      <c r="C34" s="527"/>
      <c r="D34" s="527"/>
      <c r="E34" s="527"/>
      <c r="F34" s="527"/>
      <c r="G34" s="527"/>
      <c r="H34" s="32"/>
      <c r="I34" s="552" t="s">
        <v>749</v>
      </c>
      <c r="J34" s="538"/>
      <c r="K34" s="542"/>
      <c r="L34" s="542"/>
    </row>
    <row r="35" spans="2:12" ht="12.75">
      <c r="B35" s="527" t="s">
        <v>750</v>
      </c>
      <c r="C35" s="527"/>
      <c r="D35" s="527"/>
      <c r="E35" s="527"/>
      <c r="F35" s="527"/>
      <c r="G35" s="527"/>
      <c r="H35" s="32"/>
      <c r="I35" s="535" t="s">
        <v>751</v>
      </c>
      <c r="J35" s="553">
        <f>IF(J32+J33-J34&gt;L30-J31,J32+J33-J34-L30-J31,0)</f>
        <v>125712.2</v>
      </c>
      <c r="K35" s="542"/>
      <c r="L35" s="542"/>
    </row>
    <row r="36" spans="2:12" ht="12.75">
      <c r="B36" s="544" t="s">
        <v>752</v>
      </c>
      <c r="C36" s="32"/>
      <c r="D36" s="32"/>
      <c r="E36" s="32"/>
      <c r="F36" s="32"/>
      <c r="G36" s="32"/>
      <c r="H36" s="32"/>
      <c r="I36" s="542"/>
      <c r="J36" s="542"/>
      <c r="K36" s="535" t="s">
        <v>753</v>
      </c>
      <c r="L36" s="553">
        <f>IF(L30-J31&gt;J32+J33-J34,L30-J31-J32+J33-J34,0)</f>
        <v>0</v>
      </c>
    </row>
    <row r="37" spans="2:12" ht="12.75">
      <c r="B37" s="527" t="s">
        <v>754</v>
      </c>
      <c r="C37" s="527"/>
      <c r="D37" s="32"/>
      <c r="E37" s="32"/>
      <c r="F37" s="32"/>
      <c r="G37" s="32"/>
      <c r="H37" s="32"/>
      <c r="I37" s="825"/>
      <c r="J37" s="825"/>
      <c r="K37" s="535" t="s">
        <v>755</v>
      </c>
      <c r="L37" s="551"/>
    </row>
    <row r="38" spans="2:12" ht="12.75">
      <c r="B38" s="527" t="s">
        <v>756</v>
      </c>
      <c r="C38" s="527"/>
      <c r="D38" s="32"/>
      <c r="E38" s="32"/>
      <c r="F38" s="32"/>
      <c r="G38" s="32"/>
      <c r="H38" s="32"/>
      <c r="I38" s="542"/>
      <c r="J38" s="542"/>
      <c r="K38" s="535" t="s">
        <v>757</v>
      </c>
      <c r="L38" s="549">
        <f>L36</f>
        <v>0</v>
      </c>
    </row>
    <row r="39" spans="2:12" ht="12.75">
      <c r="B39" s="818"/>
      <c r="C39" s="818"/>
      <c r="D39" s="818"/>
      <c r="E39" s="818"/>
      <c r="F39" s="818"/>
      <c r="G39" s="818"/>
      <c r="H39" s="818"/>
      <c r="I39" s="818"/>
      <c r="J39" s="818"/>
      <c r="K39" s="818"/>
      <c r="L39" s="818"/>
    </row>
    <row r="40" spans="2:12" ht="12.75">
      <c r="B40" s="818"/>
      <c r="C40" s="818"/>
      <c r="D40" s="818"/>
      <c r="E40" s="818"/>
      <c r="F40" s="818"/>
      <c r="G40" s="818"/>
      <c r="H40" s="818"/>
      <c r="I40" s="818"/>
      <c r="J40" s="818"/>
      <c r="K40" s="818"/>
      <c r="L40" s="818"/>
    </row>
    <row r="41" spans="2:12" ht="12.75">
      <c r="B41" s="522" t="s">
        <v>758</v>
      </c>
      <c r="C41" s="522"/>
      <c r="D41" s="522"/>
      <c r="E41" s="522"/>
      <c r="F41" s="522"/>
      <c r="G41" s="819" t="s">
        <v>759</v>
      </c>
      <c r="H41" s="819"/>
      <c r="I41" s="819"/>
      <c r="J41" s="819"/>
      <c r="K41" s="819"/>
      <c r="L41" s="819"/>
    </row>
    <row r="42" spans="2:12" ht="12.75">
      <c r="B42" s="528"/>
      <c r="C42" s="528"/>
      <c r="D42" s="528"/>
      <c r="E42" s="528"/>
      <c r="F42" s="528"/>
      <c r="G42" s="528"/>
      <c r="H42" s="554" t="s">
        <v>760</v>
      </c>
      <c r="I42" s="528"/>
      <c r="J42" s="528"/>
      <c r="K42" s="528"/>
      <c r="L42" s="528"/>
    </row>
    <row r="43" spans="2:5" ht="12.75">
      <c r="B43" s="555" t="s">
        <v>761</v>
      </c>
      <c r="C43" s="555"/>
      <c r="D43" s="555"/>
      <c r="E43" s="555"/>
    </row>
    <row r="44" spans="1:4" ht="14.25">
      <c r="A44" s="820"/>
      <c r="B44" s="556" t="s">
        <v>762</v>
      </c>
      <c r="C44" s="556"/>
      <c r="D44" t="s">
        <v>763</v>
      </c>
    </row>
    <row r="45" spans="1:12" ht="14.25">
      <c r="A45" s="820"/>
      <c r="B45" s="556" t="s">
        <v>49</v>
      </c>
      <c r="C45" s="556"/>
      <c r="D45" t="s">
        <v>764</v>
      </c>
      <c r="H45" s="142" t="s">
        <v>765</v>
      </c>
      <c r="I45" s="142"/>
      <c r="J45" s="557"/>
      <c r="K45" s="31"/>
      <c r="L45" s="523"/>
    </row>
    <row r="46" spans="1:4" ht="14.25">
      <c r="A46" s="820"/>
      <c r="B46" s="556" t="s">
        <v>49</v>
      </c>
      <c r="C46" s="556"/>
      <c r="D46" t="s">
        <v>766</v>
      </c>
    </row>
    <row r="47" spans="1:12" ht="14.25">
      <c r="A47" s="820"/>
      <c r="B47" s="556" t="s">
        <v>49</v>
      </c>
      <c r="C47" s="556"/>
      <c r="D47" t="s">
        <v>767</v>
      </c>
      <c r="K47" s="558" t="s">
        <v>768</v>
      </c>
      <c r="L47" s="558"/>
    </row>
    <row r="48" spans="1:11" ht="12.75">
      <c r="A48" s="820"/>
      <c r="G48" s="559" t="s">
        <v>769</v>
      </c>
      <c r="H48" s="559"/>
      <c r="I48" s="559"/>
      <c r="J48" s="559"/>
      <c r="K48" s="559"/>
    </row>
    <row r="49" spans="1:8" ht="12.75">
      <c r="A49" s="820"/>
      <c r="G49" s="558" t="s">
        <v>770</v>
      </c>
      <c r="H49" s="558"/>
    </row>
    <row r="50" spans="1:11" ht="12.75">
      <c r="A50" s="820"/>
      <c r="B50" s="560"/>
      <c r="C50" s="560"/>
      <c r="D50" s="560"/>
      <c r="I50" s="520"/>
      <c r="J50" s="520"/>
      <c r="K50" s="520"/>
    </row>
    <row r="51" spans="2:12" ht="12.75">
      <c r="B51" s="528"/>
      <c r="C51" s="528"/>
      <c r="D51" s="528"/>
      <c r="E51" s="528"/>
      <c r="F51" s="528"/>
      <c r="G51" s="528"/>
      <c r="H51" s="528"/>
      <c r="I51" s="497"/>
      <c r="J51" s="497"/>
      <c r="K51" s="497"/>
      <c r="L51" s="528"/>
    </row>
  </sheetData>
  <mergeCells count="24">
    <mergeCell ref="B6:B8"/>
    <mergeCell ref="D6:E6"/>
    <mergeCell ref="G6:H6"/>
    <mergeCell ref="D7:E7"/>
    <mergeCell ref="D8:L8"/>
    <mergeCell ref="B9:G9"/>
    <mergeCell ref="I9:L9"/>
    <mergeCell ref="B10:G10"/>
    <mergeCell ref="I10:L10"/>
    <mergeCell ref="B11:G11"/>
    <mergeCell ref="I11:L11"/>
    <mergeCell ref="B12:G12"/>
    <mergeCell ref="I12:L12"/>
    <mergeCell ref="B13:G13"/>
    <mergeCell ref="I13:L13"/>
    <mergeCell ref="B14:G14"/>
    <mergeCell ref="I14:L14"/>
    <mergeCell ref="B39:L40"/>
    <mergeCell ref="G41:L41"/>
    <mergeCell ref="A44:A50"/>
    <mergeCell ref="B15:L15"/>
    <mergeCell ref="I18:J18"/>
    <mergeCell ref="K18:L18"/>
    <mergeCell ref="I37:J3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B2:M22"/>
  <sheetViews>
    <sheetView workbookViewId="0" topLeftCell="A1">
      <selection activeCell="G15" sqref="G15"/>
    </sheetView>
  </sheetViews>
  <sheetFormatPr defaultColWidth="9.140625" defaultRowHeight="12.75"/>
  <cols>
    <col min="1" max="1" width="5.421875" style="0" customWidth="1"/>
    <col min="2" max="2" width="22.140625" style="0" customWidth="1"/>
    <col min="3" max="3" width="4.57421875" style="0" customWidth="1"/>
    <col min="4" max="4" width="10.421875" style="0" customWidth="1"/>
    <col min="6" max="6" width="10.28125" style="0" bestFit="1" customWidth="1"/>
    <col min="7" max="7" width="7.8515625" style="0" customWidth="1"/>
    <col min="8" max="8" width="10.8515625" style="0" customWidth="1"/>
    <col min="9" max="9" width="9.8515625" style="0" customWidth="1"/>
  </cols>
  <sheetData>
    <row r="2" spans="2:13" ht="18">
      <c r="B2" s="839" t="s">
        <v>459</v>
      </c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</row>
    <row r="3" spans="2:13" ht="9.75" customHeight="1" thickBot="1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2:13" ht="13.5" thickTop="1">
      <c r="B4" s="840" t="s">
        <v>473</v>
      </c>
      <c r="C4" s="853" t="s">
        <v>583</v>
      </c>
      <c r="D4" s="843" t="s">
        <v>460</v>
      </c>
      <c r="E4" s="846" t="s">
        <v>461</v>
      </c>
      <c r="F4" s="846"/>
      <c r="G4" s="846"/>
      <c r="H4" s="846"/>
      <c r="I4" s="846" t="s">
        <v>462</v>
      </c>
      <c r="J4" s="846"/>
      <c r="K4" s="846"/>
      <c r="L4" s="846"/>
      <c r="M4" s="847" t="s">
        <v>463</v>
      </c>
    </row>
    <row r="5" spans="2:13" ht="7.5" customHeight="1">
      <c r="B5" s="841"/>
      <c r="C5" s="854"/>
      <c r="D5" s="844"/>
      <c r="E5" s="850"/>
      <c r="F5" s="851"/>
      <c r="G5" s="851"/>
      <c r="H5" s="851"/>
      <c r="I5" s="851"/>
      <c r="J5" s="851"/>
      <c r="K5" s="851"/>
      <c r="L5" s="852"/>
      <c r="M5" s="848"/>
    </row>
    <row r="6" spans="2:13" ht="53.25" customHeight="1" thickBot="1">
      <c r="B6" s="842"/>
      <c r="C6" s="855"/>
      <c r="D6" s="845"/>
      <c r="E6" s="218" t="s">
        <v>464</v>
      </c>
      <c r="F6" s="218" t="s">
        <v>465</v>
      </c>
      <c r="G6" s="218"/>
      <c r="H6" s="218" t="s">
        <v>466</v>
      </c>
      <c r="I6" s="218" t="s">
        <v>467</v>
      </c>
      <c r="J6" s="218" t="s">
        <v>468</v>
      </c>
      <c r="K6" s="218" t="s">
        <v>469</v>
      </c>
      <c r="L6" s="218" t="s">
        <v>466</v>
      </c>
      <c r="M6" s="849"/>
    </row>
    <row r="7" spans="2:13" ht="15.75" customHeight="1" thickTop="1">
      <c r="B7" s="220" t="s">
        <v>470</v>
      </c>
      <c r="C7" s="244">
        <v>0.05</v>
      </c>
      <c r="D7" s="286">
        <f>'BILANCI(AKTIVI)(2)'!K169</f>
        <v>0</v>
      </c>
      <c r="E7" s="286"/>
      <c r="F7" s="286">
        <f>'BILANCI(AKTIVI)(2)'!J169-'BILANCI(AKTIVI)(2)'!K169</f>
        <v>0</v>
      </c>
      <c r="G7" s="286"/>
      <c r="H7" s="286">
        <f>SUM(E7:G7)</f>
        <v>0</v>
      </c>
      <c r="I7" s="286"/>
      <c r="J7" s="286"/>
      <c r="K7" s="286"/>
      <c r="L7" s="287">
        <f>SUM(I7:K7)</f>
        <v>0</v>
      </c>
      <c r="M7" s="288">
        <f>D7+H7-L7</f>
        <v>0</v>
      </c>
    </row>
    <row r="8" spans="2:13" ht="15.75" customHeight="1">
      <c r="B8" s="221" t="s">
        <v>471</v>
      </c>
      <c r="C8" s="245">
        <v>0.2</v>
      </c>
      <c r="D8" s="260">
        <f>-'BILANCI(AKTIVI)(2)'!K175</f>
        <v>293047</v>
      </c>
      <c r="E8" s="260"/>
      <c r="F8" s="260">
        <f>-'BILANCI(AKTIVI)(2)'!J175+'BILANCI(AKTIVI)(2)'!K175</f>
        <v>0</v>
      </c>
      <c r="G8" s="260"/>
      <c r="H8" s="260">
        <f>SUM(E8:G8)</f>
        <v>0</v>
      </c>
      <c r="I8" s="260"/>
      <c r="J8" s="260"/>
      <c r="K8" s="289"/>
      <c r="L8" s="290">
        <f>SUM(I8:K8)</f>
        <v>0</v>
      </c>
      <c r="M8" s="291">
        <f>D8+H8-L8</f>
        <v>293047</v>
      </c>
    </row>
    <row r="9" spans="2:13" ht="15.75" customHeight="1">
      <c r="B9" s="221" t="s">
        <v>499</v>
      </c>
      <c r="C9" s="245">
        <v>0.2</v>
      </c>
      <c r="D9" s="260">
        <f>-'BILANCI(AKTIVI)(2)'!K176</f>
        <v>142960</v>
      </c>
      <c r="E9" s="260"/>
      <c r="F9" s="260">
        <f>-'BILANCI(AKTIVI)(2)'!J176+'BILANCI(AKTIVI)(2)'!K176</f>
        <v>0</v>
      </c>
      <c r="G9" s="260"/>
      <c r="H9" s="260">
        <f>SUM(E9:G9)</f>
        <v>0</v>
      </c>
      <c r="I9" s="260"/>
      <c r="J9" s="260"/>
      <c r="K9" s="289"/>
      <c r="L9" s="290">
        <f>SUM(I9:K9)</f>
        <v>0</v>
      </c>
      <c r="M9" s="291">
        <f>D9+H9-L9</f>
        <v>142960</v>
      </c>
    </row>
    <row r="10" spans="2:13" ht="15.75" customHeight="1">
      <c r="B10" s="221" t="s">
        <v>500</v>
      </c>
      <c r="C10" s="245">
        <v>0.2</v>
      </c>
      <c r="D10" s="260"/>
      <c r="E10" s="260"/>
      <c r="F10" s="260"/>
      <c r="G10" s="260"/>
      <c r="H10" s="260">
        <f>SUM(E10:G10)</f>
        <v>0</v>
      </c>
      <c r="I10" s="260"/>
      <c r="J10" s="260"/>
      <c r="K10" s="289"/>
      <c r="L10" s="290">
        <f>SUM(I10:K10)</f>
        <v>0</v>
      </c>
      <c r="M10" s="291">
        <f>D10+H10-L10</f>
        <v>0</v>
      </c>
    </row>
    <row r="11" spans="2:13" ht="15.75" customHeight="1">
      <c r="B11" s="221" t="s">
        <v>501</v>
      </c>
      <c r="C11" s="245">
        <v>0.25</v>
      </c>
      <c r="D11" s="260"/>
      <c r="E11" s="260"/>
      <c r="F11" s="260"/>
      <c r="G11" s="260"/>
      <c r="H11" s="260">
        <f>SUM(E11:G11)</f>
        <v>0</v>
      </c>
      <c r="I11" s="260"/>
      <c r="J11" s="260"/>
      <c r="K11" s="289"/>
      <c r="L11" s="290">
        <f>SUM(I11:K11)</f>
        <v>0</v>
      </c>
      <c r="M11" s="291">
        <f>D11+H11-L11</f>
        <v>0</v>
      </c>
    </row>
    <row r="12" spans="2:13" ht="15.75" customHeight="1">
      <c r="B12" s="222"/>
      <c r="C12" s="143"/>
      <c r="D12" s="260"/>
      <c r="E12" s="260"/>
      <c r="F12" s="260"/>
      <c r="G12" s="260"/>
      <c r="H12" s="260"/>
      <c r="I12" s="260"/>
      <c r="J12" s="260"/>
      <c r="K12" s="260"/>
      <c r="L12" s="260"/>
      <c r="M12" s="292"/>
    </row>
    <row r="13" spans="2:13" ht="15.75" customHeight="1">
      <c r="B13" s="222"/>
      <c r="C13" s="143"/>
      <c r="D13" s="260"/>
      <c r="E13" s="260"/>
      <c r="F13" s="260"/>
      <c r="G13" s="260"/>
      <c r="H13" s="260"/>
      <c r="I13" s="260"/>
      <c r="J13" s="260"/>
      <c r="K13" s="260"/>
      <c r="L13" s="260"/>
      <c r="M13" s="292"/>
    </row>
    <row r="14" spans="2:13" ht="15.75" customHeight="1">
      <c r="B14" s="222"/>
      <c r="C14" s="143"/>
      <c r="D14" s="260"/>
      <c r="E14" s="293"/>
      <c r="F14" s="260"/>
      <c r="G14" s="260"/>
      <c r="H14" s="260"/>
      <c r="I14" s="260"/>
      <c r="J14" s="260"/>
      <c r="K14" s="260"/>
      <c r="L14" s="260"/>
      <c r="M14" s="292"/>
    </row>
    <row r="15" spans="2:13" ht="15.75" customHeight="1">
      <c r="B15" s="222"/>
      <c r="C15" s="143"/>
      <c r="D15" s="260"/>
      <c r="E15" s="260"/>
      <c r="F15" s="260"/>
      <c r="G15" s="260"/>
      <c r="H15" s="260"/>
      <c r="I15" s="260"/>
      <c r="J15" s="260"/>
      <c r="K15" s="260"/>
      <c r="L15" s="260"/>
      <c r="M15" s="292"/>
    </row>
    <row r="16" spans="2:13" ht="15.75" customHeight="1">
      <c r="B16" s="222"/>
      <c r="C16" s="143"/>
      <c r="D16" s="260"/>
      <c r="E16" s="260"/>
      <c r="F16" s="260"/>
      <c r="G16" s="260"/>
      <c r="H16" s="260"/>
      <c r="I16" s="260"/>
      <c r="J16" s="260"/>
      <c r="K16" s="260"/>
      <c r="L16" s="260"/>
      <c r="M16" s="292"/>
    </row>
    <row r="17" spans="2:13" ht="15.75" customHeight="1">
      <c r="B17" s="222"/>
      <c r="C17" s="143"/>
      <c r="D17" s="260"/>
      <c r="E17" s="294"/>
      <c r="F17" s="260"/>
      <c r="G17" s="260"/>
      <c r="H17" s="260"/>
      <c r="I17" s="260"/>
      <c r="J17" s="260"/>
      <c r="K17" s="260"/>
      <c r="L17" s="260"/>
      <c r="M17" s="292"/>
    </row>
    <row r="18" spans="2:13" ht="15.75" customHeight="1" thickBot="1">
      <c r="B18" s="223"/>
      <c r="C18" s="242"/>
      <c r="D18" s="295"/>
      <c r="E18" s="295"/>
      <c r="F18" s="295"/>
      <c r="G18" s="295"/>
      <c r="H18" s="295"/>
      <c r="I18" s="295"/>
      <c r="J18" s="295"/>
      <c r="K18" s="295"/>
      <c r="L18" s="295"/>
      <c r="M18" s="296"/>
    </row>
    <row r="19" spans="2:13" ht="18" customHeight="1" thickBot="1" thickTop="1">
      <c r="B19" s="219" t="s">
        <v>503</v>
      </c>
      <c r="C19" s="243"/>
      <c r="D19" s="297">
        <f aca="true" t="shared" si="0" ref="D19:M19">SUM(D7:D18)</f>
        <v>436007</v>
      </c>
      <c r="E19" s="297">
        <f t="shared" si="0"/>
        <v>0</v>
      </c>
      <c r="F19" s="297">
        <f t="shared" si="0"/>
        <v>0</v>
      </c>
      <c r="G19" s="297">
        <f t="shared" si="0"/>
        <v>0</v>
      </c>
      <c r="H19" s="297">
        <f t="shared" si="0"/>
        <v>0</v>
      </c>
      <c r="I19" s="297">
        <f t="shared" si="0"/>
        <v>0</v>
      </c>
      <c r="J19" s="297">
        <f t="shared" si="0"/>
        <v>0</v>
      </c>
      <c r="K19" s="297">
        <f t="shared" si="0"/>
        <v>0</v>
      </c>
      <c r="L19" s="297">
        <f t="shared" si="0"/>
        <v>0</v>
      </c>
      <c r="M19" s="298">
        <f t="shared" si="0"/>
        <v>436007</v>
      </c>
    </row>
    <row r="20" ht="13.5" thickTop="1">
      <c r="G20" s="126"/>
    </row>
    <row r="22" spans="2:6" ht="15.75">
      <c r="B22" s="565"/>
      <c r="C22" s="565"/>
      <c r="D22" s="565"/>
      <c r="E22" s="565"/>
      <c r="F22" s="565"/>
    </row>
  </sheetData>
  <mergeCells count="8">
    <mergeCell ref="B2:M2"/>
    <mergeCell ref="B4:B6"/>
    <mergeCell ref="D4:D6"/>
    <mergeCell ref="E4:H4"/>
    <mergeCell ref="I4:L4"/>
    <mergeCell ref="M4:M6"/>
    <mergeCell ref="E5:L5"/>
    <mergeCell ref="C4:C6"/>
  </mergeCells>
  <printOptions/>
  <pageMargins left="0.75" right="0.27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9"/>
  </sheetPr>
  <dimension ref="A2:L26"/>
  <sheetViews>
    <sheetView workbookViewId="0" topLeftCell="A1">
      <selection activeCell="F15" sqref="F15"/>
    </sheetView>
  </sheetViews>
  <sheetFormatPr defaultColWidth="9.140625" defaultRowHeight="12.75"/>
  <cols>
    <col min="1" max="1" width="35.00390625" style="0" customWidth="1"/>
    <col min="7" max="7" width="9.7109375" style="0" customWidth="1"/>
    <col min="11" max="11" width="9.57421875" style="0" customWidth="1"/>
  </cols>
  <sheetData>
    <row r="2" spans="1:12" ht="15.75">
      <c r="A2" s="856" t="s">
        <v>494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</row>
    <row r="3" ht="13.5" thickBot="1"/>
    <row r="4" spans="1:12" ht="13.5" thickTop="1">
      <c r="A4" s="859" t="s">
        <v>497</v>
      </c>
      <c r="B4" s="861" t="s">
        <v>474</v>
      </c>
      <c r="C4" s="863" t="s">
        <v>475</v>
      </c>
      <c r="D4" s="863"/>
      <c r="E4" s="863"/>
      <c r="F4" s="863"/>
      <c r="G4" s="863"/>
      <c r="H4" s="863" t="s">
        <v>476</v>
      </c>
      <c r="I4" s="863"/>
      <c r="J4" s="863"/>
      <c r="K4" s="863"/>
      <c r="L4" s="857" t="s">
        <v>477</v>
      </c>
    </row>
    <row r="5" spans="1:12" ht="51.75" thickBot="1">
      <c r="A5" s="860"/>
      <c r="B5" s="862"/>
      <c r="C5" s="129" t="s">
        <v>478</v>
      </c>
      <c r="D5" s="129" t="s">
        <v>479</v>
      </c>
      <c r="E5" s="129" t="s">
        <v>480</v>
      </c>
      <c r="F5" s="129" t="s">
        <v>481</v>
      </c>
      <c r="G5" s="129" t="s">
        <v>482</v>
      </c>
      <c r="H5" s="129" t="s">
        <v>483</v>
      </c>
      <c r="I5" s="129" t="s">
        <v>484</v>
      </c>
      <c r="J5" s="129" t="s">
        <v>485</v>
      </c>
      <c r="K5" s="129" t="s">
        <v>482</v>
      </c>
      <c r="L5" s="858"/>
    </row>
    <row r="6" spans="1:12" s="2" customFormat="1" ht="13.5" thickTop="1">
      <c r="A6" s="208" t="s">
        <v>495</v>
      </c>
      <c r="B6" s="276"/>
      <c r="C6" s="276"/>
      <c r="D6" s="276"/>
      <c r="E6" s="276"/>
      <c r="F6" s="276"/>
      <c r="G6" s="276">
        <f>SUM(B6:F6)</f>
        <v>0</v>
      </c>
      <c r="H6" s="276"/>
      <c r="I6" s="276"/>
      <c r="J6" s="276"/>
      <c r="K6" s="276">
        <f>SUM(H6:J6)</f>
        <v>0</v>
      </c>
      <c r="L6" s="299">
        <f>B6+G6-K6</f>
        <v>0</v>
      </c>
    </row>
    <row r="7" spans="1:12" s="128" customFormat="1" ht="12.75">
      <c r="A7" s="127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1"/>
    </row>
    <row r="8" spans="1:12" ht="12.75">
      <c r="A8" s="207" t="s">
        <v>496</v>
      </c>
      <c r="B8" s="302">
        <f>SUM(B9:B18)</f>
        <v>728813</v>
      </c>
      <c r="C8" s="302">
        <f>SUM(C9:C18)</f>
        <v>0</v>
      </c>
      <c r="D8" s="302">
        <f>SUM(D9:D18)</f>
        <v>0</v>
      </c>
      <c r="E8" s="302">
        <f>SUM(E9:E18)</f>
        <v>0</v>
      </c>
      <c r="F8" s="302">
        <f>SUM(F9:F18)</f>
        <v>0</v>
      </c>
      <c r="G8" s="302">
        <f>SUM(C8:F8)</f>
        <v>0</v>
      </c>
      <c r="H8" s="302">
        <f>SUM(H9:H18)</f>
        <v>0</v>
      </c>
      <c r="I8" s="302">
        <f>SUM(I9:I18)</f>
        <v>0</v>
      </c>
      <c r="J8" s="302">
        <f>SUM(J9:J18)</f>
        <v>0</v>
      </c>
      <c r="K8" s="302">
        <f>SUM(H8:J8)</f>
        <v>0</v>
      </c>
      <c r="L8" s="303">
        <f>B8+G8-K8</f>
        <v>728813</v>
      </c>
    </row>
    <row r="9" spans="1:12" ht="12.75">
      <c r="A9" s="130" t="s">
        <v>486</v>
      </c>
      <c r="B9" s="304"/>
      <c r="C9" s="304"/>
      <c r="D9" s="304"/>
      <c r="E9" s="304"/>
      <c r="F9" s="304"/>
      <c r="G9" s="278">
        <f aca="true" t="shared" si="0" ref="G9:G19">SUM(C9:F9)</f>
        <v>0</v>
      </c>
      <c r="H9" s="304"/>
      <c r="I9" s="304"/>
      <c r="J9" s="304"/>
      <c r="K9" s="278">
        <f aca="true" t="shared" si="1" ref="K9:K18">SUM(H9:J9)</f>
        <v>0</v>
      </c>
      <c r="L9" s="305">
        <f aca="true" t="shared" si="2" ref="L9:L19">B9+G9-K9</f>
        <v>0</v>
      </c>
    </row>
    <row r="10" spans="1:12" ht="12.75">
      <c r="A10" s="131" t="s">
        <v>76</v>
      </c>
      <c r="B10" s="259">
        <f>'BILANCI(AKTIVI)(2)'!K167</f>
        <v>0</v>
      </c>
      <c r="C10" s="259"/>
      <c r="D10" s="259">
        <f>'BILANCI(AKTIVI)(2)'!J167-'BILANCI(AKTIVI)(2)'!K167</f>
        <v>0</v>
      </c>
      <c r="E10" s="259"/>
      <c r="F10" s="259"/>
      <c r="G10" s="260">
        <f t="shared" si="0"/>
        <v>0</v>
      </c>
      <c r="H10" s="259"/>
      <c r="I10" s="259"/>
      <c r="J10" s="259"/>
      <c r="K10" s="260">
        <f t="shared" si="1"/>
        <v>0</v>
      </c>
      <c r="L10" s="292">
        <f t="shared" si="2"/>
        <v>0</v>
      </c>
    </row>
    <row r="11" spans="1:12" ht="38.25">
      <c r="A11" s="132" t="s">
        <v>487</v>
      </c>
      <c r="B11" s="259">
        <f>'BILANCI(AKTIVI)(2)'!K171</f>
        <v>478813</v>
      </c>
      <c r="C11" s="259"/>
      <c r="D11" s="259">
        <f>'BILANCI(AKTIVI)(2)'!J171-'BILANCI(AKTIVI)(2)'!K171</f>
        <v>0</v>
      </c>
      <c r="E11" s="259"/>
      <c r="F11" s="259"/>
      <c r="G11" s="260">
        <f t="shared" si="0"/>
        <v>0</v>
      </c>
      <c r="H11" s="259"/>
      <c r="I11" s="259"/>
      <c r="J11" s="259"/>
      <c r="K11" s="260">
        <f t="shared" si="1"/>
        <v>0</v>
      </c>
      <c r="L11" s="292">
        <f t="shared" si="2"/>
        <v>478813</v>
      </c>
    </row>
    <row r="12" spans="1:12" ht="12.75">
      <c r="A12" s="131" t="s">
        <v>488</v>
      </c>
      <c r="B12" s="259">
        <f>'BILANCI(AKTIVI)(2)'!K173</f>
        <v>250000</v>
      </c>
      <c r="C12" s="259"/>
      <c r="D12" s="259">
        <f>'BILANCI(AKTIVI)(2)'!J173-'BILANCI(AKTIVI)(2)'!K173</f>
        <v>0</v>
      </c>
      <c r="E12" s="259"/>
      <c r="F12" s="259"/>
      <c r="G12" s="260">
        <f t="shared" si="0"/>
        <v>0</v>
      </c>
      <c r="H12" s="259"/>
      <c r="I12" s="259"/>
      <c r="J12" s="259"/>
      <c r="K12" s="260">
        <f t="shared" si="1"/>
        <v>0</v>
      </c>
      <c r="L12" s="292">
        <f t="shared" si="2"/>
        <v>250000</v>
      </c>
    </row>
    <row r="13" spans="1:12" ht="12.75">
      <c r="A13" s="131" t="s">
        <v>498</v>
      </c>
      <c r="B13" s="259">
        <f>'BILANCI(AKTIVI)(2)'!K178</f>
        <v>0</v>
      </c>
      <c r="C13" s="306"/>
      <c r="D13" s="259">
        <f>'BILANCI(AKTIVI)(2)'!J178-'BILANCI(AKTIVI)(2)'!K178</f>
        <v>0</v>
      </c>
      <c r="E13" s="259"/>
      <c r="F13" s="259"/>
      <c r="G13" s="260">
        <f t="shared" si="0"/>
        <v>0</v>
      </c>
      <c r="H13" s="259"/>
      <c r="I13" s="259"/>
      <c r="J13" s="259"/>
      <c r="K13" s="260">
        <f t="shared" si="1"/>
        <v>0</v>
      </c>
      <c r="L13" s="292">
        <f t="shared" si="2"/>
        <v>0</v>
      </c>
    </row>
    <row r="14" spans="1:12" ht="12.75">
      <c r="A14" s="131" t="s">
        <v>357</v>
      </c>
      <c r="B14" s="259">
        <f>'BILANCI(AKTIVI)(2)'!K179</f>
        <v>0</v>
      </c>
      <c r="C14" s="306"/>
      <c r="D14" s="259">
        <f>'BILANCI(AKTIVI)(2)'!J179-'BILANCI(AKTIVI)(2)'!K179</f>
        <v>0</v>
      </c>
      <c r="E14" s="259"/>
      <c r="F14" s="259"/>
      <c r="G14" s="260"/>
      <c r="H14" s="259"/>
      <c r="I14" s="259"/>
      <c r="J14" s="259"/>
      <c r="K14" s="260"/>
      <c r="L14" s="292"/>
    </row>
    <row r="15" spans="1:12" ht="12.75">
      <c r="A15" s="131" t="s">
        <v>489</v>
      </c>
      <c r="B15" s="259"/>
      <c r="C15" s="259"/>
      <c r="D15" s="259"/>
      <c r="E15" s="259"/>
      <c r="F15" s="259"/>
      <c r="G15" s="260">
        <f t="shared" si="0"/>
        <v>0</v>
      </c>
      <c r="H15" s="259"/>
      <c r="I15" s="259"/>
      <c r="J15" s="259"/>
      <c r="K15" s="260">
        <f t="shared" si="1"/>
        <v>0</v>
      </c>
      <c r="L15" s="292">
        <f t="shared" si="2"/>
        <v>0</v>
      </c>
    </row>
    <row r="16" spans="1:12" ht="12.75">
      <c r="A16" s="131" t="s">
        <v>490</v>
      </c>
      <c r="B16" s="259"/>
      <c r="C16" s="259"/>
      <c r="D16" s="259"/>
      <c r="E16" s="259"/>
      <c r="F16" s="259"/>
      <c r="G16" s="260">
        <f t="shared" si="0"/>
        <v>0</v>
      </c>
      <c r="H16" s="259"/>
      <c r="I16" s="259"/>
      <c r="J16" s="259"/>
      <c r="K16" s="260">
        <f t="shared" si="1"/>
        <v>0</v>
      </c>
      <c r="L16" s="292">
        <f t="shared" si="2"/>
        <v>0</v>
      </c>
    </row>
    <row r="17" spans="1:12" ht="12.75">
      <c r="A17" s="131" t="s">
        <v>491</v>
      </c>
      <c r="B17" s="259">
        <f>'BILANCI(AKTIVI)(2)'!K180</f>
        <v>0</v>
      </c>
      <c r="C17" s="307"/>
      <c r="D17" s="259">
        <f>'BILANCI(AKTIVI)(2)'!J180-'BILANCI(AKTIVI)(2)'!K180</f>
        <v>0</v>
      </c>
      <c r="E17" s="259"/>
      <c r="F17" s="259"/>
      <c r="G17" s="260">
        <f t="shared" si="0"/>
        <v>0</v>
      </c>
      <c r="H17" s="259"/>
      <c r="I17" s="259"/>
      <c r="J17" s="259"/>
      <c r="K17" s="260">
        <f t="shared" si="1"/>
        <v>0</v>
      </c>
      <c r="L17" s="292">
        <f t="shared" si="2"/>
        <v>0</v>
      </c>
    </row>
    <row r="18" spans="1:12" ht="13.5" thickBot="1">
      <c r="A18" s="225" t="s">
        <v>492</v>
      </c>
      <c r="B18" s="308"/>
      <c r="C18" s="308"/>
      <c r="D18" s="308"/>
      <c r="E18" s="308"/>
      <c r="F18" s="308"/>
      <c r="G18" s="295">
        <f t="shared" si="0"/>
        <v>0</v>
      </c>
      <c r="H18" s="308"/>
      <c r="I18" s="308"/>
      <c r="J18" s="308"/>
      <c r="K18" s="295">
        <f t="shared" si="1"/>
        <v>0</v>
      </c>
      <c r="L18" s="309">
        <f t="shared" si="2"/>
        <v>0</v>
      </c>
    </row>
    <row r="19" spans="1:12" s="2" customFormat="1" ht="14.25" thickBot="1" thickTop="1">
      <c r="A19" s="226" t="s">
        <v>493</v>
      </c>
      <c r="B19" s="297">
        <f>B8+B6</f>
        <v>728813</v>
      </c>
      <c r="C19" s="297">
        <f>C8+C6</f>
        <v>0</v>
      </c>
      <c r="D19" s="297">
        <f>D8+D6</f>
        <v>0</v>
      </c>
      <c r="E19" s="297">
        <f>E8+E6</f>
        <v>0</v>
      </c>
      <c r="F19" s="297">
        <f>F8+F6</f>
        <v>0</v>
      </c>
      <c r="G19" s="297">
        <f t="shared" si="0"/>
        <v>0</v>
      </c>
      <c r="H19" s="297">
        <f>H8+H6</f>
        <v>0</v>
      </c>
      <c r="I19" s="297">
        <f>I8+I6</f>
        <v>0</v>
      </c>
      <c r="J19" s="297">
        <f>J8+J6</f>
        <v>0</v>
      </c>
      <c r="K19" s="297">
        <f>SUM(H19:J19)</f>
        <v>0</v>
      </c>
      <c r="L19" s="298">
        <f t="shared" si="2"/>
        <v>728813</v>
      </c>
    </row>
    <row r="20" ht="13.5" thickTop="1"/>
    <row r="22" spans="1:4" ht="15.75">
      <c r="A22" s="565"/>
      <c r="B22" s="565"/>
      <c r="C22" s="565"/>
      <c r="D22" s="128"/>
    </row>
    <row r="26" ht="12.75">
      <c r="F26" t="s">
        <v>127</v>
      </c>
    </row>
  </sheetData>
  <mergeCells count="6">
    <mergeCell ref="A2:L2"/>
    <mergeCell ref="L4:L5"/>
    <mergeCell ref="A4:A5"/>
    <mergeCell ref="B4:B5"/>
    <mergeCell ref="C4:G4"/>
    <mergeCell ref="H4:K4"/>
  </mergeCells>
  <printOptions/>
  <pageMargins left="0.19" right="0.14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9"/>
  </sheetPr>
  <dimension ref="A2:L26"/>
  <sheetViews>
    <sheetView workbookViewId="0" topLeftCell="A1">
      <selection activeCell="G12" sqref="G12"/>
    </sheetView>
  </sheetViews>
  <sheetFormatPr defaultColWidth="9.140625" defaultRowHeight="12.75"/>
  <cols>
    <col min="1" max="1" width="35.00390625" style="0" customWidth="1"/>
    <col min="7" max="7" width="9.7109375" style="0" customWidth="1"/>
    <col min="11" max="11" width="9.57421875" style="0" customWidth="1"/>
  </cols>
  <sheetData>
    <row r="2" spans="1:12" ht="15.75">
      <c r="A2" s="856" t="s">
        <v>813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</row>
    <row r="3" ht="13.5" thickBot="1"/>
    <row r="4" spans="1:12" ht="13.5" thickTop="1">
      <c r="A4" s="859" t="s">
        <v>497</v>
      </c>
      <c r="B4" s="861" t="s">
        <v>474</v>
      </c>
      <c r="C4" s="863" t="s">
        <v>475</v>
      </c>
      <c r="D4" s="863"/>
      <c r="E4" s="863"/>
      <c r="F4" s="863"/>
      <c r="G4" s="863"/>
      <c r="H4" s="863" t="s">
        <v>476</v>
      </c>
      <c r="I4" s="863"/>
      <c r="J4" s="863"/>
      <c r="K4" s="863"/>
      <c r="L4" s="857" t="s">
        <v>477</v>
      </c>
    </row>
    <row r="5" spans="1:12" ht="51.75" thickBot="1">
      <c r="A5" s="860"/>
      <c r="B5" s="862"/>
      <c r="C5" s="129" t="s">
        <v>478</v>
      </c>
      <c r="D5" s="129" t="s">
        <v>479</v>
      </c>
      <c r="E5" s="129" t="s">
        <v>480</v>
      </c>
      <c r="F5" s="129" t="s">
        <v>481</v>
      </c>
      <c r="G5" s="129" t="s">
        <v>482</v>
      </c>
      <c r="H5" s="129" t="s">
        <v>483</v>
      </c>
      <c r="I5" s="129" t="s">
        <v>484</v>
      </c>
      <c r="J5" s="129" t="s">
        <v>485</v>
      </c>
      <c r="K5" s="129" t="s">
        <v>482</v>
      </c>
      <c r="L5" s="858"/>
    </row>
    <row r="6" spans="1:12" s="2" customFormat="1" ht="13.5" thickTop="1">
      <c r="A6" s="208" t="s">
        <v>495</v>
      </c>
      <c r="B6" s="276"/>
      <c r="C6" s="276"/>
      <c r="D6" s="276"/>
      <c r="E6" s="276"/>
      <c r="F6" s="276"/>
      <c r="G6" s="276">
        <f>SUM(B6:F6)</f>
        <v>0</v>
      </c>
      <c r="H6" s="276"/>
      <c r="I6" s="276"/>
      <c r="J6" s="276"/>
      <c r="K6" s="276">
        <f>SUM(H6:J6)</f>
        <v>0</v>
      </c>
      <c r="L6" s="299">
        <f>B6+G6-K6</f>
        <v>0</v>
      </c>
    </row>
    <row r="7" spans="1:12" s="128" customFormat="1" ht="12.75">
      <c r="A7" s="127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1"/>
    </row>
    <row r="8" spans="1:12" ht="12.75">
      <c r="A8" s="207" t="s">
        <v>496</v>
      </c>
      <c r="B8" s="302">
        <f>SUM(B9:B18)</f>
        <v>292806</v>
      </c>
      <c r="C8" s="302">
        <f>SUM(C9:C18)</f>
        <v>0</v>
      </c>
      <c r="D8" s="302">
        <f>SUM(D9:D18)</f>
        <v>0</v>
      </c>
      <c r="E8" s="302">
        <f>SUM(E9:E18)</f>
        <v>0</v>
      </c>
      <c r="F8" s="302">
        <f>SUM(F9:F18)</f>
        <v>0</v>
      </c>
      <c r="G8" s="302">
        <f aca="true" t="shared" si="0" ref="G8:G13">SUM(C8:F8)</f>
        <v>0</v>
      </c>
      <c r="H8" s="302">
        <f>SUM(H9:H18)</f>
        <v>0</v>
      </c>
      <c r="I8" s="302">
        <f>SUM(I9:I18)</f>
        <v>0</v>
      </c>
      <c r="J8" s="302">
        <f>SUM(J9:J18)</f>
        <v>0</v>
      </c>
      <c r="K8" s="302">
        <f aca="true" t="shared" si="1" ref="K8:K13">SUM(H8:J8)</f>
        <v>0</v>
      </c>
      <c r="L8" s="303">
        <f aca="true" t="shared" si="2" ref="L8:L13">B8+G8-K8</f>
        <v>292806</v>
      </c>
    </row>
    <row r="9" spans="1:12" ht="12.75">
      <c r="A9" s="130" t="s">
        <v>486</v>
      </c>
      <c r="B9" s="304"/>
      <c r="C9" s="304"/>
      <c r="D9" s="304"/>
      <c r="E9" s="304"/>
      <c r="F9" s="304"/>
      <c r="G9" s="278">
        <f t="shared" si="0"/>
        <v>0</v>
      </c>
      <c r="H9" s="304"/>
      <c r="I9" s="304"/>
      <c r="J9" s="304"/>
      <c r="K9" s="278">
        <f t="shared" si="1"/>
        <v>0</v>
      </c>
      <c r="L9" s="305">
        <f t="shared" si="2"/>
        <v>0</v>
      </c>
    </row>
    <row r="10" spans="1:12" ht="12.75">
      <c r="A10" s="131" t="s">
        <v>76</v>
      </c>
      <c r="B10" s="259">
        <f>'BILANCI(AKTIVI)(2)'!K167</f>
        <v>0</v>
      </c>
      <c r="C10" s="259"/>
      <c r="D10" s="259">
        <f>'BILANCI(AKTIVI)(2)'!J167-'BILANCI(AKTIVI)(2)'!K167</f>
        <v>0</v>
      </c>
      <c r="E10" s="259"/>
      <c r="F10" s="259"/>
      <c r="G10" s="260">
        <f t="shared" si="0"/>
        <v>0</v>
      </c>
      <c r="H10" s="259"/>
      <c r="I10" s="259"/>
      <c r="J10" s="259"/>
      <c r="K10" s="260">
        <f t="shared" si="1"/>
        <v>0</v>
      </c>
      <c r="L10" s="292">
        <f t="shared" si="2"/>
        <v>0</v>
      </c>
    </row>
    <row r="11" spans="1:12" ht="38.25">
      <c r="A11" s="132" t="s">
        <v>487</v>
      </c>
      <c r="B11" s="259">
        <f>AAM!B11-'PASQ.AMORT'!D8</f>
        <v>185766</v>
      </c>
      <c r="C11" s="259"/>
      <c r="D11" s="259">
        <f>'BILANCI(AKTIVI)(2)'!J171-'BILANCI(AKTIVI)(2)'!K171</f>
        <v>0</v>
      </c>
      <c r="E11" s="259"/>
      <c r="F11" s="259"/>
      <c r="G11" s="260">
        <f t="shared" si="0"/>
        <v>0</v>
      </c>
      <c r="H11" s="259"/>
      <c r="I11" s="259"/>
      <c r="J11" s="259"/>
      <c r="K11" s="260">
        <f t="shared" si="1"/>
        <v>0</v>
      </c>
      <c r="L11" s="292">
        <f t="shared" si="2"/>
        <v>185766</v>
      </c>
    </row>
    <row r="12" spans="1:12" ht="12.75">
      <c r="A12" s="131" t="s">
        <v>488</v>
      </c>
      <c r="B12" s="259">
        <f>AAM!B12-'PASQ.AMORT'!D9</f>
        <v>107040</v>
      </c>
      <c r="C12" s="259"/>
      <c r="D12" s="259">
        <f>'BILANCI(AKTIVI)(2)'!J173-'BILANCI(AKTIVI)(2)'!K173</f>
        <v>0</v>
      </c>
      <c r="E12" s="259"/>
      <c r="F12" s="259"/>
      <c r="G12" s="260">
        <f t="shared" si="0"/>
        <v>0</v>
      </c>
      <c r="H12" s="259"/>
      <c r="I12" s="259"/>
      <c r="J12" s="259"/>
      <c r="K12" s="260">
        <f t="shared" si="1"/>
        <v>0</v>
      </c>
      <c r="L12" s="292">
        <f t="shared" si="2"/>
        <v>107040</v>
      </c>
    </row>
    <row r="13" spans="1:12" ht="12.75">
      <c r="A13" s="131" t="s">
        <v>498</v>
      </c>
      <c r="B13" s="259">
        <f>'BILANCI(AKTIVI)(2)'!K178</f>
        <v>0</v>
      </c>
      <c r="C13" s="306"/>
      <c r="D13" s="259">
        <f>'BILANCI(AKTIVI)(2)'!J178-'BILANCI(AKTIVI)(2)'!K178</f>
        <v>0</v>
      </c>
      <c r="E13" s="259"/>
      <c r="F13" s="259"/>
      <c r="G13" s="260">
        <f t="shared" si="0"/>
        <v>0</v>
      </c>
      <c r="H13" s="259"/>
      <c r="I13" s="259"/>
      <c r="J13" s="259"/>
      <c r="K13" s="260">
        <f t="shared" si="1"/>
        <v>0</v>
      </c>
      <c r="L13" s="292">
        <f t="shared" si="2"/>
        <v>0</v>
      </c>
    </row>
    <row r="14" spans="1:12" ht="12.75">
      <c r="A14" s="131" t="s">
        <v>357</v>
      </c>
      <c r="B14" s="259">
        <f>'BILANCI(AKTIVI)(2)'!K179</f>
        <v>0</v>
      </c>
      <c r="C14" s="306"/>
      <c r="D14" s="259">
        <f>'BILANCI(AKTIVI)(2)'!J179-'BILANCI(AKTIVI)(2)'!K179</f>
        <v>0</v>
      </c>
      <c r="E14" s="259"/>
      <c r="F14" s="259"/>
      <c r="G14" s="260"/>
      <c r="H14" s="259"/>
      <c r="I14" s="259"/>
      <c r="J14" s="259"/>
      <c r="K14" s="260"/>
      <c r="L14" s="292"/>
    </row>
    <row r="15" spans="1:12" ht="12.75">
      <c r="A15" s="131" t="s">
        <v>489</v>
      </c>
      <c r="B15" s="259"/>
      <c r="C15" s="259"/>
      <c r="D15" s="259"/>
      <c r="E15" s="259"/>
      <c r="F15" s="259"/>
      <c r="G15" s="260">
        <f>SUM(C15:F15)</f>
        <v>0</v>
      </c>
      <c r="H15" s="259"/>
      <c r="I15" s="259"/>
      <c r="J15" s="259"/>
      <c r="K15" s="260">
        <f>SUM(H15:J15)</f>
        <v>0</v>
      </c>
      <c r="L15" s="292">
        <f>B15+G15-K15</f>
        <v>0</v>
      </c>
    </row>
    <row r="16" spans="1:12" ht="12.75">
      <c r="A16" s="131" t="s">
        <v>490</v>
      </c>
      <c r="B16" s="259"/>
      <c r="C16" s="259"/>
      <c r="D16" s="259"/>
      <c r="E16" s="259"/>
      <c r="F16" s="259"/>
      <c r="G16" s="260">
        <f>SUM(C16:F16)</f>
        <v>0</v>
      </c>
      <c r="H16" s="259"/>
      <c r="I16" s="259"/>
      <c r="J16" s="259"/>
      <c r="K16" s="260">
        <f>SUM(H16:J16)</f>
        <v>0</v>
      </c>
      <c r="L16" s="292">
        <f>B16+G16-K16</f>
        <v>0</v>
      </c>
    </row>
    <row r="17" spans="1:12" ht="12.75">
      <c r="A17" s="131" t="s">
        <v>491</v>
      </c>
      <c r="B17" s="259">
        <f>'BILANCI(AKTIVI)(2)'!K180</f>
        <v>0</v>
      </c>
      <c r="C17" s="307"/>
      <c r="D17" s="259">
        <f>'BILANCI(AKTIVI)(2)'!J180-'BILANCI(AKTIVI)(2)'!K180</f>
        <v>0</v>
      </c>
      <c r="E17" s="259"/>
      <c r="F17" s="259"/>
      <c r="G17" s="260">
        <f>SUM(C17:F17)</f>
        <v>0</v>
      </c>
      <c r="H17" s="259"/>
      <c r="I17" s="259"/>
      <c r="J17" s="259"/>
      <c r="K17" s="260">
        <f>SUM(H17:J17)</f>
        <v>0</v>
      </c>
      <c r="L17" s="292">
        <f>B17+G17-K17</f>
        <v>0</v>
      </c>
    </row>
    <row r="18" spans="1:12" ht="13.5" thickBot="1">
      <c r="A18" s="225" t="s">
        <v>492</v>
      </c>
      <c r="B18" s="308"/>
      <c r="C18" s="308"/>
      <c r="D18" s="308"/>
      <c r="E18" s="308"/>
      <c r="F18" s="308"/>
      <c r="G18" s="295">
        <f>SUM(C18:F18)</f>
        <v>0</v>
      </c>
      <c r="H18" s="308"/>
      <c r="I18" s="308"/>
      <c r="J18" s="308"/>
      <c r="K18" s="295">
        <f>SUM(H18:J18)</f>
        <v>0</v>
      </c>
      <c r="L18" s="309">
        <f>B18+G18-K18</f>
        <v>0</v>
      </c>
    </row>
    <row r="19" spans="1:12" s="2" customFormat="1" ht="14.25" thickBot="1" thickTop="1">
      <c r="A19" s="226" t="s">
        <v>493</v>
      </c>
      <c r="B19" s="297">
        <f>B8+B6</f>
        <v>292806</v>
      </c>
      <c r="C19" s="297">
        <f>C8+C6</f>
        <v>0</v>
      </c>
      <c r="D19" s="297">
        <f>D8+D6</f>
        <v>0</v>
      </c>
      <c r="E19" s="297">
        <f>E8+E6</f>
        <v>0</v>
      </c>
      <c r="F19" s="297">
        <f>F8+F6</f>
        <v>0</v>
      </c>
      <c r="G19" s="297">
        <f>SUM(C19:F19)</f>
        <v>0</v>
      </c>
      <c r="H19" s="297">
        <f>H8+H6</f>
        <v>0</v>
      </c>
      <c r="I19" s="297">
        <f>I8+I6</f>
        <v>0</v>
      </c>
      <c r="J19" s="297">
        <f>J8+J6</f>
        <v>0</v>
      </c>
      <c r="K19" s="297">
        <f>SUM(H19:J19)</f>
        <v>0</v>
      </c>
      <c r="L19" s="298">
        <f>B19+G19-K19</f>
        <v>292806</v>
      </c>
    </row>
    <row r="20" ht="13.5" thickTop="1"/>
    <row r="22" spans="1:4" ht="15.75">
      <c r="A22" s="565"/>
      <c r="B22" s="565"/>
      <c r="C22" s="565"/>
      <c r="D22" s="128"/>
    </row>
    <row r="26" ht="12.75">
      <c r="F26" t="s">
        <v>127</v>
      </c>
    </row>
  </sheetData>
  <mergeCells count="6">
    <mergeCell ref="A2:L2"/>
    <mergeCell ref="L4:L5"/>
    <mergeCell ref="A4:A5"/>
    <mergeCell ref="B4:B5"/>
    <mergeCell ref="C4:G4"/>
    <mergeCell ref="H4:K4"/>
  </mergeCells>
  <printOptions/>
  <pageMargins left="0.19" right="0.14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3"/>
  </sheetPr>
  <dimension ref="A2:M43"/>
  <sheetViews>
    <sheetView workbookViewId="0" topLeftCell="A1">
      <selection activeCell="L12" sqref="L12"/>
    </sheetView>
  </sheetViews>
  <sheetFormatPr defaultColWidth="9.140625" defaultRowHeight="12.75"/>
  <cols>
    <col min="1" max="1" width="8.00390625" style="0" customWidth="1"/>
    <col min="4" max="4" width="21.57421875" style="0" customWidth="1"/>
    <col min="9" max="9" width="16.7109375" style="0" customWidth="1"/>
  </cols>
  <sheetData>
    <row r="2" spans="1:10" ht="15.75">
      <c r="A2" s="896" t="s">
        <v>353</v>
      </c>
      <c r="B2" s="896"/>
      <c r="C2" s="896"/>
      <c r="D2" s="896"/>
      <c r="E2" s="896"/>
      <c r="F2" s="896" t="s">
        <v>502</v>
      </c>
      <c r="G2" s="896"/>
      <c r="H2" s="896"/>
      <c r="I2" s="896"/>
      <c r="J2" s="896"/>
    </row>
    <row r="3" spans="1:11" ht="13.5" thickBo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32"/>
    </row>
    <row r="4" spans="1:11" ht="15.75" customHeight="1" thickBot="1" thickTop="1">
      <c r="A4" s="897"/>
      <c r="B4" s="898"/>
      <c r="C4" s="898"/>
      <c r="D4" s="899"/>
      <c r="E4" s="238" t="s">
        <v>503</v>
      </c>
      <c r="F4" s="900"/>
      <c r="G4" s="901"/>
      <c r="H4" s="901"/>
      <c r="I4" s="902"/>
      <c r="J4" s="238" t="s">
        <v>472</v>
      </c>
      <c r="K4" s="239" t="s">
        <v>472</v>
      </c>
    </row>
    <row r="5" spans="1:11" ht="13.5" thickTop="1">
      <c r="A5" s="236">
        <v>1</v>
      </c>
      <c r="B5" s="890" t="s">
        <v>354</v>
      </c>
      <c r="C5" s="891"/>
      <c r="D5" s="892"/>
      <c r="E5" s="310"/>
      <c r="F5" s="237"/>
      <c r="G5" s="893" t="s">
        <v>504</v>
      </c>
      <c r="H5" s="894"/>
      <c r="I5" s="895"/>
      <c r="J5" s="315">
        <f>J6+J7</f>
        <v>4326062.65</v>
      </c>
      <c r="K5" s="316">
        <f>K6+K7</f>
        <v>3338326</v>
      </c>
    </row>
    <row r="6" spans="1:11" ht="12.75">
      <c r="A6" s="227"/>
      <c r="B6" s="877" t="s">
        <v>505</v>
      </c>
      <c r="C6" s="878"/>
      <c r="D6" s="879"/>
      <c r="E6" s="259"/>
      <c r="F6" s="209">
        <v>1</v>
      </c>
      <c r="G6" s="884" t="s">
        <v>506</v>
      </c>
      <c r="H6" s="885"/>
      <c r="I6" s="886"/>
      <c r="J6" s="260">
        <f>K25</f>
        <v>3263899.45</v>
      </c>
      <c r="K6" s="292">
        <f>'BILANCI(PASIVI) (2)'!K125</f>
        <v>2849795</v>
      </c>
    </row>
    <row r="7" spans="1:11" ht="12.75">
      <c r="A7" s="227"/>
      <c r="B7" s="877" t="s">
        <v>507</v>
      </c>
      <c r="C7" s="878"/>
      <c r="D7" s="879"/>
      <c r="E7" s="259"/>
      <c r="F7" s="209">
        <v>2</v>
      </c>
      <c r="G7" s="884" t="s">
        <v>508</v>
      </c>
      <c r="H7" s="885"/>
      <c r="I7" s="886"/>
      <c r="J7" s="260">
        <f>'PASH  ANALITIKE (2)'!E109</f>
        <v>1062163.2</v>
      </c>
      <c r="K7" s="317">
        <f>'BILANCI(PASIVI) (2)'!K126</f>
        <v>488531</v>
      </c>
    </row>
    <row r="8" spans="1:11" ht="12.75">
      <c r="A8" s="228">
        <v>2</v>
      </c>
      <c r="B8" s="880" t="s">
        <v>509</v>
      </c>
      <c r="C8" s="881"/>
      <c r="D8" s="882"/>
      <c r="E8" s="260">
        <f>'PASH  ANALITIKE (2)'!E106</f>
        <v>1183992</v>
      </c>
      <c r="F8" s="209">
        <v>3</v>
      </c>
      <c r="G8" s="884" t="s">
        <v>510</v>
      </c>
      <c r="H8" s="885"/>
      <c r="I8" s="886"/>
      <c r="J8" s="260"/>
      <c r="K8" s="292"/>
    </row>
    <row r="9" spans="1:11" s="128" customFormat="1" ht="6.75" customHeight="1">
      <c r="A9" s="229"/>
      <c r="B9" s="211"/>
      <c r="C9" s="212"/>
      <c r="D9" s="213"/>
      <c r="E9" s="311"/>
      <c r="F9" s="214"/>
      <c r="G9" s="211"/>
      <c r="H9" s="212"/>
      <c r="I9" s="213"/>
      <c r="J9" s="311"/>
      <c r="K9" s="318"/>
    </row>
    <row r="10" spans="1:11" ht="12.75">
      <c r="A10" s="228">
        <v>3</v>
      </c>
      <c r="B10" s="887" t="s">
        <v>511</v>
      </c>
      <c r="C10" s="888"/>
      <c r="D10" s="889"/>
      <c r="E10" s="312">
        <f>E11+E12+E13+E14+E15+E16</f>
        <v>34296</v>
      </c>
      <c r="F10" s="209"/>
      <c r="G10" s="874" t="s">
        <v>512</v>
      </c>
      <c r="H10" s="875"/>
      <c r="I10" s="876"/>
      <c r="J10" s="260"/>
      <c r="K10" s="292"/>
    </row>
    <row r="11" spans="1:11" ht="12.75">
      <c r="A11" s="230"/>
      <c r="B11" s="877" t="s">
        <v>513</v>
      </c>
      <c r="C11" s="878"/>
      <c r="D11" s="879"/>
      <c r="E11" s="259"/>
      <c r="F11" s="209"/>
      <c r="G11" s="874" t="s">
        <v>514</v>
      </c>
      <c r="H11" s="875"/>
      <c r="I11" s="876"/>
      <c r="J11" s="260"/>
      <c r="K11" s="292"/>
    </row>
    <row r="12" spans="1:11" ht="12.75">
      <c r="A12" s="230"/>
      <c r="B12" s="877" t="s">
        <v>515</v>
      </c>
      <c r="C12" s="878"/>
      <c r="D12" s="879"/>
      <c r="E12" s="259"/>
      <c r="F12" s="209"/>
      <c r="G12" s="874" t="s">
        <v>516</v>
      </c>
      <c r="H12" s="875"/>
      <c r="I12" s="876"/>
      <c r="J12" s="260"/>
      <c r="K12" s="292"/>
    </row>
    <row r="13" spans="1:11" ht="14.25">
      <c r="A13" s="230"/>
      <c r="B13" s="877" t="s">
        <v>517</v>
      </c>
      <c r="C13" s="878"/>
      <c r="D13" s="879"/>
      <c r="E13" s="313">
        <f>-'PASH  ANALITIKE (2)'!E77</f>
        <v>34296</v>
      </c>
      <c r="F13" s="209"/>
      <c r="G13" s="874" t="s">
        <v>518</v>
      </c>
      <c r="H13" s="875"/>
      <c r="I13" s="876"/>
      <c r="J13" s="260"/>
      <c r="K13" s="292"/>
    </row>
    <row r="14" spans="1:11" ht="12.75">
      <c r="A14" s="230"/>
      <c r="B14" s="877" t="s">
        <v>519</v>
      </c>
      <c r="C14" s="878"/>
      <c r="D14" s="879"/>
      <c r="E14" s="259"/>
      <c r="F14" s="209"/>
      <c r="G14" s="880" t="s">
        <v>502</v>
      </c>
      <c r="H14" s="881"/>
      <c r="I14" s="882"/>
      <c r="J14" s="312">
        <f>J15+J23+J24+J25</f>
        <v>4326062.65</v>
      </c>
      <c r="K14" s="319">
        <f>K15+K23+K24+K25</f>
        <v>3338326</v>
      </c>
    </row>
    <row r="15" spans="1:11" ht="12.75">
      <c r="A15" s="230"/>
      <c r="B15" s="877" t="s">
        <v>520</v>
      </c>
      <c r="C15" s="883"/>
      <c r="D15" s="879"/>
      <c r="E15" s="259"/>
      <c r="F15" s="209">
        <v>4</v>
      </c>
      <c r="G15" s="884" t="s">
        <v>521</v>
      </c>
      <c r="H15" s="885"/>
      <c r="I15" s="886"/>
      <c r="J15" s="260">
        <f>J16+J17+J19+J21+J22+J23</f>
        <v>53108.16</v>
      </c>
      <c r="K15" s="292">
        <f>K16+K17+K19+K21+K22</f>
        <v>24426.550000000003</v>
      </c>
    </row>
    <row r="16" spans="1:11" ht="12.75">
      <c r="A16" s="230"/>
      <c r="B16" s="874"/>
      <c r="C16" s="875"/>
      <c r="D16" s="876"/>
      <c r="E16" s="259"/>
      <c r="F16" s="209"/>
      <c r="G16" s="877" t="s">
        <v>522</v>
      </c>
      <c r="H16" s="878"/>
      <c r="I16" s="879"/>
      <c r="J16" s="260">
        <f>J7*5%</f>
        <v>53108.16</v>
      </c>
      <c r="K16" s="292">
        <f>K7*5%</f>
        <v>24426.550000000003</v>
      </c>
    </row>
    <row r="17" spans="1:11" ht="12.75">
      <c r="A17" s="228">
        <v>4</v>
      </c>
      <c r="B17" s="880" t="s">
        <v>523</v>
      </c>
      <c r="C17" s="881"/>
      <c r="D17" s="882"/>
      <c r="E17" s="312">
        <f>E8+E10</f>
        <v>1218288</v>
      </c>
      <c r="F17" s="209"/>
      <c r="G17" s="877" t="s">
        <v>524</v>
      </c>
      <c r="H17" s="878"/>
      <c r="I17" s="879"/>
      <c r="J17" s="260"/>
      <c r="K17" s="292"/>
    </row>
    <row r="18" spans="1:11" s="128" customFormat="1" ht="6.75" customHeight="1">
      <c r="A18" s="229"/>
      <c r="B18" s="211"/>
      <c r="C18" s="212"/>
      <c r="D18" s="213"/>
      <c r="E18" s="311"/>
      <c r="F18" s="214"/>
      <c r="G18" s="215"/>
      <c r="H18" s="210"/>
      <c r="I18" s="216"/>
      <c r="J18" s="311"/>
      <c r="K18" s="318"/>
    </row>
    <row r="19" spans="1:11" ht="12.75">
      <c r="A19" s="228">
        <v>5</v>
      </c>
      <c r="B19" s="880" t="s">
        <v>525</v>
      </c>
      <c r="C19" s="881"/>
      <c r="D19" s="882"/>
      <c r="E19" s="312">
        <f>E5</f>
        <v>0</v>
      </c>
      <c r="F19" s="209"/>
      <c r="G19" s="877" t="s">
        <v>526</v>
      </c>
      <c r="H19" s="878"/>
      <c r="I19" s="879"/>
      <c r="J19" s="260"/>
      <c r="K19" s="292"/>
    </row>
    <row r="20" spans="1:11" s="128" customFormat="1" ht="8.25" customHeight="1">
      <c r="A20" s="229"/>
      <c r="B20" s="211"/>
      <c r="C20" s="212"/>
      <c r="D20" s="213"/>
      <c r="E20" s="311"/>
      <c r="F20" s="214"/>
      <c r="G20" s="215"/>
      <c r="H20" s="210"/>
      <c r="I20" s="216"/>
      <c r="J20" s="311"/>
      <c r="K20" s="318"/>
    </row>
    <row r="21" spans="1:11" ht="12.75">
      <c r="A21" s="228">
        <v>6</v>
      </c>
      <c r="B21" s="880" t="s">
        <v>527</v>
      </c>
      <c r="C21" s="881"/>
      <c r="D21" s="882"/>
      <c r="E21" s="312">
        <f>E17-E19</f>
        <v>1218288</v>
      </c>
      <c r="F21" s="209"/>
      <c r="G21" s="877" t="s">
        <v>528</v>
      </c>
      <c r="H21" s="878"/>
      <c r="I21" s="879"/>
      <c r="J21" s="260"/>
      <c r="K21" s="292"/>
    </row>
    <row r="22" spans="1:11" ht="12.75">
      <c r="A22" s="230"/>
      <c r="B22" s="874"/>
      <c r="C22" s="875"/>
      <c r="D22" s="876"/>
      <c r="E22" s="259"/>
      <c r="F22" s="209"/>
      <c r="G22" s="877" t="s">
        <v>529</v>
      </c>
      <c r="H22" s="878"/>
      <c r="I22" s="879"/>
      <c r="J22" s="260"/>
      <c r="K22" s="292"/>
    </row>
    <row r="23" spans="1:11" ht="12.75">
      <c r="A23" s="230"/>
      <c r="B23" s="877" t="s">
        <v>530</v>
      </c>
      <c r="C23" s="878"/>
      <c r="D23" s="879"/>
      <c r="E23" s="314" t="s">
        <v>534</v>
      </c>
      <c r="F23" s="209"/>
      <c r="G23" s="877" t="s">
        <v>782</v>
      </c>
      <c r="H23" s="878"/>
      <c r="I23" s="879"/>
      <c r="J23" s="260"/>
      <c r="K23" s="292"/>
    </row>
    <row r="24" spans="1:11" ht="13.5" thickBot="1">
      <c r="A24" s="231"/>
      <c r="B24" s="865"/>
      <c r="C24" s="866"/>
      <c r="D24" s="867"/>
      <c r="E24" s="308"/>
      <c r="F24" s="232">
        <v>5</v>
      </c>
      <c r="G24" s="868" t="s">
        <v>531</v>
      </c>
      <c r="H24" s="869"/>
      <c r="I24" s="870"/>
      <c r="J24" s="295"/>
      <c r="K24" s="309">
        <f>-'P.NDR.KAPITAL'!G10</f>
        <v>50000</v>
      </c>
    </row>
    <row r="25" spans="1:13" ht="14.25" thickBot="1" thickTop="1">
      <c r="A25" s="233">
        <v>7</v>
      </c>
      <c r="B25" s="871" t="s">
        <v>532</v>
      </c>
      <c r="C25" s="872"/>
      <c r="D25" s="873"/>
      <c r="E25" s="234">
        <f>E21*E23</f>
        <v>121828.8</v>
      </c>
      <c r="F25" s="235">
        <v>6</v>
      </c>
      <c r="G25" s="871" t="s">
        <v>533</v>
      </c>
      <c r="H25" s="872"/>
      <c r="I25" s="873"/>
      <c r="J25" s="297">
        <f>J5-J15-J24</f>
        <v>4272954.49</v>
      </c>
      <c r="K25" s="298">
        <f>K5-K15-K23-K24</f>
        <v>3263899.45</v>
      </c>
      <c r="M25" s="388"/>
    </row>
    <row r="26" spans="2:10" ht="13.5" thickTop="1">
      <c r="B26" s="864"/>
      <c r="C26" s="864"/>
      <c r="D26" s="864"/>
      <c r="J26" s="142"/>
    </row>
    <row r="30" ht="12.75">
      <c r="J30" s="388"/>
    </row>
    <row r="40" spans="2:11" ht="12.75">
      <c r="B40" s="501" t="s">
        <v>772</v>
      </c>
      <c r="C40" s="501"/>
      <c r="D40" s="501"/>
      <c r="E40" s="566" t="str">
        <f>IF(E25='PASH  ANALITIKE (2)'!E108,"NUK KUADRON","OK")</f>
        <v>OK</v>
      </c>
      <c r="G40" s="501" t="s">
        <v>771</v>
      </c>
      <c r="H40" s="501"/>
      <c r="I40" s="501"/>
      <c r="J40" s="501"/>
      <c r="K40" s="501"/>
    </row>
    <row r="41" ht="12.75">
      <c r="E41" s="494"/>
    </row>
    <row r="43" spans="2:8" ht="12.75">
      <c r="B43" s="502" t="s">
        <v>771</v>
      </c>
      <c r="C43" s="502"/>
      <c r="G43" s="509" t="s">
        <v>771</v>
      </c>
      <c r="H43" s="509"/>
    </row>
  </sheetData>
  <mergeCells count="41">
    <mergeCell ref="A2:E2"/>
    <mergeCell ref="F2:J2"/>
    <mergeCell ref="A4:D4"/>
    <mergeCell ref="F4:I4"/>
    <mergeCell ref="B5:D5"/>
    <mergeCell ref="G5:I5"/>
    <mergeCell ref="B6:D6"/>
    <mergeCell ref="G6:I6"/>
    <mergeCell ref="B7:D7"/>
    <mergeCell ref="G7:I7"/>
    <mergeCell ref="B8:D8"/>
    <mergeCell ref="G8:I8"/>
    <mergeCell ref="B10:D10"/>
    <mergeCell ref="G10:I10"/>
    <mergeCell ref="B11:D11"/>
    <mergeCell ref="G11:I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7"/>
    <mergeCell ref="G17:I17"/>
    <mergeCell ref="B19:D19"/>
    <mergeCell ref="G19:I19"/>
    <mergeCell ref="B21:D21"/>
    <mergeCell ref="G21:I21"/>
    <mergeCell ref="B22:D22"/>
    <mergeCell ref="G22:I22"/>
    <mergeCell ref="B23:D23"/>
    <mergeCell ref="G23:I23"/>
    <mergeCell ref="B26:D26"/>
    <mergeCell ref="B24:D24"/>
    <mergeCell ref="G24:I24"/>
    <mergeCell ref="B25:D25"/>
    <mergeCell ref="G25:I25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1"/>
  </sheetPr>
  <dimension ref="A1:F34"/>
  <sheetViews>
    <sheetView workbookViewId="0" topLeftCell="A1">
      <selection activeCell="I11" sqref="I11"/>
    </sheetView>
  </sheetViews>
  <sheetFormatPr defaultColWidth="9.140625" defaultRowHeight="12.75"/>
  <cols>
    <col min="1" max="1" width="7.421875" style="0" customWidth="1"/>
    <col min="2" max="2" width="22.421875" style="0" customWidth="1"/>
    <col min="3" max="3" width="11.421875" style="0" customWidth="1"/>
    <col min="4" max="4" width="15.421875" style="0" customWidth="1"/>
    <col min="5" max="5" width="12.28125" style="0" customWidth="1"/>
    <col min="6" max="6" width="14.8515625" style="0" customWidth="1"/>
  </cols>
  <sheetData>
    <row r="1" spans="1:3" ht="18">
      <c r="A1" s="152" t="s">
        <v>552</v>
      </c>
      <c r="B1" s="152"/>
      <c r="C1" s="153" t="s">
        <v>795</v>
      </c>
    </row>
    <row r="3" spans="1:6" ht="16.5" thickBot="1">
      <c r="A3" s="903" t="s">
        <v>806</v>
      </c>
      <c r="B3" s="903"/>
      <c r="C3" s="903"/>
      <c r="D3" s="903"/>
      <c r="E3" s="903"/>
      <c r="F3" s="903"/>
    </row>
    <row r="4" spans="1:6" ht="63.75" customHeight="1" thickTop="1">
      <c r="A4" s="343" t="s">
        <v>553</v>
      </c>
      <c r="B4" s="344" t="s">
        <v>356</v>
      </c>
      <c r="C4" s="344" t="s">
        <v>554</v>
      </c>
      <c r="D4" s="345" t="s">
        <v>555</v>
      </c>
      <c r="E4" s="345" t="s">
        <v>556</v>
      </c>
      <c r="F4" s="346" t="s">
        <v>557</v>
      </c>
    </row>
    <row r="5" spans="1:6" ht="15.75">
      <c r="A5" s="347">
        <v>1</v>
      </c>
      <c r="B5" s="144" t="s">
        <v>800</v>
      </c>
      <c r="C5" s="144" t="s">
        <v>801</v>
      </c>
      <c r="D5" s="144">
        <v>3</v>
      </c>
      <c r="E5" s="144" t="s">
        <v>802</v>
      </c>
      <c r="F5" s="144">
        <v>250000</v>
      </c>
    </row>
    <row r="6" spans="1:6" ht="15.75">
      <c r="A6" s="350">
        <v>2</v>
      </c>
      <c r="B6" s="351"/>
      <c r="C6" s="351"/>
      <c r="D6" s="351"/>
      <c r="E6" s="351"/>
      <c r="F6" s="352"/>
    </row>
    <row r="7" spans="1:6" ht="15.75">
      <c r="A7" s="240">
        <v>3</v>
      </c>
      <c r="B7" s="353"/>
      <c r="C7" s="353"/>
      <c r="D7" s="353"/>
      <c r="E7" s="353"/>
      <c r="F7" s="354"/>
    </row>
    <row r="8" spans="1:6" ht="15.75">
      <c r="A8" s="240">
        <v>4</v>
      </c>
      <c r="B8" s="353"/>
      <c r="C8" s="353"/>
      <c r="D8" s="353"/>
      <c r="E8" s="353"/>
      <c r="F8" s="354"/>
    </row>
    <row r="9" spans="1:6" ht="15.75">
      <c r="A9" s="240">
        <v>5</v>
      </c>
      <c r="B9" s="353"/>
      <c r="C9" s="353"/>
      <c r="D9" s="353"/>
      <c r="E9" s="353"/>
      <c r="F9" s="354"/>
    </row>
    <row r="10" spans="1:6" ht="15.75">
      <c r="A10" s="240">
        <v>6</v>
      </c>
      <c r="B10" s="353"/>
      <c r="C10" s="353"/>
      <c r="D10" s="353"/>
      <c r="E10" s="353"/>
      <c r="F10" s="354"/>
    </row>
    <row r="11" spans="1:6" ht="15.75">
      <c r="A11" s="240">
        <v>7</v>
      </c>
      <c r="B11" s="353"/>
      <c r="C11" s="353"/>
      <c r="D11" s="353"/>
      <c r="E11" s="353"/>
      <c r="F11" s="354"/>
    </row>
    <row r="12" spans="1:6" ht="15.75">
      <c r="A12" s="240">
        <v>8</v>
      </c>
      <c r="B12" s="353"/>
      <c r="C12" s="353"/>
      <c r="D12" s="353"/>
      <c r="E12" s="353"/>
      <c r="F12" s="354"/>
    </row>
    <row r="13" spans="1:6" ht="15.75">
      <c r="A13" s="240">
        <v>9</v>
      </c>
      <c r="B13" s="353"/>
      <c r="C13" s="353"/>
      <c r="D13" s="353"/>
      <c r="E13" s="353"/>
      <c r="F13" s="354"/>
    </row>
    <row r="14" spans="1:6" ht="15.75">
      <c r="A14" s="240">
        <v>10</v>
      </c>
      <c r="B14" s="353"/>
      <c r="C14" s="353"/>
      <c r="D14" s="353"/>
      <c r="E14" s="353"/>
      <c r="F14" s="354"/>
    </row>
    <row r="15" spans="1:6" ht="15.75">
      <c r="A15" s="240">
        <v>11</v>
      </c>
      <c r="B15" s="353"/>
      <c r="C15" s="353"/>
      <c r="D15" s="353"/>
      <c r="E15" s="353"/>
      <c r="F15" s="354"/>
    </row>
    <row r="16" spans="1:6" ht="15.75">
      <c r="A16" s="240">
        <v>12</v>
      </c>
      <c r="B16" s="353"/>
      <c r="C16" s="353"/>
      <c r="D16" s="353"/>
      <c r="E16" s="353"/>
      <c r="F16" s="354"/>
    </row>
    <row r="17" spans="1:6" ht="15.75">
      <c r="A17" s="240">
        <v>13</v>
      </c>
      <c r="B17" s="353"/>
      <c r="C17" s="353"/>
      <c r="D17" s="353"/>
      <c r="E17" s="353"/>
      <c r="F17" s="354"/>
    </row>
    <row r="18" spans="1:6" ht="15.75">
      <c r="A18" s="240">
        <v>14</v>
      </c>
      <c r="B18" s="353"/>
      <c r="C18" s="353"/>
      <c r="D18" s="353"/>
      <c r="E18" s="353"/>
      <c r="F18" s="354"/>
    </row>
    <row r="19" spans="1:6" ht="15.75">
      <c r="A19" s="240">
        <v>15</v>
      </c>
      <c r="B19" s="353"/>
      <c r="C19" s="353"/>
      <c r="D19" s="353"/>
      <c r="E19" s="353"/>
      <c r="F19" s="354"/>
    </row>
    <row r="20" spans="1:6" ht="15.75">
      <c r="A20" s="240">
        <v>16</v>
      </c>
      <c r="B20" s="353"/>
      <c r="C20" s="353"/>
      <c r="D20" s="353"/>
      <c r="E20" s="353"/>
      <c r="F20" s="354"/>
    </row>
    <row r="21" spans="1:6" ht="15.75">
      <c r="A21" s="240">
        <v>17</v>
      </c>
      <c r="B21" s="353"/>
      <c r="C21" s="353"/>
      <c r="D21" s="353"/>
      <c r="E21" s="353"/>
      <c r="F21" s="354"/>
    </row>
    <row r="22" spans="1:6" ht="15.75">
      <c r="A22" s="240">
        <v>18</v>
      </c>
      <c r="B22" s="353"/>
      <c r="C22" s="353"/>
      <c r="D22" s="353"/>
      <c r="E22" s="353"/>
      <c r="F22" s="354"/>
    </row>
    <row r="23" spans="1:6" ht="15.75">
      <c r="A23" s="240">
        <v>19</v>
      </c>
      <c r="B23" s="353"/>
      <c r="C23" s="353"/>
      <c r="D23" s="353"/>
      <c r="E23" s="353"/>
      <c r="F23" s="354"/>
    </row>
    <row r="24" spans="1:6" ht="15.75">
      <c r="A24" s="241">
        <v>20</v>
      </c>
      <c r="B24" s="355"/>
      <c r="C24" s="355"/>
      <c r="D24" s="355"/>
      <c r="E24" s="355"/>
      <c r="F24" s="356"/>
    </row>
    <row r="25" spans="1:6" ht="16.5" thickBot="1">
      <c r="A25" s="348"/>
      <c r="B25" s="246" t="s">
        <v>4</v>
      </c>
      <c r="C25" s="246" t="s">
        <v>558</v>
      </c>
      <c r="D25" s="246" t="s">
        <v>558</v>
      </c>
      <c r="E25" s="246" t="s">
        <v>558</v>
      </c>
      <c r="F25" s="349">
        <f>SUM(F5:F24)</f>
        <v>250000</v>
      </c>
    </row>
    <row r="26" ht="13.5" thickTop="1"/>
    <row r="28" spans="4:5" ht="18">
      <c r="D28" s="154" t="s">
        <v>559</v>
      </c>
      <c r="E28" s="154"/>
    </row>
    <row r="29" spans="4:5" ht="15.75">
      <c r="D29" s="753" t="s">
        <v>797</v>
      </c>
      <c r="E29" s="753"/>
    </row>
    <row r="31" ht="12.75">
      <c r="C31" t="s">
        <v>560</v>
      </c>
    </row>
    <row r="32" spans="3:6" ht="12.75">
      <c r="C32" s="904" t="s">
        <v>561</v>
      </c>
      <c r="D32" s="904"/>
      <c r="E32" s="904"/>
      <c r="F32" s="904"/>
    </row>
    <row r="33" ht="12.75">
      <c r="C33" t="s">
        <v>562</v>
      </c>
    </row>
    <row r="34" spans="3:6" ht="12.75">
      <c r="C34" s="864" t="s">
        <v>563</v>
      </c>
      <c r="D34" s="864"/>
      <c r="E34" s="864"/>
      <c r="F34" s="864"/>
    </row>
  </sheetData>
  <mergeCells count="4">
    <mergeCell ref="A3:F3"/>
    <mergeCell ref="D29:E29"/>
    <mergeCell ref="C32:F32"/>
    <mergeCell ref="C34:F3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9"/>
  <sheetViews>
    <sheetView workbookViewId="0" topLeftCell="A4">
      <selection activeCell="N35" sqref="N35"/>
    </sheetView>
  </sheetViews>
  <sheetFormatPr defaultColWidth="9.140625" defaultRowHeight="12.75"/>
  <sheetData>
    <row r="1" ht="13.5" thickBot="1"/>
    <row r="2" spans="1:10" ht="13.5" thickTop="1">
      <c r="A2" s="434"/>
      <c r="B2" s="435"/>
      <c r="C2" s="435"/>
      <c r="D2" s="435"/>
      <c r="E2" s="435"/>
      <c r="F2" s="435"/>
      <c r="G2" s="435"/>
      <c r="H2" s="435"/>
      <c r="I2" s="435"/>
      <c r="J2" s="436"/>
    </row>
    <row r="3" spans="1:10" ht="12.75">
      <c r="A3" s="437"/>
      <c r="B3" s="32"/>
      <c r="C3" s="32"/>
      <c r="D3" s="32"/>
      <c r="E3" s="32"/>
      <c r="F3" s="32"/>
      <c r="G3" s="32"/>
      <c r="H3" s="32"/>
      <c r="I3" s="32"/>
      <c r="J3" s="438"/>
    </row>
    <row r="4" spans="1:10" ht="12.75">
      <c r="A4" s="437"/>
      <c r="B4" s="32"/>
      <c r="C4" s="32"/>
      <c r="D4" s="32"/>
      <c r="E4" s="32"/>
      <c r="F4" s="32"/>
      <c r="G4" s="32"/>
      <c r="H4" s="32"/>
      <c r="I4" s="32"/>
      <c r="J4" s="438"/>
    </row>
    <row r="5" spans="1:10" ht="12.75">
      <c r="A5" s="437"/>
      <c r="B5" s="32"/>
      <c r="C5" s="32"/>
      <c r="D5" s="32"/>
      <c r="E5" s="32"/>
      <c r="F5" s="32"/>
      <c r="G5" s="32"/>
      <c r="H5" s="32"/>
      <c r="I5" s="32"/>
      <c r="J5" s="438"/>
    </row>
    <row r="6" spans="1:10" ht="12.75">
      <c r="A6" s="437"/>
      <c r="B6" s="32"/>
      <c r="C6" s="32"/>
      <c r="D6" s="32"/>
      <c r="E6" s="32"/>
      <c r="F6" s="32"/>
      <c r="G6" s="32"/>
      <c r="H6" s="32"/>
      <c r="I6" s="32"/>
      <c r="J6" s="438"/>
    </row>
    <row r="7" spans="1:10" ht="12.75">
      <c r="A7" s="437"/>
      <c r="B7" s="32"/>
      <c r="C7" s="32"/>
      <c r="D7" s="32"/>
      <c r="E7" s="32"/>
      <c r="F7" s="32"/>
      <c r="G7" s="32"/>
      <c r="H7" s="32"/>
      <c r="I7" s="32"/>
      <c r="J7" s="438"/>
    </row>
    <row r="8" spans="1:10" ht="12.75">
      <c r="A8" s="437"/>
      <c r="B8" s="32"/>
      <c r="C8" s="32"/>
      <c r="D8" s="32"/>
      <c r="E8" s="32"/>
      <c r="F8" s="32"/>
      <c r="G8" s="32"/>
      <c r="H8" s="32"/>
      <c r="I8" s="32"/>
      <c r="J8" s="438"/>
    </row>
    <row r="9" spans="1:10" ht="12.75">
      <c r="A9" s="437"/>
      <c r="B9" s="32"/>
      <c r="C9" s="32"/>
      <c r="D9" s="32"/>
      <c r="E9" s="32"/>
      <c r="F9" s="32"/>
      <c r="G9" s="32"/>
      <c r="H9" s="32"/>
      <c r="I9" s="32"/>
      <c r="J9" s="438"/>
    </row>
    <row r="10" spans="1:10" ht="12.75">
      <c r="A10" s="437"/>
      <c r="B10" s="32"/>
      <c r="C10" s="32"/>
      <c r="D10" s="32"/>
      <c r="E10" s="32"/>
      <c r="F10" s="32"/>
      <c r="G10" s="32"/>
      <c r="H10" s="32"/>
      <c r="I10" s="32"/>
      <c r="J10" s="438"/>
    </row>
    <row r="11" spans="1:10" ht="12.75">
      <c r="A11" s="437"/>
      <c r="B11" s="32"/>
      <c r="C11" s="32"/>
      <c r="D11" s="32"/>
      <c r="E11" s="32"/>
      <c r="F11" s="32"/>
      <c r="G11" s="32"/>
      <c r="H11" s="32"/>
      <c r="I11" s="32"/>
      <c r="J11" s="438"/>
    </row>
    <row r="12" spans="1:10" ht="12.75">
      <c r="A12" s="437"/>
      <c r="B12" s="32"/>
      <c r="C12" s="32"/>
      <c r="D12" s="32"/>
      <c r="E12" s="32"/>
      <c r="F12" s="32"/>
      <c r="G12" s="32"/>
      <c r="H12" s="32"/>
      <c r="I12" s="32"/>
      <c r="J12" s="438"/>
    </row>
    <row r="13" spans="1:10" ht="12.75">
      <c r="A13" s="437"/>
      <c r="B13" s="32"/>
      <c r="C13" s="32"/>
      <c r="D13" s="32"/>
      <c r="E13" s="32"/>
      <c r="F13" s="32"/>
      <c r="G13" s="32"/>
      <c r="H13" s="32"/>
      <c r="I13" s="32"/>
      <c r="J13" s="438"/>
    </row>
    <row r="14" spans="1:10" ht="12.75">
      <c r="A14" s="437"/>
      <c r="B14" s="32"/>
      <c r="C14" s="32"/>
      <c r="D14" s="32"/>
      <c r="E14" s="32"/>
      <c r="F14" s="32"/>
      <c r="G14" s="32"/>
      <c r="H14" s="32"/>
      <c r="I14" s="32"/>
      <c r="J14" s="438"/>
    </row>
    <row r="15" spans="1:10" ht="12.75">
      <c r="A15" s="437"/>
      <c r="B15" s="32"/>
      <c r="C15" s="32"/>
      <c r="D15" s="32"/>
      <c r="E15" s="32"/>
      <c r="F15" s="32"/>
      <c r="G15" s="32"/>
      <c r="H15" s="32"/>
      <c r="I15" s="32"/>
      <c r="J15" s="438"/>
    </row>
    <row r="16" spans="1:10" ht="12.75">
      <c r="A16" s="437"/>
      <c r="B16" s="32"/>
      <c r="C16" s="32"/>
      <c r="D16" s="32"/>
      <c r="E16" s="32"/>
      <c r="F16" s="32"/>
      <c r="G16" s="32"/>
      <c r="H16" s="32"/>
      <c r="I16" s="32"/>
      <c r="J16" s="438"/>
    </row>
    <row r="17" spans="1:10" ht="12.75">
      <c r="A17" s="437"/>
      <c r="B17" s="32"/>
      <c r="C17" s="32"/>
      <c r="D17" s="32"/>
      <c r="E17" s="32"/>
      <c r="F17" s="32"/>
      <c r="G17" s="32"/>
      <c r="H17" s="32"/>
      <c r="I17" s="32"/>
      <c r="J17" s="438"/>
    </row>
    <row r="18" spans="1:10" ht="12.75">
      <c r="A18" s="437"/>
      <c r="B18" s="32"/>
      <c r="C18" s="32"/>
      <c r="D18" s="32"/>
      <c r="E18" s="32"/>
      <c r="F18" s="32"/>
      <c r="G18" s="32"/>
      <c r="H18" s="32"/>
      <c r="I18" s="32"/>
      <c r="J18" s="438"/>
    </row>
    <row r="19" spans="1:10" ht="12.75">
      <c r="A19" s="437"/>
      <c r="B19" s="32"/>
      <c r="C19" s="32"/>
      <c r="D19" s="32"/>
      <c r="E19" s="32"/>
      <c r="F19" s="32"/>
      <c r="G19" s="32"/>
      <c r="H19" s="32"/>
      <c r="I19" s="32"/>
      <c r="J19" s="438"/>
    </row>
    <row r="20" spans="1:10" ht="12.75">
      <c r="A20" s="437"/>
      <c r="B20" s="32"/>
      <c r="C20" s="32"/>
      <c r="D20" s="32"/>
      <c r="E20" s="32"/>
      <c r="F20" s="32"/>
      <c r="G20" s="32"/>
      <c r="H20" s="32"/>
      <c r="I20" s="32"/>
      <c r="J20" s="438"/>
    </row>
    <row r="21" spans="1:10" ht="12.75">
      <c r="A21" s="437"/>
      <c r="B21" s="32"/>
      <c r="C21" s="32"/>
      <c r="D21" s="32"/>
      <c r="E21" s="32"/>
      <c r="F21" s="32"/>
      <c r="G21" s="32"/>
      <c r="H21" s="32"/>
      <c r="I21" s="32"/>
      <c r="J21" s="438"/>
    </row>
    <row r="22" spans="1:10" ht="12.75">
      <c r="A22" s="437"/>
      <c r="B22" s="32"/>
      <c r="C22" s="32"/>
      <c r="D22" s="32"/>
      <c r="E22" s="32"/>
      <c r="F22" s="32"/>
      <c r="G22" s="32"/>
      <c r="H22" s="32"/>
      <c r="I22" s="32"/>
      <c r="J22" s="438"/>
    </row>
    <row r="23" spans="1:10" ht="12.75">
      <c r="A23" s="437"/>
      <c r="B23" s="32"/>
      <c r="C23" s="32"/>
      <c r="D23" s="32"/>
      <c r="E23" s="32"/>
      <c r="F23" s="32"/>
      <c r="G23" s="32"/>
      <c r="H23" s="32"/>
      <c r="I23" s="32"/>
      <c r="J23" s="438"/>
    </row>
    <row r="24" spans="1:10" ht="12.75">
      <c r="A24" s="437"/>
      <c r="B24" s="32"/>
      <c r="C24" s="32"/>
      <c r="D24" s="32"/>
      <c r="E24" s="32"/>
      <c r="F24" s="32"/>
      <c r="G24" s="32"/>
      <c r="H24" s="32"/>
      <c r="I24" s="32"/>
      <c r="J24" s="438"/>
    </row>
    <row r="25" spans="1:10" ht="12.75">
      <c r="A25" s="437"/>
      <c r="B25" s="32"/>
      <c r="C25" s="32"/>
      <c r="D25" s="32"/>
      <c r="E25" s="32"/>
      <c r="F25" s="32"/>
      <c r="G25" s="32"/>
      <c r="H25" s="32"/>
      <c r="I25" s="32"/>
      <c r="J25" s="438"/>
    </row>
    <row r="26" spans="1:10" ht="12.75">
      <c r="A26" s="437"/>
      <c r="B26" s="32"/>
      <c r="C26" s="32"/>
      <c r="D26" s="32"/>
      <c r="E26" s="32"/>
      <c r="F26" s="32"/>
      <c r="G26" s="32"/>
      <c r="H26" s="32"/>
      <c r="I26" s="32"/>
      <c r="J26" s="438"/>
    </row>
    <row r="27" spans="1:10" ht="12.75">
      <c r="A27" s="437"/>
      <c r="B27" s="32"/>
      <c r="C27" s="32"/>
      <c r="D27" s="32"/>
      <c r="E27" s="32"/>
      <c r="F27" s="32"/>
      <c r="G27" s="32"/>
      <c r="H27" s="32"/>
      <c r="I27" s="32"/>
      <c r="J27" s="438"/>
    </row>
    <row r="28" spans="1:10" ht="12.75">
      <c r="A28" s="437"/>
      <c r="B28" s="32"/>
      <c r="C28" s="32"/>
      <c r="D28" s="32"/>
      <c r="E28" s="32"/>
      <c r="F28" s="32"/>
      <c r="G28" s="32"/>
      <c r="H28" s="32"/>
      <c r="I28" s="32"/>
      <c r="J28" s="438"/>
    </row>
    <row r="29" spans="1:10" ht="12.75">
      <c r="A29" s="437"/>
      <c r="B29" s="32"/>
      <c r="C29" s="32"/>
      <c r="D29" s="32"/>
      <c r="E29" s="32"/>
      <c r="F29" s="32"/>
      <c r="G29" s="32"/>
      <c r="H29" s="32"/>
      <c r="I29" s="32"/>
      <c r="J29" s="438"/>
    </row>
    <row r="30" spans="1:10" ht="12.75">
      <c r="A30" s="437"/>
      <c r="B30" s="32"/>
      <c r="C30" s="32"/>
      <c r="D30" s="32"/>
      <c r="E30" s="32"/>
      <c r="F30" s="32"/>
      <c r="G30" s="32"/>
      <c r="H30" s="32"/>
      <c r="I30" s="32"/>
      <c r="J30" s="438"/>
    </row>
    <row r="31" spans="1:10" ht="12.75">
      <c r="A31" s="437"/>
      <c r="B31" s="32"/>
      <c r="C31" s="32"/>
      <c r="D31" s="32"/>
      <c r="E31" s="32"/>
      <c r="F31" s="32"/>
      <c r="G31" s="32"/>
      <c r="H31" s="32"/>
      <c r="I31" s="32"/>
      <c r="J31" s="438"/>
    </row>
    <row r="32" spans="1:10" ht="12.75">
      <c r="A32" s="437"/>
      <c r="B32" s="32"/>
      <c r="C32" s="32"/>
      <c r="D32" s="32"/>
      <c r="E32" s="32"/>
      <c r="F32" s="32"/>
      <c r="G32" s="32"/>
      <c r="H32" s="32"/>
      <c r="I32" s="32"/>
      <c r="J32" s="438"/>
    </row>
    <row r="33" spans="1:10" ht="23.25">
      <c r="A33" s="689" t="s">
        <v>619</v>
      </c>
      <c r="B33" s="690"/>
      <c r="C33" s="690"/>
      <c r="D33" s="690"/>
      <c r="E33" s="690"/>
      <c r="F33" s="690"/>
      <c r="G33" s="690"/>
      <c r="H33" s="690"/>
      <c r="I33" s="690"/>
      <c r="J33" s="691"/>
    </row>
    <row r="34" spans="1:10" ht="12.75">
      <c r="A34" s="437"/>
      <c r="B34" s="32"/>
      <c r="C34" s="32"/>
      <c r="D34" s="32"/>
      <c r="E34" s="32"/>
      <c r="F34" s="32"/>
      <c r="G34" s="32"/>
      <c r="H34" s="32"/>
      <c r="I34" s="32"/>
      <c r="J34" s="438"/>
    </row>
    <row r="35" spans="1:10" ht="12.75">
      <c r="A35" s="437"/>
      <c r="B35" s="32"/>
      <c r="C35" s="32"/>
      <c r="D35" s="32"/>
      <c r="E35" s="32"/>
      <c r="F35" s="32"/>
      <c r="G35" s="32"/>
      <c r="H35" s="32"/>
      <c r="I35" s="32"/>
      <c r="J35" s="438"/>
    </row>
    <row r="36" spans="1:10" ht="12.75">
      <c r="A36" s="437"/>
      <c r="B36" s="32"/>
      <c r="C36" s="32"/>
      <c r="D36" s="32"/>
      <c r="E36" s="32"/>
      <c r="F36" s="32"/>
      <c r="G36" s="32"/>
      <c r="H36" s="32"/>
      <c r="I36" s="32"/>
      <c r="J36" s="438"/>
    </row>
    <row r="37" spans="1:10" ht="20.25">
      <c r="A37" s="692"/>
      <c r="B37" s="693"/>
      <c r="C37" s="693"/>
      <c r="D37" s="439"/>
      <c r="E37" s="32"/>
      <c r="F37" s="32"/>
      <c r="G37" s="694"/>
      <c r="H37" s="694"/>
      <c r="I37" s="694"/>
      <c r="J37" s="438"/>
    </row>
    <row r="38" spans="1:10" ht="16.5" customHeight="1">
      <c r="A38" s="695"/>
      <c r="B38" s="696"/>
      <c r="C38" s="696"/>
      <c r="D38" s="401"/>
      <c r="E38" s="32"/>
      <c r="F38" s="32"/>
      <c r="G38" s="696"/>
      <c r="H38" s="696"/>
      <c r="I38" s="696"/>
      <c r="J38" s="438"/>
    </row>
    <row r="39" spans="1:10" ht="12.75">
      <c r="A39" s="687" t="s">
        <v>620</v>
      </c>
      <c r="B39" s="688"/>
      <c r="C39" s="688"/>
      <c r="D39" s="440"/>
      <c r="E39" s="441"/>
      <c r="F39" s="441"/>
      <c r="G39" s="688" t="s">
        <v>620</v>
      </c>
      <c r="H39" s="688"/>
      <c r="I39" s="688"/>
      <c r="J39" s="438"/>
    </row>
    <row r="40" spans="1:10" ht="12.75">
      <c r="A40" s="437"/>
      <c r="B40" s="32"/>
      <c r="C40" s="32"/>
      <c r="D40" s="32"/>
      <c r="E40" s="32"/>
      <c r="F40" s="32"/>
      <c r="G40" s="32"/>
      <c r="H40" s="32"/>
      <c r="I40" s="32"/>
      <c r="J40" s="438"/>
    </row>
    <row r="41" spans="1:10" ht="12.75">
      <c r="A41" s="437"/>
      <c r="B41" s="32"/>
      <c r="C41" s="32"/>
      <c r="D41" s="32"/>
      <c r="E41" s="32"/>
      <c r="F41" s="32"/>
      <c r="G41" s="32"/>
      <c r="H41" s="32"/>
      <c r="I41" s="32"/>
      <c r="J41" s="438"/>
    </row>
    <row r="42" spans="1:10" ht="12.75">
      <c r="A42" s="437"/>
      <c r="B42" s="32"/>
      <c r="C42" s="32"/>
      <c r="D42" s="32"/>
      <c r="E42" s="32"/>
      <c r="F42" s="32"/>
      <c r="G42" s="32"/>
      <c r="H42" s="32"/>
      <c r="I42" s="32"/>
      <c r="J42" s="438"/>
    </row>
    <row r="43" spans="1:10" ht="12.75">
      <c r="A43" s="437"/>
      <c r="B43" s="32"/>
      <c r="C43" s="32"/>
      <c r="D43" s="32"/>
      <c r="E43" s="32"/>
      <c r="F43" s="32"/>
      <c r="G43" s="32"/>
      <c r="H43" s="32"/>
      <c r="I43" s="32"/>
      <c r="J43" s="438"/>
    </row>
    <row r="44" spans="1:10" ht="12.75">
      <c r="A44" s="437"/>
      <c r="B44" s="32"/>
      <c r="C44" s="32"/>
      <c r="D44" s="32"/>
      <c r="E44" s="32"/>
      <c r="F44" s="32"/>
      <c r="G44" s="32"/>
      <c r="H44" s="32"/>
      <c r="I44" s="32"/>
      <c r="J44" s="438"/>
    </row>
    <row r="45" spans="1:10" ht="12.75">
      <c r="A45" s="437"/>
      <c r="B45" s="32"/>
      <c r="C45" s="32"/>
      <c r="D45" s="32"/>
      <c r="E45" s="32"/>
      <c r="F45" s="32"/>
      <c r="G45" s="32"/>
      <c r="H45" s="32"/>
      <c r="I45" s="32"/>
      <c r="J45" s="438"/>
    </row>
    <row r="46" spans="1:10" ht="12.75">
      <c r="A46" s="437"/>
      <c r="B46" s="32"/>
      <c r="C46" s="32"/>
      <c r="D46" s="32"/>
      <c r="E46" s="32"/>
      <c r="F46" s="32"/>
      <c r="G46" s="32"/>
      <c r="H46" s="32"/>
      <c r="I46" s="32"/>
      <c r="J46" s="438"/>
    </row>
    <row r="47" spans="1:10" ht="12.75">
      <c r="A47" s="437"/>
      <c r="B47" s="32"/>
      <c r="C47" s="32"/>
      <c r="D47" s="32"/>
      <c r="E47" s="32"/>
      <c r="F47" s="32"/>
      <c r="G47" s="32"/>
      <c r="H47" s="32"/>
      <c r="I47" s="32"/>
      <c r="J47" s="438"/>
    </row>
    <row r="48" spans="1:10" ht="12.75">
      <c r="A48" s="437"/>
      <c r="B48" s="32"/>
      <c r="C48" s="32"/>
      <c r="D48" s="32"/>
      <c r="E48" s="32"/>
      <c r="F48" s="32"/>
      <c r="G48" s="32"/>
      <c r="H48" s="32"/>
      <c r="I48" s="32"/>
      <c r="J48" s="438"/>
    </row>
    <row r="49" spans="1:10" ht="13.5" thickBot="1">
      <c r="A49" s="442"/>
      <c r="B49" s="443"/>
      <c r="C49" s="443"/>
      <c r="D49" s="443"/>
      <c r="E49" s="443"/>
      <c r="F49" s="443"/>
      <c r="G49" s="443"/>
      <c r="H49" s="443"/>
      <c r="I49" s="443"/>
      <c r="J49" s="444"/>
    </row>
    <row r="50" ht="13.5" thickTop="1"/>
  </sheetData>
  <mergeCells count="7">
    <mergeCell ref="A39:C39"/>
    <mergeCell ref="G39:I39"/>
    <mergeCell ref="A33:J33"/>
    <mergeCell ref="A37:C37"/>
    <mergeCell ref="G37:I37"/>
    <mergeCell ref="A38:C38"/>
    <mergeCell ref="G38:I38"/>
  </mergeCells>
  <printOptions/>
  <pageMargins left="0.75" right="0.5" top="1" bottom="0.7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57"/>
  <sheetViews>
    <sheetView workbookViewId="0" topLeftCell="A37">
      <selection activeCell="A53" sqref="A53:IV59"/>
    </sheetView>
  </sheetViews>
  <sheetFormatPr defaultColWidth="9.140625" defaultRowHeight="12.75"/>
  <cols>
    <col min="1" max="1" width="4.57421875" style="0" customWidth="1"/>
    <col min="7" max="7" width="6.57421875" style="0" customWidth="1"/>
    <col min="8" max="8" width="10.57421875" style="572" customWidth="1"/>
    <col min="9" max="10" width="14.57421875" style="0" customWidth="1"/>
  </cols>
  <sheetData>
    <row r="1" spans="2:10" ht="15.75" customHeight="1" thickBot="1">
      <c r="B1" s="662" t="s">
        <v>35</v>
      </c>
      <c r="C1" s="662"/>
      <c r="D1" s="662"/>
      <c r="E1" s="662"/>
      <c r="F1" s="662"/>
      <c r="G1" s="662"/>
      <c r="H1" s="662"/>
      <c r="I1" s="662"/>
      <c r="J1" s="10">
        <v>2010</v>
      </c>
    </row>
    <row r="2" spans="1:10" ht="27.75" customHeight="1" thickBot="1">
      <c r="A2" s="13" t="s">
        <v>0</v>
      </c>
      <c r="B2" s="663" t="s">
        <v>36</v>
      </c>
      <c r="C2" s="644"/>
      <c r="D2" s="644"/>
      <c r="E2" s="644"/>
      <c r="F2" s="644"/>
      <c r="G2" s="645"/>
      <c r="H2" s="571" t="s">
        <v>34</v>
      </c>
      <c r="I2" s="15" t="s">
        <v>1</v>
      </c>
      <c r="J2" s="15" t="s">
        <v>3</v>
      </c>
    </row>
    <row r="3" spans="1:10" ht="15" customHeight="1">
      <c r="A3" s="24" t="s">
        <v>38</v>
      </c>
      <c r="B3" s="646" t="s">
        <v>37</v>
      </c>
      <c r="C3" s="647"/>
      <c r="D3" s="647"/>
      <c r="E3" s="647"/>
      <c r="F3" s="647"/>
      <c r="G3" s="648"/>
      <c r="H3" s="24"/>
      <c r="I3" s="247">
        <f>I25</f>
        <v>14417574</v>
      </c>
      <c r="J3" s="247">
        <f>J25</f>
        <v>14001192</v>
      </c>
    </row>
    <row r="4" spans="1:10" ht="15" customHeight="1">
      <c r="A4" s="36">
        <v>1</v>
      </c>
      <c r="B4" s="649" t="s">
        <v>39</v>
      </c>
      <c r="C4" s="650"/>
      <c r="D4" s="650"/>
      <c r="E4" s="650"/>
      <c r="F4" s="650"/>
      <c r="G4" s="651"/>
      <c r="H4" s="36">
        <v>1</v>
      </c>
      <c r="I4" s="248">
        <f>'BILANCI(AKTIVI)(2)'!J4</f>
        <v>1228664</v>
      </c>
      <c r="J4" s="248">
        <f>'BILANCI(AKTIVI)(2)'!K4</f>
        <v>1420626</v>
      </c>
    </row>
    <row r="5" spans="1:10" ht="15" customHeight="1">
      <c r="A5" s="38">
        <v>2</v>
      </c>
      <c r="B5" s="697" t="s">
        <v>40</v>
      </c>
      <c r="C5" s="698"/>
      <c r="D5" s="698"/>
      <c r="E5" s="698"/>
      <c r="F5" s="698"/>
      <c r="G5" s="699"/>
      <c r="H5" s="38"/>
      <c r="I5" s="250">
        <f>'BILANCI(AKTIVI)(2)'!J35</f>
        <v>0</v>
      </c>
      <c r="J5" s="250">
        <f>'BILANCI(AKTIVI)(2)'!K35</f>
        <v>0</v>
      </c>
    </row>
    <row r="6" spans="1:10" ht="15" customHeight="1">
      <c r="A6" s="40" t="s">
        <v>41</v>
      </c>
      <c r="B6" s="670" t="s">
        <v>43</v>
      </c>
      <c r="C6" s="665"/>
      <c r="D6" s="665"/>
      <c r="E6" s="665"/>
      <c r="F6" s="665"/>
      <c r="G6" s="666"/>
      <c r="H6" s="38"/>
      <c r="I6" s="250">
        <f>'BILANCI(AKTIVI)(2)'!J36</f>
        <v>0</v>
      </c>
      <c r="J6" s="250">
        <f>'BILANCI(AKTIVI)(2)'!K36</f>
        <v>0</v>
      </c>
    </row>
    <row r="7" spans="1:10" ht="15" customHeight="1">
      <c r="A7" s="40" t="s">
        <v>42</v>
      </c>
      <c r="B7" s="670" t="s">
        <v>44</v>
      </c>
      <c r="C7" s="665"/>
      <c r="D7" s="665"/>
      <c r="E7" s="665"/>
      <c r="F7" s="665"/>
      <c r="G7" s="666"/>
      <c r="H7" s="38"/>
      <c r="I7" s="250">
        <f>'BILANCI(AKTIVI)(2)'!J40</f>
        <v>0</v>
      </c>
      <c r="J7" s="250">
        <f>'BILANCI(AKTIVI)(2)'!K40</f>
        <v>0</v>
      </c>
    </row>
    <row r="8" spans="1:10" ht="15" customHeight="1">
      <c r="A8" s="44"/>
      <c r="B8" s="667" t="s">
        <v>45</v>
      </c>
      <c r="C8" s="664"/>
      <c r="D8" s="664"/>
      <c r="E8" s="664"/>
      <c r="F8" s="664"/>
      <c r="G8" s="655"/>
      <c r="H8" s="46"/>
      <c r="I8" s="251">
        <f>I6+I7</f>
        <v>0</v>
      </c>
      <c r="J8" s="251">
        <f>J6+J7</f>
        <v>0</v>
      </c>
    </row>
    <row r="9" spans="1:10" ht="15" customHeight="1">
      <c r="A9" s="38">
        <v>3</v>
      </c>
      <c r="B9" s="697" t="s">
        <v>46</v>
      </c>
      <c r="C9" s="698"/>
      <c r="D9" s="698"/>
      <c r="E9" s="698"/>
      <c r="F9" s="698"/>
      <c r="G9" s="699"/>
      <c r="H9" s="38">
        <v>2</v>
      </c>
      <c r="I9" s="250">
        <f>'BILANCI(AKTIVI)(2)'!J44</f>
        <v>125712</v>
      </c>
      <c r="J9" s="250">
        <f>'BILANCI(AKTIVI)(2)'!K44</f>
        <v>328301</v>
      </c>
    </row>
    <row r="10" spans="1:10" ht="15" customHeight="1">
      <c r="A10" s="40" t="s">
        <v>41</v>
      </c>
      <c r="B10" s="670" t="s">
        <v>47</v>
      </c>
      <c r="C10" s="665"/>
      <c r="D10" s="665"/>
      <c r="E10" s="665"/>
      <c r="F10" s="665"/>
      <c r="G10" s="666"/>
      <c r="H10" s="38"/>
      <c r="I10" s="250">
        <f>'BILANCI(AKTIVI)(2)'!J45</f>
        <v>0</v>
      </c>
      <c r="J10" s="250">
        <f>'BILANCI(AKTIVI)(2)'!K45</f>
        <v>0</v>
      </c>
    </row>
    <row r="11" spans="1:10" ht="15" customHeight="1">
      <c r="A11" s="40" t="s">
        <v>42</v>
      </c>
      <c r="B11" s="670" t="s">
        <v>48</v>
      </c>
      <c r="C11" s="665"/>
      <c r="D11" s="665"/>
      <c r="E11" s="665"/>
      <c r="F11" s="665"/>
      <c r="G11" s="666"/>
      <c r="H11" s="38"/>
      <c r="I11" s="250">
        <f>'BILANCI(AKTIVI)(2)'!J49</f>
        <v>125712</v>
      </c>
      <c r="J11" s="250">
        <f>'BILANCI(AKTIVI)(2)'!K49</f>
        <v>328301</v>
      </c>
    </row>
    <row r="12" spans="1:10" ht="15" customHeight="1">
      <c r="A12" s="40" t="s">
        <v>49</v>
      </c>
      <c r="B12" s="670" t="s">
        <v>50</v>
      </c>
      <c r="C12" s="665"/>
      <c r="D12" s="665"/>
      <c r="E12" s="665"/>
      <c r="F12" s="665"/>
      <c r="G12" s="666"/>
      <c r="H12" s="38"/>
      <c r="I12" s="252">
        <f>'BILANCI(AKTIVI)(2)'!J67</f>
        <v>0</v>
      </c>
      <c r="J12" s="252">
        <f>'BILANCI(AKTIVI)(2)'!K67</f>
        <v>0</v>
      </c>
    </row>
    <row r="13" spans="1:10" ht="15" customHeight="1">
      <c r="A13" s="40" t="s">
        <v>51</v>
      </c>
      <c r="B13" s="670" t="s">
        <v>52</v>
      </c>
      <c r="C13" s="665"/>
      <c r="D13" s="665"/>
      <c r="E13" s="665"/>
      <c r="F13" s="665"/>
      <c r="G13" s="666"/>
      <c r="H13" s="38"/>
      <c r="I13" s="250">
        <f>'BILANCI(AKTIVI)(2)'!J69</f>
        <v>0</v>
      </c>
      <c r="J13" s="250">
        <f>'BILANCI(AKTIVI)(2)'!K69</f>
        <v>0</v>
      </c>
    </row>
    <row r="14" spans="1:10" ht="15" customHeight="1">
      <c r="A14" s="44"/>
      <c r="B14" s="667" t="s">
        <v>53</v>
      </c>
      <c r="C14" s="664"/>
      <c r="D14" s="664"/>
      <c r="E14" s="664"/>
      <c r="F14" s="664"/>
      <c r="G14" s="655"/>
      <c r="H14" s="46"/>
      <c r="I14" s="251">
        <f>SUM(I10:I13)</f>
        <v>125712</v>
      </c>
      <c r="J14" s="251">
        <f>SUM(J10:J13)</f>
        <v>328301</v>
      </c>
    </row>
    <row r="15" spans="1:10" ht="15" customHeight="1">
      <c r="A15" s="38">
        <v>4</v>
      </c>
      <c r="B15" s="697" t="s">
        <v>54</v>
      </c>
      <c r="C15" s="698"/>
      <c r="D15" s="698"/>
      <c r="E15" s="698"/>
      <c r="F15" s="698"/>
      <c r="G15" s="699"/>
      <c r="H15" s="38">
        <v>3</v>
      </c>
      <c r="I15" s="250">
        <f>'BILANCI(AKTIVI)(2)'!J72</f>
        <v>13063198</v>
      </c>
      <c r="J15" s="250">
        <f>'BILANCI(AKTIVI)(2)'!K72</f>
        <v>12252265</v>
      </c>
    </row>
    <row r="16" spans="1:10" ht="15" customHeight="1">
      <c r="A16" s="40" t="s">
        <v>41</v>
      </c>
      <c r="B16" s="670" t="s">
        <v>56</v>
      </c>
      <c r="C16" s="665"/>
      <c r="D16" s="665"/>
      <c r="E16" s="665"/>
      <c r="F16" s="665"/>
      <c r="G16" s="666"/>
      <c r="H16" s="38"/>
      <c r="I16" s="250">
        <f>'BILANCI(AKTIVI)(2)'!J73</f>
        <v>4740946</v>
      </c>
      <c r="J16" s="250">
        <f>'BILANCI(AKTIVI)(2)'!K73</f>
        <v>5190704</v>
      </c>
    </row>
    <row r="17" spans="1:10" ht="15" customHeight="1">
      <c r="A17" s="40" t="s">
        <v>42</v>
      </c>
      <c r="B17" s="670" t="s">
        <v>57</v>
      </c>
      <c r="C17" s="665"/>
      <c r="D17" s="665"/>
      <c r="E17" s="665"/>
      <c r="F17" s="665"/>
      <c r="G17" s="666"/>
      <c r="H17" s="38"/>
      <c r="I17" s="250">
        <f>'BILANCI(AKTIVI)(2)'!J85</f>
        <v>0</v>
      </c>
      <c r="J17" s="250">
        <f>'BILANCI(AKTIVI)(2)'!K85</f>
        <v>0</v>
      </c>
    </row>
    <row r="18" spans="1:10" ht="15" customHeight="1">
      <c r="A18" s="40" t="s">
        <v>49</v>
      </c>
      <c r="B18" s="670" t="s">
        <v>58</v>
      </c>
      <c r="C18" s="665"/>
      <c r="D18" s="665"/>
      <c r="E18" s="665"/>
      <c r="F18" s="665"/>
      <c r="G18" s="666"/>
      <c r="H18" s="38"/>
      <c r="I18" s="250">
        <f>'BILANCI(AKTIVI)(2)'!J90</f>
        <v>0</v>
      </c>
      <c r="J18" s="250">
        <f>'BILANCI(AKTIVI)(2)'!K90</f>
        <v>0</v>
      </c>
    </row>
    <row r="19" spans="1:10" ht="15" customHeight="1">
      <c r="A19" s="40" t="s">
        <v>51</v>
      </c>
      <c r="B19" s="670" t="s">
        <v>59</v>
      </c>
      <c r="C19" s="665"/>
      <c r="D19" s="665"/>
      <c r="E19" s="665"/>
      <c r="F19" s="665"/>
      <c r="G19" s="666"/>
      <c r="H19" s="38"/>
      <c r="I19" s="250">
        <f>'BILANCI(AKTIVI)(2)'!J95</f>
        <v>8322252</v>
      </c>
      <c r="J19" s="250">
        <f>'BILANCI(AKTIVI)(2)'!K95</f>
        <v>7061561</v>
      </c>
    </row>
    <row r="20" spans="1:10" ht="15" customHeight="1">
      <c r="A20" s="40" t="s">
        <v>55</v>
      </c>
      <c r="B20" s="670" t="s">
        <v>60</v>
      </c>
      <c r="C20" s="665"/>
      <c r="D20" s="665"/>
      <c r="E20" s="665"/>
      <c r="F20" s="665"/>
      <c r="G20" s="666"/>
      <c r="H20" s="38"/>
      <c r="I20" s="250"/>
      <c r="J20" s="250"/>
    </row>
    <row r="21" spans="1:10" ht="13.5" customHeight="1">
      <c r="A21" s="44"/>
      <c r="B21" s="667" t="s">
        <v>61</v>
      </c>
      <c r="C21" s="664"/>
      <c r="D21" s="664"/>
      <c r="E21" s="664"/>
      <c r="F21" s="664"/>
      <c r="G21" s="655"/>
      <c r="H21" s="46"/>
      <c r="I21" s="251">
        <f>SUM(I16:I20)</f>
        <v>13063198</v>
      </c>
      <c r="J21" s="251">
        <f>SUM(J16:J20)</f>
        <v>12252265</v>
      </c>
    </row>
    <row r="22" spans="1:10" ht="15" customHeight="1">
      <c r="A22" s="38">
        <v>5</v>
      </c>
      <c r="B22" s="697" t="s">
        <v>62</v>
      </c>
      <c r="C22" s="698"/>
      <c r="D22" s="698"/>
      <c r="E22" s="698"/>
      <c r="F22" s="698"/>
      <c r="G22" s="699"/>
      <c r="H22" s="38"/>
      <c r="I22" s="250">
        <f>'BILANCI(AKTIVI)(2)'!J105</f>
        <v>0</v>
      </c>
      <c r="J22" s="250">
        <f>'BILANCI(AKTIVI)(2)'!K105</f>
        <v>0</v>
      </c>
    </row>
    <row r="23" spans="1:10" ht="15" customHeight="1">
      <c r="A23" s="38">
        <v>6</v>
      </c>
      <c r="B23" s="697" t="s">
        <v>63</v>
      </c>
      <c r="C23" s="698"/>
      <c r="D23" s="698"/>
      <c r="E23" s="698"/>
      <c r="F23" s="698"/>
      <c r="G23" s="699"/>
      <c r="H23" s="38"/>
      <c r="I23" s="250">
        <f>'BILANCI(AKTIVI)(2)'!J106</f>
        <v>0</v>
      </c>
      <c r="J23" s="250">
        <f>'BILANCI(AKTIVI)(2)'!K106</f>
        <v>0</v>
      </c>
    </row>
    <row r="24" spans="1:10" ht="15" customHeight="1">
      <c r="A24" s="38">
        <v>7</v>
      </c>
      <c r="B24" s="697" t="s">
        <v>67</v>
      </c>
      <c r="C24" s="698"/>
      <c r="D24" s="698"/>
      <c r="E24" s="698"/>
      <c r="F24" s="698"/>
      <c r="G24" s="699"/>
      <c r="H24" s="38"/>
      <c r="I24" s="250">
        <f>'BILANCI(AKTIVI)(2)'!J107</f>
        <v>0</v>
      </c>
      <c r="J24" s="250">
        <f>'BILANCI(AKTIVI)(2)'!K107</f>
        <v>0</v>
      </c>
    </row>
    <row r="25" spans="1:10" ht="15" customHeight="1">
      <c r="A25" s="44"/>
      <c r="B25" s="667" t="s">
        <v>64</v>
      </c>
      <c r="C25" s="664"/>
      <c r="D25" s="664"/>
      <c r="E25" s="664"/>
      <c r="F25" s="664"/>
      <c r="G25" s="655"/>
      <c r="H25" s="46"/>
      <c r="I25" s="251">
        <f>I4+I5+I14+I21+I22+I23+I24</f>
        <v>14417574</v>
      </c>
      <c r="J25" s="251">
        <f>J4+J5+J14+J21+J22+J23+J24</f>
        <v>14001192</v>
      </c>
    </row>
    <row r="26" spans="1:10" ht="13.5" customHeight="1">
      <c r="A26" s="40"/>
      <c r="B26" s="659"/>
      <c r="C26" s="660"/>
      <c r="D26" s="660"/>
      <c r="E26" s="660"/>
      <c r="F26" s="660"/>
      <c r="G26" s="661"/>
      <c r="H26" s="38"/>
      <c r="I26" s="250"/>
      <c r="J26" s="250"/>
    </row>
    <row r="27" spans="1:10" ht="15" customHeight="1">
      <c r="A27" s="46" t="s">
        <v>65</v>
      </c>
      <c r="B27" s="667" t="s">
        <v>66</v>
      </c>
      <c r="C27" s="664"/>
      <c r="D27" s="664"/>
      <c r="E27" s="664"/>
      <c r="F27" s="664"/>
      <c r="G27" s="655"/>
      <c r="H27" s="46"/>
      <c r="I27" s="251">
        <f>I49</f>
        <v>292806</v>
      </c>
      <c r="J27" s="251">
        <f>J49</f>
        <v>292806</v>
      </c>
    </row>
    <row r="28" spans="1:10" ht="15" customHeight="1">
      <c r="A28" s="38">
        <v>1</v>
      </c>
      <c r="B28" s="697" t="s">
        <v>68</v>
      </c>
      <c r="C28" s="698"/>
      <c r="D28" s="698"/>
      <c r="E28" s="698"/>
      <c r="F28" s="698"/>
      <c r="G28" s="699"/>
      <c r="H28" s="38"/>
      <c r="I28" s="250">
        <f>'BILANCI(AKTIVI)(2)'!J115</f>
        <v>0</v>
      </c>
      <c r="J28" s="250">
        <f>'BILANCI(AKTIVI)(2)'!K115</f>
        <v>0</v>
      </c>
    </row>
    <row r="29" spans="1:10" ht="15" customHeight="1">
      <c r="A29" s="40" t="s">
        <v>41</v>
      </c>
      <c r="B29" s="670" t="s">
        <v>69</v>
      </c>
      <c r="C29" s="665"/>
      <c r="D29" s="665"/>
      <c r="E29" s="665"/>
      <c r="F29" s="665"/>
      <c r="G29" s="666"/>
      <c r="H29" s="38"/>
      <c r="I29" s="250">
        <f>'BILANCI(AKTIVI)(2)'!J116</f>
        <v>0</v>
      </c>
      <c r="J29" s="250">
        <f>'BILANCI(AKTIVI)(2)'!K116</f>
        <v>0</v>
      </c>
    </row>
    <row r="30" spans="1:10" ht="15" customHeight="1">
      <c r="A30" s="40" t="s">
        <v>42</v>
      </c>
      <c r="B30" s="670" t="s">
        <v>70</v>
      </c>
      <c r="C30" s="665"/>
      <c r="D30" s="665"/>
      <c r="E30" s="665"/>
      <c r="F30" s="665"/>
      <c r="G30" s="666"/>
      <c r="H30" s="38"/>
      <c r="I30" s="250">
        <f>'BILANCI(AKTIVI)(2)'!J119</f>
        <v>0</v>
      </c>
      <c r="J30" s="250">
        <f>'BILANCI(AKTIVI)(2)'!K119</f>
        <v>0</v>
      </c>
    </row>
    <row r="31" spans="1:10" ht="15" customHeight="1">
      <c r="A31" s="40" t="s">
        <v>49</v>
      </c>
      <c r="B31" s="670" t="s">
        <v>71</v>
      </c>
      <c r="C31" s="665"/>
      <c r="D31" s="665"/>
      <c r="E31" s="665"/>
      <c r="F31" s="665"/>
      <c r="G31" s="666"/>
      <c r="H31" s="38"/>
      <c r="I31" s="250">
        <f>'BILANCI(AKTIVI)(2)'!J122</f>
        <v>0</v>
      </c>
      <c r="J31" s="250">
        <f>'BILANCI(AKTIVI)(2)'!K122</f>
        <v>0</v>
      </c>
    </row>
    <row r="32" spans="1:10" ht="15" customHeight="1">
      <c r="A32" s="40" t="s">
        <v>51</v>
      </c>
      <c r="B32" s="670" t="s">
        <v>72</v>
      </c>
      <c r="C32" s="665"/>
      <c r="D32" s="665"/>
      <c r="E32" s="665"/>
      <c r="F32" s="665"/>
      <c r="G32" s="666"/>
      <c r="H32" s="38"/>
      <c r="I32" s="250">
        <f>'BILANCI(AKTIVI)(2)'!J125</f>
        <v>0</v>
      </c>
      <c r="J32" s="250">
        <f>'BILANCI(AKTIVI)(2)'!K125</f>
        <v>0</v>
      </c>
    </row>
    <row r="33" spans="1:10" ht="15" customHeight="1">
      <c r="A33" s="44"/>
      <c r="B33" s="667" t="s">
        <v>73</v>
      </c>
      <c r="C33" s="664"/>
      <c r="D33" s="664"/>
      <c r="E33" s="664"/>
      <c r="F33" s="664"/>
      <c r="G33" s="655"/>
      <c r="H33" s="46"/>
      <c r="I33" s="251">
        <f>SUM(I29:I32)</f>
        <v>0</v>
      </c>
      <c r="J33" s="251">
        <f>SUM(J29:J32)</f>
        <v>0</v>
      </c>
    </row>
    <row r="34" spans="1:10" ht="12.75" customHeight="1">
      <c r="A34" s="40"/>
      <c r="B34" s="656"/>
      <c r="C34" s="657"/>
      <c r="D34" s="657"/>
      <c r="E34" s="657"/>
      <c r="F34" s="657"/>
      <c r="G34" s="658"/>
      <c r="H34" s="38"/>
      <c r="I34" s="250"/>
      <c r="J34" s="250"/>
    </row>
    <row r="35" spans="1:10" ht="15" customHeight="1">
      <c r="A35" s="38">
        <v>2</v>
      </c>
      <c r="B35" s="697" t="s">
        <v>74</v>
      </c>
      <c r="C35" s="698"/>
      <c r="D35" s="698"/>
      <c r="E35" s="698"/>
      <c r="F35" s="698"/>
      <c r="G35" s="699"/>
      <c r="H35" s="38">
        <v>4</v>
      </c>
      <c r="I35" s="250">
        <f>'BILANCI(AKTIVI)(2)'!J162</f>
        <v>292806</v>
      </c>
      <c r="J35" s="250">
        <f>'BILANCI(AKTIVI)(2)'!K162</f>
        <v>292806</v>
      </c>
    </row>
    <row r="36" spans="1:10" ht="15" customHeight="1">
      <c r="A36" s="40" t="s">
        <v>41</v>
      </c>
      <c r="B36" s="670" t="s">
        <v>75</v>
      </c>
      <c r="C36" s="665"/>
      <c r="D36" s="665"/>
      <c r="E36" s="665"/>
      <c r="F36" s="665"/>
      <c r="G36" s="666"/>
      <c r="H36" s="38"/>
      <c r="I36" s="250">
        <f>'BILANCI(AKTIVI)(2)'!J163</f>
        <v>0</v>
      </c>
      <c r="J36" s="250">
        <f>'BILANCI(AKTIVI)(2)'!K163</f>
        <v>0</v>
      </c>
    </row>
    <row r="37" spans="1:10" ht="13.5" customHeight="1">
      <c r="A37" s="40" t="s">
        <v>42</v>
      </c>
      <c r="B37" s="670" t="s">
        <v>76</v>
      </c>
      <c r="C37" s="665"/>
      <c r="D37" s="665"/>
      <c r="E37" s="665"/>
      <c r="F37" s="665"/>
      <c r="G37" s="666"/>
      <c r="H37" s="38"/>
      <c r="I37" s="250">
        <f>'BILANCI(AKTIVI)(2)'!J166</f>
        <v>0</v>
      </c>
      <c r="J37" s="250">
        <f>'BILANCI(AKTIVI)(2)'!K166</f>
        <v>0</v>
      </c>
    </row>
    <row r="38" spans="1:10" ht="15" customHeight="1">
      <c r="A38" s="40" t="s">
        <v>49</v>
      </c>
      <c r="B38" s="670" t="s">
        <v>77</v>
      </c>
      <c r="C38" s="665"/>
      <c r="D38" s="665"/>
      <c r="E38" s="665"/>
      <c r="F38" s="665"/>
      <c r="G38" s="666"/>
      <c r="H38" s="38"/>
      <c r="I38" s="250">
        <f>'BILANCI(AKTIVI)(2)'!J170</f>
        <v>292806</v>
      </c>
      <c r="J38" s="250">
        <f>'BILANCI(AKTIVI)(2)'!K170</f>
        <v>292806</v>
      </c>
    </row>
    <row r="39" spans="1:10" ht="15" customHeight="1">
      <c r="A39" s="40" t="s">
        <v>51</v>
      </c>
      <c r="B39" s="670" t="s">
        <v>78</v>
      </c>
      <c r="C39" s="665"/>
      <c r="D39" s="665"/>
      <c r="E39" s="665"/>
      <c r="F39" s="665"/>
      <c r="G39" s="666"/>
      <c r="H39" s="38"/>
      <c r="I39" s="250">
        <f>'BILANCI(AKTIVI)(2)'!J177</f>
        <v>0</v>
      </c>
      <c r="J39" s="250">
        <f>'BILANCI(AKTIVI)(2)'!K177</f>
        <v>0</v>
      </c>
    </row>
    <row r="40" spans="1:10" ht="15" customHeight="1">
      <c r="A40" s="44"/>
      <c r="B40" s="667" t="s">
        <v>45</v>
      </c>
      <c r="C40" s="664"/>
      <c r="D40" s="664"/>
      <c r="E40" s="664"/>
      <c r="F40" s="664"/>
      <c r="G40" s="655"/>
      <c r="H40" s="46"/>
      <c r="I40" s="251">
        <f>SUM(I36:I39)</f>
        <v>292806</v>
      </c>
      <c r="J40" s="251">
        <f>SUM(J36:J39)</f>
        <v>292806</v>
      </c>
    </row>
    <row r="41" spans="1:10" ht="15" customHeight="1">
      <c r="A41" s="38">
        <v>3</v>
      </c>
      <c r="B41" s="697" t="s">
        <v>79</v>
      </c>
      <c r="C41" s="698"/>
      <c r="D41" s="698"/>
      <c r="E41" s="698"/>
      <c r="F41" s="698"/>
      <c r="G41" s="699"/>
      <c r="H41" s="38"/>
      <c r="I41" s="250">
        <f>'BILANCI(AKTIVI)(2)'!J185</f>
        <v>0</v>
      </c>
      <c r="J41" s="250">
        <f>'BILANCI(AKTIVI)(2)'!K185</f>
        <v>0</v>
      </c>
    </row>
    <row r="42" spans="1:10" ht="15" customHeight="1">
      <c r="A42" s="38">
        <v>4</v>
      </c>
      <c r="B42" s="697" t="s">
        <v>80</v>
      </c>
      <c r="C42" s="698"/>
      <c r="D42" s="698"/>
      <c r="E42" s="698"/>
      <c r="F42" s="698"/>
      <c r="G42" s="699"/>
      <c r="H42" s="38"/>
      <c r="I42" s="250">
        <f>'BILANCI(AKTIVI)(2)'!J190</f>
        <v>0</v>
      </c>
      <c r="J42" s="250">
        <f>'BILANCI(AKTIVI)(2)'!K190</f>
        <v>0</v>
      </c>
    </row>
    <row r="43" spans="1:10" ht="12" customHeight="1">
      <c r="A43" s="40" t="s">
        <v>41</v>
      </c>
      <c r="B43" s="670" t="s">
        <v>81</v>
      </c>
      <c r="C43" s="665"/>
      <c r="D43" s="665"/>
      <c r="E43" s="665"/>
      <c r="F43" s="665"/>
      <c r="G43" s="666"/>
      <c r="H43" s="38"/>
      <c r="I43" s="250">
        <f>'BILANCI(AKTIVI)(2)'!J191</f>
        <v>0</v>
      </c>
      <c r="J43" s="250">
        <f>'BILANCI(AKTIVI)(2)'!K191</f>
        <v>0</v>
      </c>
    </row>
    <row r="44" spans="1:10" ht="15" customHeight="1">
      <c r="A44" s="40" t="s">
        <v>42</v>
      </c>
      <c r="B44" s="670" t="s">
        <v>82</v>
      </c>
      <c r="C44" s="665"/>
      <c r="D44" s="665"/>
      <c r="E44" s="665"/>
      <c r="F44" s="665"/>
      <c r="G44" s="666"/>
      <c r="H44" s="38"/>
      <c r="I44" s="250">
        <f>'BILANCI(AKTIVI)(2)'!J195</f>
        <v>0</v>
      </c>
      <c r="J44" s="250">
        <f>'BILANCI(AKTIVI)(2)'!K195</f>
        <v>0</v>
      </c>
    </row>
    <row r="45" spans="1:10" ht="15" customHeight="1">
      <c r="A45" s="40" t="s">
        <v>49</v>
      </c>
      <c r="B45" s="670" t="s">
        <v>375</v>
      </c>
      <c r="C45" s="665"/>
      <c r="D45" s="665"/>
      <c r="E45" s="665"/>
      <c r="F45" s="665"/>
      <c r="G45" s="666"/>
      <c r="H45" s="38"/>
      <c r="I45" s="250">
        <f>'BILANCI(AKTIVI)(2)'!J199</f>
        <v>0</v>
      </c>
      <c r="J45" s="250">
        <f>'BILANCI(AKTIVI)(2)'!K199</f>
        <v>0</v>
      </c>
    </row>
    <row r="46" spans="1:10" ht="12" customHeight="1">
      <c r="A46" s="44"/>
      <c r="B46" s="667" t="s">
        <v>61</v>
      </c>
      <c r="C46" s="664"/>
      <c r="D46" s="664"/>
      <c r="E46" s="664"/>
      <c r="F46" s="664"/>
      <c r="G46" s="655"/>
      <c r="H46" s="46"/>
      <c r="I46" s="251">
        <f>SUM(I43:I45)</f>
        <v>0</v>
      </c>
      <c r="J46" s="251">
        <f>SUM(J43:J45)</f>
        <v>0</v>
      </c>
    </row>
    <row r="47" spans="1:10" ht="15" customHeight="1">
      <c r="A47" s="38">
        <v>5</v>
      </c>
      <c r="B47" s="697" t="s">
        <v>160</v>
      </c>
      <c r="C47" s="698"/>
      <c r="D47" s="698"/>
      <c r="E47" s="698"/>
      <c r="F47" s="698"/>
      <c r="G47" s="699"/>
      <c r="H47" s="38"/>
      <c r="I47" s="250"/>
      <c r="J47" s="250"/>
    </row>
    <row r="48" spans="1:10" ht="15" customHeight="1">
      <c r="A48" s="47">
        <v>6</v>
      </c>
      <c r="B48" s="700" t="s">
        <v>85</v>
      </c>
      <c r="C48" s="701"/>
      <c r="D48" s="701"/>
      <c r="E48" s="701"/>
      <c r="F48" s="701"/>
      <c r="G48" s="671"/>
      <c r="H48" s="47"/>
      <c r="I48" s="253"/>
      <c r="J48" s="253"/>
    </row>
    <row r="49" spans="1:10" ht="15" customHeight="1">
      <c r="A49" s="16"/>
      <c r="B49" s="672" t="s">
        <v>83</v>
      </c>
      <c r="C49" s="668"/>
      <c r="D49" s="668"/>
      <c r="E49" s="668"/>
      <c r="F49" s="668"/>
      <c r="G49" s="669"/>
      <c r="H49" s="20"/>
      <c r="I49" s="254">
        <f>I33+I40++I41+I42++I46+I47+I48</f>
        <v>292806</v>
      </c>
      <c r="J49" s="254">
        <f>J33+J40++J41+J42++J46+J47+J48</f>
        <v>292806</v>
      </c>
    </row>
    <row r="50" spans="1:10" ht="15" customHeight="1">
      <c r="A50" s="16"/>
      <c r="B50" s="672" t="s">
        <v>84</v>
      </c>
      <c r="C50" s="668"/>
      <c r="D50" s="668"/>
      <c r="E50" s="668"/>
      <c r="F50" s="668"/>
      <c r="G50" s="669"/>
      <c r="H50" s="20"/>
      <c r="I50" s="254">
        <f>I25+I49</f>
        <v>14710380</v>
      </c>
      <c r="J50" s="254">
        <f>J25+J49</f>
        <v>14293998</v>
      </c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</sheetData>
  <mergeCells count="50">
    <mergeCell ref="B10:G10"/>
    <mergeCell ref="B11:G11"/>
    <mergeCell ref="B6:G6"/>
    <mergeCell ref="B7:G7"/>
    <mergeCell ref="B8:G8"/>
    <mergeCell ref="B9:G9"/>
    <mergeCell ref="B1:I1"/>
    <mergeCell ref="B2:G2"/>
    <mergeCell ref="B3:G3"/>
    <mergeCell ref="B4:G4"/>
    <mergeCell ref="B18:G18"/>
    <mergeCell ref="B19:G19"/>
    <mergeCell ref="B20:G20"/>
    <mergeCell ref="B12:G12"/>
    <mergeCell ref="B13:G13"/>
    <mergeCell ref="B14:G14"/>
    <mergeCell ref="B15:G15"/>
    <mergeCell ref="B16:G16"/>
    <mergeCell ref="B17:G17"/>
    <mergeCell ref="B21:G21"/>
    <mergeCell ref="B22:G22"/>
    <mergeCell ref="B23:G23"/>
    <mergeCell ref="B24:G24"/>
    <mergeCell ref="B25:G25"/>
    <mergeCell ref="B27:G27"/>
    <mergeCell ref="B28:G28"/>
    <mergeCell ref="B29:G29"/>
    <mergeCell ref="B26:G26"/>
    <mergeCell ref="B36:G36"/>
    <mergeCell ref="B37:G37"/>
    <mergeCell ref="B30:G30"/>
    <mergeCell ref="B31:G31"/>
    <mergeCell ref="B32:G32"/>
    <mergeCell ref="B33:G33"/>
    <mergeCell ref="B50:G50"/>
    <mergeCell ref="B42:G42"/>
    <mergeCell ref="B43:G43"/>
    <mergeCell ref="B44:G44"/>
    <mergeCell ref="B46:G46"/>
    <mergeCell ref="B45:G45"/>
    <mergeCell ref="B5:G5"/>
    <mergeCell ref="B47:G47"/>
    <mergeCell ref="B48:G48"/>
    <mergeCell ref="B49:G49"/>
    <mergeCell ref="B38:G38"/>
    <mergeCell ref="B39:G39"/>
    <mergeCell ref="B40:G40"/>
    <mergeCell ref="B41:G41"/>
    <mergeCell ref="B34:G34"/>
    <mergeCell ref="B35:G35"/>
  </mergeCells>
  <printOptions/>
  <pageMargins left="0.44" right="0.21" top="0.3" bottom="0.19" header="0.12" footer="0.1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278"/>
  <sheetViews>
    <sheetView workbookViewId="0" topLeftCell="A199">
      <selection activeCell="M164" sqref="M164"/>
    </sheetView>
  </sheetViews>
  <sheetFormatPr defaultColWidth="9.140625" defaultRowHeight="12.75"/>
  <cols>
    <col min="1" max="1" width="4.00390625" style="0" customWidth="1"/>
    <col min="7" max="7" width="10.28125" style="0" customWidth="1"/>
    <col min="8" max="8" width="3.57421875" style="0" customWidth="1"/>
    <col min="9" max="9" width="10.57421875" style="0" customWidth="1"/>
    <col min="10" max="10" width="13.28125" style="0" customWidth="1"/>
    <col min="11" max="11" width="13.7109375" style="0" customWidth="1"/>
  </cols>
  <sheetData>
    <row r="1" spans="2:11" ht="17.25" thickBot="1">
      <c r="B1" s="662" t="s">
        <v>35</v>
      </c>
      <c r="C1" s="662"/>
      <c r="D1" s="662"/>
      <c r="E1" s="662"/>
      <c r="F1" s="662"/>
      <c r="G1" s="662"/>
      <c r="H1" s="662"/>
      <c r="I1" s="662"/>
      <c r="J1" s="662"/>
      <c r="K1" s="10">
        <v>2010</v>
      </c>
    </row>
    <row r="2" spans="1:11" ht="27.75" customHeight="1" thickBot="1">
      <c r="A2" s="13" t="s">
        <v>0</v>
      </c>
      <c r="B2" s="663" t="s">
        <v>36</v>
      </c>
      <c r="C2" s="644"/>
      <c r="D2" s="644"/>
      <c r="E2" s="644"/>
      <c r="F2" s="644"/>
      <c r="G2" s="645"/>
      <c r="H2" s="385" t="s">
        <v>584</v>
      </c>
      <c r="I2" s="14" t="s">
        <v>2</v>
      </c>
      <c r="J2" s="15" t="s">
        <v>1</v>
      </c>
      <c r="K2" s="15" t="s">
        <v>3</v>
      </c>
    </row>
    <row r="3" spans="1:11" ht="15" customHeight="1">
      <c r="A3" s="24" t="s">
        <v>38</v>
      </c>
      <c r="B3" s="646" t="s">
        <v>37</v>
      </c>
      <c r="C3" s="647"/>
      <c r="D3" s="647"/>
      <c r="E3" s="647"/>
      <c r="F3" s="647"/>
      <c r="G3" s="648"/>
      <c r="H3" s="384"/>
      <c r="I3" s="28"/>
      <c r="J3" s="247">
        <f>J112</f>
        <v>14417574</v>
      </c>
      <c r="K3" s="247">
        <f>K112</f>
        <v>14001192</v>
      </c>
    </row>
    <row r="4" spans="1:11" ht="15" customHeight="1">
      <c r="A4" s="36">
        <v>1</v>
      </c>
      <c r="B4" s="649" t="s">
        <v>39</v>
      </c>
      <c r="C4" s="650"/>
      <c r="D4" s="650"/>
      <c r="E4" s="650"/>
      <c r="F4" s="650"/>
      <c r="G4" s="651"/>
      <c r="H4" s="370">
        <v>1</v>
      </c>
      <c r="I4" s="37"/>
      <c r="J4" s="248">
        <f>J5+J8+J15+J23</f>
        <v>1228664</v>
      </c>
      <c r="K4" s="248">
        <f>K5+K8+K15+K23</f>
        <v>1420626</v>
      </c>
    </row>
    <row r="5" spans="1:11" ht="15" customHeight="1">
      <c r="A5" s="38"/>
      <c r="B5" s="670" t="s">
        <v>162</v>
      </c>
      <c r="C5" s="665"/>
      <c r="D5" s="665"/>
      <c r="E5" s="665"/>
      <c r="F5" s="665"/>
      <c r="G5" s="666"/>
      <c r="H5" s="43"/>
      <c r="I5" s="38">
        <v>50</v>
      </c>
      <c r="J5" s="252">
        <f>J6+J7</f>
        <v>0</v>
      </c>
      <c r="K5" s="252">
        <f>K6+K7</f>
        <v>0</v>
      </c>
    </row>
    <row r="6" spans="1:11" ht="15" customHeight="1">
      <c r="A6" s="38"/>
      <c r="B6" s="670" t="s">
        <v>164</v>
      </c>
      <c r="C6" s="665"/>
      <c r="D6" s="665"/>
      <c r="E6" s="665"/>
      <c r="F6" s="665"/>
      <c r="G6" s="666"/>
      <c r="H6" s="43"/>
      <c r="I6" s="38">
        <v>503</v>
      </c>
      <c r="J6" s="255"/>
      <c r="K6" s="255"/>
    </row>
    <row r="7" spans="1:11" ht="15" customHeight="1">
      <c r="A7" s="38"/>
      <c r="B7" s="670" t="s">
        <v>165</v>
      </c>
      <c r="C7" s="665"/>
      <c r="D7" s="665"/>
      <c r="E7" s="665"/>
      <c r="F7" s="665"/>
      <c r="G7" s="666"/>
      <c r="H7" s="43"/>
      <c r="I7" s="38">
        <v>504</v>
      </c>
      <c r="J7" s="255"/>
      <c r="K7" s="255"/>
    </row>
    <row r="8" spans="1:11" ht="15" customHeight="1">
      <c r="A8" s="38"/>
      <c r="B8" s="670" t="s">
        <v>161</v>
      </c>
      <c r="C8" s="665"/>
      <c r="D8" s="665"/>
      <c r="E8" s="665"/>
      <c r="F8" s="665"/>
      <c r="G8" s="666"/>
      <c r="H8" s="43"/>
      <c r="I8" s="38">
        <v>51</v>
      </c>
      <c r="J8" s="252">
        <f>J9+J12</f>
        <v>28736</v>
      </c>
      <c r="K8" s="252">
        <f>K9+K12</f>
        <v>58151</v>
      </c>
    </row>
    <row r="9" spans="1:11" ht="15" customHeight="1">
      <c r="A9" s="38"/>
      <c r="B9" s="670" t="s">
        <v>166</v>
      </c>
      <c r="C9" s="665"/>
      <c r="D9" s="665"/>
      <c r="E9" s="665"/>
      <c r="F9" s="665"/>
      <c r="G9" s="666"/>
      <c r="H9" s="43"/>
      <c r="I9" s="38">
        <v>511</v>
      </c>
      <c r="J9" s="255">
        <f>J10+J11</f>
        <v>0</v>
      </c>
      <c r="K9" s="255">
        <f>K10+K11</f>
        <v>0</v>
      </c>
    </row>
    <row r="10" spans="1:11" ht="15" customHeight="1">
      <c r="A10" s="38"/>
      <c r="B10" s="670" t="s">
        <v>167</v>
      </c>
      <c r="C10" s="665"/>
      <c r="D10" s="665"/>
      <c r="E10" s="665"/>
      <c r="F10" s="665"/>
      <c r="G10" s="666"/>
      <c r="H10" s="43"/>
      <c r="I10" s="38">
        <v>5111</v>
      </c>
      <c r="J10" s="255"/>
      <c r="K10" s="255"/>
    </row>
    <row r="11" spans="1:11" ht="15" customHeight="1">
      <c r="A11" s="38"/>
      <c r="B11" s="670" t="s">
        <v>163</v>
      </c>
      <c r="C11" s="665"/>
      <c r="D11" s="665"/>
      <c r="E11" s="665"/>
      <c r="F11" s="665"/>
      <c r="G11" s="666"/>
      <c r="H11" s="43"/>
      <c r="I11" s="38">
        <v>5114</v>
      </c>
      <c r="J11" s="255"/>
      <c r="K11" s="255"/>
    </row>
    <row r="12" spans="1:11" ht="15" customHeight="1">
      <c r="A12" s="38"/>
      <c r="B12" s="670" t="s">
        <v>168</v>
      </c>
      <c r="C12" s="665"/>
      <c r="D12" s="665"/>
      <c r="E12" s="665"/>
      <c r="F12" s="665"/>
      <c r="G12" s="666"/>
      <c r="H12" s="43"/>
      <c r="I12" s="38">
        <v>512</v>
      </c>
      <c r="J12" s="255">
        <f>J13+J14</f>
        <v>28736</v>
      </c>
      <c r="K12" s="255">
        <f>K13+K14</f>
        <v>58151</v>
      </c>
    </row>
    <row r="13" spans="1:11" ht="15" customHeight="1">
      <c r="A13" s="38"/>
      <c r="B13" s="670" t="s">
        <v>171</v>
      </c>
      <c r="C13" s="665"/>
      <c r="D13" s="665"/>
      <c r="E13" s="665"/>
      <c r="F13" s="665"/>
      <c r="G13" s="666"/>
      <c r="H13" s="43"/>
      <c r="I13" s="38">
        <v>5121</v>
      </c>
      <c r="J13" s="255">
        <v>15177</v>
      </c>
      <c r="K13" s="255">
        <v>51867</v>
      </c>
    </row>
    <row r="14" spans="1:11" ht="15" customHeight="1">
      <c r="A14" s="38"/>
      <c r="B14" s="670" t="s">
        <v>172</v>
      </c>
      <c r="C14" s="665"/>
      <c r="D14" s="665"/>
      <c r="E14" s="665"/>
      <c r="F14" s="665"/>
      <c r="G14" s="666"/>
      <c r="H14" s="43"/>
      <c r="I14" s="38">
        <v>5124</v>
      </c>
      <c r="J14" s="255">
        <v>13559</v>
      </c>
      <c r="K14" s="255">
        <v>6284</v>
      </c>
    </row>
    <row r="15" spans="1:11" ht="15" customHeight="1">
      <c r="A15" s="38"/>
      <c r="B15" s="670" t="s">
        <v>169</v>
      </c>
      <c r="C15" s="665"/>
      <c r="D15" s="665"/>
      <c r="E15" s="665"/>
      <c r="F15" s="665"/>
      <c r="G15" s="666"/>
      <c r="H15" s="43"/>
      <c r="I15" s="38">
        <v>53</v>
      </c>
      <c r="J15" s="252">
        <f>J16+J19</f>
        <v>1199928</v>
      </c>
      <c r="K15" s="252">
        <f>K16+K19</f>
        <v>1362475</v>
      </c>
    </row>
    <row r="16" spans="1:11" ht="15" customHeight="1">
      <c r="A16" s="38"/>
      <c r="B16" s="670" t="s">
        <v>359</v>
      </c>
      <c r="C16" s="665"/>
      <c r="D16" s="665"/>
      <c r="E16" s="665"/>
      <c r="F16" s="665"/>
      <c r="G16" s="666"/>
      <c r="H16" s="43"/>
      <c r="I16" s="38">
        <v>531</v>
      </c>
      <c r="J16" s="255">
        <f>J17+J18</f>
        <v>1199928</v>
      </c>
      <c r="K16" s="255">
        <f>K17+K18</f>
        <v>1362475</v>
      </c>
    </row>
    <row r="17" spans="1:11" ht="15" customHeight="1">
      <c r="A17" s="38" t="s">
        <v>170</v>
      </c>
      <c r="B17" s="670" t="s">
        <v>177</v>
      </c>
      <c r="C17" s="665"/>
      <c r="D17" s="665"/>
      <c r="E17" s="665"/>
      <c r="F17" s="665"/>
      <c r="G17" s="666"/>
      <c r="H17" s="43"/>
      <c r="I17" s="38">
        <v>5311</v>
      </c>
      <c r="J17" s="255">
        <v>1199928</v>
      </c>
      <c r="K17" s="255">
        <v>1362475</v>
      </c>
    </row>
    <row r="18" spans="1:11" ht="15" customHeight="1">
      <c r="A18" s="38"/>
      <c r="B18" s="670" t="s">
        <v>178</v>
      </c>
      <c r="C18" s="665"/>
      <c r="D18" s="665"/>
      <c r="E18" s="665"/>
      <c r="F18" s="665"/>
      <c r="G18" s="666"/>
      <c r="H18" s="43"/>
      <c r="I18" s="38">
        <v>5314</v>
      </c>
      <c r="J18" s="255"/>
      <c r="K18" s="255"/>
    </row>
    <row r="19" spans="1:11" ht="15" customHeight="1">
      <c r="A19" s="38"/>
      <c r="B19" s="670" t="s">
        <v>173</v>
      </c>
      <c r="C19" s="665"/>
      <c r="D19" s="665"/>
      <c r="E19" s="665"/>
      <c r="F19" s="665"/>
      <c r="G19" s="666"/>
      <c r="H19" s="43"/>
      <c r="I19" s="38">
        <v>532</v>
      </c>
      <c r="J19" s="255">
        <f>J20+J21+J22</f>
        <v>0</v>
      </c>
      <c r="K19" s="255">
        <f>K20+K21+K22</f>
        <v>0</v>
      </c>
    </row>
    <row r="20" spans="1:11" ht="15" customHeight="1">
      <c r="A20" s="38"/>
      <c r="B20" s="670" t="s">
        <v>174</v>
      </c>
      <c r="C20" s="665"/>
      <c r="D20" s="665"/>
      <c r="E20" s="665"/>
      <c r="F20" s="665"/>
      <c r="G20" s="666"/>
      <c r="H20" s="43"/>
      <c r="I20" s="38">
        <v>5321</v>
      </c>
      <c r="J20" s="255"/>
      <c r="K20" s="255"/>
    </row>
    <row r="21" spans="1:11" ht="15" customHeight="1">
      <c r="A21" s="38"/>
      <c r="B21" s="670" t="s">
        <v>175</v>
      </c>
      <c r="C21" s="665"/>
      <c r="D21" s="665"/>
      <c r="E21" s="665"/>
      <c r="F21" s="665"/>
      <c r="G21" s="666"/>
      <c r="H21" s="43"/>
      <c r="I21" s="38">
        <v>5322</v>
      </c>
      <c r="J21" s="255"/>
      <c r="K21" s="255"/>
    </row>
    <row r="22" spans="1:11" ht="15" customHeight="1">
      <c r="A22" s="38"/>
      <c r="B22" s="670" t="s">
        <v>176</v>
      </c>
      <c r="C22" s="665"/>
      <c r="D22" s="665"/>
      <c r="E22" s="665"/>
      <c r="F22" s="665"/>
      <c r="G22" s="666"/>
      <c r="H22" s="43"/>
      <c r="I22" s="38">
        <v>5328</v>
      </c>
      <c r="J22" s="255"/>
      <c r="K22" s="255"/>
    </row>
    <row r="23" spans="1:11" ht="15" customHeight="1">
      <c r="A23" s="38"/>
      <c r="B23" s="670" t="s">
        <v>179</v>
      </c>
      <c r="C23" s="665"/>
      <c r="D23" s="665"/>
      <c r="E23" s="665"/>
      <c r="F23" s="665"/>
      <c r="G23" s="666"/>
      <c r="H23" s="43"/>
      <c r="I23" s="38">
        <v>54</v>
      </c>
      <c r="J23" s="252">
        <f>J24+J27+J30</f>
        <v>0</v>
      </c>
      <c r="K23" s="252">
        <f>K24+K27+K30</f>
        <v>0</v>
      </c>
    </row>
    <row r="24" spans="1:11" s="30" customFormat="1" ht="15" customHeight="1">
      <c r="A24" s="50"/>
      <c r="B24" s="670" t="s">
        <v>180</v>
      </c>
      <c r="C24" s="665"/>
      <c r="D24" s="665"/>
      <c r="E24" s="665"/>
      <c r="F24" s="665"/>
      <c r="G24" s="666"/>
      <c r="H24" s="43"/>
      <c r="I24" s="38">
        <v>541</v>
      </c>
      <c r="J24" s="256">
        <f>J25+J26</f>
        <v>0</v>
      </c>
      <c r="K24" s="256">
        <f>K25+K26</f>
        <v>0</v>
      </c>
    </row>
    <row r="25" spans="1:11" s="30" customFormat="1" ht="15" customHeight="1">
      <c r="A25" s="50" t="s">
        <v>170</v>
      </c>
      <c r="B25" s="670" t="s">
        <v>181</v>
      </c>
      <c r="C25" s="665"/>
      <c r="D25" s="665"/>
      <c r="E25" s="665"/>
      <c r="F25" s="665"/>
      <c r="G25" s="666"/>
      <c r="H25" s="43"/>
      <c r="I25" s="38">
        <v>5411</v>
      </c>
      <c r="J25" s="256"/>
      <c r="K25" s="256"/>
    </row>
    <row r="26" spans="1:11" s="30" customFormat="1" ht="15" customHeight="1">
      <c r="A26" s="50"/>
      <c r="B26" s="670" t="s">
        <v>182</v>
      </c>
      <c r="C26" s="665"/>
      <c r="D26" s="665"/>
      <c r="E26" s="665"/>
      <c r="F26" s="665"/>
      <c r="G26" s="666"/>
      <c r="H26" s="43"/>
      <c r="I26" s="38">
        <v>5412</v>
      </c>
      <c r="J26" s="256"/>
      <c r="K26" s="256"/>
    </row>
    <row r="27" spans="1:11" ht="15" customHeight="1">
      <c r="A27" s="38"/>
      <c r="B27" s="670" t="s">
        <v>370</v>
      </c>
      <c r="C27" s="665"/>
      <c r="D27" s="665"/>
      <c r="E27" s="665"/>
      <c r="F27" s="665"/>
      <c r="G27" s="666"/>
      <c r="H27" s="43"/>
      <c r="I27" s="38">
        <v>543</v>
      </c>
      <c r="J27" s="256">
        <f>J28+J29</f>
        <v>0</v>
      </c>
      <c r="K27" s="256">
        <f>K28+K29</f>
        <v>0</v>
      </c>
    </row>
    <row r="28" spans="1:11" s="30" customFormat="1" ht="15" customHeight="1">
      <c r="A28" s="50"/>
      <c r="B28" s="670" t="s">
        <v>183</v>
      </c>
      <c r="C28" s="665"/>
      <c r="D28" s="665"/>
      <c r="E28" s="665"/>
      <c r="F28" s="665"/>
      <c r="G28" s="666"/>
      <c r="H28" s="43"/>
      <c r="I28" s="38">
        <v>5431</v>
      </c>
      <c r="J28" s="257"/>
      <c r="K28" s="257"/>
    </row>
    <row r="29" spans="1:11" s="30" customFormat="1" ht="15" customHeight="1">
      <c r="A29" s="50"/>
      <c r="B29" s="670" t="s">
        <v>184</v>
      </c>
      <c r="C29" s="665"/>
      <c r="D29" s="665"/>
      <c r="E29" s="665"/>
      <c r="F29" s="665"/>
      <c r="G29" s="666"/>
      <c r="H29" s="43"/>
      <c r="I29" s="38">
        <v>5432</v>
      </c>
      <c r="J29" s="257"/>
      <c r="K29" s="257"/>
    </row>
    <row r="30" spans="1:11" ht="15" customHeight="1">
      <c r="A30" s="38"/>
      <c r="B30" s="670" t="s">
        <v>185</v>
      </c>
      <c r="C30" s="665"/>
      <c r="D30" s="665"/>
      <c r="E30" s="665"/>
      <c r="F30" s="665"/>
      <c r="G30" s="666"/>
      <c r="H30" s="43"/>
      <c r="I30" s="38">
        <v>590</v>
      </c>
      <c r="J30" s="255">
        <f>J31+J32+J33</f>
        <v>0</v>
      </c>
      <c r="K30" s="255">
        <f>K31+K32+K33</f>
        <v>0</v>
      </c>
    </row>
    <row r="31" spans="1:11" ht="15" customHeight="1">
      <c r="A31" s="38"/>
      <c r="B31" s="638" t="s">
        <v>187</v>
      </c>
      <c r="C31" s="639"/>
      <c r="D31" s="639"/>
      <c r="E31" s="639"/>
      <c r="F31" s="639"/>
      <c r="G31" s="640"/>
      <c r="H31" s="365"/>
      <c r="I31" s="38">
        <v>5903</v>
      </c>
      <c r="J31" s="255"/>
      <c r="K31" s="255"/>
    </row>
    <row r="32" spans="1:11" ht="15" customHeight="1">
      <c r="A32" s="38"/>
      <c r="B32" s="670" t="s">
        <v>188</v>
      </c>
      <c r="C32" s="665"/>
      <c r="D32" s="665"/>
      <c r="E32" s="665"/>
      <c r="F32" s="665"/>
      <c r="G32" s="666"/>
      <c r="H32" s="43"/>
      <c r="I32" s="38">
        <v>5905</v>
      </c>
      <c r="J32" s="255"/>
      <c r="K32" s="255"/>
    </row>
    <row r="33" spans="1:11" ht="15" customHeight="1">
      <c r="A33" s="38"/>
      <c r="B33" s="670" t="s">
        <v>358</v>
      </c>
      <c r="C33" s="665"/>
      <c r="D33" s="665"/>
      <c r="E33" s="665"/>
      <c r="F33" s="665"/>
      <c r="G33" s="666"/>
      <c r="H33" s="43"/>
      <c r="I33" s="38">
        <v>5999</v>
      </c>
      <c r="J33" s="255"/>
      <c r="K33" s="255"/>
    </row>
    <row r="34" spans="1:11" ht="15" customHeight="1">
      <c r="A34" s="46"/>
      <c r="B34" s="667" t="s">
        <v>368</v>
      </c>
      <c r="C34" s="652"/>
      <c r="D34" s="652"/>
      <c r="E34" s="652"/>
      <c r="F34" s="652"/>
      <c r="G34" s="653"/>
      <c r="H34" s="361"/>
      <c r="I34" s="46"/>
      <c r="J34" s="251">
        <f>J4</f>
        <v>1228664</v>
      </c>
      <c r="K34" s="251">
        <f>K4</f>
        <v>1420626</v>
      </c>
    </row>
    <row r="35" spans="1:11" ht="15" customHeight="1">
      <c r="A35" s="38">
        <v>2</v>
      </c>
      <c r="B35" s="628" t="s">
        <v>186</v>
      </c>
      <c r="C35" s="629"/>
      <c r="D35" s="629"/>
      <c r="E35" s="629"/>
      <c r="F35" s="629"/>
      <c r="G35" s="630"/>
      <c r="H35" s="360"/>
      <c r="I35" s="38">
        <v>55</v>
      </c>
      <c r="J35" s="252">
        <f>J36+J38+J40</f>
        <v>0</v>
      </c>
      <c r="K35" s="252">
        <f>K36+K38+K40</f>
        <v>0</v>
      </c>
    </row>
    <row r="36" spans="1:11" ht="15" customHeight="1">
      <c r="A36" s="38" t="s">
        <v>41</v>
      </c>
      <c r="B36" s="670" t="s">
        <v>43</v>
      </c>
      <c r="C36" s="665"/>
      <c r="D36" s="665"/>
      <c r="E36" s="665"/>
      <c r="F36" s="665"/>
      <c r="G36" s="666"/>
      <c r="H36" s="43"/>
      <c r="I36" s="38">
        <v>551</v>
      </c>
      <c r="J36" s="255">
        <f>J37</f>
        <v>0</v>
      </c>
      <c r="K36" s="255">
        <f>K37</f>
        <v>0</v>
      </c>
    </row>
    <row r="37" spans="1:11" ht="15" customHeight="1">
      <c r="A37" s="38"/>
      <c r="B37" s="670" t="s">
        <v>191</v>
      </c>
      <c r="C37" s="665"/>
      <c r="D37" s="665"/>
      <c r="E37" s="665"/>
      <c r="F37" s="665"/>
      <c r="G37" s="666"/>
      <c r="H37" s="43"/>
      <c r="I37" s="38">
        <v>5511</v>
      </c>
      <c r="J37" s="255"/>
      <c r="K37" s="255"/>
    </row>
    <row r="38" spans="1:11" ht="15" customHeight="1">
      <c r="A38" s="38"/>
      <c r="B38" s="670" t="s">
        <v>189</v>
      </c>
      <c r="C38" s="665"/>
      <c r="D38" s="665"/>
      <c r="E38" s="665"/>
      <c r="F38" s="665"/>
      <c r="G38" s="666"/>
      <c r="H38" s="43"/>
      <c r="I38" s="51">
        <v>590</v>
      </c>
      <c r="J38" s="255">
        <f>J39</f>
        <v>0</v>
      </c>
      <c r="K38" s="255">
        <f>K39</f>
        <v>0</v>
      </c>
    </row>
    <row r="39" spans="1:11" ht="15" customHeight="1">
      <c r="A39" s="38"/>
      <c r="B39" s="654" t="s">
        <v>190</v>
      </c>
      <c r="C39" s="633"/>
      <c r="D39" s="633"/>
      <c r="E39" s="633"/>
      <c r="F39" s="633"/>
      <c r="G39" s="634"/>
      <c r="H39" s="366"/>
      <c r="I39" s="51">
        <v>599</v>
      </c>
      <c r="J39" s="255"/>
      <c r="K39" s="255"/>
    </row>
    <row r="40" spans="1:11" ht="15" customHeight="1">
      <c r="A40" s="38" t="s">
        <v>42</v>
      </c>
      <c r="B40" s="638" t="s">
        <v>44</v>
      </c>
      <c r="C40" s="639"/>
      <c r="D40" s="639"/>
      <c r="E40" s="639"/>
      <c r="F40" s="639"/>
      <c r="G40" s="640"/>
      <c r="H40" s="365"/>
      <c r="I40" s="38"/>
      <c r="J40" s="255">
        <f>J41+J42</f>
        <v>0</v>
      </c>
      <c r="K40" s="255">
        <f>K41+K42</f>
        <v>0</v>
      </c>
    </row>
    <row r="41" spans="1:11" ht="15" customHeight="1">
      <c r="A41" s="38"/>
      <c r="B41" s="670" t="s">
        <v>360</v>
      </c>
      <c r="C41" s="665"/>
      <c r="D41" s="665"/>
      <c r="E41" s="665"/>
      <c r="F41" s="665"/>
      <c r="G41" s="666"/>
      <c r="H41" s="43"/>
      <c r="I41" s="38">
        <v>552</v>
      </c>
      <c r="J41" s="258"/>
      <c r="K41" s="258"/>
    </row>
    <row r="42" spans="1:11" ht="15" customHeight="1">
      <c r="A42" s="38"/>
      <c r="B42" s="670" t="s">
        <v>361</v>
      </c>
      <c r="C42" s="665"/>
      <c r="D42" s="665"/>
      <c r="E42" s="665"/>
      <c r="F42" s="665"/>
      <c r="G42" s="666"/>
      <c r="H42" s="43"/>
      <c r="I42" s="38">
        <v>559</v>
      </c>
      <c r="J42" s="258"/>
      <c r="K42" s="258"/>
    </row>
    <row r="43" spans="1:11" ht="15" customHeight="1">
      <c r="A43" s="44"/>
      <c r="B43" s="667" t="s">
        <v>45</v>
      </c>
      <c r="C43" s="664"/>
      <c r="D43" s="664"/>
      <c r="E43" s="664"/>
      <c r="F43" s="664"/>
      <c r="G43" s="655"/>
      <c r="H43" s="368"/>
      <c r="I43" s="45"/>
      <c r="J43" s="251">
        <f>J35</f>
        <v>0</v>
      </c>
      <c r="K43" s="251">
        <f>K35</f>
        <v>0</v>
      </c>
    </row>
    <row r="44" spans="1:11" ht="15" customHeight="1">
      <c r="A44" s="38">
        <v>3</v>
      </c>
      <c r="B44" s="697" t="s">
        <v>46</v>
      </c>
      <c r="C44" s="698"/>
      <c r="D44" s="698"/>
      <c r="E44" s="698"/>
      <c r="F44" s="698"/>
      <c r="G44" s="699"/>
      <c r="H44" s="369">
        <v>2</v>
      </c>
      <c r="I44" s="38"/>
      <c r="J44" s="250">
        <f>J45+J49+J67+J69</f>
        <v>125712</v>
      </c>
      <c r="K44" s="250">
        <f>K45+K49+K67+K69</f>
        <v>328301</v>
      </c>
    </row>
    <row r="45" spans="1:11" ht="15" customHeight="1">
      <c r="A45" s="40" t="s">
        <v>41</v>
      </c>
      <c r="B45" s="670" t="s">
        <v>47</v>
      </c>
      <c r="C45" s="665"/>
      <c r="D45" s="665"/>
      <c r="E45" s="665"/>
      <c r="F45" s="665"/>
      <c r="G45" s="666"/>
      <c r="H45" s="43"/>
      <c r="I45" s="38"/>
      <c r="J45" s="250">
        <f>J46+J47+J48</f>
        <v>0</v>
      </c>
      <c r="K45" s="250">
        <f>K46+K47+K48</f>
        <v>0</v>
      </c>
    </row>
    <row r="46" spans="1:11" ht="15" customHeight="1">
      <c r="A46" s="40"/>
      <c r="B46" s="670" t="s">
        <v>363</v>
      </c>
      <c r="C46" s="665"/>
      <c r="D46" s="665"/>
      <c r="E46" s="665"/>
      <c r="F46" s="665"/>
      <c r="G46" s="666"/>
      <c r="H46" s="43"/>
      <c r="I46" s="38">
        <v>411</v>
      </c>
      <c r="J46" s="258"/>
      <c r="K46" s="258"/>
    </row>
    <row r="47" spans="1:11" ht="15" customHeight="1">
      <c r="A47" s="40"/>
      <c r="B47" s="654" t="s">
        <v>371</v>
      </c>
      <c r="C47" s="633"/>
      <c r="D47" s="633"/>
      <c r="E47" s="633"/>
      <c r="F47" s="633"/>
      <c r="G47" s="634"/>
      <c r="H47" s="366"/>
      <c r="I47" s="38">
        <v>413</v>
      </c>
      <c r="J47" s="258"/>
      <c r="K47" s="258"/>
    </row>
    <row r="48" spans="1:11" ht="15" customHeight="1">
      <c r="A48" s="40"/>
      <c r="B48" s="670" t="s">
        <v>362</v>
      </c>
      <c r="C48" s="665"/>
      <c r="D48" s="665"/>
      <c r="E48" s="665"/>
      <c r="F48" s="665"/>
      <c r="G48" s="666"/>
      <c r="H48" s="43"/>
      <c r="I48" s="38">
        <v>414</v>
      </c>
      <c r="J48" s="258"/>
      <c r="K48" s="258"/>
    </row>
    <row r="49" spans="1:11" ht="15" customHeight="1">
      <c r="A49" s="40" t="s">
        <v>42</v>
      </c>
      <c r="B49" s="670" t="s">
        <v>48</v>
      </c>
      <c r="C49" s="665"/>
      <c r="D49" s="665"/>
      <c r="E49" s="665"/>
      <c r="F49" s="665"/>
      <c r="G49" s="666"/>
      <c r="H49" s="43"/>
      <c r="I49" s="38"/>
      <c r="J49" s="252">
        <f>J50+J51+J52+J53+J54+J55+J56+J57+J58+J59+J60+J61+J62+J63+J64+J65+J66</f>
        <v>125712</v>
      </c>
      <c r="K49" s="252">
        <f>K50+K51+K52+K53+K54+K55+K56+K57+K58+K59+K60+K61+K62+K63+K64+K65+K66</f>
        <v>328301</v>
      </c>
    </row>
    <row r="50" spans="1:11" ht="15" customHeight="1">
      <c r="A50" s="40"/>
      <c r="B50" s="670" t="s">
        <v>192</v>
      </c>
      <c r="C50" s="665"/>
      <c r="D50" s="665"/>
      <c r="E50" s="665"/>
      <c r="F50" s="665"/>
      <c r="G50" s="666"/>
      <c r="H50" s="43"/>
      <c r="I50" s="38">
        <v>416</v>
      </c>
      <c r="J50" s="255"/>
      <c r="K50" s="255"/>
    </row>
    <row r="51" spans="1:11" ht="15" customHeight="1">
      <c r="A51" s="40"/>
      <c r="B51" s="670" t="s">
        <v>193</v>
      </c>
      <c r="C51" s="665"/>
      <c r="D51" s="665"/>
      <c r="E51" s="665"/>
      <c r="F51" s="665"/>
      <c r="G51" s="666"/>
      <c r="H51" s="43"/>
      <c r="I51" s="38">
        <v>418</v>
      </c>
      <c r="J51" s="255"/>
      <c r="K51" s="255"/>
    </row>
    <row r="52" spans="1:11" ht="15" customHeight="1">
      <c r="A52" s="40"/>
      <c r="B52" s="670" t="s">
        <v>194</v>
      </c>
      <c r="C52" s="665"/>
      <c r="D52" s="665"/>
      <c r="E52" s="665"/>
      <c r="F52" s="665"/>
      <c r="G52" s="666"/>
      <c r="H52" s="43"/>
      <c r="I52" s="38">
        <v>467</v>
      </c>
      <c r="J52" s="255"/>
      <c r="K52" s="255"/>
    </row>
    <row r="53" spans="1:11" ht="15" customHeight="1">
      <c r="A53" s="40"/>
      <c r="B53" s="670" t="s">
        <v>196</v>
      </c>
      <c r="C53" s="665"/>
      <c r="D53" s="665"/>
      <c r="E53" s="665"/>
      <c r="F53" s="665"/>
      <c r="G53" s="666"/>
      <c r="H53" s="43"/>
      <c r="I53" s="38">
        <v>465</v>
      </c>
      <c r="J53" s="255"/>
      <c r="K53" s="255"/>
    </row>
    <row r="54" spans="1:11" ht="15" customHeight="1">
      <c r="A54" s="40"/>
      <c r="B54" s="670" t="s">
        <v>195</v>
      </c>
      <c r="C54" s="665"/>
      <c r="D54" s="665"/>
      <c r="E54" s="665"/>
      <c r="F54" s="665"/>
      <c r="G54" s="666"/>
      <c r="H54" s="43"/>
      <c r="I54" s="38">
        <v>444</v>
      </c>
      <c r="J54" s="255">
        <v>125712</v>
      </c>
      <c r="K54" s="255">
        <v>328301</v>
      </c>
    </row>
    <row r="55" spans="1:11" ht="15" customHeight="1">
      <c r="A55" s="40"/>
      <c r="B55" s="670" t="s">
        <v>197</v>
      </c>
      <c r="C55" s="665"/>
      <c r="D55" s="665"/>
      <c r="E55" s="665"/>
      <c r="F55" s="665"/>
      <c r="G55" s="666"/>
      <c r="H55" s="43"/>
      <c r="I55" s="38">
        <v>442</v>
      </c>
      <c r="J55" s="255"/>
      <c r="K55" s="255"/>
    </row>
    <row r="56" spans="1:11" ht="15" customHeight="1">
      <c r="A56" s="40"/>
      <c r="B56" s="670" t="s">
        <v>198</v>
      </c>
      <c r="C56" s="665"/>
      <c r="D56" s="665"/>
      <c r="E56" s="665"/>
      <c r="F56" s="665"/>
      <c r="G56" s="666"/>
      <c r="H56" s="43"/>
      <c r="I56" s="38">
        <v>443</v>
      </c>
      <c r="J56" s="255"/>
      <c r="K56" s="255"/>
    </row>
    <row r="57" spans="1:11" ht="15" customHeight="1">
      <c r="A57" s="40"/>
      <c r="B57" s="670" t="s">
        <v>199</v>
      </c>
      <c r="C57" s="665"/>
      <c r="D57" s="665"/>
      <c r="E57" s="665"/>
      <c r="F57" s="665"/>
      <c r="G57" s="666"/>
      <c r="H57" s="43"/>
      <c r="I57" s="38">
        <v>449</v>
      </c>
      <c r="J57" s="255"/>
      <c r="K57" s="255"/>
    </row>
    <row r="58" spans="1:11" ht="15" customHeight="1">
      <c r="A58" s="40"/>
      <c r="B58" s="670" t="s">
        <v>200</v>
      </c>
      <c r="C58" s="665"/>
      <c r="D58" s="665"/>
      <c r="E58" s="665"/>
      <c r="F58" s="665"/>
      <c r="G58" s="666"/>
      <c r="H58" s="43"/>
      <c r="I58" s="38">
        <v>4454</v>
      </c>
      <c r="J58" s="255"/>
      <c r="K58" s="255"/>
    </row>
    <row r="59" spans="1:11" ht="15" customHeight="1">
      <c r="A59" s="40"/>
      <c r="B59" s="670" t="s">
        <v>372</v>
      </c>
      <c r="C59" s="665"/>
      <c r="D59" s="665"/>
      <c r="E59" s="665"/>
      <c r="F59" s="665"/>
      <c r="G59" s="666"/>
      <c r="H59" s="43"/>
      <c r="I59" s="38">
        <v>447</v>
      </c>
      <c r="J59" s="255"/>
      <c r="K59" s="255"/>
    </row>
    <row r="60" spans="1:11" ht="15" customHeight="1">
      <c r="A60" s="40"/>
      <c r="B60" s="670" t="s">
        <v>201</v>
      </c>
      <c r="C60" s="665"/>
      <c r="D60" s="665"/>
      <c r="E60" s="665"/>
      <c r="F60" s="665"/>
      <c r="G60" s="666"/>
      <c r="H60" s="43"/>
      <c r="I60" s="38">
        <v>448</v>
      </c>
      <c r="J60" s="255"/>
      <c r="K60" s="255"/>
    </row>
    <row r="61" spans="1:11" ht="15" customHeight="1">
      <c r="A61" s="40"/>
      <c r="B61" s="670" t="s">
        <v>202</v>
      </c>
      <c r="C61" s="665"/>
      <c r="D61" s="665"/>
      <c r="E61" s="665"/>
      <c r="F61" s="665"/>
      <c r="G61" s="666"/>
      <c r="H61" s="43"/>
      <c r="I61" s="38">
        <v>451</v>
      </c>
      <c r="J61" s="255"/>
      <c r="K61" s="255"/>
    </row>
    <row r="62" spans="1:13" ht="15" customHeight="1">
      <c r="A62" s="40"/>
      <c r="B62" s="670" t="s">
        <v>203</v>
      </c>
      <c r="C62" s="665"/>
      <c r="D62" s="665"/>
      <c r="E62" s="665"/>
      <c r="F62" s="665"/>
      <c r="G62" s="666"/>
      <c r="H62" s="43"/>
      <c r="I62" s="38">
        <v>455</v>
      </c>
      <c r="J62" s="255"/>
      <c r="K62" s="255"/>
      <c r="M62" s="28">
        <f>M35</f>
        <v>0</v>
      </c>
    </row>
    <row r="63" spans="1:11" ht="15" customHeight="1">
      <c r="A63" s="40"/>
      <c r="B63" s="670" t="s">
        <v>204</v>
      </c>
      <c r="C63" s="665"/>
      <c r="D63" s="665"/>
      <c r="E63" s="665"/>
      <c r="F63" s="665"/>
      <c r="G63" s="666"/>
      <c r="H63" s="43"/>
      <c r="I63" s="38">
        <v>456</v>
      </c>
      <c r="J63" s="255"/>
      <c r="K63" s="255"/>
    </row>
    <row r="64" spans="1:11" ht="15" customHeight="1">
      <c r="A64" s="40"/>
      <c r="B64" s="670" t="s">
        <v>205</v>
      </c>
      <c r="C64" s="665"/>
      <c r="D64" s="665"/>
      <c r="E64" s="665"/>
      <c r="F64" s="665"/>
      <c r="G64" s="666"/>
      <c r="H64" s="43"/>
      <c r="I64" s="38">
        <v>401</v>
      </c>
      <c r="J64" s="255"/>
      <c r="K64" s="255"/>
    </row>
    <row r="65" spans="1:11" ht="15" customHeight="1">
      <c r="A65" s="40"/>
      <c r="B65" s="41" t="s">
        <v>206</v>
      </c>
      <c r="C65" s="42"/>
      <c r="D65" s="42"/>
      <c r="E65" s="42"/>
      <c r="F65" s="42"/>
      <c r="G65" s="43"/>
      <c r="H65" s="43"/>
      <c r="I65" s="38">
        <v>404</v>
      </c>
      <c r="J65" s="255"/>
      <c r="K65" s="255"/>
    </row>
    <row r="66" spans="1:11" ht="15" customHeight="1">
      <c r="A66" s="40"/>
      <c r="B66" s="670" t="s">
        <v>207</v>
      </c>
      <c r="C66" s="665"/>
      <c r="D66" s="665"/>
      <c r="E66" s="665"/>
      <c r="F66" s="665"/>
      <c r="G66" s="666"/>
      <c r="H66" s="43"/>
      <c r="I66" s="38">
        <v>49</v>
      </c>
      <c r="J66" s="255"/>
      <c r="K66" s="255"/>
    </row>
    <row r="67" spans="1:11" ht="15" customHeight="1">
      <c r="A67" s="40" t="s">
        <v>49</v>
      </c>
      <c r="B67" s="670" t="s">
        <v>50</v>
      </c>
      <c r="C67" s="665"/>
      <c r="D67" s="665"/>
      <c r="E67" s="665"/>
      <c r="F67" s="665"/>
      <c r="G67" s="666"/>
      <c r="H67" s="43"/>
      <c r="I67" s="38"/>
      <c r="J67" s="250">
        <f>J68</f>
        <v>0</v>
      </c>
      <c r="K67" s="250">
        <f>K68</f>
        <v>0</v>
      </c>
    </row>
    <row r="68" spans="1:11" ht="15" customHeight="1">
      <c r="A68" s="40"/>
      <c r="B68" s="670" t="s">
        <v>208</v>
      </c>
      <c r="C68" s="665"/>
      <c r="D68" s="665"/>
      <c r="E68" s="665"/>
      <c r="F68" s="665"/>
      <c r="G68" s="666"/>
      <c r="H68" s="42"/>
      <c r="I68" s="53">
        <v>469</v>
      </c>
      <c r="J68" s="259"/>
      <c r="K68" s="259"/>
    </row>
    <row r="69" spans="1:11" ht="15" customHeight="1">
      <c r="A69" s="40" t="s">
        <v>51</v>
      </c>
      <c r="B69" s="670" t="s">
        <v>52</v>
      </c>
      <c r="C69" s="665"/>
      <c r="D69" s="665"/>
      <c r="E69" s="665"/>
      <c r="F69" s="665"/>
      <c r="G69" s="666"/>
      <c r="H69" s="42"/>
      <c r="I69" s="54"/>
      <c r="J69" s="260">
        <f>J70</f>
        <v>0</v>
      </c>
      <c r="K69" s="260">
        <f>K70</f>
        <v>0</v>
      </c>
    </row>
    <row r="70" spans="1:11" ht="15" customHeight="1">
      <c r="A70" s="40"/>
      <c r="B70" s="670" t="s">
        <v>209</v>
      </c>
      <c r="C70" s="665"/>
      <c r="D70" s="665"/>
      <c r="E70" s="665"/>
      <c r="F70" s="665"/>
      <c r="G70" s="666"/>
      <c r="H70" s="42"/>
      <c r="I70" s="54">
        <v>460</v>
      </c>
      <c r="J70" s="259"/>
      <c r="K70" s="259"/>
    </row>
    <row r="71" spans="1:11" ht="15" customHeight="1">
      <c r="A71" s="44"/>
      <c r="B71" s="667" t="s">
        <v>53</v>
      </c>
      <c r="C71" s="664"/>
      <c r="D71" s="664"/>
      <c r="E71" s="664"/>
      <c r="F71" s="664"/>
      <c r="G71" s="655"/>
      <c r="H71" s="368"/>
      <c r="I71" s="45"/>
      <c r="J71" s="251">
        <f>J44</f>
        <v>125712</v>
      </c>
      <c r="K71" s="251">
        <f>K44</f>
        <v>328301</v>
      </c>
    </row>
    <row r="72" spans="1:11" ht="15" customHeight="1">
      <c r="A72" s="38">
        <v>4</v>
      </c>
      <c r="B72" s="697" t="s">
        <v>54</v>
      </c>
      <c r="C72" s="698"/>
      <c r="D72" s="698"/>
      <c r="E72" s="698"/>
      <c r="F72" s="698"/>
      <c r="G72" s="699"/>
      <c r="H72" s="369">
        <v>3</v>
      </c>
      <c r="I72" s="38"/>
      <c r="J72" s="250">
        <f>J73+J85+J90+J95+J98</f>
        <v>13063198</v>
      </c>
      <c r="K72" s="250">
        <f>K73+K85+K90+K95+K98</f>
        <v>12252265</v>
      </c>
    </row>
    <row r="73" spans="1:11" ht="15" customHeight="1">
      <c r="A73" s="40" t="s">
        <v>41</v>
      </c>
      <c r="B73" s="670" t="s">
        <v>56</v>
      </c>
      <c r="C73" s="665"/>
      <c r="D73" s="665"/>
      <c r="E73" s="665"/>
      <c r="F73" s="665"/>
      <c r="G73" s="666"/>
      <c r="H73" s="43"/>
      <c r="I73" s="38"/>
      <c r="J73" s="250">
        <f>J74+J77+J84</f>
        <v>4740946</v>
      </c>
      <c r="K73" s="250">
        <f>K74+K77+K84</f>
        <v>5190704</v>
      </c>
    </row>
    <row r="74" spans="1:11" ht="15" customHeight="1">
      <c r="A74" s="40"/>
      <c r="B74" s="670" t="s">
        <v>210</v>
      </c>
      <c r="C74" s="665"/>
      <c r="D74" s="665"/>
      <c r="E74" s="665"/>
      <c r="F74" s="665"/>
      <c r="G74" s="666"/>
      <c r="H74" s="43"/>
      <c r="I74" s="38">
        <v>31</v>
      </c>
      <c r="J74" s="258">
        <f>J75+J76</f>
        <v>3750000</v>
      </c>
      <c r="K74" s="258">
        <f>K75+K76</f>
        <v>4199758</v>
      </c>
    </row>
    <row r="75" spans="1:11" ht="15" customHeight="1">
      <c r="A75" s="40"/>
      <c r="B75" s="670" t="s">
        <v>218</v>
      </c>
      <c r="C75" s="665"/>
      <c r="D75" s="665"/>
      <c r="E75" s="665"/>
      <c r="F75" s="665"/>
      <c r="G75" s="666"/>
      <c r="H75" s="43"/>
      <c r="I75" s="38">
        <v>311</v>
      </c>
      <c r="J75" s="258">
        <v>3750000</v>
      </c>
      <c r="K75" s="258">
        <v>4199758</v>
      </c>
    </row>
    <row r="76" spans="1:11" ht="15" customHeight="1">
      <c r="A76" s="40"/>
      <c r="B76" s="670" t="s">
        <v>622</v>
      </c>
      <c r="C76" s="665"/>
      <c r="D76" s="665"/>
      <c r="E76" s="665"/>
      <c r="F76" s="665"/>
      <c r="G76" s="666"/>
      <c r="H76" s="43"/>
      <c r="I76" s="38">
        <v>391</v>
      </c>
      <c r="J76" s="258"/>
      <c r="K76" s="258"/>
    </row>
    <row r="77" spans="1:11" ht="15" customHeight="1">
      <c r="A77" s="40"/>
      <c r="B77" s="670" t="s">
        <v>211</v>
      </c>
      <c r="C77" s="665"/>
      <c r="D77" s="665"/>
      <c r="E77" s="665"/>
      <c r="F77" s="665"/>
      <c r="G77" s="666"/>
      <c r="H77" s="43"/>
      <c r="I77" s="38">
        <v>312</v>
      </c>
      <c r="J77" s="258">
        <f>J78+J79+J80+J81+J82+J83</f>
        <v>990946</v>
      </c>
      <c r="K77" s="258">
        <f>K78+K79+K80+K81+K82+K83</f>
        <v>990946</v>
      </c>
    </row>
    <row r="78" spans="1:11" ht="15" customHeight="1">
      <c r="A78" s="40"/>
      <c r="B78" s="635" t="s">
        <v>621</v>
      </c>
      <c r="C78" s="636"/>
      <c r="D78" s="636"/>
      <c r="E78" s="636"/>
      <c r="F78" s="636"/>
      <c r="G78" s="637"/>
      <c r="H78" s="364"/>
      <c r="I78" s="38">
        <v>3123</v>
      </c>
      <c r="J78" s="258"/>
      <c r="K78" s="258"/>
    </row>
    <row r="79" spans="1:11" ht="15" customHeight="1">
      <c r="A79" s="40"/>
      <c r="B79" s="635" t="s">
        <v>219</v>
      </c>
      <c r="C79" s="636"/>
      <c r="D79" s="636"/>
      <c r="E79" s="636"/>
      <c r="F79" s="636"/>
      <c r="G79" s="637"/>
      <c r="H79" s="364"/>
      <c r="I79" s="38">
        <v>3124</v>
      </c>
      <c r="J79" s="258">
        <v>990946</v>
      </c>
      <c r="K79" s="258">
        <v>990946</v>
      </c>
    </row>
    <row r="80" spans="1:11" ht="15" customHeight="1">
      <c r="A80" s="40"/>
      <c r="B80" s="635" t="s">
        <v>220</v>
      </c>
      <c r="C80" s="636"/>
      <c r="D80" s="636"/>
      <c r="E80" s="636"/>
      <c r="F80" s="636"/>
      <c r="G80" s="637"/>
      <c r="H80" s="364"/>
      <c r="I80" s="38">
        <v>3125</v>
      </c>
      <c r="J80" s="258"/>
      <c r="K80" s="258"/>
    </row>
    <row r="81" spans="1:11" ht="15" customHeight="1">
      <c r="A81" s="40"/>
      <c r="B81" s="635" t="s">
        <v>221</v>
      </c>
      <c r="C81" s="636"/>
      <c r="D81" s="636"/>
      <c r="E81" s="636"/>
      <c r="F81" s="636"/>
      <c r="G81" s="637"/>
      <c r="H81" s="364"/>
      <c r="I81" s="38">
        <v>3126</v>
      </c>
      <c r="J81" s="258"/>
      <c r="K81" s="258"/>
    </row>
    <row r="82" spans="1:11" ht="15" customHeight="1">
      <c r="A82" s="40"/>
      <c r="B82" s="635" t="s">
        <v>222</v>
      </c>
      <c r="C82" s="636"/>
      <c r="D82" s="636"/>
      <c r="E82" s="636"/>
      <c r="F82" s="636"/>
      <c r="G82" s="637"/>
      <c r="H82" s="364"/>
      <c r="I82" s="38">
        <v>3127</v>
      </c>
      <c r="J82" s="258"/>
      <c r="K82" s="258"/>
    </row>
    <row r="83" spans="1:11" ht="15" customHeight="1">
      <c r="A83" s="40"/>
      <c r="B83" s="670" t="s">
        <v>623</v>
      </c>
      <c r="C83" s="665"/>
      <c r="D83" s="665"/>
      <c r="E83" s="665"/>
      <c r="F83" s="665"/>
      <c r="G83" s="666"/>
      <c r="H83" s="364"/>
      <c r="I83" s="38">
        <v>392</v>
      </c>
      <c r="J83" s="258"/>
      <c r="K83" s="258"/>
    </row>
    <row r="84" spans="1:11" ht="15" customHeight="1">
      <c r="A84" s="40"/>
      <c r="B84" s="670" t="s">
        <v>624</v>
      </c>
      <c r="C84" s="665"/>
      <c r="D84" s="665"/>
      <c r="E84" s="665"/>
      <c r="F84" s="665"/>
      <c r="G84" s="666"/>
      <c r="H84" s="364"/>
      <c r="I84" s="38">
        <v>32</v>
      </c>
      <c r="J84" s="258"/>
      <c r="K84" s="258"/>
    </row>
    <row r="85" spans="1:11" ht="15" customHeight="1">
      <c r="A85" s="40" t="s">
        <v>42</v>
      </c>
      <c r="B85" s="670" t="s">
        <v>227</v>
      </c>
      <c r="C85" s="665"/>
      <c r="D85" s="665"/>
      <c r="E85" s="665"/>
      <c r="F85" s="665"/>
      <c r="G85" s="666"/>
      <c r="H85" s="43"/>
      <c r="I85" s="38">
        <v>33</v>
      </c>
      <c r="J85" s="250">
        <f>J86+J87+J88-J89</f>
        <v>0</v>
      </c>
      <c r="K85" s="250">
        <f>K86+K87+K88-K89</f>
        <v>0</v>
      </c>
    </row>
    <row r="86" spans="1:11" ht="15" customHeight="1">
      <c r="A86" s="40"/>
      <c r="B86" s="670" t="s">
        <v>223</v>
      </c>
      <c r="C86" s="665"/>
      <c r="D86" s="665"/>
      <c r="E86" s="665"/>
      <c r="F86" s="665"/>
      <c r="G86" s="666"/>
      <c r="H86" s="43"/>
      <c r="I86" s="38">
        <v>331</v>
      </c>
      <c r="J86" s="258"/>
      <c r="K86" s="258"/>
    </row>
    <row r="87" spans="1:11" ht="15" customHeight="1">
      <c r="A87" s="40"/>
      <c r="B87" s="670" t="s">
        <v>224</v>
      </c>
      <c r="C87" s="665"/>
      <c r="D87" s="665"/>
      <c r="E87" s="665"/>
      <c r="F87" s="665"/>
      <c r="G87" s="666"/>
      <c r="H87" s="43"/>
      <c r="I87" s="38">
        <v>332</v>
      </c>
      <c r="J87" s="258"/>
      <c r="K87" s="258"/>
    </row>
    <row r="88" spans="1:11" ht="15" customHeight="1">
      <c r="A88" s="40"/>
      <c r="B88" s="670" t="s">
        <v>225</v>
      </c>
      <c r="C88" s="665"/>
      <c r="D88" s="665"/>
      <c r="E88" s="665"/>
      <c r="F88" s="665"/>
      <c r="G88" s="666"/>
      <c r="H88" s="43"/>
      <c r="I88" s="38">
        <v>333</v>
      </c>
      <c r="J88" s="258"/>
      <c r="K88" s="258"/>
    </row>
    <row r="89" spans="1:11" ht="15" customHeight="1">
      <c r="A89" s="40"/>
      <c r="B89" s="670" t="s">
        <v>226</v>
      </c>
      <c r="C89" s="665"/>
      <c r="D89" s="665"/>
      <c r="E89" s="665"/>
      <c r="F89" s="665"/>
      <c r="G89" s="666"/>
      <c r="H89" s="43"/>
      <c r="I89" s="38">
        <v>393</v>
      </c>
      <c r="J89" s="258"/>
      <c r="K89" s="258"/>
    </row>
    <row r="90" spans="1:11" ht="15" customHeight="1">
      <c r="A90" s="40" t="s">
        <v>49</v>
      </c>
      <c r="B90" s="670" t="s">
        <v>289</v>
      </c>
      <c r="C90" s="665"/>
      <c r="D90" s="665"/>
      <c r="E90" s="665"/>
      <c r="F90" s="665"/>
      <c r="G90" s="666"/>
      <c r="H90" s="43"/>
      <c r="I90" s="38">
        <v>34</v>
      </c>
      <c r="J90" s="250">
        <f>J91+J92+J93-J94</f>
        <v>0</v>
      </c>
      <c r="K90" s="250">
        <f>K91+K92+K93-K94</f>
        <v>0</v>
      </c>
    </row>
    <row r="91" spans="1:11" ht="15" customHeight="1">
      <c r="A91" s="40"/>
      <c r="B91" s="670" t="s">
        <v>228</v>
      </c>
      <c r="C91" s="665"/>
      <c r="D91" s="665"/>
      <c r="E91" s="665"/>
      <c r="F91" s="665"/>
      <c r="G91" s="666"/>
      <c r="H91" s="43"/>
      <c r="I91" s="38">
        <v>342</v>
      </c>
      <c r="J91" s="258"/>
      <c r="K91" s="258"/>
    </row>
    <row r="92" spans="1:11" ht="15" customHeight="1">
      <c r="A92" s="40"/>
      <c r="B92" s="670" t="s">
        <v>231</v>
      </c>
      <c r="C92" s="665"/>
      <c r="D92" s="665"/>
      <c r="E92" s="665"/>
      <c r="F92" s="665"/>
      <c r="G92" s="666"/>
      <c r="H92" s="43"/>
      <c r="I92" s="38">
        <v>341</v>
      </c>
      <c r="J92" s="258"/>
      <c r="K92" s="258"/>
    </row>
    <row r="93" spans="1:11" ht="15" customHeight="1">
      <c r="A93" s="40"/>
      <c r="B93" s="670" t="s">
        <v>229</v>
      </c>
      <c r="C93" s="665"/>
      <c r="D93" s="665"/>
      <c r="E93" s="665"/>
      <c r="F93" s="665"/>
      <c r="G93" s="666"/>
      <c r="H93" s="43"/>
      <c r="I93" s="38">
        <v>347</v>
      </c>
      <c r="J93" s="258"/>
      <c r="K93" s="258"/>
    </row>
    <row r="94" spans="1:11" ht="15" customHeight="1">
      <c r="A94" s="40"/>
      <c r="B94" s="670" t="s">
        <v>230</v>
      </c>
      <c r="C94" s="665"/>
      <c r="D94" s="665"/>
      <c r="E94" s="665"/>
      <c r="F94" s="665"/>
      <c r="G94" s="666"/>
      <c r="H94" s="43"/>
      <c r="I94" s="38">
        <v>394</v>
      </c>
      <c r="J94" s="258"/>
      <c r="K94" s="258"/>
    </row>
    <row r="95" spans="1:11" ht="15" customHeight="1">
      <c r="A95" s="40" t="s">
        <v>51</v>
      </c>
      <c r="B95" s="670" t="s">
        <v>290</v>
      </c>
      <c r="C95" s="665"/>
      <c r="D95" s="665"/>
      <c r="E95" s="665"/>
      <c r="F95" s="665"/>
      <c r="G95" s="666"/>
      <c r="H95" s="43"/>
      <c r="I95" s="38">
        <v>35</v>
      </c>
      <c r="J95" s="250">
        <f>J96-J97</f>
        <v>8322252</v>
      </c>
      <c r="K95" s="250">
        <f>K96-K97</f>
        <v>7061561</v>
      </c>
    </row>
    <row r="96" spans="1:11" ht="15" customHeight="1">
      <c r="A96" s="40"/>
      <c r="B96" s="670" t="s">
        <v>364</v>
      </c>
      <c r="C96" s="665"/>
      <c r="D96" s="665"/>
      <c r="E96" s="665"/>
      <c r="F96" s="665"/>
      <c r="G96" s="666"/>
      <c r="H96" s="43"/>
      <c r="I96" s="38">
        <v>351</v>
      </c>
      <c r="J96" s="258">
        <v>8322252</v>
      </c>
      <c r="K96" s="258">
        <v>7061561</v>
      </c>
    </row>
    <row r="97" spans="1:11" ht="15" customHeight="1">
      <c r="A97" s="40"/>
      <c r="B97" s="654" t="s">
        <v>212</v>
      </c>
      <c r="C97" s="633"/>
      <c r="D97" s="633"/>
      <c r="E97" s="633"/>
      <c r="F97" s="633"/>
      <c r="G97" s="634"/>
      <c r="H97" s="366"/>
      <c r="I97" s="38">
        <v>395</v>
      </c>
      <c r="J97" s="258"/>
      <c r="K97" s="258"/>
    </row>
    <row r="98" spans="1:11" ht="15" customHeight="1">
      <c r="A98" s="40" t="s">
        <v>55</v>
      </c>
      <c r="B98" s="670" t="s">
        <v>60</v>
      </c>
      <c r="C98" s="665"/>
      <c r="D98" s="665"/>
      <c r="E98" s="665"/>
      <c r="F98" s="665"/>
      <c r="G98" s="666"/>
      <c r="H98" s="43"/>
      <c r="I98" s="38"/>
      <c r="J98" s="250">
        <f>J99+J100+J101+J102+J103</f>
        <v>0</v>
      </c>
      <c r="K98" s="250">
        <f>K99+K100+K101+K102+K103</f>
        <v>0</v>
      </c>
    </row>
    <row r="99" spans="1:11" ht="15" customHeight="1">
      <c r="A99" s="40"/>
      <c r="B99" s="670" t="s">
        <v>213</v>
      </c>
      <c r="C99" s="665"/>
      <c r="D99" s="665"/>
      <c r="E99" s="665"/>
      <c r="F99" s="665"/>
      <c r="G99" s="666"/>
      <c r="H99" s="43"/>
      <c r="I99" s="38">
        <v>371</v>
      </c>
      <c r="J99" s="258"/>
      <c r="K99" s="258"/>
    </row>
    <row r="100" spans="1:11" ht="15" customHeight="1">
      <c r="A100" s="40"/>
      <c r="B100" s="670" t="s">
        <v>214</v>
      </c>
      <c r="C100" s="665"/>
      <c r="D100" s="665"/>
      <c r="E100" s="665"/>
      <c r="F100" s="665"/>
      <c r="G100" s="666"/>
      <c r="H100" s="43"/>
      <c r="I100" s="38">
        <v>372</v>
      </c>
      <c r="J100" s="258"/>
      <c r="K100" s="258"/>
    </row>
    <row r="101" spans="1:11" ht="15" customHeight="1">
      <c r="A101" s="40"/>
      <c r="B101" s="670" t="s">
        <v>215</v>
      </c>
      <c r="C101" s="665"/>
      <c r="D101" s="665"/>
      <c r="E101" s="665"/>
      <c r="F101" s="665"/>
      <c r="G101" s="666"/>
      <c r="H101" s="43"/>
      <c r="I101" s="38">
        <v>374</v>
      </c>
      <c r="J101" s="258"/>
      <c r="K101" s="258"/>
    </row>
    <row r="102" spans="1:11" ht="15" customHeight="1">
      <c r="A102" s="40"/>
      <c r="B102" s="670" t="s">
        <v>216</v>
      </c>
      <c r="C102" s="665"/>
      <c r="D102" s="665"/>
      <c r="E102" s="665"/>
      <c r="F102" s="665"/>
      <c r="G102" s="666"/>
      <c r="H102" s="43"/>
      <c r="I102" s="38">
        <v>375</v>
      </c>
      <c r="J102" s="258"/>
      <c r="K102" s="258"/>
    </row>
    <row r="103" spans="1:11" ht="15" customHeight="1">
      <c r="A103" s="40"/>
      <c r="B103" s="670" t="s">
        <v>217</v>
      </c>
      <c r="C103" s="665"/>
      <c r="D103" s="665"/>
      <c r="E103" s="665"/>
      <c r="F103" s="665"/>
      <c r="G103" s="666"/>
      <c r="H103" s="43"/>
      <c r="I103" s="38">
        <v>376</v>
      </c>
      <c r="J103" s="258"/>
      <c r="K103" s="258"/>
    </row>
    <row r="104" spans="1:11" ht="15" customHeight="1">
      <c r="A104" s="44"/>
      <c r="B104" s="667" t="s">
        <v>61</v>
      </c>
      <c r="C104" s="664"/>
      <c r="D104" s="664"/>
      <c r="E104" s="664"/>
      <c r="F104" s="664"/>
      <c r="G104" s="655"/>
      <c r="H104" s="368"/>
      <c r="I104" s="46"/>
      <c r="J104" s="251">
        <f>J72</f>
        <v>13063198</v>
      </c>
      <c r="K104" s="251">
        <f>K72</f>
        <v>12252265</v>
      </c>
    </row>
    <row r="105" spans="1:11" ht="15" customHeight="1">
      <c r="A105" s="38">
        <v>5</v>
      </c>
      <c r="B105" s="697" t="s">
        <v>62</v>
      </c>
      <c r="C105" s="698"/>
      <c r="D105" s="698"/>
      <c r="E105" s="698"/>
      <c r="F105" s="698"/>
      <c r="G105" s="699"/>
      <c r="H105" s="369"/>
      <c r="I105" s="38"/>
      <c r="J105" s="258"/>
      <c r="K105" s="258"/>
    </row>
    <row r="106" spans="1:11" ht="15" customHeight="1">
      <c r="A106" s="38">
        <v>6</v>
      </c>
      <c r="B106" s="697" t="s">
        <v>63</v>
      </c>
      <c r="C106" s="698"/>
      <c r="D106" s="698"/>
      <c r="E106" s="698"/>
      <c r="F106" s="698"/>
      <c r="G106" s="699"/>
      <c r="H106" s="369"/>
      <c r="I106" s="38"/>
      <c r="J106" s="258"/>
      <c r="K106" s="258"/>
    </row>
    <row r="107" spans="1:11" ht="15" customHeight="1">
      <c r="A107" s="38">
        <v>7</v>
      </c>
      <c r="B107" s="697" t="s">
        <v>67</v>
      </c>
      <c r="C107" s="698"/>
      <c r="D107" s="698"/>
      <c r="E107" s="698"/>
      <c r="F107" s="698"/>
      <c r="G107" s="699"/>
      <c r="H107" s="369"/>
      <c r="I107" s="38"/>
      <c r="J107" s="258">
        <f>J108+J109+J110+J111</f>
        <v>0</v>
      </c>
      <c r="K107" s="258">
        <f>K108+K109+K110+K111</f>
        <v>0</v>
      </c>
    </row>
    <row r="108" spans="1:11" ht="15" customHeight="1">
      <c r="A108" s="38"/>
      <c r="B108" s="670" t="s">
        <v>232</v>
      </c>
      <c r="C108" s="665"/>
      <c r="D108" s="665"/>
      <c r="E108" s="665"/>
      <c r="F108" s="665"/>
      <c r="G108" s="666"/>
      <c r="H108" s="43"/>
      <c r="I108" s="38">
        <v>486</v>
      </c>
      <c r="J108" s="258"/>
      <c r="K108" s="258"/>
    </row>
    <row r="109" spans="1:11" ht="15" customHeight="1">
      <c r="A109" s="38"/>
      <c r="B109" s="670" t="s">
        <v>233</v>
      </c>
      <c r="C109" s="665"/>
      <c r="D109" s="665"/>
      <c r="E109" s="665"/>
      <c r="F109" s="665"/>
      <c r="G109" s="666"/>
      <c r="H109" s="43"/>
      <c r="I109" s="38">
        <v>481</v>
      </c>
      <c r="J109" s="258"/>
      <c r="K109" s="258"/>
    </row>
    <row r="110" spans="1:11" ht="15" customHeight="1">
      <c r="A110" s="38"/>
      <c r="B110" s="670" t="s">
        <v>234</v>
      </c>
      <c r="C110" s="665"/>
      <c r="D110" s="665"/>
      <c r="E110" s="665"/>
      <c r="F110" s="665"/>
      <c r="G110" s="666"/>
      <c r="H110" s="43"/>
      <c r="I110" s="38">
        <v>483</v>
      </c>
      <c r="J110" s="258"/>
      <c r="K110" s="258"/>
    </row>
    <row r="111" spans="1:11" ht="15" customHeight="1">
      <c r="A111" s="38"/>
      <c r="B111" s="670" t="s">
        <v>235</v>
      </c>
      <c r="C111" s="665"/>
      <c r="D111" s="665"/>
      <c r="E111" s="665"/>
      <c r="F111" s="665"/>
      <c r="G111" s="666"/>
      <c r="H111" s="43"/>
      <c r="I111" s="38">
        <v>487</v>
      </c>
      <c r="J111" s="258"/>
      <c r="K111" s="258"/>
    </row>
    <row r="112" spans="1:11" ht="13.5" customHeight="1">
      <c r="A112" s="44"/>
      <c r="B112" s="667" t="s">
        <v>64</v>
      </c>
      <c r="C112" s="664"/>
      <c r="D112" s="664"/>
      <c r="E112" s="664"/>
      <c r="F112" s="664"/>
      <c r="G112" s="655"/>
      <c r="H112" s="368"/>
      <c r="I112" s="45"/>
      <c r="J112" s="251">
        <f>J34+J43+J71+J104+J105+J106+J107</f>
        <v>14417574</v>
      </c>
      <c r="K112" s="251">
        <f>K34+K43+K71+K104+K105+K106+K107</f>
        <v>14001192</v>
      </c>
    </row>
    <row r="113" spans="1:11" ht="15" customHeight="1">
      <c r="A113" s="40"/>
      <c r="B113" s="659"/>
      <c r="C113" s="660"/>
      <c r="D113" s="660"/>
      <c r="E113" s="660"/>
      <c r="F113" s="660"/>
      <c r="G113" s="661"/>
      <c r="H113" s="371"/>
      <c r="I113" s="39"/>
      <c r="J113" s="258"/>
      <c r="K113" s="258"/>
    </row>
    <row r="114" spans="1:11" ht="15" customHeight="1">
      <c r="A114" s="46" t="s">
        <v>65</v>
      </c>
      <c r="B114" s="667" t="s">
        <v>66</v>
      </c>
      <c r="C114" s="664"/>
      <c r="D114" s="664"/>
      <c r="E114" s="664"/>
      <c r="F114" s="664"/>
      <c r="G114" s="655"/>
      <c r="H114" s="368"/>
      <c r="I114" s="45"/>
      <c r="J114" s="251">
        <f>J160+J184+J189+J206+J207+J209</f>
        <v>292806</v>
      </c>
      <c r="K114" s="251">
        <f>K160+K184+K189+K206+K207+K209</f>
        <v>292806</v>
      </c>
    </row>
    <row r="115" spans="1:11" ht="15" customHeight="1">
      <c r="A115" s="38">
        <v>1</v>
      </c>
      <c r="B115" s="697" t="s">
        <v>68</v>
      </c>
      <c r="C115" s="698"/>
      <c r="D115" s="698"/>
      <c r="E115" s="698"/>
      <c r="F115" s="698"/>
      <c r="G115" s="699"/>
      <c r="H115" s="369"/>
      <c r="I115" s="38"/>
      <c r="J115" s="250">
        <f>J116+J119+J122+J125+J130+J134+J135+J136+J137+J138+J139+J140+J141+J142+J144+J145+J146+J147+J148+J149+J150+J151+J152+J153+J154+J155+J156+J157+J158+J159</f>
        <v>0</v>
      </c>
      <c r="K115" s="250">
        <f>K116+K119+K122+K125+K130+K134+K135+K136+K137+K138+K139+K140+K141+K142+K144+K145+K146+K147+K148+K149+K150+K151+K152+K153+K154+K155+K156+K157+K158+K159</f>
        <v>0</v>
      </c>
    </row>
    <row r="116" spans="1:11" ht="15" customHeight="1">
      <c r="A116" s="40" t="s">
        <v>41</v>
      </c>
      <c r="B116" s="670" t="s">
        <v>69</v>
      </c>
      <c r="C116" s="665"/>
      <c r="D116" s="665"/>
      <c r="E116" s="665"/>
      <c r="F116" s="665"/>
      <c r="G116" s="666"/>
      <c r="H116" s="43"/>
      <c r="I116" s="38"/>
      <c r="J116" s="258">
        <f>J117-J118</f>
        <v>0</v>
      </c>
      <c r="K116" s="258">
        <f>K117-K118</f>
        <v>0</v>
      </c>
    </row>
    <row r="117" spans="1:11" ht="15" customHeight="1">
      <c r="A117" s="40"/>
      <c r="B117" s="654" t="s">
        <v>236</v>
      </c>
      <c r="C117" s="633"/>
      <c r="D117" s="633"/>
      <c r="E117" s="633"/>
      <c r="F117" s="633"/>
      <c r="G117" s="634"/>
      <c r="H117" s="366"/>
      <c r="I117" s="38">
        <v>261</v>
      </c>
      <c r="J117" s="258"/>
      <c r="K117" s="258"/>
    </row>
    <row r="118" spans="1:11" ht="15" customHeight="1">
      <c r="A118" s="40"/>
      <c r="B118" s="654" t="s">
        <v>237</v>
      </c>
      <c r="C118" s="633"/>
      <c r="D118" s="633"/>
      <c r="E118" s="633"/>
      <c r="F118" s="633"/>
      <c r="G118" s="634"/>
      <c r="H118" s="366"/>
      <c r="I118" s="38">
        <v>2961</v>
      </c>
      <c r="J118" s="258"/>
      <c r="K118" s="258"/>
    </row>
    <row r="119" spans="1:11" ht="15" customHeight="1">
      <c r="A119" s="40" t="s">
        <v>42</v>
      </c>
      <c r="B119" s="670" t="s">
        <v>70</v>
      </c>
      <c r="C119" s="665"/>
      <c r="D119" s="665"/>
      <c r="E119" s="665"/>
      <c r="F119" s="665"/>
      <c r="G119" s="666"/>
      <c r="H119" s="43"/>
      <c r="I119" s="38"/>
      <c r="J119" s="258">
        <f>J120-J121</f>
        <v>0</v>
      </c>
      <c r="K119" s="258">
        <f>K120-K121</f>
        <v>0</v>
      </c>
    </row>
    <row r="120" spans="1:11" ht="15" customHeight="1">
      <c r="A120" s="40"/>
      <c r="B120" s="654" t="s">
        <v>238</v>
      </c>
      <c r="C120" s="633"/>
      <c r="D120" s="633"/>
      <c r="E120" s="633"/>
      <c r="F120" s="633"/>
      <c r="G120" s="634"/>
      <c r="H120" s="366"/>
      <c r="I120" s="38">
        <v>262</v>
      </c>
      <c r="J120" s="258"/>
      <c r="K120" s="258"/>
    </row>
    <row r="121" spans="1:11" ht="15" customHeight="1">
      <c r="A121" s="40"/>
      <c r="B121" s="641" t="s">
        <v>239</v>
      </c>
      <c r="C121" s="642"/>
      <c r="D121" s="642"/>
      <c r="E121" s="642"/>
      <c r="F121" s="642"/>
      <c r="G121" s="643"/>
      <c r="H121" s="363"/>
      <c r="I121" s="38">
        <v>2962</v>
      </c>
      <c r="J121" s="258"/>
      <c r="K121" s="258"/>
    </row>
    <row r="122" spans="1:11" ht="15" customHeight="1">
      <c r="A122" s="40" t="s">
        <v>49</v>
      </c>
      <c r="B122" s="670" t="s">
        <v>71</v>
      </c>
      <c r="C122" s="665"/>
      <c r="D122" s="665"/>
      <c r="E122" s="665"/>
      <c r="F122" s="665"/>
      <c r="G122" s="666"/>
      <c r="H122" s="43"/>
      <c r="I122" s="38"/>
      <c r="J122" s="258">
        <f>J123-J124</f>
        <v>0</v>
      </c>
      <c r="K122" s="258">
        <f>K123-K124</f>
        <v>0</v>
      </c>
    </row>
    <row r="123" spans="1:11" ht="15" customHeight="1">
      <c r="A123" s="40"/>
      <c r="B123" s="654" t="s">
        <v>240</v>
      </c>
      <c r="C123" s="633"/>
      <c r="D123" s="633"/>
      <c r="E123" s="633"/>
      <c r="F123" s="633"/>
      <c r="G123" s="634"/>
      <c r="H123" s="366"/>
      <c r="I123" s="38">
        <v>263</v>
      </c>
      <c r="J123" s="258"/>
      <c r="K123" s="258"/>
    </row>
    <row r="124" spans="1:11" ht="15" customHeight="1">
      <c r="A124" s="40"/>
      <c r="B124" s="641" t="s">
        <v>241</v>
      </c>
      <c r="C124" s="642"/>
      <c r="D124" s="642"/>
      <c r="E124" s="642"/>
      <c r="F124" s="642"/>
      <c r="G124" s="643"/>
      <c r="H124" s="363"/>
      <c r="I124" s="38">
        <v>2963</v>
      </c>
      <c r="J124" s="258"/>
      <c r="K124" s="258"/>
    </row>
    <row r="125" spans="1:11" ht="15" customHeight="1">
      <c r="A125" s="40" t="s">
        <v>51</v>
      </c>
      <c r="B125" s="670" t="s">
        <v>72</v>
      </c>
      <c r="C125" s="665"/>
      <c r="D125" s="665"/>
      <c r="E125" s="665"/>
      <c r="F125" s="665"/>
      <c r="G125" s="666"/>
      <c r="H125" s="43"/>
      <c r="I125" s="38"/>
      <c r="J125" s="258">
        <f>J126+J127-J128-J129</f>
        <v>0</v>
      </c>
      <c r="K125" s="258">
        <f>K126+K127-K128-K129</f>
        <v>0</v>
      </c>
    </row>
    <row r="126" spans="1:11" ht="15" customHeight="1">
      <c r="A126" s="40"/>
      <c r="B126" s="670" t="s">
        <v>242</v>
      </c>
      <c r="C126" s="665"/>
      <c r="D126" s="665"/>
      <c r="E126" s="665"/>
      <c r="F126" s="665"/>
      <c r="G126" s="666"/>
      <c r="H126" s="43"/>
      <c r="I126" s="38">
        <v>265</v>
      </c>
      <c r="J126" s="258"/>
      <c r="K126" s="258"/>
    </row>
    <row r="127" spans="1:11" ht="15" customHeight="1">
      <c r="A127" s="40"/>
      <c r="B127" s="670" t="s">
        <v>243</v>
      </c>
      <c r="C127" s="665"/>
      <c r="D127" s="665"/>
      <c r="E127" s="665"/>
      <c r="F127" s="665"/>
      <c r="G127" s="666"/>
      <c r="H127" s="43"/>
      <c r="I127" s="38">
        <v>268</v>
      </c>
      <c r="J127" s="258"/>
      <c r="K127" s="258"/>
    </row>
    <row r="128" spans="1:11" ht="15" customHeight="1">
      <c r="A128" s="40"/>
      <c r="B128" s="670" t="s">
        <v>244</v>
      </c>
      <c r="C128" s="665"/>
      <c r="D128" s="665"/>
      <c r="E128" s="665"/>
      <c r="F128" s="665"/>
      <c r="G128" s="666"/>
      <c r="H128" s="43"/>
      <c r="I128" s="38">
        <v>2965</v>
      </c>
      <c r="J128" s="258"/>
      <c r="K128" s="258"/>
    </row>
    <row r="129" spans="1:11" ht="15" customHeight="1">
      <c r="A129" s="40"/>
      <c r="B129" s="670" t="s">
        <v>245</v>
      </c>
      <c r="C129" s="665"/>
      <c r="D129" s="665"/>
      <c r="E129" s="665"/>
      <c r="F129" s="665"/>
      <c r="G129" s="666"/>
      <c r="H129" s="43"/>
      <c r="I129" s="38">
        <v>2966</v>
      </c>
      <c r="J129" s="258"/>
      <c r="K129" s="258"/>
    </row>
    <row r="130" spans="1:11" ht="15" customHeight="1">
      <c r="A130" s="40"/>
      <c r="B130" s="670" t="s">
        <v>246</v>
      </c>
      <c r="C130" s="665"/>
      <c r="D130" s="665"/>
      <c r="E130" s="665"/>
      <c r="F130" s="665"/>
      <c r="G130" s="666"/>
      <c r="H130" s="43"/>
      <c r="I130" s="38">
        <v>45</v>
      </c>
      <c r="J130" s="258">
        <f>J131+J132+J133</f>
        <v>0</v>
      </c>
      <c r="K130" s="258">
        <f>K131+K132+K133</f>
        <v>0</v>
      </c>
    </row>
    <row r="131" spans="1:11" ht="15" customHeight="1">
      <c r="A131" s="40"/>
      <c r="B131" s="654" t="s">
        <v>247</v>
      </c>
      <c r="C131" s="633"/>
      <c r="D131" s="633"/>
      <c r="E131" s="633"/>
      <c r="F131" s="633"/>
      <c r="G131" s="634"/>
      <c r="H131" s="366"/>
      <c r="I131" s="38">
        <v>451</v>
      </c>
      <c r="J131" s="258"/>
      <c r="K131" s="258"/>
    </row>
    <row r="132" spans="1:11" ht="15" customHeight="1">
      <c r="A132" s="40"/>
      <c r="B132" s="670" t="s">
        <v>248</v>
      </c>
      <c r="C132" s="665"/>
      <c r="D132" s="665"/>
      <c r="E132" s="665"/>
      <c r="F132" s="665"/>
      <c r="G132" s="666"/>
      <c r="H132" s="43"/>
      <c r="I132" s="38">
        <v>455</v>
      </c>
      <c r="J132" s="258"/>
      <c r="K132" s="258"/>
    </row>
    <row r="133" spans="1:11" ht="15" customHeight="1">
      <c r="A133" s="40"/>
      <c r="B133" s="670" t="s">
        <v>249</v>
      </c>
      <c r="C133" s="665"/>
      <c r="D133" s="665"/>
      <c r="E133" s="665"/>
      <c r="F133" s="665"/>
      <c r="G133" s="666"/>
      <c r="H133" s="43"/>
      <c r="I133" s="38">
        <v>457</v>
      </c>
      <c r="J133" s="258"/>
      <c r="K133" s="258"/>
    </row>
    <row r="134" spans="1:11" ht="15" customHeight="1">
      <c r="A134" s="40"/>
      <c r="B134" s="654" t="s">
        <v>250</v>
      </c>
      <c r="C134" s="633"/>
      <c r="D134" s="633"/>
      <c r="E134" s="633"/>
      <c r="F134" s="633"/>
      <c r="G134" s="634"/>
      <c r="H134" s="366"/>
      <c r="I134" s="38">
        <v>411</v>
      </c>
      <c r="J134" s="258"/>
      <c r="K134" s="258"/>
    </row>
    <row r="135" spans="1:11" ht="15" customHeight="1">
      <c r="A135" s="40"/>
      <c r="B135" s="670" t="s">
        <v>253</v>
      </c>
      <c r="C135" s="665"/>
      <c r="D135" s="665"/>
      <c r="E135" s="665"/>
      <c r="F135" s="665"/>
      <c r="G135" s="666"/>
      <c r="H135" s="43"/>
      <c r="I135" s="38">
        <v>413</v>
      </c>
      <c r="J135" s="258"/>
      <c r="K135" s="258"/>
    </row>
    <row r="136" spans="1:11" ht="15" customHeight="1">
      <c r="A136" s="40"/>
      <c r="B136" s="670" t="s">
        <v>252</v>
      </c>
      <c r="C136" s="665"/>
      <c r="D136" s="665"/>
      <c r="E136" s="665"/>
      <c r="F136" s="665"/>
      <c r="G136" s="666"/>
      <c r="H136" s="43"/>
      <c r="I136" s="38">
        <v>414</v>
      </c>
      <c r="J136" s="258"/>
      <c r="K136" s="258"/>
    </row>
    <row r="137" spans="1:11" ht="15" customHeight="1">
      <c r="A137" s="40"/>
      <c r="B137" s="654" t="s">
        <v>251</v>
      </c>
      <c r="C137" s="633"/>
      <c r="D137" s="633"/>
      <c r="E137" s="633"/>
      <c r="F137" s="633"/>
      <c r="G137" s="634"/>
      <c r="H137" s="366"/>
      <c r="I137" s="38">
        <v>416</v>
      </c>
      <c r="J137" s="258"/>
      <c r="K137" s="258"/>
    </row>
    <row r="138" spans="1:11" ht="15" customHeight="1">
      <c r="A138" s="40"/>
      <c r="B138" s="670" t="s">
        <v>254</v>
      </c>
      <c r="C138" s="665"/>
      <c r="D138" s="665"/>
      <c r="E138" s="665"/>
      <c r="F138" s="665"/>
      <c r="G138" s="666"/>
      <c r="H138" s="43"/>
      <c r="I138" s="38">
        <v>418</v>
      </c>
      <c r="J138" s="258"/>
      <c r="K138" s="258"/>
    </row>
    <row r="139" spans="1:11" ht="15" customHeight="1">
      <c r="A139" s="40"/>
      <c r="B139" s="670" t="s">
        <v>255</v>
      </c>
      <c r="C139" s="665"/>
      <c r="D139" s="665"/>
      <c r="E139" s="665"/>
      <c r="F139" s="665"/>
      <c r="G139" s="666"/>
      <c r="H139" s="43"/>
      <c r="I139" s="38">
        <v>467</v>
      </c>
      <c r="J139" s="258"/>
      <c r="K139" s="258"/>
    </row>
    <row r="140" spans="1:11" ht="15" customHeight="1">
      <c r="A140" s="40"/>
      <c r="B140" s="670" t="s">
        <v>256</v>
      </c>
      <c r="C140" s="665"/>
      <c r="D140" s="665"/>
      <c r="E140" s="665"/>
      <c r="F140" s="665"/>
      <c r="G140" s="666"/>
      <c r="H140" s="43"/>
      <c r="I140" s="38">
        <v>465</v>
      </c>
      <c r="J140" s="258"/>
      <c r="K140" s="258"/>
    </row>
    <row r="141" spans="1:11" ht="15" customHeight="1">
      <c r="A141" s="40"/>
      <c r="B141" s="654" t="s">
        <v>257</v>
      </c>
      <c r="C141" s="633"/>
      <c r="D141" s="633"/>
      <c r="E141" s="633"/>
      <c r="F141" s="633"/>
      <c r="G141" s="634"/>
      <c r="H141" s="366"/>
      <c r="I141" s="38">
        <v>45</v>
      </c>
      <c r="J141" s="258"/>
      <c r="K141" s="258"/>
    </row>
    <row r="142" spans="1:11" ht="15" customHeight="1">
      <c r="A142" s="40"/>
      <c r="B142" s="670" t="s">
        <v>202</v>
      </c>
      <c r="C142" s="665"/>
      <c r="D142" s="665"/>
      <c r="E142" s="665"/>
      <c r="F142" s="665"/>
      <c r="G142" s="666"/>
      <c r="H142" s="43"/>
      <c r="I142" s="38">
        <v>451</v>
      </c>
      <c r="J142" s="258"/>
      <c r="K142" s="258"/>
    </row>
    <row r="143" spans="1:11" ht="15" customHeight="1">
      <c r="A143" s="40"/>
      <c r="B143" s="670" t="s">
        <v>203</v>
      </c>
      <c r="C143" s="665"/>
      <c r="D143" s="665"/>
      <c r="E143" s="665"/>
      <c r="F143" s="665"/>
      <c r="G143" s="666"/>
      <c r="H143" s="43"/>
      <c r="I143" s="38">
        <v>455</v>
      </c>
      <c r="J143" s="258"/>
      <c r="K143" s="258"/>
    </row>
    <row r="144" spans="1:11" ht="15" customHeight="1">
      <c r="A144" s="40"/>
      <c r="B144" s="670" t="s">
        <v>249</v>
      </c>
      <c r="C144" s="665"/>
      <c r="D144" s="665"/>
      <c r="E144" s="665"/>
      <c r="F144" s="665"/>
      <c r="G144" s="666"/>
      <c r="H144" s="43"/>
      <c r="I144" s="38">
        <v>45</v>
      </c>
      <c r="J144" s="258"/>
      <c r="K144" s="258"/>
    </row>
    <row r="145" spans="1:11" ht="15" customHeight="1">
      <c r="A145" s="40"/>
      <c r="B145" s="670" t="s">
        <v>195</v>
      </c>
      <c r="C145" s="665"/>
      <c r="D145" s="665"/>
      <c r="E145" s="665"/>
      <c r="F145" s="665"/>
      <c r="G145" s="666"/>
      <c r="H145" s="43"/>
      <c r="I145" s="38">
        <v>444</v>
      </c>
      <c r="J145" s="258"/>
      <c r="K145" s="258"/>
    </row>
    <row r="146" spans="1:11" ht="15" customHeight="1">
      <c r="A146" s="40"/>
      <c r="B146" s="670" t="s">
        <v>197</v>
      </c>
      <c r="C146" s="665"/>
      <c r="D146" s="665"/>
      <c r="E146" s="665"/>
      <c r="F146" s="665"/>
      <c r="G146" s="666"/>
      <c r="H146" s="43"/>
      <c r="I146" s="38">
        <v>442</v>
      </c>
      <c r="J146" s="258"/>
      <c r="K146" s="258"/>
    </row>
    <row r="147" spans="1:11" ht="15" customHeight="1">
      <c r="A147" s="40"/>
      <c r="B147" s="670" t="s">
        <v>198</v>
      </c>
      <c r="C147" s="665"/>
      <c r="D147" s="665"/>
      <c r="E147" s="665"/>
      <c r="F147" s="665"/>
      <c r="G147" s="666"/>
      <c r="H147" s="43"/>
      <c r="I147" s="38">
        <v>443</v>
      </c>
      <c r="J147" s="258"/>
      <c r="K147" s="258"/>
    </row>
    <row r="148" spans="1:11" ht="15" customHeight="1">
      <c r="A148" s="40"/>
      <c r="B148" s="670" t="s">
        <v>199</v>
      </c>
      <c r="C148" s="665"/>
      <c r="D148" s="665"/>
      <c r="E148" s="665"/>
      <c r="F148" s="665"/>
      <c r="G148" s="666"/>
      <c r="H148" s="43"/>
      <c r="I148" s="38">
        <v>449</v>
      </c>
      <c r="J148" s="258"/>
      <c r="K148" s="258"/>
    </row>
    <row r="149" spans="1:11" ht="15" customHeight="1">
      <c r="A149" s="40"/>
      <c r="B149" s="670" t="s">
        <v>200</v>
      </c>
      <c r="C149" s="665"/>
      <c r="D149" s="665"/>
      <c r="E149" s="665"/>
      <c r="F149" s="665"/>
      <c r="G149" s="666"/>
      <c r="H149" s="43"/>
      <c r="I149" s="38">
        <v>4454</v>
      </c>
      <c r="J149" s="258"/>
      <c r="K149" s="258"/>
    </row>
    <row r="150" spans="1:11" ht="15" customHeight="1">
      <c r="A150" s="40"/>
      <c r="B150" s="670" t="s">
        <v>372</v>
      </c>
      <c r="C150" s="665"/>
      <c r="D150" s="665"/>
      <c r="E150" s="665"/>
      <c r="F150" s="665"/>
      <c r="G150" s="666"/>
      <c r="H150" s="43"/>
      <c r="I150" s="38">
        <v>447</v>
      </c>
      <c r="J150" s="258"/>
      <c r="K150" s="258"/>
    </row>
    <row r="151" spans="1:11" ht="15" customHeight="1">
      <c r="A151" s="40"/>
      <c r="B151" s="670" t="s">
        <v>201</v>
      </c>
      <c r="C151" s="665"/>
      <c r="D151" s="665"/>
      <c r="E151" s="665"/>
      <c r="F151" s="665"/>
      <c r="G151" s="666"/>
      <c r="H151" s="43"/>
      <c r="I151" s="38">
        <v>448</v>
      </c>
      <c r="J151" s="258"/>
      <c r="K151" s="258"/>
    </row>
    <row r="152" spans="1:11" ht="15" customHeight="1">
      <c r="A152" s="40"/>
      <c r="B152" s="670" t="s">
        <v>202</v>
      </c>
      <c r="C152" s="665"/>
      <c r="D152" s="665"/>
      <c r="E152" s="665"/>
      <c r="F152" s="665"/>
      <c r="G152" s="666"/>
      <c r="H152" s="43"/>
      <c r="I152" s="38">
        <v>451</v>
      </c>
      <c r="J152" s="258"/>
      <c r="K152" s="258"/>
    </row>
    <row r="153" spans="1:11" ht="15" customHeight="1">
      <c r="A153" s="40"/>
      <c r="B153" s="670" t="s">
        <v>203</v>
      </c>
      <c r="C153" s="665"/>
      <c r="D153" s="665"/>
      <c r="E153" s="665"/>
      <c r="F153" s="665"/>
      <c r="G153" s="666"/>
      <c r="H153" s="43"/>
      <c r="I153" s="38">
        <v>455</v>
      </c>
      <c r="J153" s="258"/>
      <c r="K153" s="258"/>
    </row>
    <row r="154" spans="1:11" ht="15" customHeight="1">
      <c r="A154" s="40"/>
      <c r="B154" s="670" t="s">
        <v>204</v>
      </c>
      <c r="C154" s="665"/>
      <c r="D154" s="665"/>
      <c r="E154" s="665"/>
      <c r="F154" s="665"/>
      <c r="G154" s="666"/>
      <c r="H154" s="43"/>
      <c r="I154" s="38">
        <v>456</v>
      </c>
      <c r="J154" s="258"/>
      <c r="K154" s="258"/>
    </row>
    <row r="155" spans="1:11" ht="15" customHeight="1">
      <c r="A155" s="40"/>
      <c r="B155" s="670" t="s">
        <v>256</v>
      </c>
      <c r="C155" s="665"/>
      <c r="D155" s="665"/>
      <c r="E155" s="665"/>
      <c r="F155" s="665"/>
      <c r="G155" s="666"/>
      <c r="H155" s="43"/>
      <c r="I155" s="38">
        <v>465</v>
      </c>
      <c r="J155" s="258"/>
      <c r="K155" s="258"/>
    </row>
    <row r="156" spans="1:11" ht="15" customHeight="1">
      <c r="A156" s="40"/>
      <c r="B156" s="670" t="s">
        <v>205</v>
      </c>
      <c r="C156" s="665"/>
      <c r="D156" s="665"/>
      <c r="E156" s="665"/>
      <c r="F156" s="665"/>
      <c r="G156" s="666"/>
      <c r="H156" s="43"/>
      <c r="I156" s="38">
        <v>401</v>
      </c>
      <c r="J156" s="258"/>
      <c r="K156" s="258"/>
    </row>
    <row r="157" spans="1:11" ht="15" customHeight="1">
      <c r="A157" s="40"/>
      <c r="B157" s="41" t="s">
        <v>206</v>
      </c>
      <c r="C157" s="42"/>
      <c r="D157" s="42"/>
      <c r="E157" s="42"/>
      <c r="F157" s="42"/>
      <c r="G157" s="43"/>
      <c r="H157" s="43"/>
      <c r="I157" s="38">
        <v>404</v>
      </c>
      <c r="J157" s="258"/>
      <c r="K157" s="258"/>
    </row>
    <row r="158" spans="1:11" ht="15" customHeight="1">
      <c r="A158" s="40"/>
      <c r="B158" s="635" t="s">
        <v>258</v>
      </c>
      <c r="C158" s="636"/>
      <c r="D158" s="636"/>
      <c r="E158" s="636"/>
      <c r="F158" s="636"/>
      <c r="G158" s="637"/>
      <c r="H158" s="364"/>
      <c r="I158" s="38">
        <v>469</v>
      </c>
      <c r="J158" s="258"/>
      <c r="K158" s="258"/>
    </row>
    <row r="159" spans="1:11" ht="15" customHeight="1">
      <c r="A159" s="40"/>
      <c r="B159" s="670" t="s">
        <v>207</v>
      </c>
      <c r="C159" s="665"/>
      <c r="D159" s="665"/>
      <c r="E159" s="665"/>
      <c r="F159" s="665"/>
      <c r="G159" s="666"/>
      <c r="H159" s="43"/>
      <c r="I159" s="38">
        <v>49</v>
      </c>
      <c r="J159" s="258"/>
      <c r="K159" s="258"/>
    </row>
    <row r="160" spans="1:11" ht="12.75" customHeight="1">
      <c r="A160" s="44"/>
      <c r="B160" s="667" t="s">
        <v>73</v>
      </c>
      <c r="C160" s="664"/>
      <c r="D160" s="664"/>
      <c r="E160" s="664"/>
      <c r="F160" s="664"/>
      <c r="G160" s="655"/>
      <c r="H160" s="368"/>
      <c r="I160" s="45"/>
      <c r="J160" s="251">
        <f>J115</f>
        <v>0</v>
      </c>
      <c r="K160" s="251">
        <f>K115</f>
        <v>0</v>
      </c>
    </row>
    <row r="161" spans="1:11" ht="15" customHeight="1">
      <c r="A161" s="40"/>
      <c r="B161" s="656"/>
      <c r="C161" s="657"/>
      <c r="D161" s="657"/>
      <c r="E161" s="657"/>
      <c r="F161" s="657"/>
      <c r="G161" s="658"/>
      <c r="H161" s="367"/>
      <c r="I161" s="39"/>
      <c r="J161" s="258"/>
      <c r="K161" s="258"/>
    </row>
    <row r="162" spans="1:11" ht="15" customHeight="1">
      <c r="A162" s="38">
        <v>2</v>
      </c>
      <c r="B162" s="697" t="s">
        <v>74</v>
      </c>
      <c r="C162" s="698"/>
      <c r="D162" s="698"/>
      <c r="E162" s="698"/>
      <c r="F162" s="698"/>
      <c r="G162" s="699"/>
      <c r="H162" s="369">
        <v>4</v>
      </c>
      <c r="I162" s="39"/>
      <c r="J162" s="250">
        <f>J163+J166+J170+J177+J183</f>
        <v>292806</v>
      </c>
      <c r="K162" s="250">
        <f>K163+K166+K170+K177+K183</f>
        <v>292806</v>
      </c>
    </row>
    <row r="163" spans="1:11" ht="15" customHeight="1">
      <c r="A163" s="40" t="s">
        <v>41</v>
      </c>
      <c r="B163" s="670" t="s">
        <v>75</v>
      </c>
      <c r="C163" s="665"/>
      <c r="D163" s="665"/>
      <c r="E163" s="665"/>
      <c r="F163" s="665"/>
      <c r="G163" s="666"/>
      <c r="H163" s="43"/>
      <c r="I163" s="39"/>
      <c r="J163" s="250">
        <f>J164+J165</f>
        <v>0</v>
      </c>
      <c r="K163" s="250">
        <f>K164+K165</f>
        <v>0</v>
      </c>
    </row>
    <row r="164" spans="1:11" ht="15" customHeight="1">
      <c r="A164" s="40"/>
      <c r="B164" s="670" t="s">
        <v>259</v>
      </c>
      <c r="C164" s="665"/>
      <c r="D164" s="665"/>
      <c r="E164" s="665"/>
      <c r="F164" s="665"/>
      <c r="G164" s="666"/>
      <c r="H164" s="43"/>
      <c r="I164" s="38">
        <v>211</v>
      </c>
      <c r="J164" s="258"/>
      <c r="K164" s="258"/>
    </row>
    <row r="165" spans="1:11" ht="15" customHeight="1">
      <c r="A165" s="40"/>
      <c r="B165" s="670" t="s">
        <v>260</v>
      </c>
      <c r="C165" s="665"/>
      <c r="D165" s="665"/>
      <c r="E165" s="665"/>
      <c r="F165" s="665"/>
      <c r="G165" s="666"/>
      <c r="H165" s="43"/>
      <c r="I165" s="38">
        <v>2911</v>
      </c>
      <c r="J165" s="258"/>
      <c r="K165" s="258"/>
    </row>
    <row r="166" spans="1:13" ht="15" customHeight="1">
      <c r="A166" s="40" t="s">
        <v>42</v>
      </c>
      <c r="B166" s="670" t="s">
        <v>76</v>
      </c>
      <c r="C166" s="665"/>
      <c r="D166" s="665"/>
      <c r="E166" s="665"/>
      <c r="F166" s="665"/>
      <c r="G166" s="666"/>
      <c r="H166" s="43"/>
      <c r="I166" s="38"/>
      <c r="J166" s="250">
        <f>J167+J168+J169</f>
        <v>0</v>
      </c>
      <c r="K166" s="250">
        <f>K167+K168+K169</f>
        <v>0</v>
      </c>
      <c r="M166" s="250">
        <f>M167+M168</f>
        <v>0</v>
      </c>
    </row>
    <row r="167" spans="1:11" ht="15" customHeight="1">
      <c r="A167" s="40"/>
      <c r="B167" s="670" t="s">
        <v>261</v>
      </c>
      <c r="C167" s="665"/>
      <c r="D167" s="665"/>
      <c r="E167" s="665"/>
      <c r="F167" s="665"/>
      <c r="G167" s="666"/>
      <c r="H167" s="43"/>
      <c r="I167" s="38">
        <v>212</v>
      </c>
      <c r="J167" s="258"/>
      <c r="K167" s="258"/>
    </row>
    <row r="168" spans="1:11" ht="15" customHeight="1">
      <c r="A168" s="40"/>
      <c r="B168" s="670" t="s">
        <v>262</v>
      </c>
      <c r="C168" s="665"/>
      <c r="D168" s="665"/>
      <c r="E168" s="665"/>
      <c r="F168" s="665"/>
      <c r="G168" s="666"/>
      <c r="H168" s="43"/>
      <c r="I168" s="38">
        <v>2912</v>
      </c>
      <c r="J168" s="258"/>
      <c r="K168" s="258"/>
    </row>
    <row r="169" spans="1:11" ht="15" customHeight="1">
      <c r="A169" s="40"/>
      <c r="B169" s="670" t="s">
        <v>266</v>
      </c>
      <c r="C169" s="665"/>
      <c r="D169" s="665"/>
      <c r="E169" s="665"/>
      <c r="F169" s="665"/>
      <c r="G169" s="666"/>
      <c r="H169" s="43"/>
      <c r="I169" s="38">
        <v>2812</v>
      </c>
      <c r="J169" s="258"/>
      <c r="K169" s="258"/>
    </row>
    <row r="170" spans="1:11" ht="15" customHeight="1">
      <c r="A170" s="40" t="s">
        <v>49</v>
      </c>
      <c r="B170" s="670" t="s">
        <v>77</v>
      </c>
      <c r="C170" s="665"/>
      <c r="D170" s="665"/>
      <c r="E170" s="665"/>
      <c r="F170" s="665"/>
      <c r="G170" s="666"/>
      <c r="H170" s="43"/>
      <c r="I170" s="38"/>
      <c r="J170" s="250">
        <f>J171+J172+J173+J174+J175+J176</f>
        <v>292806</v>
      </c>
      <c r="K170" s="250">
        <f>K171+K172+K173+K174+K175+K176</f>
        <v>292806</v>
      </c>
    </row>
    <row r="171" spans="1:11" ht="15" customHeight="1">
      <c r="A171" s="40"/>
      <c r="B171" s="670" t="s">
        <v>263</v>
      </c>
      <c r="C171" s="665"/>
      <c r="D171" s="665"/>
      <c r="E171" s="665"/>
      <c r="F171" s="665"/>
      <c r="G171" s="666"/>
      <c r="H171" s="43"/>
      <c r="I171" s="38">
        <v>213</v>
      </c>
      <c r="J171" s="258">
        <v>478813</v>
      </c>
      <c r="K171" s="258">
        <v>478813</v>
      </c>
    </row>
    <row r="172" spans="1:11" ht="15" customHeight="1">
      <c r="A172" s="40"/>
      <c r="B172" s="654" t="s">
        <v>264</v>
      </c>
      <c r="C172" s="633"/>
      <c r="D172" s="633"/>
      <c r="E172" s="633"/>
      <c r="F172" s="633"/>
      <c r="G172" s="634"/>
      <c r="H172" s="366"/>
      <c r="I172" s="38">
        <v>2913</v>
      </c>
      <c r="J172" s="258"/>
      <c r="K172" s="258"/>
    </row>
    <row r="173" spans="1:11" ht="15" customHeight="1">
      <c r="A173" s="40"/>
      <c r="B173" s="670" t="s">
        <v>265</v>
      </c>
      <c r="C173" s="665"/>
      <c r="D173" s="665"/>
      <c r="E173" s="665"/>
      <c r="F173" s="665"/>
      <c r="G173" s="666"/>
      <c r="H173" s="43"/>
      <c r="I173" s="38">
        <v>215</v>
      </c>
      <c r="J173" s="250">
        <v>250000</v>
      </c>
      <c r="K173" s="250">
        <v>250000</v>
      </c>
    </row>
    <row r="174" spans="1:11" ht="15" customHeight="1">
      <c r="A174" s="40"/>
      <c r="B174" s="670" t="s">
        <v>267</v>
      </c>
      <c r="C174" s="665"/>
      <c r="D174" s="665"/>
      <c r="E174" s="665"/>
      <c r="F174" s="665"/>
      <c r="G174" s="666"/>
      <c r="H174" s="43"/>
      <c r="I174" s="38">
        <v>2915</v>
      </c>
      <c r="J174" s="261"/>
      <c r="K174" s="261"/>
    </row>
    <row r="175" spans="1:11" ht="15" customHeight="1">
      <c r="A175" s="40"/>
      <c r="B175" s="654" t="s">
        <v>268</v>
      </c>
      <c r="C175" s="633"/>
      <c r="D175" s="633"/>
      <c r="E175" s="633"/>
      <c r="F175" s="633"/>
      <c r="G175" s="634"/>
      <c r="H175" s="366"/>
      <c r="I175" s="38">
        <v>2813</v>
      </c>
      <c r="J175" s="258">
        <v>-293047</v>
      </c>
      <c r="K175" s="258">
        <v>-293047</v>
      </c>
    </row>
    <row r="176" spans="1:11" ht="15" customHeight="1">
      <c r="A176" s="40"/>
      <c r="B176" s="635" t="s">
        <v>269</v>
      </c>
      <c r="C176" s="636"/>
      <c r="D176" s="636"/>
      <c r="E176" s="636"/>
      <c r="F176" s="636"/>
      <c r="G176" s="637"/>
      <c r="H176" s="364"/>
      <c r="I176" s="38">
        <v>2815</v>
      </c>
      <c r="J176" s="258">
        <v>-142960</v>
      </c>
      <c r="K176" s="258">
        <v>-142960</v>
      </c>
    </row>
    <row r="177" spans="1:11" ht="15" customHeight="1">
      <c r="A177" s="40" t="s">
        <v>51</v>
      </c>
      <c r="B177" s="670" t="s">
        <v>78</v>
      </c>
      <c r="C177" s="665"/>
      <c r="D177" s="665"/>
      <c r="E177" s="665"/>
      <c r="F177" s="665"/>
      <c r="G177" s="666"/>
      <c r="H177" s="43"/>
      <c r="I177" s="38">
        <v>218</v>
      </c>
      <c r="J177" s="250">
        <f>J178+J179+J180+J181+J182</f>
        <v>0</v>
      </c>
      <c r="K177" s="250">
        <f>K178+K179+K180+K181+K182</f>
        <v>0</v>
      </c>
    </row>
    <row r="178" spans="1:11" s="30" customFormat="1" ht="15" customHeight="1">
      <c r="A178" s="55"/>
      <c r="B178" s="670" t="s">
        <v>272</v>
      </c>
      <c r="C178" s="665"/>
      <c r="D178" s="665"/>
      <c r="E178" s="665"/>
      <c r="F178" s="665"/>
      <c r="G178" s="666"/>
      <c r="H178" s="43"/>
      <c r="I178" s="38">
        <v>2181</v>
      </c>
      <c r="J178" s="262"/>
      <c r="K178" s="262"/>
    </row>
    <row r="179" spans="1:11" s="30" customFormat="1" ht="15" customHeight="1">
      <c r="A179" s="55"/>
      <c r="B179" s="670" t="s">
        <v>273</v>
      </c>
      <c r="C179" s="665"/>
      <c r="D179" s="665"/>
      <c r="E179" s="665"/>
      <c r="F179" s="665"/>
      <c r="G179" s="666"/>
      <c r="H179" s="43"/>
      <c r="I179" s="38">
        <v>2182</v>
      </c>
      <c r="J179" s="262"/>
      <c r="K179" s="262"/>
    </row>
    <row r="180" spans="1:11" s="30" customFormat="1" ht="15" customHeight="1">
      <c r="A180" s="55"/>
      <c r="B180" s="670" t="s">
        <v>274</v>
      </c>
      <c r="C180" s="665"/>
      <c r="D180" s="665"/>
      <c r="E180" s="665"/>
      <c r="F180" s="665"/>
      <c r="G180" s="666"/>
      <c r="H180" s="43"/>
      <c r="I180" s="38">
        <v>2183</v>
      </c>
      <c r="J180" s="262"/>
      <c r="K180" s="262"/>
    </row>
    <row r="181" spans="1:11" ht="15" customHeight="1">
      <c r="A181" s="40"/>
      <c r="B181" s="670" t="s">
        <v>270</v>
      </c>
      <c r="C181" s="665"/>
      <c r="D181" s="665"/>
      <c r="E181" s="665"/>
      <c r="F181" s="665"/>
      <c r="G181" s="666"/>
      <c r="H181" s="43"/>
      <c r="I181" s="38">
        <v>2918</v>
      </c>
      <c r="J181" s="258"/>
      <c r="K181" s="258"/>
    </row>
    <row r="182" spans="1:11" ht="15" customHeight="1">
      <c r="A182" s="40"/>
      <c r="B182" s="670" t="s">
        <v>271</v>
      </c>
      <c r="C182" s="665"/>
      <c r="D182" s="665"/>
      <c r="E182" s="665"/>
      <c r="F182" s="665"/>
      <c r="G182" s="666"/>
      <c r="H182" s="43"/>
      <c r="I182" s="38">
        <v>2818</v>
      </c>
      <c r="J182" s="258"/>
      <c r="K182" s="258"/>
    </row>
    <row r="183" spans="1:11" ht="15" customHeight="1">
      <c r="A183" s="40"/>
      <c r="B183" s="670" t="s">
        <v>275</v>
      </c>
      <c r="C183" s="665"/>
      <c r="D183" s="665"/>
      <c r="E183" s="665"/>
      <c r="F183" s="665"/>
      <c r="G183" s="666"/>
      <c r="H183" s="43"/>
      <c r="I183" s="38">
        <v>35</v>
      </c>
      <c r="J183" s="258"/>
      <c r="K183" s="258"/>
    </row>
    <row r="184" spans="1:11" ht="15" customHeight="1">
      <c r="A184" s="44"/>
      <c r="B184" s="56" t="s">
        <v>45</v>
      </c>
      <c r="C184" s="57"/>
      <c r="D184" s="57"/>
      <c r="E184" s="57"/>
      <c r="F184" s="57"/>
      <c r="G184" s="58"/>
      <c r="H184" s="58"/>
      <c r="I184" s="45"/>
      <c r="J184" s="251">
        <f>J162</f>
        <v>292806</v>
      </c>
      <c r="K184" s="251">
        <f>K162</f>
        <v>292806</v>
      </c>
    </row>
    <row r="185" spans="1:11" ht="15" customHeight="1">
      <c r="A185" s="38">
        <v>3</v>
      </c>
      <c r="B185" s="697" t="s">
        <v>79</v>
      </c>
      <c r="C185" s="698"/>
      <c r="D185" s="698"/>
      <c r="E185" s="698"/>
      <c r="F185" s="698"/>
      <c r="G185" s="699"/>
      <c r="H185" s="369"/>
      <c r="I185" s="39"/>
      <c r="J185" s="250">
        <f>J186-J187-J188</f>
        <v>0</v>
      </c>
      <c r="K185" s="250">
        <f>K186-K187-K188</f>
        <v>0</v>
      </c>
    </row>
    <row r="186" spans="1:11" ht="15" customHeight="1">
      <c r="A186" s="38"/>
      <c r="B186" s="670" t="s">
        <v>276</v>
      </c>
      <c r="C186" s="665"/>
      <c r="D186" s="665"/>
      <c r="E186" s="665"/>
      <c r="F186" s="665"/>
      <c r="G186" s="666"/>
      <c r="H186" s="43"/>
      <c r="I186" s="38">
        <v>24</v>
      </c>
      <c r="J186" s="258"/>
      <c r="K186" s="258"/>
    </row>
    <row r="187" spans="1:11" ht="15" customHeight="1">
      <c r="A187" s="38"/>
      <c r="B187" s="670" t="s">
        <v>277</v>
      </c>
      <c r="C187" s="665"/>
      <c r="D187" s="665"/>
      <c r="E187" s="665"/>
      <c r="F187" s="665"/>
      <c r="G187" s="666"/>
      <c r="H187" s="43"/>
      <c r="I187" s="38">
        <v>284</v>
      </c>
      <c r="J187" s="258"/>
      <c r="K187" s="258"/>
    </row>
    <row r="188" spans="1:11" ht="15" customHeight="1">
      <c r="A188" s="38"/>
      <c r="B188" s="670" t="s">
        <v>278</v>
      </c>
      <c r="C188" s="665"/>
      <c r="D188" s="665"/>
      <c r="E188" s="665"/>
      <c r="F188" s="665"/>
      <c r="G188" s="666"/>
      <c r="H188" s="43"/>
      <c r="I188" s="38">
        <v>293</v>
      </c>
      <c r="J188" s="258"/>
      <c r="K188" s="258"/>
    </row>
    <row r="189" spans="1:11" ht="15" customHeight="1">
      <c r="A189" s="46"/>
      <c r="B189" s="667" t="s">
        <v>369</v>
      </c>
      <c r="C189" s="664"/>
      <c r="D189" s="664"/>
      <c r="E189" s="664"/>
      <c r="F189" s="664"/>
      <c r="G189" s="655"/>
      <c r="H189" s="368"/>
      <c r="I189" s="46"/>
      <c r="J189" s="251">
        <f>J185</f>
        <v>0</v>
      </c>
      <c r="K189" s="251">
        <f>K185</f>
        <v>0</v>
      </c>
    </row>
    <row r="190" spans="1:11" ht="15" customHeight="1">
      <c r="A190" s="38">
        <v>4</v>
      </c>
      <c r="B190" s="697" t="s">
        <v>80</v>
      </c>
      <c r="C190" s="698"/>
      <c r="D190" s="698"/>
      <c r="E190" s="698"/>
      <c r="F190" s="698"/>
      <c r="G190" s="699"/>
      <c r="H190" s="369"/>
      <c r="I190" s="39"/>
      <c r="J190" s="250">
        <f>J191+J195+J199</f>
        <v>0</v>
      </c>
      <c r="K190" s="250">
        <f>K191+K195+K199</f>
        <v>0</v>
      </c>
    </row>
    <row r="191" spans="1:11" ht="15" customHeight="1">
      <c r="A191" s="40" t="s">
        <v>41</v>
      </c>
      <c r="B191" s="670" t="s">
        <v>81</v>
      </c>
      <c r="C191" s="665"/>
      <c r="D191" s="665"/>
      <c r="E191" s="665"/>
      <c r="F191" s="665"/>
      <c r="G191" s="666"/>
      <c r="H191" s="43"/>
      <c r="I191" s="39"/>
      <c r="J191" s="258">
        <f>J192-J193-J194</f>
        <v>0</v>
      </c>
      <c r="K191" s="258">
        <f>K192-K193-K194</f>
        <v>0</v>
      </c>
    </row>
    <row r="192" spans="1:11" ht="15" customHeight="1">
      <c r="A192" s="40"/>
      <c r="B192" s="670" t="s">
        <v>281</v>
      </c>
      <c r="C192" s="665"/>
      <c r="D192" s="665"/>
      <c r="E192" s="665"/>
      <c r="F192" s="665"/>
      <c r="G192" s="666"/>
      <c r="H192" s="43"/>
      <c r="I192" s="38">
        <v>201</v>
      </c>
      <c r="J192" s="258"/>
      <c r="K192" s="258"/>
    </row>
    <row r="193" spans="1:11" ht="15" customHeight="1">
      <c r="A193" s="40"/>
      <c r="B193" s="670" t="s">
        <v>279</v>
      </c>
      <c r="C193" s="665"/>
      <c r="D193" s="665"/>
      <c r="E193" s="665"/>
      <c r="F193" s="665"/>
      <c r="G193" s="666"/>
      <c r="H193" s="43"/>
      <c r="I193" s="38">
        <v>2801</v>
      </c>
      <c r="J193" s="258"/>
      <c r="K193" s="258"/>
    </row>
    <row r="194" spans="1:11" ht="15" customHeight="1">
      <c r="A194" s="40"/>
      <c r="B194" s="670" t="s">
        <v>280</v>
      </c>
      <c r="C194" s="665"/>
      <c r="D194" s="665"/>
      <c r="E194" s="665"/>
      <c r="F194" s="665"/>
      <c r="G194" s="666"/>
      <c r="H194" s="43"/>
      <c r="I194" s="38">
        <v>2901</v>
      </c>
      <c r="J194" s="258"/>
      <c r="K194" s="258"/>
    </row>
    <row r="195" spans="1:11" ht="13.5" customHeight="1">
      <c r="A195" s="40" t="s">
        <v>42</v>
      </c>
      <c r="B195" s="670" t="s">
        <v>82</v>
      </c>
      <c r="C195" s="665"/>
      <c r="D195" s="665"/>
      <c r="E195" s="665"/>
      <c r="F195" s="665"/>
      <c r="G195" s="666"/>
      <c r="H195" s="43"/>
      <c r="I195" s="51"/>
      <c r="J195" s="258">
        <f>J196-J197-J198</f>
        <v>0</v>
      </c>
      <c r="K195" s="258">
        <f>K196-K197-K198</f>
        <v>0</v>
      </c>
    </row>
    <row r="196" spans="1:11" ht="13.5" customHeight="1">
      <c r="A196" s="40"/>
      <c r="B196" s="670" t="s">
        <v>365</v>
      </c>
      <c r="C196" s="665"/>
      <c r="D196" s="665"/>
      <c r="E196" s="665"/>
      <c r="F196" s="665"/>
      <c r="G196" s="666"/>
      <c r="H196" s="43"/>
      <c r="I196" s="51">
        <v>203</v>
      </c>
      <c r="J196" s="258"/>
      <c r="K196" s="258"/>
    </row>
    <row r="197" spans="1:11" ht="13.5" customHeight="1">
      <c r="A197" s="40"/>
      <c r="B197" s="635" t="s">
        <v>366</v>
      </c>
      <c r="C197" s="636"/>
      <c r="D197" s="636"/>
      <c r="E197" s="636"/>
      <c r="F197" s="636"/>
      <c r="G197" s="637"/>
      <c r="H197" s="364"/>
      <c r="I197" s="51">
        <v>2803</v>
      </c>
      <c r="J197" s="258"/>
      <c r="K197" s="258"/>
    </row>
    <row r="198" spans="1:11" ht="13.5" customHeight="1">
      <c r="A198" s="40"/>
      <c r="B198" s="635" t="s">
        <v>367</v>
      </c>
      <c r="C198" s="636"/>
      <c r="D198" s="636"/>
      <c r="E198" s="636"/>
      <c r="F198" s="636"/>
      <c r="G198" s="637"/>
      <c r="H198" s="364"/>
      <c r="I198" s="51">
        <v>2903</v>
      </c>
      <c r="J198" s="258"/>
      <c r="K198" s="258"/>
    </row>
    <row r="199" spans="1:11" ht="13.5" customHeight="1">
      <c r="A199" s="40" t="s">
        <v>49</v>
      </c>
      <c r="B199" s="670" t="s">
        <v>282</v>
      </c>
      <c r="C199" s="665"/>
      <c r="D199" s="665"/>
      <c r="E199" s="665"/>
      <c r="F199" s="665"/>
      <c r="G199" s="666"/>
      <c r="H199" s="43"/>
      <c r="I199" s="39"/>
      <c r="J199" s="258">
        <f>J200-J201-J202+J203-J204-J205</f>
        <v>0</v>
      </c>
      <c r="K199" s="258">
        <f>K200-K201-K202+K203-K204-K205</f>
        <v>0</v>
      </c>
    </row>
    <row r="200" spans="1:11" ht="13.5" customHeight="1">
      <c r="A200" s="40"/>
      <c r="B200" s="654" t="s">
        <v>283</v>
      </c>
      <c r="C200" s="633"/>
      <c r="D200" s="633"/>
      <c r="E200" s="633"/>
      <c r="F200" s="633"/>
      <c r="G200" s="634"/>
      <c r="H200" s="366"/>
      <c r="I200" s="38">
        <v>205</v>
      </c>
      <c r="J200" s="258"/>
      <c r="K200" s="258"/>
    </row>
    <row r="201" spans="1:11" ht="13.5" customHeight="1">
      <c r="A201" s="40"/>
      <c r="B201" s="654" t="s">
        <v>284</v>
      </c>
      <c r="C201" s="633"/>
      <c r="D201" s="633"/>
      <c r="E201" s="633"/>
      <c r="F201" s="633"/>
      <c r="G201" s="634"/>
      <c r="H201" s="366"/>
      <c r="I201" s="38">
        <v>2805</v>
      </c>
      <c r="J201" s="258"/>
      <c r="K201" s="258"/>
    </row>
    <row r="202" spans="1:11" ht="13.5" customHeight="1">
      <c r="A202" s="40"/>
      <c r="B202" s="654" t="s">
        <v>285</v>
      </c>
      <c r="C202" s="633"/>
      <c r="D202" s="633"/>
      <c r="E202" s="633"/>
      <c r="F202" s="633"/>
      <c r="G202" s="634"/>
      <c r="H202" s="366"/>
      <c r="I202" s="38">
        <v>2905</v>
      </c>
      <c r="J202" s="258"/>
      <c r="K202" s="258"/>
    </row>
    <row r="203" spans="1:11" ht="13.5" customHeight="1">
      <c r="A203" s="40"/>
      <c r="B203" s="670" t="s">
        <v>286</v>
      </c>
      <c r="C203" s="665"/>
      <c r="D203" s="665"/>
      <c r="E203" s="665"/>
      <c r="F203" s="665"/>
      <c r="G203" s="666"/>
      <c r="H203" s="43"/>
      <c r="I203" s="38">
        <v>208</v>
      </c>
      <c r="J203" s="258"/>
      <c r="K203" s="258"/>
    </row>
    <row r="204" spans="1:11" ht="13.5" customHeight="1">
      <c r="A204" s="40"/>
      <c r="B204" s="670" t="s">
        <v>287</v>
      </c>
      <c r="C204" s="665"/>
      <c r="D204" s="665"/>
      <c r="E204" s="665"/>
      <c r="F204" s="665"/>
      <c r="G204" s="666"/>
      <c r="H204" s="43"/>
      <c r="I204" s="38">
        <v>2808</v>
      </c>
      <c r="J204" s="258"/>
      <c r="K204" s="258"/>
    </row>
    <row r="205" spans="1:11" ht="13.5" customHeight="1">
      <c r="A205" s="40"/>
      <c r="B205" s="670" t="s">
        <v>288</v>
      </c>
      <c r="C205" s="665"/>
      <c r="D205" s="665"/>
      <c r="E205" s="665"/>
      <c r="F205" s="665"/>
      <c r="G205" s="666"/>
      <c r="H205" s="43"/>
      <c r="I205" s="38">
        <v>2908</v>
      </c>
      <c r="J205" s="258"/>
      <c r="K205" s="258"/>
    </row>
    <row r="206" spans="1:11" ht="15" customHeight="1">
      <c r="A206" s="44"/>
      <c r="B206" s="667" t="s">
        <v>61</v>
      </c>
      <c r="C206" s="664"/>
      <c r="D206" s="664"/>
      <c r="E206" s="664"/>
      <c r="F206" s="664"/>
      <c r="G206" s="655"/>
      <c r="H206" s="368"/>
      <c r="I206" s="45"/>
      <c r="J206" s="251">
        <f>J185+J190</f>
        <v>0</v>
      </c>
      <c r="K206" s="251">
        <f>K185+K190</f>
        <v>0</v>
      </c>
    </row>
    <row r="207" spans="1:11" ht="15" customHeight="1">
      <c r="A207" s="38">
        <v>5</v>
      </c>
      <c r="B207" s="697" t="s">
        <v>160</v>
      </c>
      <c r="C207" s="698"/>
      <c r="D207" s="698"/>
      <c r="E207" s="698"/>
      <c r="F207" s="698"/>
      <c r="G207" s="699"/>
      <c r="H207" s="369"/>
      <c r="I207" s="39"/>
      <c r="J207" s="258">
        <f>J208</f>
        <v>0</v>
      </c>
      <c r="K207" s="258">
        <f>K208</f>
        <v>0</v>
      </c>
    </row>
    <row r="208" spans="1:11" ht="15" customHeight="1">
      <c r="A208" s="38"/>
      <c r="B208" s="654" t="s">
        <v>373</v>
      </c>
      <c r="C208" s="633"/>
      <c r="D208" s="633"/>
      <c r="E208" s="633"/>
      <c r="F208" s="633"/>
      <c r="G208" s="634"/>
      <c r="H208" s="366"/>
      <c r="I208" s="38">
        <v>456</v>
      </c>
      <c r="J208" s="258"/>
      <c r="K208" s="258"/>
    </row>
    <row r="209" spans="1:11" ht="15" customHeight="1">
      <c r="A209" s="47">
        <v>6</v>
      </c>
      <c r="B209" s="700" t="s">
        <v>374</v>
      </c>
      <c r="C209" s="701"/>
      <c r="D209" s="701"/>
      <c r="E209" s="701"/>
      <c r="F209" s="701"/>
      <c r="G209" s="671"/>
      <c r="H209" s="373"/>
      <c r="I209" s="48"/>
      <c r="J209" s="263"/>
      <c r="K209" s="263"/>
    </row>
    <row r="210" spans="1:11" ht="15" customHeight="1">
      <c r="A210" s="16"/>
      <c r="B210" s="672" t="s">
        <v>83</v>
      </c>
      <c r="C210" s="668"/>
      <c r="D210" s="668"/>
      <c r="E210" s="668"/>
      <c r="F210" s="668"/>
      <c r="G210" s="669"/>
      <c r="H210" s="372"/>
      <c r="I210" s="25"/>
      <c r="J210" s="254">
        <f>J114</f>
        <v>292806</v>
      </c>
      <c r="K210" s="254">
        <f>K114</f>
        <v>292806</v>
      </c>
    </row>
    <row r="211" spans="1:11" ht="15.75">
      <c r="A211" s="16"/>
      <c r="B211" s="672" t="s">
        <v>84</v>
      </c>
      <c r="C211" s="668"/>
      <c r="D211" s="668"/>
      <c r="E211" s="668"/>
      <c r="F211" s="668"/>
      <c r="G211" s="669"/>
      <c r="H211" s="372"/>
      <c r="I211" s="25"/>
      <c r="J211" s="254">
        <f>J112+J210</f>
        <v>14710380</v>
      </c>
      <c r="K211" s="254">
        <f>K112+K210</f>
        <v>14293998</v>
      </c>
    </row>
    <row r="212" spans="1:11" ht="12.75">
      <c r="A212" s="11"/>
      <c r="J212" s="33"/>
      <c r="K212" s="33"/>
    </row>
    <row r="213" spans="1:11" ht="12.75">
      <c r="A213" s="11"/>
      <c r="J213" s="33"/>
      <c r="K213" s="33"/>
    </row>
    <row r="214" spans="1:11" ht="12.75">
      <c r="A214" s="11"/>
      <c r="J214" s="33"/>
      <c r="K214" s="33"/>
    </row>
    <row r="215" spans="1:11" ht="12.75">
      <c r="A215" s="11"/>
      <c r="J215" s="33"/>
      <c r="K215" s="33"/>
    </row>
    <row r="216" spans="1:11" ht="12.75">
      <c r="A216" s="11"/>
      <c r="J216" s="33"/>
      <c r="K216" s="33"/>
    </row>
    <row r="217" spans="1:11" ht="12.75">
      <c r="A217" s="11"/>
      <c r="J217" s="33"/>
      <c r="K217" s="33"/>
    </row>
    <row r="218" spans="1:11" ht="12.75">
      <c r="A218" s="11"/>
      <c r="J218" s="33"/>
      <c r="K218" s="33"/>
    </row>
    <row r="219" spans="1:11" ht="12.75">
      <c r="A219" s="11"/>
      <c r="J219" s="33"/>
      <c r="K219" s="33"/>
    </row>
    <row r="220" spans="1:11" ht="12.75">
      <c r="A220" s="11"/>
      <c r="J220" s="33"/>
      <c r="K220" s="33"/>
    </row>
    <row r="221" spans="1:11" ht="12.75">
      <c r="A221" s="11"/>
      <c r="J221" s="33"/>
      <c r="K221" s="33"/>
    </row>
    <row r="222" spans="1:11" ht="12.75">
      <c r="A222" s="11"/>
      <c r="J222" s="33"/>
      <c r="K222" s="33"/>
    </row>
    <row r="223" spans="1:11" ht="12.75">
      <c r="A223" s="11"/>
      <c r="J223" s="33"/>
      <c r="K223" s="33"/>
    </row>
    <row r="224" spans="1:11" ht="12.75">
      <c r="A224" s="11"/>
      <c r="J224" s="33"/>
      <c r="K224" s="33"/>
    </row>
    <row r="225" spans="1:11" ht="12.75">
      <c r="A225" s="11"/>
      <c r="J225" s="33"/>
      <c r="K225" s="33"/>
    </row>
    <row r="226" spans="1:11" ht="12.75">
      <c r="A226" s="11"/>
      <c r="J226" s="33"/>
      <c r="K226" s="33"/>
    </row>
    <row r="227" spans="1:11" ht="12.75">
      <c r="A227" s="11"/>
      <c r="J227" s="33"/>
      <c r="K227" s="33"/>
    </row>
    <row r="228" spans="1:11" ht="12.75">
      <c r="A228" s="11"/>
      <c r="J228" s="33"/>
      <c r="K228" s="33"/>
    </row>
    <row r="229" spans="1:11" ht="12.75">
      <c r="A229" s="11"/>
      <c r="J229" s="33"/>
      <c r="K229" s="33"/>
    </row>
    <row r="230" spans="1:11" ht="12.75">
      <c r="A230" s="11"/>
      <c r="J230" s="33"/>
      <c r="K230" s="33"/>
    </row>
    <row r="231" spans="1:11" ht="12.75">
      <c r="A231" s="11"/>
      <c r="J231" s="33"/>
      <c r="K231" s="33"/>
    </row>
    <row r="232" spans="1:11" ht="12.75">
      <c r="A232" s="11"/>
      <c r="J232" s="33"/>
      <c r="K232" s="33"/>
    </row>
    <row r="233" spans="1:11" ht="12.75">
      <c r="A233" s="11"/>
      <c r="J233" s="33"/>
      <c r="K233" s="33"/>
    </row>
    <row r="234" spans="1:11" ht="12.75">
      <c r="A234" s="11"/>
      <c r="J234" s="33"/>
      <c r="K234" s="33"/>
    </row>
    <row r="235" spans="1:11" ht="12.75">
      <c r="A235" s="11"/>
      <c r="J235" s="33"/>
      <c r="K235" s="33"/>
    </row>
    <row r="236" spans="1:11" ht="12.75">
      <c r="A236" s="11"/>
      <c r="J236" s="33"/>
      <c r="K236" s="33"/>
    </row>
    <row r="237" spans="1:11" ht="12.75">
      <c r="A237" s="11"/>
      <c r="J237" s="33"/>
      <c r="K237" s="33"/>
    </row>
    <row r="238" spans="1:11" ht="12.75">
      <c r="A238" s="11"/>
      <c r="J238" s="33"/>
      <c r="K238" s="33"/>
    </row>
    <row r="239" spans="1:11" ht="12.75">
      <c r="A239" s="11"/>
      <c r="J239" s="33"/>
      <c r="K239" s="33"/>
    </row>
    <row r="240" spans="1:11" ht="12.75">
      <c r="A240" s="11"/>
      <c r="J240" s="33"/>
      <c r="K240" s="33"/>
    </row>
    <row r="241" spans="1:11" ht="12.75">
      <c r="A241" s="11"/>
      <c r="J241" s="33"/>
      <c r="K241" s="33"/>
    </row>
    <row r="242" spans="1:11" ht="12.75">
      <c r="A242" s="11"/>
      <c r="J242" s="33"/>
      <c r="K242" s="33"/>
    </row>
    <row r="243" spans="1:11" ht="12.75">
      <c r="A243" s="11"/>
      <c r="J243" s="33"/>
      <c r="K243" s="33"/>
    </row>
    <row r="244" spans="1:11" ht="12.75">
      <c r="A244" s="11"/>
      <c r="J244" s="33"/>
      <c r="K244" s="33"/>
    </row>
    <row r="245" spans="1:11" ht="12.75">
      <c r="A245" s="11"/>
      <c r="J245" s="33"/>
      <c r="K245" s="33"/>
    </row>
    <row r="246" spans="1:11" ht="12.75">
      <c r="A246" s="11"/>
      <c r="J246" s="33"/>
      <c r="K246" s="33"/>
    </row>
    <row r="247" spans="1:11" ht="12.75">
      <c r="A247" s="11"/>
      <c r="J247" s="33"/>
      <c r="K247" s="33"/>
    </row>
    <row r="248" spans="1:11" ht="12.75">
      <c r="A248" s="11"/>
      <c r="J248" s="33"/>
      <c r="K248" s="33"/>
    </row>
    <row r="249" spans="1:11" ht="12.75">
      <c r="A249" s="11"/>
      <c r="J249" s="33"/>
      <c r="K249" s="33"/>
    </row>
    <row r="250" spans="1:11" ht="12.75">
      <c r="A250" s="11"/>
      <c r="J250" s="33"/>
      <c r="K250" s="33"/>
    </row>
    <row r="251" spans="1:11" ht="15.75">
      <c r="A251" s="11"/>
      <c r="C251" s="501" t="s">
        <v>690</v>
      </c>
      <c r="D251" s="501"/>
      <c r="E251" s="501"/>
      <c r="F251" s="501"/>
      <c r="G251" s="501"/>
      <c r="H251" s="501"/>
      <c r="I251" s="501"/>
      <c r="J251" s="504" t="str">
        <f>IF(J211='BILANCI(PASIVI) (2)'!J129,"OK","NUK KUADRON'")</f>
        <v>OK</v>
      </c>
      <c r="K251" s="504" t="str">
        <f>IF(K211='BILANCI(PASIVI) (2)'!K129,"OK","NUK KUADRON'")</f>
        <v>OK</v>
      </c>
    </row>
    <row r="252" spans="1:11" ht="15.75">
      <c r="A252" s="11"/>
      <c r="J252" s="500"/>
      <c r="K252" s="500"/>
    </row>
    <row r="253" spans="1:11" ht="15.75">
      <c r="A253" s="11"/>
      <c r="C253" s="502" t="s">
        <v>688</v>
      </c>
      <c r="D253" s="502"/>
      <c r="E253" s="502"/>
      <c r="F253" s="502"/>
      <c r="G253" s="502"/>
      <c r="H253" s="502"/>
      <c r="I253" s="502"/>
      <c r="J253" s="508">
        <f>J211-'BILANCI(PASIVI) (2)'!J129</f>
        <v>0</v>
      </c>
      <c r="K253" s="508">
        <f>K211-'BILANCI(PASIVI) (2)'!K129</f>
        <v>0</v>
      </c>
    </row>
    <row r="254" spans="1:11" ht="15.75">
      <c r="A254" s="11"/>
      <c r="J254" s="500"/>
      <c r="K254" s="500"/>
    </row>
    <row r="255" spans="1:11" ht="15.75">
      <c r="A255" s="11"/>
      <c r="C255" s="509" t="s">
        <v>691</v>
      </c>
      <c r="D255" s="509"/>
      <c r="E255" s="509"/>
      <c r="F255" s="509"/>
      <c r="G255" s="509"/>
      <c r="H255" s="509"/>
      <c r="I255" s="509"/>
      <c r="J255" s="510">
        <f>J253</f>
        <v>0</v>
      </c>
      <c r="K255" s="510">
        <f>K253</f>
        <v>0</v>
      </c>
    </row>
    <row r="256" spans="1:11" ht="12.75">
      <c r="A256" s="11"/>
      <c r="J256" s="33"/>
      <c r="K256" s="33"/>
    </row>
    <row r="257" spans="1:11" ht="12.75">
      <c r="A257" s="11"/>
      <c r="J257" s="33"/>
      <c r="K257" s="33"/>
    </row>
    <row r="258" spans="1:11" ht="12.75">
      <c r="A258" s="11"/>
      <c r="J258" s="33"/>
      <c r="K258" s="33"/>
    </row>
    <row r="259" spans="1:11" ht="12.75">
      <c r="A259" s="11"/>
      <c r="J259" s="33"/>
      <c r="K259" s="33"/>
    </row>
    <row r="260" spans="1:11" ht="12.75">
      <c r="A260" s="11"/>
      <c r="J260" s="33"/>
      <c r="K260" s="33"/>
    </row>
    <row r="261" spans="1:11" ht="12.75">
      <c r="A261" s="11"/>
      <c r="J261" s="33"/>
      <c r="K261" s="33"/>
    </row>
    <row r="262" spans="1:11" ht="12.75">
      <c r="A262" s="11"/>
      <c r="J262" s="33"/>
      <c r="K262" s="33"/>
    </row>
    <row r="263" spans="10:11" ht="12.75">
      <c r="J263" s="33"/>
      <c r="K263" s="33"/>
    </row>
    <row r="264" spans="10:11" ht="12.75">
      <c r="J264" s="33"/>
      <c r="K264" s="33"/>
    </row>
    <row r="265" spans="10:11" ht="12.75">
      <c r="J265" s="33"/>
      <c r="K265" s="33"/>
    </row>
    <row r="266" spans="10:11" ht="12.75">
      <c r="J266" s="33"/>
      <c r="K266" s="33"/>
    </row>
    <row r="267" spans="10:11" ht="12.75">
      <c r="J267" s="33"/>
      <c r="K267" s="33"/>
    </row>
    <row r="268" spans="10:11" ht="12.75">
      <c r="J268" s="33"/>
      <c r="K268" s="33"/>
    </row>
    <row r="269" spans="10:11" ht="12.75">
      <c r="J269" s="33"/>
      <c r="K269" s="33"/>
    </row>
    <row r="270" spans="10:11" ht="12.75">
      <c r="J270" s="33"/>
      <c r="K270" s="33"/>
    </row>
    <row r="271" spans="10:11" ht="12.75">
      <c r="J271" s="33"/>
      <c r="K271" s="33"/>
    </row>
    <row r="272" spans="10:11" ht="12.75">
      <c r="J272" s="33"/>
      <c r="K272" s="33"/>
    </row>
    <row r="273" spans="10:11" ht="12.75">
      <c r="J273" s="33"/>
      <c r="K273" s="33"/>
    </row>
    <row r="274" spans="10:11" ht="12.75">
      <c r="J274" s="33"/>
      <c r="K274" s="33"/>
    </row>
    <row r="275" spans="10:11" ht="12.75">
      <c r="J275" s="33"/>
      <c r="K275" s="33"/>
    </row>
    <row r="276" spans="10:11" ht="12.75">
      <c r="J276" s="33"/>
      <c r="K276" s="33"/>
    </row>
    <row r="277" spans="10:11" ht="12.75">
      <c r="J277" s="33"/>
      <c r="K277" s="33"/>
    </row>
    <row r="278" spans="10:11" ht="12.75">
      <c r="J278" s="33"/>
      <c r="K278" s="33"/>
    </row>
  </sheetData>
  <mergeCells count="208">
    <mergeCell ref="B159:G159"/>
    <mergeCell ref="B142:G142"/>
    <mergeCell ref="B152:G152"/>
    <mergeCell ref="B143:G143"/>
    <mergeCell ref="B156:G156"/>
    <mergeCell ref="B155:G155"/>
    <mergeCell ref="B154:G154"/>
    <mergeCell ref="B149:G149"/>
    <mergeCell ref="B153:G153"/>
    <mergeCell ref="B151:G151"/>
    <mergeCell ref="B16:G16"/>
    <mergeCell ref="B96:G96"/>
    <mergeCell ref="B148:G148"/>
    <mergeCell ref="B147:G147"/>
    <mergeCell ref="B125:G125"/>
    <mergeCell ref="B116:G116"/>
    <mergeCell ref="B113:G113"/>
    <mergeCell ref="B146:G146"/>
    <mergeCell ref="B145:G145"/>
    <mergeCell ref="B144:G144"/>
    <mergeCell ref="B150:G150"/>
    <mergeCell ref="B137:G137"/>
    <mergeCell ref="B136:G136"/>
    <mergeCell ref="B138:G138"/>
    <mergeCell ref="B135:G135"/>
    <mergeCell ref="B129:G129"/>
    <mergeCell ref="B130:G130"/>
    <mergeCell ref="B128:G128"/>
    <mergeCell ref="B126:G126"/>
    <mergeCell ref="B127:G127"/>
    <mergeCell ref="B112:G112"/>
    <mergeCell ref="B114:G114"/>
    <mergeCell ref="B115:G115"/>
    <mergeCell ref="B117:G117"/>
    <mergeCell ref="B118:G118"/>
    <mergeCell ref="B121:G121"/>
    <mergeCell ref="B120:G120"/>
    <mergeCell ref="B108:G108"/>
    <mergeCell ref="B111:G111"/>
    <mergeCell ref="B110:G110"/>
    <mergeCell ref="B109:G109"/>
    <mergeCell ref="B93:G93"/>
    <mergeCell ref="B92:G92"/>
    <mergeCell ref="B91:G91"/>
    <mergeCell ref="B123:G123"/>
    <mergeCell ref="B101:G101"/>
    <mergeCell ref="B100:G100"/>
    <mergeCell ref="B99:G99"/>
    <mergeCell ref="B103:G103"/>
    <mergeCell ref="B119:G119"/>
    <mergeCell ref="B122:G122"/>
    <mergeCell ref="B102:G102"/>
    <mergeCell ref="B97:G97"/>
    <mergeCell ref="B95:G95"/>
    <mergeCell ref="B94:G94"/>
    <mergeCell ref="B98:G98"/>
    <mergeCell ref="B86:G86"/>
    <mergeCell ref="B80:G80"/>
    <mergeCell ref="B79:G79"/>
    <mergeCell ref="B78:G78"/>
    <mergeCell ref="B84:G84"/>
    <mergeCell ref="B83:G83"/>
    <mergeCell ref="B90:G90"/>
    <mergeCell ref="B89:G89"/>
    <mergeCell ref="B88:G88"/>
    <mergeCell ref="B87:G87"/>
    <mergeCell ref="B29:G29"/>
    <mergeCell ref="B37:G37"/>
    <mergeCell ref="B57:G57"/>
    <mergeCell ref="B70:G70"/>
    <mergeCell ref="B51:G51"/>
    <mergeCell ref="B50:G50"/>
    <mergeCell ref="B56:G56"/>
    <mergeCell ref="B68:G68"/>
    <mergeCell ref="B66:G66"/>
    <mergeCell ref="B58:G58"/>
    <mergeCell ref="B52:G52"/>
    <mergeCell ref="B64:G64"/>
    <mergeCell ref="B63:G63"/>
    <mergeCell ref="B62:G62"/>
    <mergeCell ref="B61:G61"/>
    <mergeCell ref="B55:G55"/>
    <mergeCell ref="B60:G60"/>
    <mergeCell ref="B59:G59"/>
    <mergeCell ref="B53:G53"/>
    <mergeCell ref="B54:G54"/>
    <mergeCell ref="B21:G21"/>
    <mergeCell ref="B20:G20"/>
    <mergeCell ref="B19:G19"/>
    <mergeCell ref="B36:G36"/>
    <mergeCell ref="B33:G33"/>
    <mergeCell ref="B28:G28"/>
    <mergeCell ref="B31:G31"/>
    <mergeCell ref="B32:G32"/>
    <mergeCell ref="B35:G35"/>
    <mergeCell ref="B30:G30"/>
    <mergeCell ref="B18:G18"/>
    <mergeCell ref="B17:G17"/>
    <mergeCell ref="B39:G39"/>
    <mergeCell ref="B38:G38"/>
    <mergeCell ref="B27:G27"/>
    <mergeCell ref="B26:G26"/>
    <mergeCell ref="B25:G25"/>
    <mergeCell ref="B24:G24"/>
    <mergeCell ref="B23:G23"/>
    <mergeCell ref="B22:G22"/>
    <mergeCell ref="B9:G9"/>
    <mergeCell ref="B10:G10"/>
    <mergeCell ref="B15:G15"/>
    <mergeCell ref="B14:G14"/>
    <mergeCell ref="B13:G13"/>
    <mergeCell ref="B12:G12"/>
    <mergeCell ref="B11:G11"/>
    <mergeCell ref="B5:G5"/>
    <mergeCell ref="B6:G6"/>
    <mergeCell ref="B7:G7"/>
    <mergeCell ref="B8:G8"/>
    <mergeCell ref="B207:G207"/>
    <mergeCell ref="B209:G209"/>
    <mergeCell ref="B210:G210"/>
    <mergeCell ref="B170:G170"/>
    <mergeCell ref="B177:G177"/>
    <mergeCell ref="B185:G185"/>
    <mergeCell ref="B181:G181"/>
    <mergeCell ref="B180:G180"/>
    <mergeCell ref="B176:G176"/>
    <mergeCell ref="B183:G183"/>
    <mergeCell ref="B161:G161"/>
    <mergeCell ref="B162:G162"/>
    <mergeCell ref="B211:G211"/>
    <mergeCell ref="B190:G190"/>
    <mergeCell ref="B191:G191"/>
    <mergeCell ref="B195:G195"/>
    <mergeCell ref="B206:G206"/>
    <mergeCell ref="B163:G163"/>
    <mergeCell ref="B166:G166"/>
    <mergeCell ref="B165:G165"/>
    <mergeCell ref="B160:G160"/>
    <mergeCell ref="B124:G124"/>
    <mergeCell ref="B141:G141"/>
    <mergeCell ref="B140:G140"/>
    <mergeCell ref="B139:G139"/>
    <mergeCell ref="B133:G133"/>
    <mergeCell ref="B132:G132"/>
    <mergeCell ref="B131:G131"/>
    <mergeCell ref="B158:G158"/>
    <mergeCell ref="B134:G134"/>
    <mergeCell ref="B104:G104"/>
    <mergeCell ref="B105:G105"/>
    <mergeCell ref="B106:G106"/>
    <mergeCell ref="B107:G107"/>
    <mergeCell ref="B67:G67"/>
    <mergeCell ref="B69:G69"/>
    <mergeCell ref="B71:G71"/>
    <mergeCell ref="B72:G72"/>
    <mergeCell ref="B73:G73"/>
    <mergeCell ref="B75:G75"/>
    <mergeCell ref="B85:G85"/>
    <mergeCell ref="B82:G82"/>
    <mergeCell ref="B81:G81"/>
    <mergeCell ref="B77:G77"/>
    <mergeCell ref="B74:G74"/>
    <mergeCell ref="B76:G76"/>
    <mergeCell ref="B1:J1"/>
    <mergeCell ref="B2:G2"/>
    <mergeCell ref="B3:G3"/>
    <mergeCell ref="B4:G4"/>
    <mergeCell ref="B45:G45"/>
    <mergeCell ref="B49:G49"/>
    <mergeCell ref="B40:G40"/>
    <mergeCell ref="B43:G43"/>
    <mergeCell ref="B44:G44"/>
    <mergeCell ref="B41:G41"/>
    <mergeCell ref="B42:G42"/>
    <mergeCell ref="B48:G48"/>
    <mergeCell ref="B47:G47"/>
    <mergeCell ref="B46:G46"/>
    <mergeCell ref="B164:G164"/>
    <mergeCell ref="B168:G168"/>
    <mergeCell ref="B167:G167"/>
    <mergeCell ref="B174:G174"/>
    <mergeCell ref="B173:G173"/>
    <mergeCell ref="B172:G172"/>
    <mergeCell ref="B171:G171"/>
    <mergeCell ref="B169:G169"/>
    <mergeCell ref="B175:G175"/>
    <mergeCell ref="B179:G179"/>
    <mergeCell ref="B178:G178"/>
    <mergeCell ref="B182:G182"/>
    <mergeCell ref="B186:G186"/>
    <mergeCell ref="B194:G194"/>
    <mergeCell ref="B193:G193"/>
    <mergeCell ref="B192:G192"/>
    <mergeCell ref="B201:G201"/>
    <mergeCell ref="B200:G200"/>
    <mergeCell ref="B188:G188"/>
    <mergeCell ref="B187:G187"/>
    <mergeCell ref="B196:G196"/>
    <mergeCell ref="B34:G34"/>
    <mergeCell ref="B189:G189"/>
    <mergeCell ref="B208:G208"/>
    <mergeCell ref="B199:G199"/>
    <mergeCell ref="B198:G198"/>
    <mergeCell ref="B197:G197"/>
    <mergeCell ref="B205:G205"/>
    <mergeCell ref="B204:G204"/>
    <mergeCell ref="B203:G203"/>
    <mergeCell ref="B202:G202"/>
  </mergeCells>
  <printOptions/>
  <pageMargins left="0.44" right="0.21" top="0.34" bottom="0.3" header="0.23" footer="0.2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L59"/>
  <sheetViews>
    <sheetView workbookViewId="0" topLeftCell="A34">
      <selection activeCell="G57" sqref="G57"/>
    </sheetView>
  </sheetViews>
  <sheetFormatPr defaultColWidth="9.140625" defaultRowHeight="12.75"/>
  <cols>
    <col min="1" max="1" width="4.57421875" style="0" customWidth="1"/>
    <col min="7" max="7" width="6.57421875" style="0" customWidth="1"/>
    <col min="8" max="8" width="10.57421875" style="572" customWidth="1"/>
    <col min="9" max="10" width="14.57421875" style="0" customWidth="1"/>
  </cols>
  <sheetData>
    <row r="1" spans="2:10" ht="17.25" thickBot="1">
      <c r="B1" s="662" t="s">
        <v>35</v>
      </c>
      <c r="C1" s="662"/>
      <c r="D1" s="662"/>
      <c r="E1" s="662"/>
      <c r="F1" s="662"/>
      <c r="G1" s="662"/>
      <c r="H1" s="662"/>
      <c r="I1" s="662"/>
      <c r="J1" s="10">
        <v>2010</v>
      </c>
    </row>
    <row r="2" spans="1:10" ht="27.75" customHeight="1" thickBot="1">
      <c r="A2" s="13" t="s">
        <v>0</v>
      </c>
      <c r="B2" s="663" t="s">
        <v>86</v>
      </c>
      <c r="C2" s="644"/>
      <c r="D2" s="644"/>
      <c r="E2" s="644"/>
      <c r="F2" s="644"/>
      <c r="G2" s="645"/>
      <c r="H2" s="571" t="s">
        <v>34</v>
      </c>
      <c r="I2" s="15" t="s">
        <v>1</v>
      </c>
      <c r="J2" s="15" t="s">
        <v>3</v>
      </c>
    </row>
    <row r="3" spans="1:10" ht="12.75" customHeight="1" thickBot="1">
      <c r="A3" s="17"/>
      <c r="B3" s="594"/>
      <c r="C3" s="595"/>
      <c r="D3" s="595"/>
      <c r="E3" s="595"/>
      <c r="F3" s="595"/>
      <c r="G3" s="596"/>
      <c r="H3" s="12"/>
      <c r="I3" s="264"/>
      <c r="J3" s="265"/>
    </row>
    <row r="4" spans="1:10" ht="15" customHeight="1">
      <c r="A4" s="20" t="s">
        <v>38</v>
      </c>
      <c r="B4" s="631" t="s">
        <v>87</v>
      </c>
      <c r="C4" s="632"/>
      <c r="D4" s="632"/>
      <c r="E4" s="632"/>
      <c r="F4" s="632"/>
      <c r="G4" s="624"/>
      <c r="H4" s="20"/>
      <c r="I4" s="254">
        <f>I20</f>
        <v>5045855</v>
      </c>
      <c r="J4" s="254">
        <f>J20</f>
        <v>5525532</v>
      </c>
    </row>
    <row r="5" spans="1:10" ht="15" customHeight="1">
      <c r="A5" s="59">
        <v>1</v>
      </c>
      <c r="B5" s="597" t="s">
        <v>43</v>
      </c>
      <c r="C5" s="598"/>
      <c r="D5" s="598"/>
      <c r="E5" s="598"/>
      <c r="F5" s="598"/>
      <c r="G5" s="599"/>
      <c r="H5" s="36"/>
      <c r="I5" s="249">
        <f>'BILANCI(PASIVI) (2)'!J5</f>
        <v>0</v>
      </c>
      <c r="J5" s="249">
        <f>'BILANCI(PASIVI) (2)'!K5</f>
        <v>0</v>
      </c>
    </row>
    <row r="6" spans="1:10" ht="15" customHeight="1">
      <c r="A6" s="51">
        <v>2</v>
      </c>
      <c r="B6" s="625" t="s">
        <v>88</v>
      </c>
      <c r="C6" s="626"/>
      <c r="D6" s="626"/>
      <c r="E6" s="626"/>
      <c r="F6" s="626"/>
      <c r="G6" s="593"/>
      <c r="H6" s="38"/>
      <c r="I6" s="250">
        <f>'BILANCI(PASIVI) (2)'!J9</f>
        <v>0</v>
      </c>
      <c r="J6" s="250">
        <f>'BILANCI(PASIVI) (2)'!K9</f>
        <v>0</v>
      </c>
    </row>
    <row r="7" spans="1:10" ht="15" customHeight="1">
      <c r="A7" s="60" t="s">
        <v>41</v>
      </c>
      <c r="B7" s="600" t="s">
        <v>89</v>
      </c>
      <c r="C7" s="601"/>
      <c r="D7" s="601"/>
      <c r="E7" s="601"/>
      <c r="F7" s="601"/>
      <c r="G7" s="602"/>
      <c r="H7" s="38"/>
      <c r="I7" s="250">
        <f>'BILANCI(PASIVI) (2)'!J10</f>
        <v>0</v>
      </c>
      <c r="J7" s="250">
        <f>'BILANCI(PASIVI) (2)'!K10</f>
        <v>0</v>
      </c>
    </row>
    <row r="8" spans="1:10" ht="15" customHeight="1">
      <c r="A8" s="60" t="s">
        <v>42</v>
      </c>
      <c r="B8" s="600" t="s">
        <v>90</v>
      </c>
      <c r="C8" s="601"/>
      <c r="D8" s="601"/>
      <c r="E8" s="601"/>
      <c r="F8" s="601"/>
      <c r="G8" s="602"/>
      <c r="H8" s="38"/>
      <c r="I8" s="250">
        <f>'BILANCI(PASIVI) (2)'!J21</f>
        <v>0</v>
      </c>
      <c r="J8" s="250">
        <f>'BILANCI(PASIVI) (2)'!K21</f>
        <v>0</v>
      </c>
    </row>
    <row r="9" spans="1:10" ht="15" customHeight="1">
      <c r="A9" s="51" t="s">
        <v>49</v>
      </c>
      <c r="B9" s="600" t="s">
        <v>91</v>
      </c>
      <c r="C9" s="601"/>
      <c r="D9" s="601"/>
      <c r="E9" s="601"/>
      <c r="F9" s="601"/>
      <c r="G9" s="602"/>
      <c r="H9" s="38"/>
      <c r="I9" s="250">
        <f>'BILANCI(PASIVI) (2)'!J25</f>
        <v>0</v>
      </c>
      <c r="J9" s="250">
        <f>'BILANCI(PASIVI) (2)'!K25</f>
        <v>0</v>
      </c>
    </row>
    <row r="10" spans="1:10" ht="15" customHeight="1">
      <c r="A10" s="46"/>
      <c r="B10" s="667" t="s">
        <v>99</v>
      </c>
      <c r="C10" s="664"/>
      <c r="D10" s="664"/>
      <c r="E10" s="664"/>
      <c r="F10" s="664"/>
      <c r="G10" s="655"/>
      <c r="H10" s="46"/>
      <c r="I10" s="251">
        <f>SUM(I7:I9)</f>
        <v>0</v>
      </c>
      <c r="J10" s="251">
        <f>SUM(J7:J9)</f>
        <v>0</v>
      </c>
    </row>
    <row r="11" spans="1:10" ht="15" customHeight="1">
      <c r="A11" s="51">
        <v>3</v>
      </c>
      <c r="B11" s="625" t="s">
        <v>92</v>
      </c>
      <c r="C11" s="626"/>
      <c r="D11" s="626"/>
      <c r="E11" s="626"/>
      <c r="F11" s="626"/>
      <c r="G11" s="593"/>
      <c r="H11" s="38">
        <v>1</v>
      </c>
      <c r="I11" s="250">
        <f>'BILANCI(PASIVI) (2)'!J29</f>
        <v>5045855</v>
      </c>
      <c r="J11" s="250">
        <f>'BILANCI(PASIVI) (2)'!K29</f>
        <v>5525532</v>
      </c>
    </row>
    <row r="12" spans="1:10" ht="15" customHeight="1">
      <c r="A12" s="60" t="s">
        <v>41</v>
      </c>
      <c r="B12" s="600" t="s">
        <v>93</v>
      </c>
      <c r="C12" s="601"/>
      <c r="D12" s="601"/>
      <c r="E12" s="601"/>
      <c r="F12" s="601"/>
      <c r="G12" s="602"/>
      <c r="H12" s="38"/>
      <c r="I12" s="252">
        <f>'BILANCI(PASIVI) (2)'!J30</f>
        <v>4874711</v>
      </c>
      <c r="J12" s="252">
        <f>'BILANCI(PASIVI) (2)'!K30</f>
        <v>5187179</v>
      </c>
    </row>
    <row r="13" spans="1:12" ht="15" customHeight="1">
      <c r="A13" s="60" t="s">
        <v>42</v>
      </c>
      <c r="B13" s="600" t="s">
        <v>94</v>
      </c>
      <c r="C13" s="601"/>
      <c r="D13" s="601"/>
      <c r="E13" s="601"/>
      <c r="F13" s="601"/>
      <c r="G13" s="602"/>
      <c r="H13" s="38"/>
      <c r="I13" s="250">
        <f>'BILANCI(PASIVI) (2)'!J34</f>
        <v>133316</v>
      </c>
      <c r="J13" s="250">
        <f>'BILANCI(PASIVI) (2)'!K34</f>
        <v>85400</v>
      </c>
      <c r="L13" s="251"/>
    </row>
    <row r="14" spans="1:10" ht="15" customHeight="1">
      <c r="A14" s="60" t="s">
        <v>49</v>
      </c>
      <c r="B14" s="600" t="s">
        <v>95</v>
      </c>
      <c r="C14" s="601"/>
      <c r="D14" s="601"/>
      <c r="E14" s="601"/>
      <c r="F14" s="601"/>
      <c r="G14" s="602"/>
      <c r="H14" s="38"/>
      <c r="I14" s="250">
        <f>'BILANCI(PASIVI) (2)'!J38</f>
        <v>37828</v>
      </c>
      <c r="J14" s="250">
        <f>'BILANCI(PASIVI) (2)'!K38</f>
        <v>52193</v>
      </c>
    </row>
    <row r="15" spans="1:10" ht="15" customHeight="1">
      <c r="A15" s="64" t="s">
        <v>51</v>
      </c>
      <c r="B15" s="600" t="s">
        <v>96</v>
      </c>
      <c r="C15" s="601"/>
      <c r="D15" s="601"/>
      <c r="E15" s="601"/>
      <c r="F15" s="601"/>
      <c r="G15" s="602"/>
      <c r="H15" s="38"/>
      <c r="I15" s="250">
        <f>'BILANCI(PASIVI) (2)'!J52</f>
        <v>0</v>
      </c>
      <c r="J15" s="250">
        <f>'BILANCI(PASIVI) (2)'!K52</f>
        <v>200760</v>
      </c>
    </row>
    <row r="16" spans="1:10" ht="15" customHeight="1">
      <c r="A16" s="60" t="s">
        <v>55</v>
      </c>
      <c r="B16" s="600" t="s">
        <v>97</v>
      </c>
      <c r="C16" s="601"/>
      <c r="D16" s="601"/>
      <c r="E16" s="601"/>
      <c r="F16" s="601"/>
      <c r="G16" s="602"/>
      <c r="H16" s="38"/>
      <c r="I16" s="250">
        <f>'BILANCI(PASIVI) (2)'!J60</f>
        <v>0</v>
      </c>
      <c r="J16" s="250">
        <f>'BILANCI(PASIVI) (2)'!K60</f>
        <v>0</v>
      </c>
    </row>
    <row r="17" spans="1:10" ht="15" customHeight="1">
      <c r="A17" s="46"/>
      <c r="B17" s="667" t="s">
        <v>98</v>
      </c>
      <c r="C17" s="664"/>
      <c r="D17" s="664"/>
      <c r="E17" s="664"/>
      <c r="F17" s="664"/>
      <c r="G17" s="655"/>
      <c r="H17" s="46"/>
      <c r="I17" s="251">
        <f>SUM(I12:I16)</f>
        <v>5045855</v>
      </c>
      <c r="J17" s="251">
        <f>SUM(J12:J16)</f>
        <v>5525532</v>
      </c>
    </row>
    <row r="18" spans="1:10" ht="15" customHeight="1">
      <c r="A18" s="51">
        <v>4</v>
      </c>
      <c r="B18" s="625" t="s">
        <v>100</v>
      </c>
      <c r="C18" s="626"/>
      <c r="D18" s="626"/>
      <c r="E18" s="626"/>
      <c r="F18" s="626"/>
      <c r="G18" s="593"/>
      <c r="H18" s="38"/>
      <c r="I18" s="250">
        <f>'BILANCI(PASIVI) (2)'!J63</f>
        <v>0</v>
      </c>
      <c r="J18" s="250">
        <f>'BILANCI(PASIVI) (2)'!K63</f>
        <v>0</v>
      </c>
    </row>
    <row r="19" spans="1:10" ht="15" customHeight="1">
      <c r="A19" s="51">
        <v>5</v>
      </c>
      <c r="B19" s="625" t="s">
        <v>101</v>
      </c>
      <c r="C19" s="626"/>
      <c r="D19" s="626"/>
      <c r="E19" s="626"/>
      <c r="F19" s="626"/>
      <c r="G19" s="593"/>
      <c r="H19" s="38"/>
      <c r="I19" s="250">
        <f>'BILANCI(PASIVI) (2)'!J68</f>
        <v>0</v>
      </c>
      <c r="J19" s="250">
        <f>'BILANCI(PASIVI) (2)'!K68</f>
        <v>0</v>
      </c>
    </row>
    <row r="20" spans="1:10" ht="15" customHeight="1">
      <c r="A20" s="44"/>
      <c r="B20" s="603" t="s">
        <v>102</v>
      </c>
      <c r="C20" s="604"/>
      <c r="D20" s="604"/>
      <c r="E20" s="604"/>
      <c r="F20" s="604"/>
      <c r="G20" s="585"/>
      <c r="H20" s="46"/>
      <c r="I20" s="251">
        <f>I5+I10+I17+I18+I19</f>
        <v>5045855</v>
      </c>
      <c r="J20" s="251">
        <f>J5+J10+J17+J18+J19</f>
        <v>5525532</v>
      </c>
    </row>
    <row r="21" spans="1:10" ht="13.5" customHeight="1">
      <c r="A21" s="60"/>
      <c r="B21" s="586"/>
      <c r="C21" s="587"/>
      <c r="D21" s="587"/>
      <c r="E21" s="587"/>
      <c r="F21" s="587"/>
      <c r="G21" s="588"/>
      <c r="H21" s="38"/>
      <c r="I21" s="250"/>
      <c r="J21" s="250"/>
    </row>
    <row r="22" spans="1:10" ht="15" customHeight="1">
      <c r="A22" s="46" t="s">
        <v>65</v>
      </c>
      <c r="B22" s="603" t="s">
        <v>103</v>
      </c>
      <c r="C22" s="604"/>
      <c r="D22" s="604"/>
      <c r="E22" s="604"/>
      <c r="F22" s="604"/>
      <c r="G22" s="585"/>
      <c r="H22" s="46"/>
      <c r="I22" s="251">
        <f>I32</f>
        <v>3090645</v>
      </c>
      <c r="J22" s="251">
        <f>J32</f>
        <v>3206749</v>
      </c>
    </row>
    <row r="23" spans="1:10" ht="15" customHeight="1">
      <c r="A23" s="51"/>
      <c r="B23" s="625"/>
      <c r="C23" s="626"/>
      <c r="D23" s="626"/>
      <c r="E23" s="626"/>
      <c r="F23" s="626"/>
      <c r="G23" s="593"/>
      <c r="H23" s="38"/>
      <c r="I23" s="250"/>
      <c r="J23" s="250"/>
    </row>
    <row r="24" spans="1:10" ht="15" customHeight="1">
      <c r="A24" s="51">
        <v>1</v>
      </c>
      <c r="B24" s="625" t="s">
        <v>104</v>
      </c>
      <c r="C24" s="626"/>
      <c r="D24" s="626"/>
      <c r="E24" s="626"/>
      <c r="F24" s="626"/>
      <c r="G24" s="593"/>
      <c r="H24" s="38"/>
      <c r="I24" s="250">
        <f>'BILANCI(PASIVI) (2)'!J75</f>
        <v>0</v>
      </c>
      <c r="J24" s="250">
        <f>'BILANCI(PASIVI) (2)'!K75</f>
        <v>0</v>
      </c>
    </row>
    <row r="25" spans="1:10" ht="15" customHeight="1">
      <c r="A25" s="60" t="s">
        <v>41</v>
      </c>
      <c r="B25" s="600" t="s">
        <v>105</v>
      </c>
      <c r="C25" s="601"/>
      <c r="D25" s="601"/>
      <c r="E25" s="601"/>
      <c r="F25" s="601"/>
      <c r="G25" s="602"/>
      <c r="H25" s="38"/>
      <c r="I25" s="250">
        <f>'BILANCI(PASIVI) (2)'!J76</f>
        <v>0</v>
      </c>
      <c r="J25" s="250">
        <f>'BILANCI(PASIVI) (2)'!K76</f>
        <v>0</v>
      </c>
    </row>
    <row r="26" spans="1:10" ht="13.5" customHeight="1">
      <c r="A26" s="60" t="s">
        <v>42</v>
      </c>
      <c r="B26" s="600" t="s">
        <v>106</v>
      </c>
      <c r="C26" s="601"/>
      <c r="D26" s="601"/>
      <c r="E26" s="601"/>
      <c r="F26" s="601"/>
      <c r="G26" s="602"/>
      <c r="H26" s="38"/>
      <c r="I26" s="250">
        <f>'BILANCI(PASIVI) (2)'!J82</f>
        <v>0</v>
      </c>
      <c r="J26" s="250">
        <f>'BILANCI(PASIVI) (2)'!K82</f>
        <v>0</v>
      </c>
    </row>
    <row r="27" spans="1:10" ht="15" customHeight="1">
      <c r="A27" s="46"/>
      <c r="B27" s="667" t="s">
        <v>107</v>
      </c>
      <c r="C27" s="664"/>
      <c r="D27" s="664"/>
      <c r="E27" s="664"/>
      <c r="F27" s="664"/>
      <c r="G27" s="655"/>
      <c r="H27" s="46"/>
      <c r="I27" s="251">
        <f>SUM(I25:I26)</f>
        <v>0</v>
      </c>
      <c r="J27" s="251">
        <f>SUM(J25:J26)</f>
        <v>0</v>
      </c>
    </row>
    <row r="28" spans="1:10" ht="15" customHeight="1">
      <c r="A28" s="51">
        <v>2</v>
      </c>
      <c r="B28" s="625" t="s">
        <v>108</v>
      </c>
      <c r="C28" s="626"/>
      <c r="D28" s="626"/>
      <c r="E28" s="626"/>
      <c r="F28" s="626"/>
      <c r="G28" s="593"/>
      <c r="H28" s="38"/>
      <c r="I28" s="250">
        <f>'BILANCI(PASIVI) (2)'!J86</f>
        <v>3090645</v>
      </c>
      <c r="J28" s="250">
        <f>'BILANCI(PASIVI) (2)'!K86</f>
        <v>3206749</v>
      </c>
    </row>
    <row r="29" spans="1:10" ht="15" customHeight="1">
      <c r="A29" s="51">
        <v>3</v>
      </c>
      <c r="B29" s="625" t="s">
        <v>109</v>
      </c>
      <c r="C29" s="626"/>
      <c r="D29" s="626"/>
      <c r="E29" s="626"/>
      <c r="F29" s="626"/>
      <c r="G29" s="593"/>
      <c r="H29" s="38"/>
      <c r="I29" s="250">
        <f>'BILANCI(PASIVI) (2)'!J97</f>
        <v>0</v>
      </c>
      <c r="J29" s="250">
        <f>'BILANCI(PASIVI) (2)'!K97</f>
        <v>0</v>
      </c>
    </row>
    <row r="30" spans="1:10" ht="15" customHeight="1">
      <c r="A30" s="51">
        <v>4</v>
      </c>
      <c r="B30" s="625" t="s">
        <v>100</v>
      </c>
      <c r="C30" s="626"/>
      <c r="D30" s="626"/>
      <c r="E30" s="626"/>
      <c r="F30" s="626"/>
      <c r="G30" s="593"/>
      <c r="H30" s="38"/>
      <c r="I30" s="250">
        <f>'BILANCI(PASIVI) (2)'!J99</f>
        <v>0</v>
      </c>
      <c r="J30" s="250">
        <f>'BILANCI(PASIVI) (2)'!K99</f>
        <v>0</v>
      </c>
    </row>
    <row r="31" spans="1:10" ht="12.75" customHeight="1">
      <c r="A31" s="60"/>
      <c r="B31" s="589"/>
      <c r="C31" s="590"/>
      <c r="D31" s="590"/>
      <c r="E31" s="590"/>
      <c r="F31" s="590"/>
      <c r="G31" s="591"/>
      <c r="H31" s="38"/>
      <c r="I31" s="250"/>
      <c r="J31" s="250"/>
    </row>
    <row r="32" spans="1:10" ht="15" customHeight="1">
      <c r="A32" s="44"/>
      <c r="B32" s="603" t="s">
        <v>158</v>
      </c>
      <c r="C32" s="604"/>
      <c r="D32" s="604"/>
      <c r="E32" s="604"/>
      <c r="F32" s="604"/>
      <c r="G32" s="585"/>
      <c r="H32" s="46"/>
      <c r="I32" s="251">
        <f>I27+I28+I29+I30</f>
        <v>3090645</v>
      </c>
      <c r="J32" s="251">
        <f>J27+J28+J29+J30</f>
        <v>3206749</v>
      </c>
    </row>
    <row r="33" spans="1:10" ht="15" customHeight="1">
      <c r="A33" s="60"/>
      <c r="B33" s="586"/>
      <c r="C33" s="587"/>
      <c r="D33" s="587"/>
      <c r="E33" s="587"/>
      <c r="F33" s="587"/>
      <c r="G33" s="588"/>
      <c r="H33" s="38"/>
      <c r="I33" s="250"/>
      <c r="J33" s="250"/>
    </row>
    <row r="34" spans="1:10" ht="12.75" customHeight="1">
      <c r="A34" s="44"/>
      <c r="B34" s="603" t="s">
        <v>159</v>
      </c>
      <c r="C34" s="604"/>
      <c r="D34" s="604"/>
      <c r="E34" s="604"/>
      <c r="F34" s="604"/>
      <c r="G34" s="585"/>
      <c r="H34" s="46"/>
      <c r="I34" s="251">
        <f>I20+I32</f>
        <v>8136500</v>
      </c>
      <c r="J34" s="251">
        <f>J20+J32</f>
        <v>8732281</v>
      </c>
    </row>
    <row r="35" spans="1:10" ht="12.75" customHeight="1">
      <c r="A35" s="51"/>
      <c r="B35" s="586"/>
      <c r="C35" s="587"/>
      <c r="D35" s="587"/>
      <c r="E35" s="587"/>
      <c r="F35" s="587"/>
      <c r="G35" s="588"/>
      <c r="H35" s="38"/>
      <c r="I35" s="250"/>
      <c r="J35" s="250"/>
    </row>
    <row r="36" spans="1:10" ht="15" customHeight="1">
      <c r="A36" s="46" t="s">
        <v>110</v>
      </c>
      <c r="B36" s="667" t="s">
        <v>111</v>
      </c>
      <c r="C36" s="664"/>
      <c r="D36" s="664"/>
      <c r="E36" s="664"/>
      <c r="F36" s="664"/>
      <c r="G36" s="655"/>
      <c r="H36" s="46"/>
      <c r="I36" s="251">
        <f>I48</f>
        <v>6573880</v>
      </c>
      <c r="J36" s="251">
        <f>J48</f>
        <v>5561717</v>
      </c>
    </row>
    <row r="37" spans="1:10" ht="12.75" customHeight="1">
      <c r="A37" s="51"/>
      <c r="B37" s="65"/>
      <c r="C37" s="66"/>
      <c r="D37" s="66"/>
      <c r="E37" s="66"/>
      <c r="F37" s="66"/>
      <c r="G37" s="67"/>
      <c r="H37" s="38"/>
      <c r="I37" s="250"/>
      <c r="J37" s="250"/>
    </row>
    <row r="38" spans="1:10" ht="15" customHeight="1">
      <c r="A38" s="51">
        <v>1</v>
      </c>
      <c r="B38" s="625" t="s">
        <v>112</v>
      </c>
      <c r="C38" s="626"/>
      <c r="D38" s="626"/>
      <c r="E38" s="626"/>
      <c r="F38" s="626"/>
      <c r="G38" s="593"/>
      <c r="H38" s="38"/>
      <c r="I38" s="250">
        <f>'BILANCI(PASIVI) (2)'!J110</f>
        <v>0</v>
      </c>
      <c r="J38" s="250">
        <f>'BILANCI(PASIVI) (2)'!K110</f>
        <v>0</v>
      </c>
    </row>
    <row r="39" spans="1:10" ht="15" customHeight="1">
      <c r="A39" s="51">
        <v>2</v>
      </c>
      <c r="B39" s="625" t="s">
        <v>113</v>
      </c>
      <c r="C39" s="626"/>
      <c r="D39" s="626"/>
      <c r="E39" s="626"/>
      <c r="F39" s="626"/>
      <c r="G39" s="593"/>
      <c r="H39" s="38"/>
      <c r="I39" s="250">
        <f>'BILANCI(PASIVI) (2)'!J111</f>
        <v>0</v>
      </c>
      <c r="J39" s="250">
        <f>'BILANCI(PASIVI) (2)'!K111</f>
        <v>0</v>
      </c>
    </row>
    <row r="40" spans="1:10" ht="15" customHeight="1">
      <c r="A40" s="51">
        <v>3</v>
      </c>
      <c r="B40" s="625" t="s">
        <v>114</v>
      </c>
      <c r="C40" s="626"/>
      <c r="D40" s="626"/>
      <c r="E40" s="626"/>
      <c r="F40" s="626"/>
      <c r="G40" s="593"/>
      <c r="H40" s="38">
        <v>2</v>
      </c>
      <c r="I40" s="250">
        <f>'BILANCI(PASIVI) (2)'!J112</f>
        <v>2055000</v>
      </c>
      <c r="J40" s="250">
        <f>'BILANCI(PASIVI) (2)'!K112</f>
        <v>2055000</v>
      </c>
    </row>
    <row r="41" spans="1:10" ht="15" customHeight="1">
      <c r="A41" s="51">
        <v>4</v>
      </c>
      <c r="B41" s="625" t="s">
        <v>115</v>
      </c>
      <c r="C41" s="626"/>
      <c r="D41" s="626"/>
      <c r="E41" s="626"/>
      <c r="F41" s="626"/>
      <c r="G41" s="593"/>
      <c r="H41" s="38"/>
      <c r="I41" s="250">
        <f>'BILANCI(PASIVI) (2)'!J115</f>
        <v>0</v>
      </c>
      <c r="J41" s="250">
        <f>'BILANCI(PASIVI) (2)'!K115</f>
        <v>0</v>
      </c>
    </row>
    <row r="42" spans="1:10" ht="15" customHeight="1">
      <c r="A42" s="51">
        <v>5</v>
      </c>
      <c r="B42" s="625" t="s">
        <v>116</v>
      </c>
      <c r="C42" s="626"/>
      <c r="D42" s="626"/>
      <c r="E42" s="626"/>
      <c r="F42" s="626"/>
      <c r="G42" s="593"/>
      <c r="H42" s="38"/>
      <c r="I42" s="250">
        <f>'BILANCI(PASIVI) (2)'!J118</f>
        <v>0</v>
      </c>
      <c r="J42" s="250">
        <f>'BILANCI(PASIVI) (2)'!K118</f>
        <v>0</v>
      </c>
    </row>
    <row r="43" spans="1:10" ht="15" customHeight="1">
      <c r="A43" s="51">
        <v>6</v>
      </c>
      <c r="B43" s="625" t="s">
        <v>117</v>
      </c>
      <c r="C43" s="626"/>
      <c r="D43" s="626"/>
      <c r="E43" s="626"/>
      <c r="F43" s="626"/>
      <c r="G43" s="593"/>
      <c r="H43" s="38"/>
      <c r="I43" s="250">
        <f>'BILANCI(PASIVI) (2)'!J120</f>
        <v>0</v>
      </c>
      <c r="J43" s="250">
        <f>'BILANCI(PASIVI) (2)'!K120</f>
        <v>0</v>
      </c>
    </row>
    <row r="44" spans="1:10" ht="15" customHeight="1">
      <c r="A44" s="51">
        <v>7</v>
      </c>
      <c r="B44" s="625" t="s">
        <v>118</v>
      </c>
      <c r="C44" s="626"/>
      <c r="D44" s="626"/>
      <c r="E44" s="626"/>
      <c r="F44" s="626"/>
      <c r="G44" s="593"/>
      <c r="H44" s="38">
        <v>3</v>
      </c>
      <c r="I44" s="250">
        <f>'BILANCI(PASIVI) (2)'!J121</f>
        <v>192818</v>
      </c>
      <c r="J44" s="250">
        <f>'BILANCI(PASIVI) (2)'!K121</f>
        <v>168391</v>
      </c>
    </row>
    <row r="45" spans="1:10" ht="15" customHeight="1">
      <c r="A45" s="51">
        <v>8</v>
      </c>
      <c r="B45" s="625" t="s">
        <v>119</v>
      </c>
      <c r="C45" s="626"/>
      <c r="D45" s="626"/>
      <c r="E45" s="626"/>
      <c r="F45" s="626"/>
      <c r="G45" s="593"/>
      <c r="H45" s="38"/>
      <c r="I45" s="250">
        <f>'BILANCI(PASIVI) (2)'!J122</f>
        <v>0</v>
      </c>
      <c r="J45" s="250">
        <f>'BILANCI(PASIVI) (2)'!K122</f>
        <v>0</v>
      </c>
    </row>
    <row r="46" spans="1:10" ht="13.5" customHeight="1">
      <c r="A46" s="51">
        <v>9</v>
      </c>
      <c r="B46" s="625" t="s">
        <v>120</v>
      </c>
      <c r="C46" s="626"/>
      <c r="D46" s="626"/>
      <c r="E46" s="626"/>
      <c r="F46" s="626"/>
      <c r="G46" s="593"/>
      <c r="H46" s="38">
        <v>4</v>
      </c>
      <c r="I46" s="250">
        <f>'BILANCI(PASIVI) (2)'!J125</f>
        <v>3263899</v>
      </c>
      <c r="J46" s="250">
        <f>'BILANCI(PASIVI) (2)'!K125</f>
        <v>2849795</v>
      </c>
    </row>
    <row r="47" spans="1:10" ht="15" customHeight="1">
      <c r="A47" s="51">
        <v>10</v>
      </c>
      <c r="B47" s="625" t="s">
        <v>121</v>
      </c>
      <c r="C47" s="626"/>
      <c r="D47" s="626"/>
      <c r="E47" s="626"/>
      <c r="F47" s="626"/>
      <c r="G47" s="593"/>
      <c r="H47" s="38">
        <v>5</v>
      </c>
      <c r="I47" s="250">
        <f>'BILANCI(PASIVI) (2)'!J126</f>
        <v>1062163</v>
      </c>
      <c r="J47" s="250">
        <f>'BILANCI(PASIVI) (2)'!K126</f>
        <v>488531</v>
      </c>
    </row>
    <row r="48" spans="1:10" ht="15" customHeight="1">
      <c r="A48" s="46"/>
      <c r="B48" s="667" t="s">
        <v>122</v>
      </c>
      <c r="C48" s="664"/>
      <c r="D48" s="664"/>
      <c r="E48" s="664"/>
      <c r="F48" s="664"/>
      <c r="G48" s="655"/>
      <c r="H48" s="46"/>
      <c r="I48" s="251">
        <f>SUM(I38:I47)</f>
        <v>6573880</v>
      </c>
      <c r="J48" s="251">
        <f>SUM(J38:J47)</f>
        <v>5561717</v>
      </c>
    </row>
    <row r="49" spans="1:10" ht="12.75" customHeight="1">
      <c r="A49" s="60"/>
      <c r="B49" s="586"/>
      <c r="C49" s="587"/>
      <c r="D49" s="587"/>
      <c r="E49" s="587"/>
      <c r="F49" s="587"/>
      <c r="G49" s="588"/>
      <c r="H49" s="38"/>
      <c r="I49" s="250"/>
      <c r="J49" s="250"/>
    </row>
    <row r="50" spans="1:10" ht="15" customHeight="1">
      <c r="A50" s="68"/>
      <c r="B50" s="592" t="s">
        <v>123</v>
      </c>
      <c r="C50" s="702"/>
      <c r="D50" s="702"/>
      <c r="E50" s="702"/>
      <c r="F50" s="702"/>
      <c r="G50" s="703"/>
      <c r="H50" s="573"/>
      <c r="I50" s="266">
        <f>I34+I48</f>
        <v>14710380</v>
      </c>
      <c r="J50" s="266">
        <f>J34+J48</f>
        <v>14293998</v>
      </c>
    </row>
    <row r="51" spans="1:9" ht="12.75">
      <c r="A51" s="22"/>
      <c r="B51" s="22"/>
      <c r="C51" s="22"/>
      <c r="D51" s="22"/>
      <c r="E51" s="22"/>
      <c r="F51" s="22"/>
      <c r="G51" s="22"/>
      <c r="H51" s="574"/>
      <c r="I51" s="22"/>
    </row>
    <row r="52" spans="1:9" ht="12.75">
      <c r="A52" s="23"/>
      <c r="B52" s="23"/>
      <c r="C52" s="23"/>
      <c r="D52" s="23"/>
      <c r="E52" s="23"/>
      <c r="F52" s="23"/>
      <c r="G52" s="23"/>
      <c r="H52" s="575"/>
      <c r="I52" s="23"/>
    </row>
    <row r="53" spans="1:9" ht="12.75">
      <c r="A53" s="23"/>
      <c r="B53" s="23"/>
      <c r="C53" s="23"/>
      <c r="D53" s="23"/>
      <c r="E53" s="23"/>
      <c r="F53" s="23"/>
      <c r="G53" s="23"/>
      <c r="H53" s="575"/>
      <c r="I53" s="23"/>
    </row>
    <row r="54" spans="1:9" ht="12.75">
      <c r="A54" s="23"/>
      <c r="B54" s="23"/>
      <c r="C54" s="23"/>
      <c r="D54" s="23"/>
      <c r="E54" s="23"/>
      <c r="F54" s="23"/>
      <c r="G54" s="23"/>
      <c r="H54" s="575"/>
      <c r="I54" s="23"/>
    </row>
    <row r="55" spans="1:9" ht="12.75">
      <c r="A55" s="23"/>
      <c r="B55" s="23"/>
      <c r="C55" s="23"/>
      <c r="D55" s="23"/>
      <c r="E55" s="23"/>
      <c r="F55" s="23"/>
      <c r="G55" s="23"/>
      <c r="H55" s="575"/>
      <c r="I55" s="23"/>
    </row>
    <row r="56" spans="1:9" ht="12.75">
      <c r="A56" s="23"/>
      <c r="B56" s="23"/>
      <c r="C56" s="23"/>
      <c r="D56" s="23"/>
      <c r="E56" s="23"/>
      <c r="F56" s="23"/>
      <c r="G56" s="23"/>
      <c r="H56" s="575"/>
      <c r="I56" s="23"/>
    </row>
    <row r="57" spans="1:9" ht="12.75">
      <c r="A57" s="23"/>
      <c r="B57" s="23"/>
      <c r="C57" s="23"/>
      <c r="D57" s="23"/>
      <c r="E57" s="23"/>
      <c r="F57" s="23"/>
      <c r="G57" s="23"/>
      <c r="H57" s="575"/>
      <c r="I57" s="23"/>
    </row>
    <row r="58" spans="1:9" ht="12.75">
      <c r="A58" s="23"/>
      <c r="B58" s="23"/>
      <c r="C58" s="23"/>
      <c r="D58" s="23"/>
      <c r="E58" s="23"/>
      <c r="F58" s="23"/>
      <c r="G58" s="23"/>
      <c r="H58" s="575"/>
      <c r="I58" s="23"/>
    </row>
    <row r="59" spans="1:9" ht="12.75">
      <c r="A59" s="23"/>
      <c r="B59" s="23"/>
      <c r="C59" s="23"/>
      <c r="D59" s="23"/>
      <c r="E59" s="23"/>
      <c r="F59" s="23"/>
      <c r="G59" s="23"/>
      <c r="H59" s="575"/>
      <c r="I59" s="23"/>
    </row>
  </sheetData>
  <mergeCells count="49">
    <mergeCell ref="B47:G47"/>
    <mergeCell ref="B48:G48"/>
    <mergeCell ref="B49:G49"/>
    <mergeCell ref="B50:G50"/>
    <mergeCell ref="B43:G43"/>
    <mergeCell ref="B44:G44"/>
    <mergeCell ref="B45:G45"/>
    <mergeCell ref="B46:G46"/>
    <mergeCell ref="B39:G39"/>
    <mergeCell ref="B40:G40"/>
    <mergeCell ref="B41:G41"/>
    <mergeCell ref="B42:G42"/>
    <mergeCell ref="B34:G34"/>
    <mergeCell ref="B35:G35"/>
    <mergeCell ref="B36:G36"/>
    <mergeCell ref="B38:G38"/>
    <mergeCell ref="B30:G30"/>
    <mergeCell ref="B31:G31"/>
    <mergeCell ref="B32:G32"/>
    <mergeCell ref="B33:G33"/>
    <mergeCell ref="B25:G25"/>
    <mergeCell ref="B27:G27"/>
    <mergeCell ref="B28:G28"/>
    <mergeCell ref="B29:G29"/>
    <mergeCell ref="B26:G26"/>
    <mergeCell ref="B21:G21"/>
    <mergeCell ref="B22:G22"/>
    <mergeCell ref="B23:G23"/>
    <mergeCell ref="B24:G24"/>
    <mergeCell ref="B19:G19"/>
    <mergeCell ref="B20:G20"/>
    <mergeCell ref="B12:G12"/>
    <mergeCell ref="B13:G13"/>
    <mergeCell ref="B14:G14"/>
    <mergeCell ref="B15:G15"/>
    <mergeCell ref="B16:G16"/>
    <mergeCell ref="B17:G17"/>
    <mergeCell ref="B18:G18"/>
    <mergeCell ref="B11:G11"/>
    <mergeCell ref="B3:G3"/>
    <mergeCell ref="B5:G5"/>
    <mergeCell ref="B6:G6"/>
    <mergeCell ref="B7:G7"/>
    <mergeCell ref="B8:G8"/>
    <mergeCell ref="B9:G9"/>
    <mergeCell ref="B1:I1"/>
    <mergeCell ref="B2:G2"/>
    <mergeCell ref="B4:G4"/>
    <mergeCell ref="B10:G10"/>
  </mergeCells>
  <printOptions/>
  <pageMargins left="0.44" right="0.21" top="0.28" bottom="0.3" header="0.23" footer="0.2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K143"/>
  <sheetViews>
    <sheetView workbookViewId="0" topLeftCell="A135">
      <selection activeCell="A141" sqref="A141:IV162"/>
    </sheetView>
  </sheetViews>
  <sheetFormatPr defaultColWidth="9.140625" defaultRowHeight="12.75"/>
  <cols>
    <col min="1" max="1" width="5.57421875" style="0" customWidth="1"/>
    <col min="7" max="7" width="11.140625" style="0" customWidth="1"/>
    <col min="8" max="8" width="3.28125" style="0" customWidth="1"/>
    <col min="9" max="9" width="10.57421875" style="0" customWidth="1"/>
    <col min="10" max="10" width="12.8515625" style="0" customWidth="1"/>
    <col min="11" max="11" width="14.28125" style="0" customWidth="1"/>
  </cols>
  <sheetData>
    <row r="1" spans="2:11" ht="17.25" thickBot="1">
      <c r="B1" s="662" t="s">
        <v>35</v>
      </c>
      <c r="C1" s="662"/>
      <c r="D1" s="662"/>
      <c r="E1" s="662"/>
      <c r="F1" s="662"/>
      <c r="G1" s="662"/>
      <c r="H1" s="662"/>
      <c r="I1" s="662"/>
      <c r="J1" s="662"/>
      <c r="K1" s="10"/>
    </row>
    <row r="2" spans="1:11" ht="27.75" customHeight="1" thickBot="1">
      <c r="A2" s="13" t="s">
        <v>0</v>
      </c>
      <c r="B2" s="663" t="s">
        <v>86</v>
      </c>
      <c r="C2" s="644"/>
      <c r="D2" s="644"/>
      <c r="E2" s="644"/>
      <c r="F2" s="644"/>
      <c r="G2" s="645"/>
      <c r="H2" s="385" t="s">
        <v>584</v>
      </c>
      <c r="I2" s="14" t="s">
        <v>2</v>
      </c>
      <c r="J2" s="15" t="s">
        <v>1</v>
      </c>
      <c r="K2" s="15" t="s">
        <v>3</v>
      </c>
    </row>
    <row r="3" spans="1:11" ht="12.75" customHeight="1" thickBot="1">
      <c r="A3" s="17"/>
      <c r="B3" s="594"/>
      <c r="C3" s="595"/>
      <c r="D3" s="595"/>
      <c r="E3" s="595"/>
      <c r="F3" s="595"/>
      <c r="G3" s="596"/>
      <c r="H3" s="386"/>
      <c r="I3" s="4"/>
      <c r="J3" s="267"/>
      <c r="K3" s="268"/>
    </row>
    <row r="4" spans="1:11" ht="15" customHeight="1">
      <c r="A4" s="20" t="s">
        <v>38</v>
      </c>
      <c r="B4" s="631" t="s">
        <v>87</v>
      </c>
      <c r="C4" s="632"/>
      <c r="D4" s="632"/>
      <c r="E4" s="632"/>
      <c r="F4" s="632"/>
      <c r="G4" s="624"/>
      <c r="H4" s="387"/>
      <c r="I4" s="25"/>
      <c r="J4" s="254">
        <f>J8+J28+J62+J63+J68</f>
        <v>5045855</v>
      </c>
      <c r="K4" s="254">
        <f>K8+K28+K62+K63+K68</f>
        <v>5525532</v>
      </c>
    </row>
    <row r="5" spans="1:11" ht="15" customHeight="1">
      <c r="A5" s="19">
        <v>1</v>
      </c>
      <c r="B5" s="597" t="s">
        <v>43</v>
      </c>
      <c r="C5" s="598"/>
      <c r="D5" s="598"/>
      <c r="E5" s="598"/>
      <c r="F5" s="598"/>
      <c r="G5" s="599"/>
      <c r="H5" s="376"/>
      <c r="I5" s="37"/>
      <c r="J5" s="249">
        <f>J6+J7</f>
        <v>0</v>
      </c>
      <c r="K5" s="249">
        <f>K6+K7</f>
        <v>0</v>
      </c>
    </row>
    <row r="6" spans="1:11" ht="15" customHeight="1">
      <c r="A6" s="19"/>
      <c r="B6" s="600" t="s">
        <v>291</v>
      </c>
      <c r="C6" s="601"/>
      <c r="D6" s="601"/>
      <c r="E6" s="601"/>
      <c r="F6" s="601"/>
      <c r="G6" s="602"/>
      <c r="H6" s="63"/>
      <c r="I6" s="38">
        <v>55</v>
      </c>
      <c r="J6" s="258"/>
      <c r="K6" s="258"/>
    </row>
    <row r="7" spans="1:11" ht="15" customHeight="1">
      <c r="A7" s="19"/>
      <c r="B7" s="722" t="s">
        <v>292</v>
      </c>
      <c r="C7" s="723"/>
      <c r="D7" s="723"/>
      <c r="E7" s="723"/>
      <c r="F7" s="723"/>
      <c r="G7" s="724"/>
      <c r="H7" s="378"/>
      <c r="I7" s="47">
        <v>5512</v>
      </c>
      <c r="J7" s="263"/>
      <c r="K7" s="263"/>
    </row>
    <row r="8" spans="1:11" ht="15" customHeight="1">
      <c r="A8" s="19"/>
      <c r="B8" s="719" t="s">
        <v>385</v>
      </c>
      <c r="C8" s="720"/>
      <c r="D8" s="720"/>
      <c r="E8" s="720"/>
      <c r="F8" s="720"/>
      <c r="G8" s="721"/>
      <c r="H8" s="379"/>
      <c r="I8" s="69"/>
      <c r="J8" s="269">
        <f>J5</f>
        <v>0</v>
      </c>
      <c r="K8" s="269">
        <f>K5</f>
        <v>0</v>
      </c>
    </row>
    <row r="9" spans="1:11" ht="15" customHeight="1">
      <c r="A9" s="19">
        <v>2</v>
      </c>
      <c r="B9" s="625" t="s">
        <v>88</v>
      </c>
      <c r="C9" s="626"/>
      <c r="D9" s="626"/>
      <c r="E9" s="626"/>
      <c r="F9" s="626"/>
      <c r="G9" s="593"/>
      <c r="H9" s="362"/>
      <c r="I9" s="38"/>
      <c r="J9" s="270">
        <f>J10+J21++J25</f>
        <v>0</v>
      </c>
      <c r="K9" s="270">
        <f>K10+K21++K25</f>
        <v>0</v>
      </c>
    </row>
    <row r="10" spans="1:11" ht="15" customHeight="1">
      <c r="A10" s="18" t="s">
        <v>41</v>
      </c>
      <c r="B10" s="716" t="s">
        <v>379</v>
      </c>
      <c r="C10" s="717"/>
      <c r="D10" s="717"/>
      <c r="E10" s="717"/>
      <c r="F10" s="717"/>
      <c r="G10" s="718"/>
      <c r="H10" s="377"/>
      <c r="I10" s="38"/>
      <c r="J10" s="258">
        <f>J11+J12+J15+J18</f>
        <v>0</v>
      </c>
      <c r="K10" s="258">
        <f>K11+K12+K15+K18</f>
        <v>0</v>
      </c>
    </row>
    <row r="11" spans="1:11" ht="15" customHeight="1">
      <c r="A11" s="18"/>
      <c r="B11" s="600" t="s">
        <v>380</v>
      </c>
      <c r="C11" s="601"/>
      <c r="D11" s="601"/>
      <c r="E11" s="601"/>
      <c r="F11" s="601"/>
      <c r="G11" s="602"/>
      <c r="H11" s="63"/>
      <c r="I11" s="38">
        <v>519</v>
      </c>
      <c r="J11" s="258"/>
      <c r="K11" s="258"/>
    </row>
    <row r="12" spans="1:11" ht="15" customHeight="1">
      <c r="A12" s="18"/>
      <c r="B12" s="600" t="s">
        <v>383</v>
      </c>
      <c r="C12" s="601"/>
      <c r="D12" s="601"/>
      <c r="E12" s="601"/>
      <c r="F12" s="601"/>
      <c r="G12" s="602"/>
      <c r="H12" s="63"/>
      <c r="I12" s="38">
        <v>542</v>
      </c>
      <c r="J12" s="258">
        <f>J13+J14</f>
        <v>0</v>
      </c>
      <c r="K12" s="258">
        <f>K13+K14</f>
        <v>0</v>
      </c>
    </row>
    <row r="13" spans="1:11" ht="15" customHeight="1">
      <c r="A13" s="18"/>
      <c r="B13" s="600" t="s">
        <v>381</v>
      </c>
      <c r="C13" s="601"/>
      <c r="D13" s="601"/>
      <c r="E13" s="601"/>
      <c r="F13" s="601"/>
      <c r="G13" s="602"/>
      <c r="H13" s="63"/>
      <c r="I13" s="38">
        <v>5421</v>
      </c>
      <c r="J13" s="258"/>
      <c r="K13" s="258"/>
    </row>
    <row r="14" spans="1:11" ht="15" customHeight="1">
      <c r="A14" s="18"/>
      <c r="B14" s="600" t="s">
        <v>382</v>
      </c>
      <c r="C14" s="601"/>
      <c r="D14" s="601"/>
      <c r="E14" s="601"/>
      <c r="F14" s="601"/>
      <c r="G14" s="602"/>
      <c r="H14" s="63"/>
      <c r="I14" s="38">
        <v>5422</v>
      </c>
      <c r="J14" s="258"/>
      <c r="K14" s="258"/>
    </row>
    <row r="15" spans="1:11" ht="15" customHeight="1">
      <c r="A15" s="18"/>
      <c r="B15" s="600" t="s">
        <v>293</v>
      </c>
      <c r="C15" s="601"/>
      <c r="D15" s="601"/>
      <c r="E15" s="601"/>
      <c r="F15" s="601"/>
      <c r="G15" s="70"/>
      <c r="H15" s="70"/>
      <c r="I15" s="38">
        <v>544</v>
      </c>
      <c r="J15" s="258">
        <f>J16+J17</f>
        <v>0</v>
      </c>
      <c r="K15" s="258">
        <f>K16+K17</f>
        <v>0</v>
      </c>
    </row>
    <row r="16" spans="1:11" ht="15" customHeight="1">
      <c r="A16" s="18"/>
      <c r="B16" s="600" t="s">
        <v>298</v>
      </c>
      <c r="C16" s="601"/>
      <c r="D16" s="601"/>
      <c r="E16" s="601"/>
      <c r="F16" s="601"/>
      <c r="G16" s="602"/>
      <c r="H16" s="63"/>
      <c r="I16" s="38">
        <v>5441</v>
      </c>
      <c r="J16" s="258"/>
      <c r="K16" s="258"/>
    </row>
    <row r="17" spans="1:11" ht="15" customHeight="1">
      <c r="A17" s="18"/>
      <c r="B17" s="600" t="s">
        <v>333</v>
      </c>
      <c r="C17" s="601"/>
      <c r="D17" s="601"/>
      <c r="E17" s="601"/>
      <c r="F17" s="601"/>
      <c r="G17" s="602"/>
      <c r="H17" s="63"/>
      <c r="I17" s="38">
        <v>5442</v>
      </c>
      <c r="J17" s="258"/>
      <c r="K17" s="258"/>
    </row>
    <row r="18" spans="1:11" ht="15" customHeight="1">
      <c r="A18" s="18"/>
      <c r="B18" s="600" t="s">
        <v>376</v>
      </c>
      <c r="C18" s="601"/>
      <c r="D18" s="601"/>
      <c r="E18" s="601"/>
      <c r="F18" s="601"/>
      <c r="G18" s="602"/>
      <c r="H18" s="63"/>
      <c r="I18" s="51">
        <v>461</v>
      </c>
      <c r="J18" s="255">
        <f>J19+J20</f>
        <v>0</v>
      </c>
      <c r="K18" s="255">
        <f>K19+K20</f>
        <v>0</v>
      </c>
    </row>
    <row r="19" spans="1:11" ht="15" customHeight="1">
      <c r="A19" s="18"/>
      <c r="B19" s="600" t="s">
        <v>377</v>
      </c>
      <c r="C19" s="601"/>
      <c r="D19" s="601"/>
      <c r="E19" s="601"/>
      <c r="F19" s="601"/>
      <c r="G19" s="602"/>
      <c r="H19" s="63"/>
      <c r="I19" s="51">
        <v>4611</v>
      </c>
      <c r="J19" s="255"/>
      <c r="K19" s="255"/>
    </row>
    <row r="20" spans="1:11" ht="15" customHeight="1">
      <c r="A20" s="18"/>
      <c r="B20" s="600" t="s">
        <v>378</v>
      </c>
      <c r="C20" s="601"/>
      <c r="D20" s="601"/>
      <c r="E20" s="601"/>
      <c r="F20" s="601"/>
      <c r="G20" s="602"/>
      <c r="H20" s="63"/>
      <c r="I20" s="51">
        <v>4612</v>
      </c>
      <c r="J20" s="255"/>
      <c r="K20" s="255"/>
    </row>
    <row r="21" spans="1:11" ht="15" customHeight="1">
      <c r="A21" s="18"/>
      <c r="B21" s="716" t="s">
        <v>384</v>
      </c>
      <c r="C21" s="717"/>
      <c r="D21" s="717"/>
      <c r="E21" s="717"/>
      <c r="F21" s="717"/>
      <c r="G21" s="718"/>
      <c r="H21" s="377"/>
      <c r="I21" s="51"/>
      <c r="J21" s="255">
        <f>SUM(J22:J24)</f>
        <v>0</v>
      </c>
      <c r="K21" s="255">
        <f>SUM(K22:K24)</f>
        <v>0</v>
      </c>
    </row>
    <row r="22" spans="1:11" ht="15" customHeight="1">
      <c r="A22" s="18"/>
      <c r="B22" s="600" t="s">
        <v>296</v>
      </c>
      <c r="C22" s="601"/>
      <c r="D22" s="601"/>
      <c r="E22" s="601"/>
      <c r="F22" s="601"/>
      <c r="G22" s="602"/>
      <c r="H22" s="63"/>
      <c r="I22" s="51">
        <v>4681</v>
      </c>
      <c r="J22" s="255"/>
      <c r="K22" s="255"/>
    </row>
    <row r="23" spans="1:11" ht="15" customHeight="1">
      <c r="A23" s="18"/>
      <c r="B23" s="600" t="s">
        <v>345</v>
      </c>
      <c r="C23" s="601"/>
      <c r="D23" s="601"/>
      <c r="E23" s="601"/>
      <c r="F23" s="601"/>
      <c r="G23" s="602"/>
      <c r="H23" s="63"/>
      <c r="I23" s="51">
        <v>46812</v>
      </c>
      <c r="J23" s="255" t="s">
        <v>170</v>
      </c>
      <c r="K23" s="255" t="s">
        <v>170</v>
      </c>
    </row>
    <row r="24" spans="1:11" ht="15" customHeight="1">
      <c r="A24" s="18"/>
      <c r="B24" s="600" t="s">
        <v>297</v>
      </c>
      <c r="C24" s="601"/>
      <c r="D24" s="601"/>
      <c r="E24" s="601"/>
      <c r="F24" s="601"/>
      <c r="G24" s="602"/>
      <c r="H24" s="63"/>
      <c r="I24" s="51">
        <v>484</v>
      </c>
      <c r="J24" s="255"/>
      <c r="K24" s="255"/>
    </row>
    <row r="25" spans="1:11" ht="15" customHeight="1">
      <c r="A25" s="19" t="s">
        <v>49</v>
      </c>
      <c r="B25" s="716" t="s">
        <v>91</v>
      </c>
      <c r="C25" s="717"/>
      <c r="D25" s="717"/>
      <c r="E25" s="717"/>
      <c r="F25" s="717"/>
      <c r="G25" s="718"/>
      <c r="H25" s="377"/>
      <c r="I25" s="51">
        <v>4682</v>
      </c>
      <c r="J25" s="255">
        <f>J26+J27</f>
        <v>0</v>
      </c>
      <c r="K25" s="255">
        <f>K26+K27</f>
        <v>0</v>
      </c>
    </row>
    <row r="26" spans="1:11" ht="15" customHeight="1">
      <c r="A26" s="19"/>
      <c r="B26" s="600" t="s">
        <v>294</v>
      </c>
      <c r="C26" s="601"/>
      <c r="D26" s="601"/>
      <c r="E26" s="601"/>
      <c r="F26" s="601"/>
      <c r="G26" s="602"/>
      <c r="H26" s="63"/>
      <c r="I26" s="51">
        <v>46821</v>
      </c>
      <c r="J26" s="255"/>
      <c r="K26" s="255"/>
    </row>
    <row r="27" spans="1:11" ht="15" customHeight="1">
      <c r="A27" s="19"/>
      <c r="B27" s="600" t="s">
        <v>295</v>
      </c>
      <c r="C27" s="601"/>
      <c r="D27" s="601"/>
      <c r="E27" s="601"/>
      <c r="F27" s="601"/>
      <c r="G27" s="602"/>
      <c r="H27" s="63"/>
      <c r="I27" s="51">
        <v>46822</v>
      </c>
      <c r="J27" s="255"/>
      <c r="K27" s="255"/>
    </row>
    <row r="28" spans="1:11" ht="15" customHeight="1">
      <c r="A28" s="19"/>
      <c r="B28" s="586" t="s">
        <v>99</v>
      </c>
      <c r="C28" s="587"/>
      <c r="D28" s="587"/>
      <c r="E28" s="587"/>
      <c r="F28" s="587"/>
      <c r="G28" s="588"/>
      <c r="H28" s="67"/>
      <c r="I28" s="584"/>
      <c r="J28" s="252">
        <f>J9</f>
        <v>0</v>
      </c>
      <c r="K28" s="252">
        <f>K9</f>
        <v>0</v>
      </c>
    </row>
    <row r="29" spans="1:11" ht="15" customHeight="1">
      <c r="A29" s="19">
        <v>3</v>
      </c>
      <c r="B29" s="625" t="s">
        <v>92</v>
      </c>
      <c r="C29" s="626"/>
      <c r="D29" s="626"/>
      <c r="E29" s="626"/>
      <c r="F29" s="626"/>
      <c r="G29" s="593"/>
      <c r="H29" s="362">
        <v>1</v>
      </c>
      <c r="I29" s="38"/>
      <c r="J29" s="271">
        <f>J30+J34+J38+J52+J60</f>
        <v>5045855</v>
      </c>
      <c r="K29" s="271">
        <f>K30+K34+K38+K52+K60</f>
        <v>5525532</v>
      </c>
    </row>
    <row r="30" spans="1:11" ht="15" customHeight="1">
      <c r="A30" s="18" t="s">
        <v>41</v>
      </c>
      <c r="B30" s="716" t="s">
        <v>93</v>
      </c>
      <c r="C30" s="717"/>
      <c r="D30" s="717"/>
      <c r="E30" s="717"/>
      <c r="F30" s="717"/>
      <c r="G30" s="718"/>
      <c r="H30" s="377"/>
      <c r="I30" s="38"/>
      <c r="J30" s="252">
        <f>J31+J32+J33</f>
        <v>4874711</v>
      </c>
      <c r="K30" s="252">
        <f>K31+K32+K33</f>
        <v>5187179</v>
      </c>
    </row>
    <row r="31" spans="1:11" ht="15" customHeight="1">
      <c r="A31" s="18"/>
      <c r="B31" s="600" t="s">
        <v>299</v>
      </c>
      <c r="C31" s="601"/>
      <c r="D31" s="601"/>
      <c r="E31" s="601"/>
      <c r="F31" s="601"/>
      <c r="G31" s="602"/>
      <c r="H31" s="63"/>
      <c r="I31" s="38">
        <v>401</v>
      </c>
      <c r="J31" s="255">
        <v>4874711</v>
      </c>
      <c r="K31" s="255">
        <v>5187179</v>
      </c>
    </row>
    <row r="32" spans="1:11" ht="15" customHeight="1">
      <c r="A32" s="18"/>
      <c r="B32" s="600" t="s">
        <v>300</v>
      </c>
      <c r="C32" s="601"/>
      <c r="D32" s="601"/>
      <c r="E32" s="601"/>
      <c r="F32" s="601"/>
      <c r="G32" s="602"/>
      <c r="H32" s="63"/>
      <c r="I32" s="38">
        <v>403</v>
      </c>
      <c r="J32" s="255"/>
      <c r="K32" s="255"/>
    </row>
    <row r="33" spans="1:11" ht="15" customHeight="1">
      <c r="A33" s="18"/>
      <c r="B33" s="600" t="s">
        <v>301</v>
      </c>
      <c r="C33" s="601"/>
      <c r="D33" s="601"/>
      <c r="E33" s="601"/>
      <c r="F33" s="601"/>
      <c r="G33" s="602"/>
      <c r="H33" s="63"/>
      <c r="I33" s="38">
        <v>404</v>
      </c>
      <c r="J33" s="255"/>
      <c r="K33" s="255"/>
    </row>
    <row r="34" spans="1:11" ht="15" customHeight="1">
      <c r="A34" s="18" t="s">
        <v>42</v>
      </c>
      <c r="B34" s="716" t="s">
        <v>94</v>
      </c>
      <c r="C34" s="717"/>
      <c r="D34" s="717"/>
      <c r="E34" s="717"/>
      <c r="F34" s="717"/>
      <c r="G34" s="718"/>
      <c r="H34" s="377"/>
      <c r="I34" s="38"/>
      <c r="J34" s="250">
        <f>J35</f>
        <v>133316</v>
      </c>
      <c r="K34" s="250">
        <f>K35</f>
        <v>85400</v>
      </c>
    </row>
    <row r="35" spans="1:11" ht="15" customHeight="1">
      <c r="A35" s="18"/>
      <c r="B35" s="600" t="s">
        <v>302</v>
      </c>
      <c r="C35" s="601"/>
      <c r="D35" s="601"/>
      <c r="E35" s="601"/>
      <c r="F35" s="601"/>
      <c r="G35" s="602"/>
      <c r="H35" s="63"/>
      <c r="I35" s="38">
        <v>42</v>
      </c>
      <c r="J35" s="258">
        <f>J36+J37</f>
        <v>133316</v>
      </c>
      <c r="K35" s="258">
        <f>K36+K37</f>
        <v>85400</v>
      </c>
    </row>
    <row r="36" spans="1:11" ht="15" customHeight="1">
      <c r="A36" s="18"/>
      <c r="B36" s="600" t="s">
        <v>303</v>
      </c>
      <c r="C36" s="601"/>
      <c r="D36" s="601"/>
      <c r="E36" s="601"/>
      <c r="F36" s="601"/>
      <c r="G36" s="602"/>
      <c r="H36" s="63"/>
      <c r="I36" s="38">
        <v>421</v>
      </c>
      <c r="J36" s="258">
        <v>133316</v>
      </c>
      <c r="K36" s="258">
        <v>85400</v>
      </c>
    </row>
    <row r="37" spans="1:11" ht="15" customHeight="1">
      <c r="A37" s="18"/>
      <c r="B37" s="600" t="s">
        <v>304</v>
      </c>
      <c r="C37" s="601"/>
      <c r="D37" s="601"/>
      <c r="E37" s="601"/>
      <c r="F37" s="601"/>
      <c r="G37" s="602"/>
      <c r="H37" s="63"/>
      <c r="I37" s="38">
        <v>423</v>
      </c>
      <c r="J37" s="258"/>
      <c r="K37" s="258"/>
    </row>
    <row r="38" spans="1:11" ht="15" customHeight="1">
      <c r="A38" s="18" t="s">
        <v>49</v>
      </c>
      <c r="B38" s="716" t="s">
        <v>95</v>
      </c>
      <c r="C38" s="717"/>
      <c r="D38" s="717"/>
      <c r="E38" s="717"/>
      <c r="F38" s="717"/>
      <c r="G38" s="718"/>
      <c r="H38" s="377"/>
      <c r="I38" s="38"/>
      <c r="J38" s="250">
        <f>J39+J43</f>
        <v>37828</v>
      </c>
      <c r="K38" s="250">
        <f>K39+K43</f>
        <v>52193</v>
      </c>
    </row>
    <row r="39" spans="1:11" ht="15" customHeight="1">
      <c r="A39" s="18"/>
      <c r="B39" s="704" t="s">
        <v>305</v>
      </c>
      <c r="C39" s="705"/>
      <c r="D39" s="705"/>
      <c r="E39" s="705"/>
      <c r="F39" s="705"/>
      <c r="G39" s="706"/>
      <c r="H39" s="63"/>
      <c r="I39" s="38">
        <v>43</v>
      </c>
      <c r="J39" s="258">
        <f>J40+J41+J42</f>
        <v>29853</v>
      </c>
      <c r="K39" s="258">
        <f>K40+K41+K42</f>
        <v>29016</v>
      </c>
    </row>
    <row r="40" spans="1:11" ht="15" customHeight="1">
      <c r="A40" s="18"/>
      <c r="B40" s="600" t="s">
        <v>306</v>
      </c>
      <c r="C40" s="601"/>
      <c r="D40" s="601"/>
      <c r="E40" s="601"/>
      <c r="F40" s="601"/>
      <c r="G40" s="602"/>
      <c r="H40" s="63"/>
      <c r="I40" s="38">
        <v>431</v>
      </c>
      <c r="J40" s="258">
        <v>29853</v>
      </c>
      <c r="K40" s="258">
        <v>29016</v>
      </c>
    </row>
    <row r="41" spans="1:11" ht="15" customHeight="1">
      <c r="A41" s="18"/>
      <c r="B41" s="600" t="s">
        <v>307</v>
      </c>
      <c r="C41" s="601"/>
      <c r="D41" s="601"/>
      <c r="E41" s="601"/>
      <c r="F41" s="601"/>
      <c r="G41" s="602"/>
      <c r="H41" s="63"/>
      <c r="I41" s="38">
        <v>437</v>
      </c>
      <c r="J41" s="258"/>
      <c r="K41" s="258"/>
    </row>
    <row r="42" spans="1:11" ht="15" customHeight="1">
      <c r="A42" s="18"/>
      <c r="B42" s="600" t="s">
        <v>308</v>
      </c>
      <c r="C42" s="601"/>
      <c r="D42" s="601"/>
      <c r="E42" s="601"/>
      <c r="F42" s="601"/>
      <c r="G42" s="602"/>
      <c r="H42" s="63"/>
      <c r="I42" s="38">
        <v>438</v>
      </c>
      <c r="J42" s="258"/>
      <c r="K42" s="258"/>
    </row>
    <row r="43" spans="1:11" ht="15" customHeight="1">
      <c r="A43" s="18"/>
      <c r="B43" s="704" t="s">
        <v>309</v>
      </c>
      <c r="C43" s="705"/>
      <c r="D43" s="705"/>
      <c r="E43" s="705"/>
      <c r="F43" s="705"/>
      <c r="G43" s="706"/>
      <c r="H43" s="63"/>
      <c r="I43" s="38">
        <v>44</v>
      </c>
      <c r="J43" s="258">
        <f>J44+J45+J46+J47+J48+J49+J50+J51</f>
        <v>7975</v>
      </c>
      <c r="K43" s="258">
        <f>K44+K45+K46+K47+K48+K49+K50+K51</f>
        <v>23177</v>
      </c>
    </row>
    <row r="44" spans="1:11" ht="15" customHeight="1">
      <c r="A44" s="18"/>
      <c r="B44" s="600" t="s">
        <v>310</v>
      </c>
      <c r="C44" s="601"/>
      <c r="D44" s="601"/>
      <c r="E44" s="601"/>
      <c r="F44" s="601"/>
      <c r="G44" s="602"/>
      <c r="H44" s="63"/>
      <c r="I44" s="38">
        <v>441</v>
      </c>
      <c r="J44" s="258"/>
      <c r="K44" s="258"/>
    </row>
    <row r="45" spans="1:11" ht="15" customHeight="1">
      <c r="A45" s="18"/>
      <c r="B45" s="61" t="s">
        <v>311</v>
      </c>
      <c r="C45" s="62"/>
      <c r="D45" s="62"/>
      <c r="E45" s="62"/>
      <c r="F45" s="62"/>
      <c r="G45" s="63"/>
      <c r="H45" s="63"/>
      <c r="I45" s="38">
        <v>442</v>
      </c>
      <c r="J45" s="258">
        <v>7700</v>
      </c>
      <c r="K45" s="258">
        <v>7400</v>
      </c>
    </row>
    <row r="46" spans="1:11" ht="15" customHeight="1">
      <c r="A46" s="18"/>
      <c r="B46" s="600" t="s">
        <v>312</v>
      </c>
      <c r="C46" s="601"/>
      <c r="D46" s="601"/>
      <c r="E46" s="601"/>
      <c r="F46" s="601"/>
      <c r="G46" s="602"/>
      <c r="H46" s="63"/>
      <c r="I46" s="38">
        <v>443</v>
      </c>
      <c r="J46" s="258"/>
      <c r="K46" s="258"/>
    </row>
    <row r="47" spans="1:11" ht="15" customHeight="1">
      <c r="A47" s="18"/>
      <c r="B47" s="600" t="s">
        <v>313</v>
      </c>
      <c r="C47" s="601"/>
      <c r="D47" s="601"/>
      <c r="E47" s="601"/>
      <c r="F47" s="601"/>
      <c r="G47" s="602"/>
      <c r="H47" s="63"/>
      <c r="I47" s="38">
        <v>444</v>
      </c>
      <c r="J47" s="258"/>
      <c r="K47" s="258"/>
    </row>
    <row r="48" spans="1:11" ht="15" customHeight="1">
      <c r="A48" s="18"/>
      <c r="B48" s="600" t="s">
        <v>314</v>
      </c>
      <c r="C48" s="601"/>
      <c r="D48" s="601"/>
      <c r="E48" s="601"/>
      <c r="F48" s="601"/>
      <c r="G48" s="602"/>
      <c r="H48" s="63"/>
      <c r="I48" s="38">
        <v>4453</v>
      </c>
      <c r="J48" s="258">
        <v>275</v>
      </c>
      <c r="K48" s="258">
        <v>15777</v>
      </c>
    </row>
    <row r="49" spans="1:11" ht="15" customHeight="1">
      <c r="A49" s="18"/>
      <c r="B49" s="600" t="s">
        <v>317</v>
      </c>
      <c r="C49" s="601"/>
      <c r="D49" s="601"/>
      <c r="E49" s="601"/>
      <c r="F49" s="601"/>
      <c r="G49" s="602"/>
      <c r="H49" s="63"/>
      <c r="I49" s="38">
        <v>447</v>
      </c>
      <c r="J49" s="258"/>
      <c r="K49" s="258"/>
    </row>
    <row r="50" spans="1:11" ht="15" customHeight="1">
      <c r="A50" s="18"/>
      <c r="B50" s="600" t="s">
        <v>315</v>
      </c>
      <c r="C50" s="601"/>
      <c r="D50" s="601"/>
      <c r="E50" s="601"/>
      <c r="F50" s="601"/>
      <c r="G50" s="602"/>
      <c r="H50" s="63"/>
      <c r="I50" s="38">
        <v>448</v>
      </c>
      <c r="J50" s="258"/>
      <c r="K50" s="258"/>
    </row>
    <row r="51" spans="1:11" ht="15" customHeight="1">
      <c r="A51" s="18"/>
      <c r="B51" s="600" t="s">
        <v>316</v>
      </c>
      <c r="C51" s="601"/>
      <c r="D51" s="601"/>
      <c r="E51" s="601"/>
      <c r="F51" s="601"/>
      <c r="G51" s="602"/>
      <c r="H51" s="63"/>
      <c r="I51" s="38">
        <v>449</v>
      </c>
      <c r="J51" s="258"/>
      <c r="K51" s="258"/>
    </row>
    <row r="52" spans="1:11" ht="15" customHeight="1">
      <c r="A52" s="21" t="s">
        <v>51</v>
      </c>
      <c r="B52" s="600" t="s">
        <v>96</v>
      </c>
      <c r="C52" s="601"/>
      <c r="D52" s="601"/>
      <c r="E52" s="601"/>
      <c r="F52" s="601"/>
      <c r="G52" s="602"/>
      <c r="H52" s="63"/>
      <c r="I52" s="38"/>
      <c r="J52" s="250">
        <f>J53+J54+J55+J57+J58+J59</f>
        <v>0</v>
      </c>
      <c r="K52" s="250">
        <f>K53+K54+K55+K57+K58+K59</f>
        <v>200760</v>
      </c>
    </row>
    <row r="53" spans="1:11" ht="15" customHeight="1">
      <c r="A53" s="21"/>
      <c r="B53" s="600" t="s">
        <v>321</v>
      </c>
      <c r="C53" s="601"/>
      <c r="D53" s="601"/>
      <c r="E53" s="601"/>
      <c r="F53" s="601"/>
      <c r="G53" s="602"/>
      <c r="H53" s="63"/>
      <c r="I53" s="38">
        <v>451</v>
      </c>
      <c r="J53" s="258"/>
      <c r="K53" s="258"/>
    </row>
    <row r="54" spans="1:11" ht="15" customHeight="1">
      <c r="A54" s="21"/>
      <c r="B54" s="600" t="s">
        <v>322</v>
      </c>
      <c r="C54" s="601"/>
      <c r="D54" s="601"/>
      <c r="E54" s="601"/>
      <c r="F54" s="601"/>
      <c r="G54" s="602"/>
      <c r="H54" s="63"/>
      <c r="I54" s="38">
        <v>455</v>
      </c>
      <c r="J54" s="258"/>
      <c r="K54" s="258"/>
    </row>
    <row r="55" spans="1:11" ht="15" customHeight="1">
      <c r="A55" s="21"/>
      <c r="B55" s="600" t="s">
        <v>323</v>
      </c>
      <c r="C55" s="601"/>
      <c r="D55" s="601"/>
      <c r="E55" s="601"/>
      <c r="F55" s="601"/>
      <c r="G55" s="602"/>
      <c r="H55" s="63"/>
      <c r="I55" s="38">
        <v>456</v>
      </c>
      <c r="J55" s="258"/>
      <c r="K55" s="258"/>
    </row>
    <row r="56" spans="1:11" ht="15" customHeight="1">
      <c r="A56" s="21"/>
      <c r="B56" s="600" t="s">
        <v>319</v>
      </c>
      <c r="C56" s="601"/>
      <c r="D56" s="601"/>
      <c r="E56" s="601"/>
      <c r="F56" s="601"/>
      <c r="G56" s="602"/>
      <c r="H56" s="63"/>
      <c r="I56" s="38">
        <v>457</v>
      </c>
      <c r="J56" s="258"/>
      <c r="K56" s="258"/>
    </row>
    <row r="57" spans="1:11" ht="15" customHeight="1">
      <c r="A57" s="21"/>
      <c r="B57" s="600" t="s">
        <v>320</v>
      </c>
      <c r="C57" s="601"/>
      <c r="D57" s="601"/>
      <c r="E57" s="601"/>
      <c r="F57" s="601"/>
      <c r="G57" s="602"/>
      <c r="H57" s="63"/>
      <c r="I57" s="38">
        <v>460</v>
      </c>
      <c r="J57" s="258"/>
      <c r="K57" s="258"/>
    </row>
    <row r="58" spans="1:11" ht="15" customHeight="1">
      <c r="A58" s="21"/>
      <c r="B58" s="600" t="s">
        <v>324</v>
      </c>
      <c r="C58" s="601"/>
      <c r="D58" s="601"/>
      <c r="E58" s="601"/>
      <c r="F58" s="601"/>
      <c r="G58" s="602"/>
      <c r="H58" s="63"/>
      <c r="I58" s="38">
        <v>464</v>
      </c>
      <c r="J58" s="258"/>
      <c r="K58" s="258"/>
    </row>
    <row r="59" spans="1:11" ht="15" customHeight="1">
      <c r="A59" s="21"/>
      <c r="B59" s="600" t="s">
        <v>325</v>
      </c>
      <c r="C59" s="601"/>
      <c r="D59" s="601"/>
      <c r="E59" s="601"/>
      <c r="F59" s="601"/>
      <c r="G59" s="602"/>
      <c r="H59" s="63"/>
      <c r="I59" s="38">
        <v>467</v>
      </c>
      <c r="J59" s="258"/>
      <c r="K59" s="258">
        <v>200760</v>
      </c>
    </row>
    <row r="60" spans="1:11" ht="15" customHeight="1">
      <c r="A60" s="18" t="s">
        <v>55</v>
      </c>
      <c r="B60" s="600" t="s">
        <v>97</v>
      </c>
      <c r="C60" s="601"/>
      <c r="D60" s="601"/>
      <c r="E60" s="601"/>
      <c r="F60" s="601"/>
      <c r="G60" s="602"/>
      <c r="H60" s="63"/>
      <c r="I60" s="38"/>
      <c r="J60" s="258">
        <f>J61</f>
        <v>0</v>
      </c>
      <c r="K60" s="258">
        <f>K61</f>
        <v>0</v>
      </c>
    </row>
    <row r="61" spans="1:11" ht="15" customHeight="1">
      <c r="A61" s="18"/>
      <c r="B61" s="600" t="s">
        <v>318</v>
      </c>
      <c r="C61" s="601"/>
      <c r="D61" s="601"/>
      <c r="E61" s="601"/>
      <c r="F61" s="601"/>
      <c r="G61" s="602"/>
      <c r="H61" s="63"/>
      <c r="I61" s="38">
        <v>409</v>
      </c>
      <c r="J61" s="258"/>
      <c r="K61" s="258"/>
    </row>
    <row r="62" spans="1:11" ht="15" customHeight="1">
      <c r="A62" s="20"/>
      <c r="B62" s="667" t="s">
        <v>98</v>
      </c>
      <c r="C62" s="664"/>
      <c r="D62" s="664"/>
      <c r="E62" s="664"/>
      <c r="F62" s="664"/>
      <c r="G62" s="655"/>
      <c r="H62" s="368"/>
      <c r="I62" s="45"/>
      <c r="J62" s="251">
        <f>J29</f>
        <v>5045855</v>
      </c>
      <c r="K62" s="251">
        <f>K29</f>
        <v>5525532</v>
      </c>
    </row>
    <row r="63" spans="1:11" ht="15" customHeight="1">
      <c r="A63" s="19">
        <v>4</v>
      </c>
      <c r="B63" s="625" t="s">
        <v>100</v>
      </c>
      <c r="C63" s="626"/>
      <c r="D63" s="626"/>
      <c r="E63" s="626"/>
      <c r="F63" s="626"/>
      <c r="G63" s="593"/>
      <c r="H63" s="362"/>
      <c r="I63" s="38"/>
      <c r="J63" s="250">
        <f>J64+J65+J66+J67</f>
        <v>0</v>
      </c>
      <c r="K63" s="250">
        <f>K64+K65+K66+K67</f>
        <v>0</v>
      </c>
    </row>
    <row r="64" spans="1:11" ht="15" customHeight="1">
      <c r="A64" s="19"/>
      <c r="B64" s="600" t="s">
        <v>329</v>
      </c>
      <c r="C64" s="601"/>
      <c r="D64" s="601"/>
      <c r="E64" s="601"/>
      <c r="F64" s="601"/>
      <c r="G64" s="602"/>
      <c r="H64" s="63"/>
      <c r="I64" s="38">
        <v>466</v>
      </c>
      <c r="J64" s="258"/>
      <c r="K64" s="258"/>
    </row>
    <row r="65" spans="1:11" ht="15" customHeight="1">
      <c r="A65" s="19"/>
      <c r="B65" s="600" t="s">
        <v>330</v>
      </c>
      <c r="C65" s="601"/>
      <c r="D65" s="601"/>
      <c r="E65" s="601"/>
      <c r="F65" s="601"/>
      <c r="G65" s="602"/>
      <c r="H65" s="63"/>
      <c r="I65" s="38">
        <v>4661</v>
      </c>
      <c r="J65" s="258"/>
      <c r="K65" s="258"/>
    </row>
    <row r="66" spans="1:11" ht="15" customHeight="1">
      <c r="A66" s="19"/>
      <c r="B66" s="600" t="s">
        <v>327</v>
      </c>
      <c r="C66" s="601"/>
      <c r="D66" s="601"/>
      <c r="E66" s="601"/>
      <c r="F66" s="601"/>
      <c r="G66" s="602"/>
      <c r="H66" s="63"/>
      <c r="I66" s="38">
        <v>484</v>
      </c>
      <c r="J66" s="258"/>
      <c r="K66" s="258"/>
    </row>
    <row r="67" spans="1:11" ht="15" customHeight="1">
      <c r="A67" s="19"/>
      <c r="B67" s="600" t="s">
        <v>328</v>
      </c>
      <c r="C67" s="601"/>
      <c r="D67" s="601"/>
      <c r="E67" s="601"/>
      <c r="F67" s="601"/>
      <c r="G67" s="602"/>
      <c r="H67" s="63"/>
      <c r="I67" s="38">
        <v>488</v>
      </c>
      <c r="J67" s="258"/>
      <c r="K67" s="258"/>
    </row>
    <row r="68" spans="1:11" ht="15" customHeight="1">
      <c r="A68" s="19">
        <v>5</v>
      </c>
      <c r="B68" s="625" t="s">
        <v>101</v>
      </c>
      <c r="C68" s="626"/>
      <c r="D68" s="626"/>
      <c r="E68" s="626"/>
      <c r="F68" s="626"/>
      <c r="G68" s="593"/>
      <c r="H68" s="362"/>
      <c r="I68" s="38"/>
      <c r="J68" s="250">
        <f>J69+J70</f>
        <v>0</v>
      </c>
      <c r="K68" s="250">
        <f>K69+K70</f>
        <v>0</v>
      </c>
    </row>
    <row r="69" spans="1:11" ht="15" customHeight="1">
      <c r="A69" s="19"/>
      <c r="B69" s="600" t="s">
        <v>331</v>
      </c>
      <c r="C69" s="601"/>
      <c r="D69" s="601"/>
      <c r="E69" s="601"/>
      <c r="F69" s="601"/>
      <c r="G69" s="602"/>
      <c r="H69" s="63"/>
      <c r="I69" s="38">
        <v>463</v>
      </c>
      <c r="J69" s="258"/>
      <c r="K69" s="258"/>
    </row>
    <row r="70" spans="1:11" ht="15" customHeight="1">
      <c r="A70" s="19"/>
      <c r="B70" s="600" t="s">
        <v>332</v>
      </c>
      <c r="C70" s="601"/>
      <c r="D70" s="601"/>
      <c r="E70" s="601"/>
      <c r="F70" s="601"/>
      <c r="G70" s="602"/>
      <c r="H70" s="63"/>
      <c r="I70" s="38">
        <v>4631</v>
      </c>
      <c r="J70" s="258"/>
      <c r="K70" s="258"/>
    </row>
    <row r="71" spans="1:11" ht="15" customHeight="1">
      <c r="A71" s="16"/>
      <c r="B71" s="603" t="s">
        <v>102</v>
      </c>
      <c r="C71" s="604"/>
      <c r="D71" s="604"/>
      <c r="E71" s="604"/>
      <c r="F71" s="604"/>
      <c r="G71" s="585"/>
      <c r="H71" s="374"/>
      <c r="I71" s="45"/>
      <c r="J71" s="272">
        <f>J4</f>
        <v>5045855</v>
      </c>
      <c r="K71" s="272">
        <f>K4</f>
        <v>5525532</v>
      </c>
    </row>
    <row r="72" spans="1:11" ht="13.5" customHeight="1">
      <c r="A72" s="18"/>
      <c r="B72" s="586"/>
      <c r="C72" s="587"/>
      <c r="D72" s="587"/>
      <c r="E72" s="587"/>
      <c r="F72" s="587"/>
      <c r="G72" s="588"/>
      <c r="H72" s="67"/>
      <c r="I72" s="39"/>
      <c r="J72" s="258"/>
      <c r="K72" s="258"/>
    </row>
    <row r="73" spans="1:11" ht="15" customHeight="1">
      <c r="A73" s="20" t="s">
        <v>65</v>
      </c>
      <c r="B73" s="603" t="s">
        <v>103</v>
      </c>
      <c r="C73" s="604"/>
      <c r="D73" s="604"/>
      <c r="E73" s="604"/>
      <c r="F73" s="604"/>
      <c r="G73" s="585"/>
      <c r="H73" s="374"/>
      <c r="I73" s="45"/>
      <c r="J73" s="272">
        <f>J104</f>
        <v>3090645</v>
      </c>
      <c r="K73" s="272">
        <f>K104</f>
        <v>3206749</v>
      </c>
    </row>
    <row r="74" spans="1:11" ht="15" customHeight="1">
      <c r="A74" s="19"/>
      <c r="B74" s="625"/>
      <c r="C74" s="626"/>
      <c r="D74" s="626"/>
      <c r="E74" s="626"/>
      <c r="F74" s="626"/>
      <c r="G74" s="593"/>
      <c r="H74" s="362"/>
      <c r="I74" s="39"/>
      <c r="J74" s="258"/>
      <c r="K74" s="258"/>
    </row>
    <row r="75" spans="1:11" ht="15" customHeight="1">
      <c r="A75" s="19">
        <v>1</v>
      </c>
      <c r="B75" s="625" t="s">
        <v>104</v>
      </c>
      <c r="C75" s="626"/>
      <c r="D75" s="626"/>
      <c r="E75" s="626"/>
      <c r="F75" s="626"/>
      <c r="G75" s="593"/>
      <c r="H75" s="362"/>
      <c r="I75" s="39"/>
      <c r="J75" s="250">
        <f>J77+J82</f>
        <v>0</v>
      </c>
      <c r="K75" s="250">
        <f>K77+K82</f>
        <v>0</v>
      </c>
    </row>
    <row r="76" spans="1:11" ht="15" customHeight="1">
      <c r="A76" s="18" t="s">
        <v>41</v>
      </c>
      <c r="B76" s="600" t="s">
        <v>105</v>
      </c>
      <c r="C76" s="601"/>
      <c r="D76" s="601"/>
      <c r="E76" s="601"/>
      <c r="F76" s="601"/>
      <c r="G76" s="602"/>
      <c r="H76" s="63"/>
      <c r="I76" s="39"/>
      <c r="J76" s="258">
        <f>J77</f>
        <v>0</v>
      </c>
      <c r="K76" s="258">
        <f>K77</f>
        <v>0</v>
      </c>
    </row>
    <row r="77" spans="1:11" ht="15" customHeight="1">
      <c r="A77" s="18"/>
      <c r="B77" s="600" t="s">
        <v>338</v>
      </c>
      <c r="C77" s="601"/>
      <c r="D77" s="601"/>
      <c r="E77" s="601"/>
      <c r="F77" s="601"/>
      <c r="G77" s="602"/>
      <c r="H77" s="63"/>
      <c r="I77" s="38">
        <v>468</v>
      </c>
      <c r="J77" s="258">
        <f>J78+J79+J80+J81</f>
        <v>0</v>
      </c>
      <c r="K77" s="258">
        <f>K78+K79+K80+K81</f>
        <v>0</v>
      </c>
    </row>
    <row r="78" spans="1:11" ht="15" customHeight="1">
      <c r="A78" s="18"/>
      <c r="B78" s="600" t="s">
        <v>339</v>
      </c>
      <c r="C78" s="601"/>
      <c r="D78" s="601"/>
      <c r="E78" s="601"/>
      <c r="F78" s="601"/>
      <c r="G78" s="602"/>
      <c r="H78" s="63"/>
      <c r="I78" s="38">
        <v>4681</v>
      </c>
      <c r="J78" s="258"/>
      <c r="K78" s="258"/>
    </row>
    <row r="79" spans="1:11" ht="15" customHeight="1">
      <c r="A79" s="18"/>
      <c r="B79" s="600" t="s">
        <v>340</v>
      </c>
      <c r="C79" s="601"/>
      <c r="D79" s="601"/>
      <c r="E79" s="601"/>
      <c r="F79" s="601"/>
      <c r="G79" s="602"/>
      <c r="H79" s="63"/>
      <c r="I79" s="38">
        <v>4688</v>
      </c>
      <c r="J79" s="258"/>
      <c r="K79" s="258"/>
    </row>
    <row r="80" spans="1:11" ht="15" customHeight="1">
      <c r="A80" s="18"/>
      <c r="B80" s="600" t="s">
        <v>341</v>
      </c>
      <c r="C80" s="601"/>
      <c r="D80" s="601"/>
      <c r="E80" s="601"/>
      <c r="F80" s="601"/>
      <c r="G80" s="602"/>
      <c r="H80" s="63"/>
      <c r="I80" s="38">
        <v>4682</v>
      </c>
      <c r="J80" s="258"/>
      <c r="K80" s="258"/>
    </row>
    <row r="81" spans="1:11" ht="15" customHeight="1">
      <c r="A81" s="18"/>
      <c r="B81" s="600" t="s">
        <v>342</v>
      </c>
      <c r="C81" s="601"/>
      <c r="D81" s="601"/>
      <c r="E81" s="601"/>
      <c r="F81" s="601"/>
      <c r="G81" s="602"/>
      <c r="H81" s="63"/>
      <c r="I81" s="38">
        <v>46821</v>
      </c>
      <c r="J81" s="258"/>
      <c r="K81" s="258"/>
    </row>
    <row r="82" spans="1:11" ht="13.5" customHeight="1">
      <c r="A82" s="18" t="s">
        <v>42</v>
      </c>
      <c r="B82" s="600" t="s">
        <v>106</v>
      </c>
      <c r="C82" s="601"/>
      <c r="D82" s="601"/>
      <c r="E82" s="601"/>
      <c r="F82" s="601"/>
      <c r="G82" s="602"/>
      <c r="H82" s="63"/>
      <c r="I82" s="51">
        <v>4683</v>
      </c>
      <c r="J82" s="258">
        <f>J83+J84</f>
        <v>0</v>
      </c>
      <c r="K82" s="258">
        <f>K83+K84</f>
        <v>0</v>
      </c>
    </row>
    <row r="83" spans="1:11" s="30" customFormat="1" ht="13.5" customHeight="1">
      <c r="A83" s="29"/>
      <c r="B83" s="600" t="s">
        <v>343</v>
      </c>
      <c r="C83" s="601"/>
      <c r="D83" s="601"/>
      <c r="E83" s="601"/>
      <c r="F83" s="601"/>
      <c r="G83" s="602"/>
      <c r="H83" s="63"/>
      <c r="I83" s="51">
        <v>46831</v>
      </c>
      <c r="J83" s="262"/>
      <c r="K83" s="262"/>
    </row>
    <row r="84" spans="1:11" s="30" customFormat="1" ht="13.5" customHeight="1">
      <c r="A84" s="29"/>
      <c r="B84" s="600" t="s">
        <v>344</v>
      </c>
      <c r="C84" s="601"/>
      <c r="D84" s="601"/>
      <c r="E84" s="601"/>
      <c r="F84" s="601"/>
      <c r="G84" s="602"/>
      <c r="H84" s="63"/>
      <c r="I84" s="51">
        <v>46832</v>
      </c>
      <c r="J84" s="262"/>
      <c r="K84" s="262"/>
    </row>
    <row r="85" spans="1:11" ht="15" customHeight="1">
      <c r="A85" s="20"/>
      <c r="B85" s="667" t="s">
        <v>107</v>
      </c>
      <c r="C85" s="664"/>
      <c r="D85" s="664"/>
      <c r="E85" s="664"/>
      <c r="F85" s="664"/>
      <c r="G85" s="655"/>
      <c r="H85" s="368"/>
      <c r="I85" s="45"/>
      <c r="J85" s="251">
        <f>J75</f>
        <v>0</v>
      </c>
      <c r="K85" s="251">
        <f>K75</f>
        <v>0</v>
      </c>
    </row>
    <row r="86" spans="1:11" ht="15" customHeight="1">
      <c r="A86" s="19">
        <v>2</v>
      </c>
      <c r="B86" s="625" t="s">
        <v>108</v>
      </c>
      <c r="C86" s="626"/>
      <c r="D86" s="626"/>
      <c r="E86" s="626"/>
      <c r="F86" s="626"/>
      <c r="G86" s="593"/>
      <c r="H86" s="362"/>
      <c r="I86" s="39"/>
      <c r="J86" s="250">
        <f>J87+J88+J89+J90+J91+J92+J93+J94+J95+J96</f>
        <v>3090645</v>
      </c>
      <c r="K86" s="250">
        <f>K87+K88+K89+K90+K91+K92+K93+K94+K95+K96</f>
        <v>3206749</v>
      </c>
    </row>
    <row r="87" spans="1:11" ht="15" customHeight="1">
      <c r="A87" s="19"/>
      <c r="B87" s="600" t="s">
        <v>321</v>
      </c>
      <c r="C87" s="601"/>
      <c r="D87" s="601"/>
      <c r="E87" s="601"/>
      <c r="F87" s="601"/>
      <c r="G87" s="602"/>
      <c r="H87" s="63"/>
      <c r="I87" s="38">
        <v>451</v>
      </c>
      <c r="J87" s="258"/>
      <c r="K87" s="258"/>
    </row>
    <row r="88" spans="1:11" ht="15" customHeight="1">
      <c r="A88" s="19"/>
      <c r="B88" s="600" t="s">
        <v>322</v>
      </c>
      <c r="C88" s="601"/>
      <c r="D88" s="601"/>
      <c r="E88" s="601"/>
      <c r="F88" s="601"/>
      <c r="G88" s="602"/>
      <c r="H88" s="63"/>
      <c r="I88" s="38">
        <v>455</v>
      </c>
      <c r="J88" s="258"/>
      <c r="K88" s="258"/>
    </row>
    <row r="89" spans="1:11" ht="15" customHeight="1">
      <c r="A89" s="19"/>
      <c r="B89" s="600" t="s">
        <v>323</v>
      </c>
      <c r="C89" s="601"/>
      <c r="D89" s="601"/>
      <c r="E89" s="601"/>
      <c r="F89" s="601"/>
      <c r="G89" s="602"/>
      <c r="H89" s="63"/>
      <c r="I89" s="38">
        <v>456</v>
      </c>
      <c r="J89" s="258"/>
      <c r="K89" s="258"/>
    </row>
    <row r="90" spans="1:11" ht="15" customHeight="1">
      <c r="A90" s="19"/>
      <c r="B90" s="600" t="s">
        <v>319</v>
      </c>
      <c r="C90" s="601"/>
      <c r="D90" s="601"/>
      <c r="E90" s="601"/>
      <c r="F90" s="601"/>
      <c r="G90" s="602"/>
      <c r="H90" s="63"/>
      <c r="I90" s="38">
        <v>457</v>
      </c>
      <c r="J90" s="258"/>
      <c r="K90" s="258"/>
    </row>
    <row r="91" spans="1:11" ht="15" customHeight="1">
      <c r="A91" s="19"/>
      <c r="B91" s="600" t="s">
        <v>324</v>
      </c>
      <c r="C91" s="601"/>
      <c r="D91" s="601"/>
      <c r="E91" s="601"/>
      <c r="F91" s="601"/>
      <c r="G91" s="602"/>
      <c r="H91" s="63"/>
      <c r="I91" s="38">
        <v>464</v>
      </c>
      <c r="J91" s="258"/>
      <c r="K91" s="258"/>
    </row>
    <row r="92" spans="1:11" ht="15" customHeight="1">
      <c r="A92" s="19"/>
      <c r="B92" s="600" t="s">
        <v>325</v>
      </c>
      <c r="C92" s="601"/>
      <c r="D92" s="601"/>
      <c r="E92" s="601"/>
      <c r="F92" s="601"/>
      <c r="G92" s="602"/>
      <c r="H92" s="63"/>
      <c r="I92" s="38">
        <v>467</v>
      </c>
      <c r="J92" s="258">
        <v>2657760</v>
      </c>
      <c r="K92" s="258">
        <v>2657760</v>
      </c>
    </row>
    <row r="93" spans="1:11" ht="15" customHeight="1">
      <c r="A93" s="19"/>
      <c r="B93" s="600" t="s">
        <v>299</v>
      </c>
      <c r="C93" s="601"/>
      <c r="D93" s="601"/>
      <c r="E93" s="601"/>
      <c r="F93" s="601"/>
      <c r="G93" s="602"/>
      <c r="H93" s="63"/>
      <c r="I93" s="38">
        <v>401</v>
      </c>
      <c r="J93" s="258"/>
      <c r="K93" s="258"/>
    </row>
    <row r="94" spans="1:11" ht="15" customHeight="1">
      <c r="A94" s="19"/>
      <c r="B94" s="600" t="s">
        <v>300</v>
      </c>
      <c r="C94" s="601"/>
      <c r="D94" s="601"/>
      <c r="E94" s="601"/>
      <c r="F94" s="601"/>
      <c r="G94" s="602"/>
      <c r="H94" s="63"/>
      <c r="I94" s="38">
        <v>403</v>
      </c>
      <c r="J94" s="258"/>
      <c r="K94" s="258"/>
    </row>
    <row r="95" spans="1:11" ht="15" customHeight="1">
      <c r="A95" s="19"/>
      <c r="B95" s="600" t="s">
        <v>301</v>
      </c>
      <c r="C95" s="601"/>
      <c r="D95" s="601"/>
      <c r="E95" s="601"/>
      <c r="F95" s="601"/>
      <c r="G95" s="602"/>
      <c r="H95" s="63"/>
      <c r="I95" s="38">
        <v>404</v>
      </c>
      <c r="J95" s="258"/>
      <c r="K95" s="258"/>
    </row>
    <row r="96" spans="1:11" ht="15" customHeight="1">
      <c r="A96" s="19"/>
      <c r="B96" s="600" t="s">
        <v>334</v>
      </c>
      <c r="C96" s="601"/>
      <c r="D96" s="601"/>
      <c r="E96" s="601"/>
      <c r="F96" s="601"/>
      <c r="G96" s="602"/>
      <c r="H96" s="63"/>
      <c r="I96" s="38">
        <v>409</v>
      </c>
      <c r="J96" s="258">
        <v>432885</v>
      </c>
      <c r="K96" s="258">
        <v>548989</v>
      </c>
    </row>
    <row r="97" spans="1:11" ht="15" customHeight="1">
      <c r="A97" s="19">
        <v>3</v>
      </c>
      <c r="B97" s="625" t="s">
        <v>109</v>
      </c>
      <c r="C97" s="626"/>
      <c r="D97" s="626"/>
      <c r="E97" s="626"/>
      <c r="F97" s="626"/>
      <c r="G97" s="593"/>
      <c r="H97" s="362"/>
      <c r="I97" s="39"/>
      <c r="J97" s="250">
        <f>J98</f>
        <v>0</v>
      </c>
      <c r="K97" s="250">
        <f>K98</f>
        <v>0</v>
      </c>
    </row>
    <row r="98" spans="1:11" ht="15" customHeight="1">
      <c r="A98" s="19"/>
      <c r="B98" s="600" t="s">
        <v>335</v>
      </c>
      <c r="C98" s="601"/>
      <c r="D98" s="601"/>
      <c r="E98" s="601"/>
      <c r="F98" s="601"/>
      <c r="G98" s="602"/>
      <c r="H98" s="63"/>
      <c r="I98" s="38">
        <v>463</v>
      </c>
      <c r="J98" s="258"/>
      <c r="K98" s="258"/>
    </row>
    <row r="99" spans="1:11" ht="15" customHeight="1">
      <c r="A99" s="19">
        <v>4</v>
      </c>
      <c r="B99" s="625" t="s">
        <v>100</v>
      </c>
      <c r="C99" s="626"/>
      <c r="D99" s="626"/>
      <c r="E99" s="626"/>
      <c r="F99" s="626"/>
      <c r="G99" s="593"/>
      <c r="H99" s="362"/>
      <c r="I99" s="39"/>
      <c r="J99" s="250">
        <f>J100+J101+J102</f>
        <v>0</v>
      </c>
      <c r="K99" s="250">
        <f>K100+K101+K102</f>
        <v>0</v>
      </c>
    </row>
    <row r="100" spans="1:11" ht="15" customHeight="1">
      <c r="A100" s="19"/>
      <c r="B100" s="600" t="s">
        <v>326</v>
      </c>
      <c r="C100" s="601"/>
      <c r="D100" s="601"/>
      <c r="E100" s="601"/>
      <c r="F100" s="601"/>
      <c r="G100" s="602"/>
      <c r="H100" s="63"/>
      <c r="I100" s="38">
        <v>466</v>
      </c>
      <c r="J100" s="258"/>
      <c r="K100" s="258"/>
    </row>
    <row r="101" spans="1:11" ht="15" customHeight="1">
      <c r="A101" s="19"/>
      <c r="B101" s="600" t="s">
        <v>336</v>
      </c>
      <c r="C101" s="601"/>
      <c r="D101" s="601"/>
      <c r="E101" s="601"/>
      <c r="F101" s="601"/>
      <c r="G101" s="602"/>
      <c r="H101" s="63"/>
      <c r="I101" s="38">
        <v>484</v>
      </c>
      <c r="J101" s="258"/>
      <c r="K101" s="258"/>
    </row>
    <row r="102" spans="1:11" ht="15" customHeight="1">
      <c r="A102" s="19"/>
      <c r="B102" s="600" t="s">
        <v>337</v>
      </c>
      <c r="C102" s="601"/>
      <c r="D102" s="601"/>
      <c r="E102" s="601"/>
      <c r="F102" s="601"/>
      <c r="G102" s="602"/>
      <c r="H102" s="63"/>
      <c r="I102" s="38">
        <v>488</v>
      </c>
      <c r="J102" s="258"/>
      <c r="K102" s="258"/>
    </row>
    <row r="103" spans="1:11" ht="12.75" customHeight="1">
      <c r="A103" s="18"/>
      <c r="B103" s="589"/>
      <c r="C103" s="590"/>
      <c r="D103" s="590"/>
      <c r="E103" s="590"/>
      <c r="F103" s="590"/>
      <c r="G103" s="591"/>
      <c r="H103" s="375"/>
      <c r="I103" s="39"/>
      <c r="J103" s="258"/>
      <c r="K103" s="258"/>
    </row>
    <row r="104" spans="1:11" ht="15" customHeight="1">
      <c r="A104" s="16"/>
      <c r="B104" s="603" t="s">
        <v>158</v>
      </c>
      <c r="C104" s="604"/>
      <c r="D104" s="604"/>
      <c r="E104" s="604"/>
      <c r="F104" s="604"/>
      <c r="G104" s="585"/>
      <c r="H104" s="374"/>
      <c r="I104" s="45"/>
      <c r="J104" s="251">
        <f>J85+J86+J97+J99</f>
        <v>3090645</v>
      </c>
      <c r="K104" s="251">
        <f>K85+K86+K97+K99</f>
        <v>3206749</v>
      </c>
    </row>
    <row r="105" spans="1:11" ht="15" customHeight="1">
      <c r="A105" s="18"/>
      <c r="B105" s="586"/>
      <c r="C105" s="587"/>
      <c r="D105" s="587"/>
      <c r="E105" s="587"/>
      <c r="F105" s="587"/>
      <c r="G105" s="588"/>
      <c r="H105" s="67"/>
      <c r="I105" s="39"/>
      <c r="J105" s="258"/>
      <c r="K105" s="258"/>
    </row>
    <row r="106" spans="1:11" ht="12.75" customHeight="1">
      <c r="A106" s="16"/>
      <c r="B106" s="603" t="s">
        <v>159</v>
      </c>
      <c r="C106" s="604"/>
      <c r="D106" s="604"/>
      <c r="E106" s="604"/>
      <c r="F106" s="604"/>
      <c r="G106" s="585"/>
      <c r="H106" s="374"/>
      <c r="I106" s="45"/>
      <c r="J106" s="251">
        <f>J71+J104</f>
        <v>8136500</v>
      </c>
      <c r="K106" s="251">
        <f>K71+K104</f>
        <v>8732281</v>
      </c>
    </row>
    <row r="107" spans="1:11" ht="12.75" customHeight="1">
      <c r="A107" s="19"/>
      <c r="B107" s="586"/>
      <c r="C107" s="587"/>
      <c r="D107" s="587"/>
      <c r="E107" s="587"/>
      <c r="F107" s="587"/>
      <c r="G107" s="588"/>
      <c r="H107" s="67"/>
      <c r="I107" s="39"/>
      <c r="J107" s="258"/>
      <c r="K107" s="258"/>
    </row>
    <row r="108" spans="1:11" ht="15" customHeight="1">
      <c r="A108" s="20" t="s">
        <v>110</v>
      </c>
      <c r="B108" s="667" t="s">
        <v>111</v>
      </c>
      <c r="C108" s="664"/>
      <c r="D108" s="664"/>
      <c r="E108" s="664"/>
      <c r="F108" s="664"/>
      <c r="G108" s="655"/>
      <c r="H108" s="368"/>
      <c r="I108" s="45"/>
      <c r="J108" s="251">
        <f>J110+J111+J112+J115+J118+J120+J121+J122+J125+J126</f>
        <v>6573880</v>
      </c>
      <c r="K108" s="251">
        <f>K110+K111+K112+K115+K118+K120+K121+K122+K125+K126</f>
        <v>5561717</v>
      </c>
    </row>
    <row r="109" spans="1:11" ht="12.75" customHeight="1">
      <c r="A109" s="19"/>
      <c r="B109" s="65"/>
      <c r="C109" s="66"/>
      <c r="D109" s="66"/>
      <c r="E109" s="66"/>
      <c r="F109" s="66"/>
      <c r="G109" s="67"/>
      <c r="H109" s="67"/>
      <c r="I109" s="39"/>
      <c r="J109" s="258"/>
      <c r="K109" s="258"/>
    </row>
    <row r="110" spans="1:11" ht="15" customHeight="1">
      <c r="A110" s="19">
        <v>1</v>
      </c>
      <c r="B110" s="625" t="s">
        <v>112</v>
      </c>
      <c r="C110" s="626"/>
      <c r="D110" s="626"/>
      <c r="E110" s="626"/>
      <c r="F110" s="626"/>
      <c r="G110" s="593"/>
      <c r="H110" s="362"/>
      <c r="I110" s="38"/>
      <c r="J110" s="258"/>
      <c r="K110" s="258"/>
    </row>
    <row r="111" spans="1:11" ht="15" customHeight="1">
      <c r="A111" s="19">
        <v>2</v>
      </c>
      <c r="B111" s="625" t="s">
        <v>113</v>
      </c>
      <c r="C111" s="626"/>
      <c r="D111" s="626"/>
      <c r="E111" s="626"/>
      <c r="F111" s="626"/>
      <c r="G111" s="593"/>
      <c r="H111" s="362"/>
      <c r="I111" s="38"/>
      <c r="J111" s="258"/>
      <c r="K111" s="258"/>
    </row>
    <row r="112" spans="1:11" ht="15" customHeight="1">
      <c r="A112" s="19">
        <v>3</v>
      </c>
      <c r="B112" s="625" t="s">
        <v>114</v>
      </c>
      <c r="C112" s="626"/>
      <c r="D112" s="626"/>
      <c r="E112" s="626"/>
      <c r="F112" s="626"/>
      <c r="G112" s="593"/>
      <c r="H112" s="362">
        <v>2</v>
      </c>
      <c r="I112" s="38"/>
      <c r="J112" s="258">
        <f>J113+J114</f>
        <v>2055000</v>
      </c>
      <c r="K112" s="258">
        <f>K113+K114</f>
        <v>2055000</v>
      </c>
    </row>
    <row r="113" spans="1:11" ht="15" customHeight="1">
      <c r="A113" s="19"/>
      <c r="B113" s="600" t="s">
        <v>346</v>
      </c>
      <c r="C113" s="601"/>
      <c r="D113" s="601"/>
      <c r="E113" s="601"/>
      <c r="F113" s="601"/>
      <c r="G113" s="602"/>
      <c r="H113" s="63"/>
      <c r="I113" s="38">
        <v>101</v>
      </c>
      <c r="J113" s="258">
        <v>2055000</v>
      </c>
      <c r="K113" s="258">
        <v>2055000</v>
      </c>
    </row>
    <row r="114" spans="1:11" ht="15" customHeight="1">
      <c r="A114" s="19"/>
      <c r="B114" s="600" t="s">
        <v>347</v>
      </c>
      <c r="C114" s="601"/>
      <c r="D114" s="601"/>
      <c r="E114" s="601"/>
      <c r="F114" s="601"/>
      <c r="G114" s="602"/>
      <c r="H114" s="63"/>
      <c r="I114" s="38">
        <v>102</v>
      </c>
      <c r="J114" s="258"/>
      <c r="K114" s="258"/>
    </row>
    <row r="115" spans="1:11" ht="15" customHeight="1">
      <c r="A115" s="19">
        <v>4</v>
      </c>
      <c r="B115" s="625" t="s">
        <v>115</v>
      </c>
      <c r="C115" s="626"/>
      <c r="D115" s="626"/>
      <c r="E115" s="626"/>
      <c r="F115" s="626"/>
      <c r="G115" s="593"/>
      <c r="H115" s="362"/>
      <c r="I115" s="38"/>
      <c r="J115" s="258">
        <f>J116+J117</f>
        <v>0</v>
      </c>
      <c r="K115" s="258">
        <f>K116+K117</f>
        <v>0</v>
      </c>
    </row>
    <row r="116" spans="1:11" ht="15" customHeight="1">
      <c r="A116" s="19"/>
      <c r="B116" s="600" t="s">
        <v>350</v>
      </c>
      <c r="C116" s="601"/>
      <c r="D116" s="601"/>
      <c r="E116" s="601"/>
      <c r="F116" s="601"/>
      <c r="G116" s="602"/>
      <c r="H116" s="63"/>
      <c r="I116" s="38">
        <v>104</v>
      </c>
      <c r="J116" s="258"/>
      <c r="K116" s="258"/>
    </row>
    <row r="117" spans="1:11" ht="15" customHeight="1">
      <c r="A117" s="19"/>
      <c r="B117" s="600" t="s">
        <v>348</v>
      </c>
      <c r="C117" s="601"/>
      <c r="D117" s="601"/>
      <c r="E117" s="601"/>
      <c r="F117" s="601"/>
      <c r="G117" s="602"/>
      <c r="H117" s="63"/>
      <c r="I117" s="38">
        <v>105</v>
      </c>
      <c r="J117" s="258"/>
      <c r="K117" s="258"/>
    </row>
    <row r="118" spans="1:11" ht="15" customHeight="1">
      <c r="A118" s="19">
        <v>5</v>
      </c>
      <c r="B118" s="625" t="s">
        <v>116</v>
      </c>
      <c r="C118" s="626"/>
      <c r="D118" s="626"/>
      <c r="E118" s="626"/>
      <c r="F118" s="626"/>
      <c r="G118" s="593"/>
      <c r="H118" s="362"/>
      <c r="I118" s="38"/>
      <c r="J118" s="258">
        <f>J119</f>
        <v>0</v>
      </c>
      <c r="K118" s="258">
        <f>K119</f>
        <v>0</v>
      </c>
    </row>
    <row r="119" spans="1:11" ht="15" customHeight="1">
      <c r="A119" s="19"/>
      <c r="B119" s="600" t="s">
        <v>349</v>
      </c>
      <c r="C119" s="601"/>
      <c r="D119" s="601"/>
      <c r="E119" s="601"/>
      <c r="F119" s="601"/>
      <c r="G119" s="602"/>
      <c r="H119" s="63"/>
      <c r="I119" s="38">
        <v>103</v>
      </c>
      <c r="J119" s="258"/>
      <c r="K119" s="258"/>
    </row>
    <row r="120" spans="1:11" ht="15" customHeight="1">
      <c r="A120" s="19">
        <v>6</v>
      </c>
      <c r="B120" s="625" t="s">
        <v>117</v>
      </c>
      <c r="C120" s="626"/>
      <c r="D120" s="626"/>
      <c r="E120" s="626"/>
      <c r="F120" s="626"/>
      <c r="G120" s="593"/>
      <c r="H120" s="362"/>
      <c r="I120" s="38">
        <v>1073</v>
      </c>
      <c r="J120" s="258"/>
      <c r="K120" s="258"/>
    </row>
    <row r="121" spans="1:11" ht="15" customHeight="1">
      <c r="A121" s="19">
        <v>7</v>
      </c>
      <c r="B121" s="625" t="s">
        <v>118</v>
      </c>
      <c r="C121" s="626"/>
      <c r="D121" s="626"/>
      <c r="E121" s="626"/>
      <c r="F121" s="626"/>
      <c r="G121" s="593"/>
      <c r="H121" s="362">
        <v>3</v>
      </c>
      <c r="I121" s="38">
        <v>1071</v>
      </c>
      <c r="J121" s="258">
        <v>192818</v>
      </c>
      <c r="K121" s="258">
        <v>168391</v>
      </c>
    </row>
    <row r="122" spans="1:11" ht="15" customHeight="1">
      <c r="A122" s="19">
        <v>8</v>
      </c>
      <c r="B122" s="625" t="s">
        <v>119</v>
      </c>
      <c r="C122" s="626"/>
      <c r="D122" s="626"/>
      <c r="E122" s="626"/>
      <c r="F122" s="626"/>
      <c r="G122" s="593"/>
      <c r="H122" s="362"/>
      <c r="I122" s="38"/>
      <c r="J122" s="258">
        <f>J123+J124</f>
        <v>0</v>
      </c>
      <c r="K122" s="258">
        <f>K123+K124</f>
        <v>0</v>
      </c>
    </row>
    <row r="123" spans="1:11" ht="15" customHeight="1">
      <c r="A123" s="19"/>
      <c r="B123" s="713" t="s">
        <v>351</v>
      </c>
      <c r="C123" s="714"/>
      <c r="D123" s="714"/>
      <c r="E123" s="714"/>
      <c r="F123" s="714"/>
      <c r="G123" s="715"/>
      <c r="H123" s="381"/>
      <c r="I123" s="38">
        <v>106</v>
      </c>
      <c r="J123" s="258"/>
      <c r="K123" s="258"/>
    </row>
    <row r="124" spans="1:11" ht="15" customHeight="1">
      <c r="A124" s="19"/>
      <c r="B124" s="713" t="s">
        <v>352</v>
      </c>
      <c r="C124" s="714"/>
      <c r="D124" s="714"/>
      <c r="E124" s="714"/>
      <c r="F124" s="714"/>
      <c r="G124" s="715"/>
      <c r="H124" s="381"/>
      <c r="I124" s="38">
        <v>1078</v>
      </c>
      <c r="J124" s="258"/>
      <c r="K124" s="258"/>
    </row>
    <row r="125" spans="1:11" ht="13.5" customHeight="1">
      <c r="A125" s="19">
        <v>9</v>
      </c>
      <c r="B125" s="625" t="s">
        <v>120</v>
      </c>
      <c r="C125" s="626"/>
      <c r="D125" s="626"/>
      <c r="E125" s="626"/>
      <c r="F125" s="626"/>
      <c r="G125" s="593"/>
      <c r="H125" s="362">
        <v>4</v>
      </c>
      <c r="I125" s="38">
        <v>108</v>
      </c>
      <c r="J125" s="258">
        <v>3263899</v>
      </c>
      <c r="K125" s="258">
        <v>2849795</v>
      </c>
    </row>
    <row r="126" spans="1:11" ht="15" customHeight="1">
      <c r="A126" s="19">
        <v>10</v>
      </c>
      <c r="B126" s="710" t="s">
        <v>121</v>
      </c>
      <c r="C126" s="711"/>
      <c r="D126" s="711"/>
      <c r="E126" s="711"/>
      <c r="F126" s="711"/>
      <c r="G126" s="712"/>
      <c r="H126" s="380">
        <v>5</v>
      </c>
      <c r="I126" s="47">
        <v>109</v>
      </c>
      <c r="J126" s="263">
        <v>1062163</v>
      </c>
      <c r="K126" s="263">
        <v>488531</v>
      </c>
    </row>
    <row r="127" spans="1:11" ht="15" customHeight="1">
      <c r="A127" s="20"/>
      <c r="B127" s="672" t="s">
        <v>122</v>
      </c>
      <c r="C127" s="668"/>
      <c r="D127" s="668"/>
      <c r="E127" s="668"/>
      <c r="F127" s="668"/>
      <c r="G127" s="669"/>
      <c r="H127" s="372"/>
      <c r="I127" s="25"/>
      <c r="J127" s="254">
        <f>J108</f>
        <v>6573880</v>
      </c>
      <c r="K127" s="254">
        <f>K108</f>
        <v>5561717</v>
      </c>
    </row>
    <row r="128" spans="1:11" ht="12.75" customHeight="1">
      <c r="A128" s="18"/>
      <c r="B128" s="707"/>
      <c r="C128" s="708"/>
      <c r="D128" s="708"/>
      <c r="E128" s="708"/>
      <c r="F128" s="708"/>
      <c r="G128" s="709"/>
      <c r="H128" s="382"/>
      <c r="I128" s="3"/>
      <c r="J128" s="273"/>
      <c r="K128" s="273"/>
    </row>
    <row r="129" spans="1:11" ht="15" customHeight="1">
      <c r="A129" s="16"/>
      <c r="B129" s="672" t="s">
        <v>123</v>
      </c>
      <c r="C129" s="668"/>
      <c r="D129" s="668"/>
      <c r="E129" s="668"/>
      <c r="F129" s="668"/>
      <c r="G129" s="669"/>
      <c r="H129" s="372"/>
      <c r="I129" s="25"/>
      <c r="J129" s="254">
        <f>J106+J127</f>
        <v>14710380</v>
      </c>
      <c r="K129" s="254">
        <f>K106+K127</f>
        <v>14293998</v>
      </c>
    </row>
    <row r="130" spans="1:11" ht="12.75">
      <c r="A130" s="22"/>
      <c r="B130" s="22"/>
      <c r="C130" s="22"/>
      <c r="D130" s="22"/>
      <c r="E130" s="22"/>
      <c r="F130" s="22"/>
      <c r="G130" s="22"/>
      <c r="H130" s="22"/>
      <c r="I130" s="22"/>
      <c r="J130" s="34"/>
      <c r="K130" s="33"/>
    </row>
    <row r="131" spans="1:11" ht="12.75">
      <c r="A131" s="23"/>
      <c r="B131" s="23"/>
      <c r="C131" s="23"/>
      <c r="D131" s="23"/>
      <c r="E131" s="23"/>
      <c r="F131" s="23"/>
      <c r="G131" s="23"/>
      <c r="H131" s="23"/>
      <c r="I131" s="23"/>
      <c r="J131" s="35"/>
      <c r="K131" s="33"/>
    </row>
    <row r="132" spans="1:11" ht="12.75">
      <c r="A132" s="23"/>
      <c r="B132" s="23"/>
      <c r="C132" s="23"/>
      <c r="D132" s="23"/>
      <c r="E132" s="23"/>
      <c r="F132" s="23"/>
      <c r="G132" s="23"/>
      <c r="H132" s="23"/>
      <c r="I132" s="23"/>
      <c r="J132" s="35"/>
      <c r="K132" s="33"/>
    </row>
    <row r="133" spans="1:11" ht="12.75">
      <c r="A133" s="23"/>
      <c r="B133" s="23"/>
      <c r="C133" s="23"/>
      <c r="D133" s="23"/>
      <c r="E133" s="23"/>
      <c r="F133" s="23"/>
      <c r="G133" s="23"/>
      <c r="H133" s="23"/>
      <c r="I133" s="23"/>
      <c r="J133" s="35"/>
      <c r="K133" s="33"/>
    </row>
    <row r="134" spans="1:11" ht="12.75">
      <c r="A134" s="23"/>
      <c r="B134" s="23"/>
      <c r="C134" s="23"/>
      <c r="D134" s="23"/>
      <c r="E134" s="23"/>
      <c r="F134" s="23"/>
      <c r="G134" s="23"/>
      <c r="H134" s="23"/>
      <c r="I134" s="23"/>
      <c r="J134" s="35"/>
      <c r="K134" s="33"/>
    </row>
    <row r="135" spans="1:11" ht="12.75">
      <c r="A135" s="23"/>
      <c r="B135" s="23"/>
      <c r="C135" s="23"/>
      <c r="D135" s="23"/>
      <c r="E135" s="23"/>
      <c r="F135" s="23"/>
      <c r="G135" s="23"/>
      <c r="H135" s="23"/>
      <c r="I135" s="23"/>
      <c r="J135" s="35"/>
      <c r="K135" s="33"/>
    </row>
    <row r="136" spans="1:11" ht="12.75">
      <c r="A136" s="23"/>
      <c r="B136" s="23"/>
      <c r="C136" s="23"/>
      <c r="D136" s="23"/>
      <c r="E136" s="23"/>
      <c r="F136" s="23"/>
      <c r="G136" s="23"/>
      <c r="H136" s="23"/>
      <c r="I136" s="23"/>
      <c r="J136" s="35"/>
      <c r="K136" s="33"/>
    </row>
    <row r="137" spans="1:11" ht="12.75">
      <c r="A137" s="23"/>
      <c r="B137" s="23"/>
      <c r="C137" s="23"/>
      <c r="D137" s="23"/>
      <c r="E137" s="23"/>
      <c r="F137" s="23"/>
      <c r="G137" s="23"/>
      <c r="H137" s="23"/>
      <c r="I137" s="23"/>
      <c r="J137" s="35"/>
      <c r="K137" s="33"/>
    </row>
    <row r="138" spans="1:11" ht="12.75">
      <c r="A138" s="23"/>
      <c r="B138" s="23"/>
      <c r="C138" s="23"/>
      <c r="D138" s="23"/>
      <c r="E138" s="23"/>
      <c r="F138" s="23"/>
      <c r="G138" s="23"/>
      <c r="H138" s="23"/>
      <c r="I138" s="23"/>
      <c r="J138" s="35"/>
      <c r="K138" s="33"/>
    </row>
    <row r="139" spans="1:11" ht="12.75">
      <c r="A139" s="23"/>
      <c r="B139" s="23"/>
      <c r="C139" s="23"/>
      <c r="D139" s="23"/>
      <c r="E139" s="23"/>
      <c r="F139" s="23"/>
      <c r="G139" s="23"/>
      <c r="H139" s="23"/>
      <c r="I139" s="23"/>
      <c r="J139" s="35"/>
      <c r="K139" s="33"/>
    </row>
    <row r="140" spans="1:11" ht="12.75">
      <c r="A140" s="23"/>
      <c r="B140" s="23"/>
      <c r="C140" s="23"/>
      <c r="D140" s="23"/>
      <c r="E140" s="23"/>
      <c r="F140" s="23"/>
      <c r="G140" s="23"/>
      <c r="H140" s="23"/>
      <c r="I140" s="23"/>
      <c r="J140" s="35"/>
      <c r="K140" s="33"/>
    </row>
    <row r="141" spans="1:11" ht="12.75">
      <c r="A141" s="23"/>
      <c r="B141" s="23"/>
      <c r="C141" s="23"/>
      <c r="D141" s="23"/>
      <c r="E141" s="23"/>
      <c r="F141" s="23"/>
      <c r="G141" s="23"/>
      <c r="H141" s="23"/>
      <c r="I141" s="23"/>
      <c r="J141" s="35"/>
      <c r="K141" s="33"/>
    </row>
    <row r="142" spans="1:11" ht="12.75">
      <c r="A142" s="23"/>
      <c r="B142" s="23"/>
      <c r="C142" s="23"/>
      <c r="D142" s="23"/>
      <c r="E142" s="23"/>
      <c r="F142" s="23"/>
      <c r="G142" s="23"/>
      <c r="H142" s="23"/>
      <c r="I142" s="23"/>
      <c r="J142" s="35"/>
      <c r="K142" s="33"/>
    </row>
    <row r="143" spans="1:10" ht="12.75">
      <c r="A143" s="23"/>
      <c r="B143" s="23"/>
      <c r="C143" s="23"/>
      <c r="D143" s="23"/>
      <c r="E143" s="23"/>
      <c r="F143" s="23"/>
      <c r="G143" s="23"/>
      <c r="H143" s="23"/>
      <c r="I143" s="23"/>
      <c r="J143" s="23"/>
    </row>
  </sheetData>
  <mergeCells count="127">
    <mergeCell ref="B98:G98"/>
    <mergeCell ref="B102:G102"/>
    <mergeCell ref="B101:G101"/>
    <mergeCell ref="B100:G100"/>
    <mergeCell ref="B99:G99"/>
    <mergeCell ref="B93:G93"/>
    <mergeCell ref="B94:G94"/>
    <mergeCell ref="B95:G95"/>
    <mergeCell ref="B96:G96"/>
    <mergeCell ref="B70:G70"/>
    <mergeCell ref="B69:G69"/>
    <mergeCell ref="B87:G87"/>
    <mergeCell ref="B88:G88"/>
    <mergeCell ref="B81:G81"/>
    <mergeCell ref="B80:G80"/>
    <mergeCell ref="B79:G79"/>
    <mergeCell ref="B78:G78"/>
    <mergeCell ref="B84:G84"/>
    <mergeCell ref="B83:G83"/>
    <mergeCell ref="B67:G67"/>
    <mergeCell ref="B66:G66"/>
    <mergeCell ref="B65:G65"/>
    <mergeCell ref="B64:G64"/>
    <mergeCell ref="B50:G50"/>
    <mergeCell ref="B51:G51"/>
    <mergeCell ref="B61:G61"/>
    <mergeCell ref="B59:G59"/>
    <mergeCell ref="B58:G58"/>
    <mergeCell ref="B57:G57"/>
    <mergeCell ref="B56:G56"/>
    <mergeCell ref="B55:G55"/>
    <mergeCell ref="B54:G54"/>
    <mergeCell ref="B53:G53"/>
    <mergeCell ref="B49:G49"/>
    <mergeCell ref="B48:G48"/>
    <mergeCell ref="B47:G47"/>
    <mergeCell ref="B46:G46"/>
    <mergeCell ref="B1:J1"/>
    <mergeCell ref="B2:G2"/>
    <mergeCell ref="B4:G4"/>
    <mergeCell ref="B28:G28"/>
    <mergeCell ref="B16:G16"/>
    <mergeCell ref="B15:F15"/>
    <mergeCell ref="B14:G14"/>
    <mergeCell ref="B13:G13"/>
    <mergeCell ref="B12:G12"/>
    <mergeCell ref="B11:G11"/>
    <mergeCell ref="B25:G25"/>
    <mergeCell ref="B7:G7"/>
    <mergeCell ref="B6:G6"/>
    <mergeCell ref="B17:G17"/>
    <mergeCell ref="B20:G20"/>
    <mergeCell ref="B19:G19"/>
    <mergeCell ref="B21:G21"/>
    <mergeCell ref="B18:G18"/>
    <mergeCell ref="B3:G3"/>
    <mergeCell ref="B5:G5"/>
    <mergeCell ref="B9:G9"/>
    <mergeCell ref="B10:G10"/>
    <mergeCell ref="B8:G8"/>
    <mergeCell ref="B68:G68"/>
    <mergeCell ref="B71:G71"/>
    <mergeCell ref="B30:G30"/>
    <mergeCell ref="B34:G34"/>
    <mergeCell ref="B38:G38"/>
    <mergeCell ref="B52:G52"/>
    <mergeCell ref="B60:G60"/>
    <mergeCell ref="B62:G62"/>
    <mergeCell ref="B63:G63"/>
    <mergeCell ref="B32:G32"/>
    <mergeCell ref="B72:G72"/>
    <mergeCell ref="B73:G73"/>
    <mergeCell ref="B74:G74"/>
    <mergeCell ref="B75:G75"/>
    <mergeCell ref="B76:G76"/>
    <mergeCell ref="B85:G85"/>
    <mergeCell ref="B86:G86"/>
    <mergeCell ref="B97:G97"/>
    <mergeCell ref="B82:G82"/>
    <mergeCell ref="B89:G89"/>
    <mergeCell ref="B90:G90"/>
    <mergeCell ref="B91:G91"/>
    <mergeCell ref="B92:G92"/>
    <mergeCell ref="B77:G77"/>
    <mergeCell ref="B103:G103"/>
    <mergeCell ref="B104:G104"/>
    <mergeCell ref="B105:G105"/>
    <mergeCell ref="B106:G106"/>
    <mergeCell ref="B107:G107"/>
    <mergeCell ref="B108:G108"/>
    <mergeCell ref="B110:G110"/>
    <mergeCell ref="B111:G111"/>
    <mergeCell ref="B112:G112"/>
    <mergeCell ref="B115:G115"/>
    <mergeCell ref="B118:G118"/>
    <mergeCell ref="B120:G120"/>
    <mergeCell ref="B113:G113"/>
    <mergeCell ref="B114:G114"/>
    <mergeCell ref="B116:G116"/>
    <mergeCell ref="B117:G117"/>
    <mergeCell ref="B119:G119"/>
    <mergeCell ref="B121:G121"/>
    <mergeCell ref="B122:G122"/>
    <mergeCell ref="B125:G125"/>
    <mergeCell ref="B126:G126"/>
    <mergeCell ref="B124:G124"/>
    <mergeCell ref="B123:G123"/>
    <mergeCell ref="B127:G127"/>
    <mergeCell ref="B128:G128"/>
    <mergeCell ref="B129:G129"/>
    <mergeCell ref="B22:G22"/>
    <mergeCell ref="B24:G24"/>
    <mergeCell ref="B23:G23"/>
    <mergeCell ref="B26:G26"/>
    <mergeCell ref="B27:G27"/>
    <mergeCell ref="B31:G31"/>
    <mergeCell ref="B39:G39"/>
    <mergeCell ref="B29:G29"/>
    <mergeCell ref="B33:G33"/>
    <mergeCell ref="B36:G36"/>
    <mergeCell ref="B35:G35"/>
    <mergeCell ref="B37:G37"/>
    <mergeCell ref="B40:G40"/>
    <mergeCell ref="B44:G44"/>
    <mergeCell ref="B43:G43"/>
    <mergeCell ref="B42:G42"/>
    <mergeCell ref="B41:G41"/>
  </mergeCells>
  <printOptions/>
  <pageMargins left="0.25" right="0.12" top="0.28" bottom="0.3" header="0.22" footer="0.2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2:M45"/>
  <sheetViews>
    <sheetView workbookViewId="0" topLeftCell="A46">
      <selection activeCell="A47" sqref="A47:IV55"/>
    </sheetView>
  </sheetViews>
  <sheetFormatPr defaultColWidth="9.140625" defaultRowHeight="12.75"/>
  <cols>
    <col min="1" max="1" width="4.28125" style="0" customWidth="1"/>
    <col min="7" max="7" width="6.8515625" style="0" customWidth="1"/>
    <col min="8" max="8" width="3.28125" style="0" customWidth="1"/>
    <col min="9" max="9" width="10.57421875" style="0" customWidth="1"/>
    <col min="10" max="10" width="13.57421875" style="0" customWidth="1"/>
    <col min="11" max="11" width="14.57421875" style="0" customWidth="1"/>
  </cols>
  <sheetData>
    <row r="1" ht="9" customHeight="1"/>
    <row r="2" spans="2:11" ht="16.5">
      <c r="B2" s="662" t="s">
        <v>125</v>
      </c>
      <c r="C2" s="662"/>
      <c r="D2" s="662"/>
      <c r="E2" s="662"/>
      <c r="F2" s="662"/>
      <c r="G2" s="662"/>
      <c r="H2" s="662"/>
      <c r="I2" s="662"/>
      <c r="J2" s="662"/>
      <c r="K2" s="10">
        <v>2010</v>
      </c>
    </row>
    <row r="3" spans="2:8" ht="8.25" customHeight="1" thickBot="1">
      <c r="B3" s="1"/>
      <c r="C3" s="2"/>
      <c r="D3" s="2"/>
      <c r="E3" s="2"/>
      <c r="F3" s="2"/>
      <c r="G3" s="2"/>
      <c r="H3" s="2"/>
    </row>
    <row r="4" spans="1:11" ht="30.75" customHeight="1" thickBot="1">
      <c r="A4" s="605" t="s">
        <v>0</v>
      </c>
      <c r="B4" s="738" t="s">
        <v>124</v>
      </c>
      <c r="C4" s="739"/>
      <c r="D4" s="739"/>
      <c r="E4" s="739"/>
      <c r="F4" s="739"/>
      <c r="G4" s="740"/>
      <c r="H4" s="606" t="s">
        <v>584</v>
      </c>
      <c r="I4" s="607" t="s">
        <v>2</v>
      </c>
      <c r="J4" s="608" t="s">
        <v>1</v>
      </c>
      <c r="K4" s="608" t="s">
        <v>3</v>
      </c>
    </row>
    <row r="5" spans="1:11" s="128" customFormat="1" ht="10.5" customHeight="1" thickBot="1">
      <c r="A5" s="195"/>
      <c r="B5" s="196"/>
      <c r="C5" s="197"/>
      <c r="D5" s="197"/>
      <c r="E5" s="197"/>
      <c r="F5" s="197"/>
      <c r="G5" s="198"/>
      <c r="H5" s="198"/>
      <c r="I5" s="199"/>
      <c r="J5" s="200"/>
      <c r="K5" s="200"/>
    </row>
    <row r="6" spans="1:11" ht="15.75">
      <c r="A6" s="609">
        <v>1</v>
      </c>
      <c r="B6" s="741" t="s">
        <v>14</v>
      </c>
      <c r="C6" s="742"/>
      <c r="D6" s="742"/>
      <c r="E6" s="742"/>
      <c r="F6" s="742"/>
      <c r="G6" s="743"/>
      <c r="H6" s="610">
        <v>1</v>
      </c>
      <c r="I6" s="611">
        <v>701705</v>
      </c>
      <c r="J6" s="612">
        <f>'PASH  ANALITIKE (2)'!E7</f>
        <v>8955199</v>
      </c>
      <c r="K6" s="612">
        <f>'PASH  ANALITIKE (2)'!F7</f>
        <v>10284373</v>
      </c>
    </row>
    <row r="7" spans="1:11" s="128" customFormat="1" ht="9.75" customHeight="1">
      <c r="A7" s="201"/>
      <c r="B7" s="202"/>
      <c r="C7" s="203"/>
      <c r="D7" s="203"/>
      <c r="E7" s="203"/>
      <c r="F7" s="203"/>
      <c r="G7" s="204"/>
      <c r="H7" s="204"/>
      <c r="I7" s="205"/>
      <c r="J7" s="285"/>
      <c r="K7" s="285"/>
    </row>
    <row r="8" spans="1:11" ht="30" customHeight="1">
      <c r="A8" s="613">
        <v>2</v>
      </c>
      <c r="B8" s="726" t="s">
        <v>15</v>
      </c>
      <c r="C8" s="727"/>
      <c r="D8" s="727"/>
      <c r="E8" s="727"/>
      <c r="F8" s="727"/>
      <c r="G8" s="728"/>
      <c r="H8" s="616"/>
      <c r="I8" s="617" t="s">
        <v>17</v>
      </c>
      <c r="J8" s="618">
        <f>'PASH  ANALITIKE (2)'!E10</f>
        <v>142003</v>
      </c>
      <c r="K8" s="618">
        <f>'PASH  ANALITIKE (2)'!F10</f>
        <v>5367</v>
      </c>
    </row>
    <row r="9" spans="1:11" ht="8.25" customHeight="1">
      <c r="A9" s="38"/>
      <c r="B9" s="136"/>
      <c r="C9" s="137"/>
      <c r="D9" s="137"/>
      <c r="E9" s="137"/>
      <c r="F9" s="137"/>
      <c r="G9" s="138"/>
      <c r="H9" s="138"/>
      <c r="I9" s="52"/>
      <c r="J9" s="250"/>
      <c r="K9" s="250"/>
    </row>
    <row r="10" spans="1:11" ht="30.75" customHeight="1">
      <c r="A10" s="613">
        <v>3</v>
      </c>
      <c r="B10" s="726" t="s">
        <v>16</v>
      </c>
      <c r="C10" s="727"/>
      <c r="D10" s="727"/>
      <c r="E10" s="727"/>
      <c r="F10" s="727"/>
      <c r="G10" s="728"/>
      <c r="H10" s="616"/>
      <c r="I10" s="617"/>
      <c r="J10" s="618">
        <f>'PASH  ANALITIKE (2)'!E20</f>
        <v>0</v>
      </c>
      <c r="K10" s="618">
        <f>'PASH  ANALITIKE (2)'!F20</f>
        <v>0</v>
      </c>
    </row>
    <row r="11" spans="1:11" ht="7.5" customHeight="1">
      <c r="A11" s="38"/>
      <c r="B11" s="136"/>
      <c r="C11" s="137"/>
      <c r="D11" s="137"/>
      <c r="E11" s="137"/>
      <c r="F11" s="137"/>
      <c r="G11" s="138"/>
      <c r="H11" s="138"/>
      <c r="I11" s="52"/>
      <c r="J11" s="250"/>
      <c r="K11" s="250"/>
    </row>
    <row r="12" spans="1:11" ht="18.75" customHeight="1">
      <c r="A12" s="613">
        <v>4</v>
      </c>
      <c r="B12" s="726" t="s">
        <v>565</v>
      </c>
      <c r="C12" s="727"/>
      <c r="D12" s="727"/>
      <c r="E12" s="727"/>
      <c r="F12" s="727"/>
      <c r="G12" s="728"/>
      <c r="H12" s="616"/>
      <c r="I12" s="619">
        <v>722</v>
      </c>
      <c r="J12" s="618">
        <f>'PASH  ANALITIKE (2)'!E22</f>
        <v>0</v>
      </c>
      <c r="K12" s="618">
        <f>'PASH  ANALITIKE (2)'!F22</f>
        <v>0</v>
      </c>
    </row>
    <row r="13" spans="1:11" ht="6.75" customHeight="1">
      <c r="A13" s="613"/>
      <c r="B13" s="614"/>
      <c r="C13" s="615"/>
      <c r="D13" s="615"/>
      <c r="E13" s="615"/>
      <c r="F13" s="615"/>
      <c r="G13" s="616"/>
      <c r="H13" s="616"/>
      <c r="I13" s="619"/>
      <c r="J13" s="618"/>
      <c r="K13" s="618"/>
    </row>
    <row r="14" spans="1:11" ht="18" customHeight="1">
      <c r="A14" s="613">
        <v>5</v>
      </c>
      <c r="B14" s="726" t="s">
        <v>566</v>
      </c>
      <c r="C14" s="727"/>
      <c r="D14" s="727"/>
      <c r="E14" s="727"/>
      <c r="F14" s="727"/>
      <c r="G14" s="728"/>
      <c r="H14" s="616"/>
      <c r="I14" s="619">
        <v>73</v>
      </c>
      <c r="J14" s="618">
        <f>'PASH  ANALITIKE (2)'!E24</f>
        <v>0</v>
      </c>
      <c r="K14" s="618">
        <f>'PASH  ANALITIKE (2)'!F24</f>
        <v>0</v>
      </c>
    </row>
    <row r="15" spans="1:11" ht="7.5" customHeight="1">
      <c r="A15" s="38"/>
      <c r="B15" s="136"/>
      <c r="C15" s="137"/>
      <c r="D15" s="137"/>
      <c r="E15" s="137"/>
      <c r="F15" s="137"/>
      <c r="G15" s="138"/>
      <c r="H15" s="138"/>
      <c r="I15" s="170"/>
      <c r="J15" s="250"/>
      <c r="K15" s="250"/>
    </row>
    <row r="16" spans="1:11" ht="19.5" customHeight="1">
      <c r="A16" s="613">
        <v>6</v>
      </c>
      <c r="B16" s="726" t="s">
        <v>235</v>
      </c>
      <c r="C16" s="727"/>
      <c r="D16" s="727"/>
      <c r="E16" s="727"/>
      <c r="F16" s="727"/>
      <c r="G16" s="728"/>
      <c r="H16" s="616"/>
      <c r="I16" s="619">
        <v>75</v>
      </c>
      <c r="J16" s="618">
        <f>'PASH  ANALITIKE (2)'!E26</f>
        <v>0</v>
      </c>
      <c r="K16" s="618">
        <f>'PASH  ANALITIKE (2)'!F26</f>
        <v>0</v>
      </c>
    </row>
    <row r="17" spans="1:11" ht="6" customHeight="1">
      <c r="A17" s="38"/>
      <c r="B17" s="136"/>
      <c r="C17" s="137"/>
      <c r="D17" s="137"/>
      <c r="E17" s="137"/>
      <c r="F17" s="137"/>
      <c r="G17" s="138"/>
      <c r="H17" s="138"/>
      <c r="I17" s="170"/>
      <c r="J17" s="250"/>
      <c r="K17" s="250"/>
    </row>
    <row r="18" spans="1:11" ht="23.25" customHeight="1">
      <c r="A18" s="613">
        <v>7</v>
      </c>
      <c r="B18" s="729" t="s">
        <v>18</v>
      </c>
      <c r="C18" s="730"/>
      <c r="D18" s="730"/>
      <c r="E18" s="730"/>
      <c r="F18" s="730"/>
      <c r="G18" s="731"/>
      <c r="H18" s="620">
        <v>2</v>
      </c>
      <c r="I18" s="617" t="s">
        <v>19</v>
      </c>
      <c r="J18" s="618">
        <f>'PASH  ANALITIKE (2)'!E28</f>
        <v>-5662585</v>
      </c>
      <c r="K18" s="618">
        <f>'PASH  ANALITIKE (2)'!F28</f>
        <v>-7134427</v>
      </c>
    </row>
    <row r="19" spans="1:11" ht="7.5" customHeight="1">
      <c r="A19" s="51"/>
      <c r="B19" s="65"/>
      <c r="C19" s="66"/>
      <c r="D19" s="66"/>
      <c r="E19" s="66"/>
      <c r="F19" s="66"/>
      <c r="G19" s="67"/>
      <c r="H19" s="67"/>
      <c r="I19" s="49"/>
      <c r="J19" s="252"/>
      <c r="K19" s="252"/>
    </row>
    <row r="20" spans="1:11" ht="33" customHeight="1">
      <c r="A20" s="613">
        <v>8</v>
      </c>
      <c r="B20" s="726" t="s">
        <v>20</v>
      </c>
      <c r="C20" s="727"/>
      <c r="D20" s="727"/>
      <c r="E20" s="727"/>
      <c r="F20" s="727"/>
      <c r="G20" s="728"/>
      <c r="H20" s="616">
        <v>3</v>
      </c>
      <c r="I20" s="621" t="s">
        <v>22</v>
      </c>
      <c r="J20" s="618">
        <f>'PASH  ANALITIKE (2)'!E34</f>
        <v>-1477422</v>
      </c>
      <c r="K20" s="618">
        <f>'PASH  ANALITIKE (2)'!F34</f>
        <v>-1462612</v>
      </c>
    </row>
    <row r="21" spans="1:11" ht="6.75" customHeight="1">
      <c r="A21" s="38"/>
      <c r="B21" s="136"/>
      <c r="C21" s="137"/>
      <c r="D21" s="137"/>
      <c r="E21" s="137"/>
      <c r="F21" s="137"/>
      <c r="G21" s="138"/>
      <c r="H21" s="138"/>
      <c r="I21" s="171"/>
      <c r="J21" s="250"/>
      <c r="K21" s="250"/>
    </row>
    <row r="22" spans="1:11" ht="22.5" customHeight="1">
      <c r="A22" s="613">
        <v>9</v>
      </c>
      <c r="B22" s="729" t="s">
        <v>21</v>
      </c>
      <c r="C22" s="730"/>
      <c r="D22" s="730"/>
      <c r="E22" s="730"/>
      <c r="F22" s="730"/>
      <c r="G22" s="731"/>
      <c r="H22" s="620"/>
      <c r="I22" s="617" t="s">
        <v>24</v>
      </c>
      <c r="J22" s="618">
        <f>'PASH  ANALITIKE (2)'!E39</f>
        <v>0</v>
      </c>
      <c r="K22" s="618">
        <f>'PASH  ANALITIKE (2)'!F39</f>
        <v>0</v>
      </c>
    </row>
    <row r="23" spans="1:11" ht="8.25" customHeight="1">
      <c r="A23" s="38"/>
      <c r="B23" s="133"/>
      <c r="C23" s="134"/>
      <c r="D23" s="134"/>
      <c r="E23" s="134"/>
      <c r="F23" s="134"/>
      <c r="G23" s="135"/>
      <c r="H23" s="135"/>
      <c r="I23" s="52"/>
      <c r="J23" s="250"/>
      <c r="K23" s="250"/>
    </row>
    <row r="24" spans="1:11" ht="22.5" customHeight="1">
      <c r="A24" s="613">
        <v>10</v>
      </c>
      <c r="B24" s="729" t="s">
        <v>23</v>
      </c>
      <c r="C24" s="730"/>
      <c r="D24" s="730"/>
      <c r="E24" s="730"/>
      <c r="F24" s="730"/>
      <c r="G24" s="731"/>
      <c r="H24" s="620">
        <v>4</v>
      </c>
      <c r="I24" s="617" t="s">
        <v>25</v>
      </c>
      <c r="J24" s="618">
        <f>'PASH  ANALITIKE (2)'!E51</f>
        <v>-773024</v>
      </c>
      <c r="K24" s="618">
        <f>'PASH  ANALITIKE (2)'!F51</f>
        <v>-1147269</v>
      </c>
    </row>
    <row r="25" spans="1:11" ht="7.5" customHeight="1">
      <c r="A25" s="38"/>
      <c r="B25" s="133"/>
      <c r="C25" s="134"/>
      <c r="D25" s="134"/>
      <c r="E25" s="134"/>
      <c r="F25" s="134"/>
      <c r="G25" s="135"/>
      <c r="H25" s="135"/>
      <c r="I25" s="52"/>
      <c r="J25" s="250"/>
      <c r="K25" s="250"/>
    </row>
    <row r="26" spans="1:11" ht="24" customHeight="1">
      <c r="A26" s="613">
        <v>11</v>
      </c>
      <c r="B26" s="729" t="s">
        <v>576</v>
      </c>
      <c r="C26" s="730"/>
      <c r="D26" s="730"/>
      <c r="E26" s="730"/>
      <c r="F26" s="730"/>
      <c r="G26" s="731"/>
      <c r="H26" s="620"/>
      <c r="I26" s="617"/>
      <c r="J26" s="618">
        <f>SUM(J18:J24)</f>
        <v>-7913031</v>
      </c>
      <c r="K26" s="618">
        <f>SUM(K18:K24)</f>
        <v>-9744308</v>
      </c>
    </row>
    <row r="27" spans="1:11" ht="6.75" customHeight="1">
      <c r="A27" s="51"/>
      <c r="B27" s="65"/>
      <c r="C27" s="66"/>
      <c r="D27" s="66"/>
      <c r="E27" s="66"/>
      <c r="F27" s="66"/>
      <c r="G27" s="67"/>
      <c r="H27" s="67"/>
      <c r="I27" s="49"/>
      <c r="J27" s="252"/>
      <c r="K27" s="252"/>
    </row>
    <row r="28" spans="1:11" ht="29.25" customHeight="1">
      <c r="A28" s="613">
        <v>12</v>
      </c>
      <c r="B28" s="726" t="s">
        <v>577</v>
      </c>
      <c r="C28" s="727"/>
      <c r="D28" s="727"/>
      <c r="E28" s="727"/>
      <c r="F28" s="727"/>
      <c r="G28" s="728"/>
      <c r="H28" s="616"/>
      <c r="I28" s="617"/>
      <c r="J28" s="618">
        <f>J6+J8+J10+J12+J14+J16+J26</f>
        <v>1184171</v>
      </c>
      <c r="K28" s="618">
        <f>K6+K8+K10+K12+K14+K16+K26</f>
        <v>545432</v>
      </c>
    </row>
    <row r="29" spans="1:11" ht="6.75" customHeight="1">
      <c r="A29" s="51"/>
      <c r="B29" s="72"/>
      <c r="C29" s="73"/>
      <c r="D29" s="73"/>
      <c r="E29" s="73"/>
      <c r="F29" s="73"/>
      <c r="G29" s="74"/>
      <c r="H29" s="74"/>
      <c r="I29" s="49"/>
      <c r="J29" s="252"/>
      <c r="K29" s="252"/>
    </row>
    <row r="30" spans="1:11" ht="28.5" customHeight="1">
      <c r="A30" s="613">
        <v>13</v>
      </c>
      <c r="B30" s="750" t="s">
        <v>26</v>
      </c>
      <c r="C30" s="751"/>
      <c r="D30" s="751"/>
      <c r="E30" s="751"/>
      <c r="F30" s="751"/>
      <c r="G30" s="752"/>
      <c r="H30" s="622"/>
      <c r="I30" s="623">
        <v>761661</v>
      </c>
      <c r="J30" s="618">
        <f>'PASH  ANALITIKE (2)'!E82</f>
        <v>0</v>
      </c>
      <c r="K30" s="618">
        <f>'PASH  ANALITIKE (2)'!F82</f>
        <v>0</v>
      </c>
    </row>
    <row r="31" spans="1:11" ht="9" customHeight="1">
      <c r="A31" s="38"/>
      <c r="B31" s="139"/>
      <c r="C31" s="140"/>
      <c r="D31" s="140"/>
      <c r="E31" s="140"/>
      <c r="F31" s="140"/>
      <c r="G31" s="141"/>
      <c r="H31" s="141"/>
      <c r="I31" s="172"/>
      <c r="J31" s="250"/>
      <c r="K31" s="250"/>
    </row>
    <row r="32" spans="1:11" ht="27.75" customHeight="1">
      <c r="A32" s="613">
        <v>14</v>
      </c>
      <c r="B32" s="750" t="s">
        <v>27</v>
      </c>
      <c r="C32" s="751"/>
      <c r="D32" s="751"/>
      <c r="E32" s="751"/>
      <c r="F32" s="751"/>
      <c r="G32" s="752"/>
      <c r="H32" s="622"/>
      <c r="I32" s="623">
        <v>762662</v>
      </c>
      <c r="J32" s="618">
        <f>'PASH  ANALITIKE (2)'!E85</f>
        <v>0</v>
      </c>
      <c r="K32" s="618">
        <f>'PASH  ANALITIKE (2)'!F85</f>
        <v>0</v>
      </c>
    </row>
    <row r="33" spans="1:11" ht="7.5" customHeight="1">
      <c r="A33" s="38"/>
      <c r="B33" s="139"/>
      <c r="C33" s="140"/>
      <c r="D33" s="140"/>
      <c r="E33" s="140"/>
      <c r="F33" s="140"/>
      <c r="G33" s="141"/>
      <c r="H33" s="141"/>
      <c r="I33" s="172"/>
      <c r="J33" s="250"/>
      <c r="K33" s="250"/>
    </row>
    <row r="34" spans="1:11" ht="18" customHeight="1">
      <c r="A34" s="613">
        <v>15</v>
      </c>
      <c r="B34" s="750" t="s">
        <v>28</v>
      </c>
      <c r="C34" s="751"/>
      <c r="D34" s="751"/>
      <c r="E34" s="751"/>
      <c r="F34" s="751"/>
      <c r="G34" s="752"/>
      <c r="H34" s="622">
        <v>5</v>
      </c>
      <c r="I34" s="617"/>
      <c r="J34" s="618">
        <f>'PASH  ANALITIKE (2)'!E88</f>
        <v>-179</v>
      </c>
      <c r="K34" s="618">
        <f>'PASH  ANALITIKE (2)'!F88</f>
        <v>2916</v>
      </c>
    </row>
    <row r="35" spans="1:11" ht="24.75" customHeight="1">
      <c r="A35" s="71" t="s">
        <v>567</v>
      </c>
      <c r="B35" s="747" t="s">
        <v>29</v>
      </c>
      <c r="C35" s="748"/>
      <c r="D35" s="748"/>
      <c r="E35" s="748"/>
      <c r="F35" s="748"/>
      <c r="G35" s="749"/>
      <c r="H35" s="383"/>
      <c r="I35" s="173" t="s">
        <v>31</v>
      </c>
      <c r="J35" s="250"/>
      <c r="K35" s="250"/>
    </row>
    <row r="36" spans="1:11" ht="13.5" customHeight="1">
      <c r="A36" s="71" t="s">
        <v>568</v>
      </c>
      <c r="B36" s="670" t="s">
        <v>30</v>
      </c>
      <c r="C36" s="665"/>
      <c r="D36" s="665"/>
      <c r="E36" s="665"/>
      <c r="F36" s="665"/>
      <c r="G36" s="666"/>
      <c r="H36" s="43"/>
      <c r="I36" s="172">
        <v>767667</v>
      </c>
      <c r="J36" s="250"/>
      <c r="K36" s="250"/>
    </row>
    <row r="37" spans="1:11" ht="12.75" customHeight="1">
      <c r="A37" s="38" t="s">
        <v>569</v>
      </c>
      <c r="B37" s="670" t="s">
        <v>32</v>
      </c>
      <c r="C37" s="665"/>
      <c r="D37" s="665"/>
      <c r="E37" s="665"/>
      <c r="F37" s="665"/>
      <c r="G37" s="666"/>
      <c r="H37" s="43"/>
      <c r="I37" s="172">
        <v>769669</v>
      </c>
      <c r="J37" s="250"/>
      <c r="K37" s="250"/>
    </row>
    <row r="38" spans="1:11" ht="12.75" customHeight="1">
      <c r="A38" s="71" t="s">
        <v>570</v>
      </c>
      <c r="B38" s="670" t="s">
        <v>33</v>
      </c>
      <c r="C38" s="665"/>
      <c r="D38" s="665"/>
      <c r="E38" s="665"/>
      <c r="F38" s="665"/>
      <c r="G38" s="666"/>
      <c r="H38" s="43"/>
      <c r="I38" s="172">
        <v>768668</v>
      </c>
      <c r="J38" s="250"/>
      <c r="K38" s="250"/>
    </row>
    <row r="39" spans="1:13" ht="33" customHeight="1">
      <c r="A39" s="613">
        <v>16</v>
      </c>
      <c r="B39" s="726" t="s">
        <v>578</v>
      </c>
      <c r="C39" s="727"/>
      <c r="D39" s="727"/>
      <c r="E39" s="727"/>
      <c r="F39" s="727"/>
      <c r="G39" s="728"/>
      <c r="H39" s="616"/>
      <c r="I39" s="617"/>
      <c r="J39" s="618">
        <f>SUM(J35:J38)</f>
        <v>0</v>
      </c>
      <c r="K39" s="618">
        <f>SUM(K35:K38)</f>
        <v>0</v>
      </c>
      <c r="M39" s="128"/>
    </row>
    <row r="40" spans="1:13" ht="6.75" customHeight="1">
      <c r="A40" s="51"/>
      <c r="B40" s="72"/>
      <c r="C40" s="73"/>
      <c r="D40" s="73"/>
      <c r="E40" s="73"/>
      <c r="F40" s="73"/>
      <c r="G40" s="74"/>
      <c r="H40" s="74"/>
      <c r="I40" s="49"/>
      <c r="J40" s="252"/>
      <c r="K40" s="252"/>
      <c r="M40" s="252"/>
    </row>
    <row r="41" spans="1:11" ht="25.5" customHeight="1">
      <c r="A41" s="613">
        <v>17</v>
      </c>
      <c r="B41" s="729" t="s">
        <v>579</v>
      </c>
      <c r="C41" s="730"/>
      <c r="D41" s="730"/>
      <c r="E41" s="730"/>
      <c r="F41" s="730"/>
      <c r="G41" s="731"/>
      <c r="H41" s="620">
        <v>6</v>
      </c>
      <c r="I41" s="617"/>
      <c r="J41" s="618">
        <f>J28+J30+J32+J34+J39</f>
        <v>1183992</v>
      </c>
      <c r="K41" s="618">
        <f>K28+K30+K32+K34+K39</f>
        <v>548348</v>
      </c>
    </row>
    <row r="42" spans="1:11" ht="23.25" customHeight="1">
      <c r="A42" s="38">
        <v>18</v>
      </c>
      <c r="B42" s="744" t="s">
        <v>155</v>
      </c>
      <c r="C42" s="745"/>
      <c r="D42" s="745"/>
      <c r="E42" s="745"/>
      <c r="F42" s="745"/>
      <c r="G42" s="746"/>
      <c r="H42" s="135">
        <v>7</v>
      </c>
      <c r="I42" s="170">
        <v>69</v>
      </c>
      <c r="J42" s="250">
        <f>'PASH  ANALITIKE (2)'!E108</f>
        <v>-121828.8</v>
      </c>
      <c r="K42" s="250">
        <f>'PASH  ANALITIKE (2)'!F108</f>
        <v>-59817</v>
      </c>
    </row>
    <row r="43" spans="1:11" ht="21" customHeight="1">
      <c r="A43" s="613">
        <v>19</v>
      </c>
      <c r="B43" s="735" t="s">
        <v>580</v>
      </c>
      <c r="C43" s="736"/>
      <c r="D43" s="736"/>
      <c r="E43" s="736"/>
      <c r="F43" s="736"/>
      <c r="G43" s="737"/>
      <c r="H43" s="627">
        <v>8</v>
      </c>
      <c r="I43" s="617"/>
      <c r="J43" s="618">
        <f>J41+J42</f>
        <v>1062163.2</v>
      </c>
      <c r="K43" s="618">
        <f>K41+K42</f>
        <v>488531</v>
      </c>
    </row>
    <row r="44" spans="1:11" ht="28.5" customHeight="1">
      <c r="A44" s="38">
        <v>20</v>
      </c>
      <c r="B44" s="732" t="s">
        <v>156</v>
      </c>
      <c r="C44" s="733"/>
      <c r="D44" s="733"/>
      <c r="E44" s="733"/>
      <c r="F44" s="733"/>
      <c r="G44" s="734"/>
      <c r="H44" s="141"/>
      <c r="I44" s="52"/>
      <c r="J44" s="250"/>
      <c r="K44" s="250"/>
    </row>
    <row r="45" spans="1:11" ht="15.75">
      <c r="A45" s="75">
        <v>21</v>
      </c>
      <c r="B45" s="725" t="s">
        <v>157</v>
      </c>
      <c r="C45" s="725"/>
      <c r="D45" s="725"/>
      <c r="E45" s="725"/>
      <c r="F45" s="725"/>
      <c r="G45" s="725"/>
      <c r="H45" s="445"/>
      <c r="I45" s="174"/>
      <c r="J45" s="253"/>
      <c r="K45" s="253"/>
    </row>
  </sheetData>
  <mergeCells count="27">
    <mergeCell ref="B30:G30"/>
    <mergeCell ref="B32:G32"/>
    <mergeCell ref="B34:G34"/>
    <mergeCell ref="B41:G41"/>
    <mergeCell ref="B42:G42"/>
    <mergeCell ref="B35:G35"/>
    <mergeCell ref="B36:G36"/>
    <mergeCell ref="B37:G37"/>
    <mergeCell ref="B12:G12"/>
    <mergeCell ref="B14:G14"/>
    <mergeCell ref="B16:G16"/>
    <mergeCell ref="B18:G18"/>
    <mergeCell ref="B2:J2"/>
    <mergeCell ref="B4:G4"/>
    <mergeCell ref="B8:G8"/>
    <mergeCell ref="B10:G10"/>
    <mergeCell ref="B6:G6"/>
    <mergeCell ref="B45:G45"/>
    <mergeCell ref="B20:G20"/>
    <mergeCell ref="B22:G22"/>
    <mergeCell ref="B24:G24"/>
    <mergeCell ref="B26:G26"/>
    <mergeCell ref="B38:G38"/>
    <mergeCell ref="B28:G28"/>
    <mergeCell ref="B44:G44"/>
    <mergeCell ref="B43:G43"/>
    <mergeCell ref="B39:G39"/>
  </mergeCells>
  <printOptions/>
  <pageMargins left="0.44" right="0.21" top="0.18" bottom="0.25" header="0.12" footer="0.17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2:H177"/>
  <sheetViews>
    <sheetView workbookViewId="0" topLeftCell="A97">
      <selection activeCell="E77" sqref="E77"/>
    </sheetView>
  </sheetViews>
  <sheetFormatPr defaultColWidth="9.140625" defaultRowHeight="12.75"/>
  <cols>
    <col min="1" max="1" width="4.28125" style="0" customWidth="1"/>
    <col min="2" max="2" width="62.00390625" style="0" customWidth="1"/>
    <col min="3" max="3" width="2.8515625" style="0" customWidth="1"/>
    <col min="4" max="4" width="8.00390625" style="0" customWidth="1"/>
    <col min="5" max="5" width="12.28125" style="0" customWidth="1"/>
    <col min="6" max="6" width="13.7109375" style="0" customWidth="1"/>
  </cols>
  <sheetData>
    <row r="2" spans="2:6" ht="15.75">
      <c r="B2" s="753" t="s">
        <v>444</v>
      </c>
      <c r="C2" s="753"/>
      <c r="D2" s="753"/>
      <c r="E2" s="753"/>
      <c r="F2" s="753"/>
    </row>
    <row r="3" ht="13.5" thickBot="1"/>
    <row r="4" spans="1:6" ht="15.75">
      <c r="A4" s="754" t="s">
        <v>0</v>
      </c>
      <c r="B4" s="756" t="s">
        <v>440</v>
      </c>
      <c r="C4" s="446"/>
      <c r="D4" s="762" t="s">
        <v>441</v>
      </c>
      <c r="E4" s="758" t="s">
        <v>442</v>
      </c>
      <c r="F4" s="760" t="s">
        <v>443</v>
      </c>
    </row>
    <row r="5" spans="1:6" ht="22.5" customHeight="1" thickBot="1">
      <c r="A5" s="755"/>
      <c r="B5" s="757"/>
      <c r="C5" s="481" t="s">
        <v>584</v>
      </c>
      <c r="D5" s="763"/>
      <c r="E5" s="759"/>
      <c r="F5" s="761"/>
    </row>
    <row r="6" spans="1:6" s="128" customFormat="1" ht="9" customHeight="1" thickBot="1">
      <c r="A6" s="190"/>
      <c r="B6" s="191"/>
      <c r="C6" s="447"/>
      <c r="D6" s="192"/>
      <c r="E6" s="193"/>
      <c r="F6" s="194"/>
    </row>
    <row r="7" spans="1:6" ht="15.75" thickBot="1">
      <c r="A7" s="84">
        <v>1</v>
      </c>
      <c r="B7" s="117" t="s">
        <v>386</v>
      </c>
      <c r="C7" s="448">
        <v>1</v>
      </c>
      <c r="D7" s="85"/>
      <c r="E7" s="327">
        <f>E8+E9</f>
        <v>8955199</v>
      </c>
      <c r="F7" s="327">
        <f>F8+F9</f>
        <v>10284373</v>
      </c>
    </row>
    <row r="8" spans="1:6" ht="12.75">
      <c r="A8" s="86"/>
      <c r="B8" s="107" t="s">
        <v>387</v>
      </c>
      <c r="C8" s="449"/>
      <c r="D8" s="157">
        <v>701</v>
      </c>
      <c r="E8" s="582">
        <v>6445000</v>
      </c>
      <c r="F8" s="582">
        <v>5859000</v>
      </c>
    </row>
    <row r="9" spans="1:6" ht="13.5" thickBot="1">
      <c r="A9" s="87"/>
      <c r="B9" s="106" t="s">
        <v>388</v>
      </c>
      <c r="C9" s="450"/>
      <c r="D9" s="158">
        <v>705</v>
      </c>
      <c r="E9" s="583">
        <v>2510199</v>
      </c>
      <c r="F9" s="583">
        <v>4425373</v>
      </c>
    </row>
    <row r="10" spans="1:6" ht="15.75" thickBot="1">
      <c r="A10" s="84">
        <v>2</v>
      </c>
      <c r="B10" s="117" t="s">
        <v>389</v>
      </c>
      <c r="C10" s="448"/>
      <c r="D10" s="159"/>
      <c r="E10" s="327">
        <f>SUM(E11:E19)</f>
        <v>142003</v>
      </c>
      <c r="F10" s="327">
        <f>SUM(F11:F19)</f>
        <v>5367</v>
      </c>
    </row>
    <row r="11" spans="1:6" ht="12.75">
      <c r="A11" s="88"/>
      <c r="B11" s="119" t="s">
        <v>390</v>
      </c>
      <c r="C11" s="451"/>
      <c r="D11" s="157">
        <v>702</v>
      </c>
      <c r="E11" s="328"/>
      <c r="F11" s="328"/>
    </row>
    <row r="12" spans="1:6" ht="12.75">
      <c r="A12" s="89"/>
      <c r="B12" s="113" t="s">
        <v>391</v>
      </c>
      <c r="C12" s="452"/>
      <c r="D12" s="160">
        <v>703</v>
      </c>
      <c r="E12" s="323"/>
      <c r="F12" s="323"/>
    </row>
    <row r="13" spans="1:6" ht="12.75">
      <c r="A13" s="89"/>
      <c r="B13" s="113" t="s">
        <v>392</v>
      </c>
      <c r="C13" s="452"/>
      <c r="D13" s="160">
        <v>704</v>
      </c>
      <c r="E13" s="323">
        <v>142003</v>
      </c>
      <c r="F13" s="323">
        <v>5367</v>
      </c>
    </row>
    <row r="14" spans="1:6" ht="12.75">
      <c r="A14" s="89"/>
      <c r="B14" s="113" t="s">
        <v>393</v>
      </c>
      <c r="C14" s="452"/>
      <c r="D14" s="160">
        <v>708</v>
      </c>
      <c r="E14" s="323"/>
      <c r="F14" s="323"/>
    </row>
    <row r="15" spans="1:6" ht="12.75">
      <c r="A15" s="89"/>
      <c r="B15" s="113" t="s">
        <v>394</v>
      </c>
      <c r="C15" s="452"/>
      <c r="D15" s="160">
        <v>7081</v>
      </c>
      <c r="E15" s="323"/>
      <c r="F15" s="323"/>
    </row>
    <row r="16" spans="1:6" ht="12.75">
      <c r="A16" s="89"/>
      <c r="B16" s="113" t="s">
        <v>395</v>
      </c>
      <c r="C16" s="452"/>
      <c r="D16" s="160">
        <v>7082</v>
      </c>
      <c r="E16" s="323"/>
      <c r="F16" s="323"/>
    </row>
    <row r="17" spans="1:6" ht="12.75">
      <c r="A17" s="89"/>
      <c r="B17" s="113" t="s">
        <v>396</v>
      </c>
      <c r="C17" s="452"/>
      <c r="D17" s="160">
        <v>7083</v>
      </c>
      <c r="E17" s="323"/>
      <c r="F17" s="323"/>
    </row>
    <row r="18" spans="1:6" ht="12.75">
      <c r="A18" s="90"/>
      <c r="B18" s="120" t="s">
        <v>397</v>
      </c>
      <c r="C18" s="453"/>
      <c r="D18" s="158">
        <v>7088</v>
      </c>
      <c r="E18" s="329"/>
      <c r="F18" s="329"/>
    </row>
    <row r="19" spans="1:6" ht="13.5" thickBot="1">
      <c r="A19" s="150"/>
      <c r="B19" s="151" t="s">
        <v>551</v>
      </c>
      <c r="C19" s="454"/>
      <c r="D19" s="161">
        <v>77</v>
      </c>
      <c r="E19" s="330"/>
      <c r="F19" s="330"/>
    </row>
    <row r="20" spans="1:6" ht="15.75" thickBot="1">
      <c r="A20" s="84">
        <v>3</v>
      </c>
      <c r="B20" s="117" t="s">
        <v>398</v>
      </c>
      <c r="C20" s="448"/>
      <c r="D20" s="159">
        <v>714</v>
      </c>
      <c r="E20" s="320"/>
      <c r="F20" s="320"/>
    </row>
    <row r="21" spans="1:6" s="128" customFormat="1" ht="8.25" customHeight="1" thickBot="1">
      <c r="A21" s="186"/>
      <c r="B21" s="187"/>
      <c r="C21" s="455"/>
      <c r="D21" s="188"/>
      <c r="E21" s="359"/>
      <c r="F21" s="359"/>
    </row>
    <row r="22" spans="1:6" ht="13.5" thickBot="1">
      <c r="A22" s="84">
        <v>4</v>
      </c>
      <c r="B22" s="118" t="s">
        <v>564</v>
      </c>
      <c r="C22" s="456"/>
      <c r="D22" s="159">
        <v>722</v>
      </c>
      <c r="E22" s="320"/>
      <c r="F22" s="320"/>
    </row>
    <row r="23" spans="1:6" s="128" customFormat="1" ht="6.75" customHeight="1" thickBot="1">
      <c r="A23" s="186"/>
      <c r="B23" s="189"/>
      <c r="C23" s="457"/>
      <c r="D23" s="188"/>
      <c r="E23" s="359"/>
      <c r="F23" s="359"/>
    </row>
    <row r="24" spans="1:6" ht="13.5" thickBot="1">
      <c r="A24" s="84">
        <v>5</v>
      </c>
      <c r="B24" s="118" t="s">
        <v>447</v>
      </c>
      <c r="C24" s="456"/>
      <c r="D24" s="159">
        <v>73</v>
      </c>
      <c r="E24" s="320"/>
      <c r="F24" s="320"/>
    </row>
    <row r="25" spans="1:6" s="128" customFormat="1" ht="6.75" customHeight="1" thickBot="1">
      <c r="A25" s="186"/>
      <c r="B25" s="189"/>
      <c r="C25" s="457"/>
      <c r="D25" s="188"/>
      <c r="E25" s="359"/>
      <c r="F25" s="359"/>
    </row>
    <row r="26" spans="1:6" ht="13.5" thickBot="1">
      <c r="A26" s="84">
        <v>6</v>
      </c>
      <c r="B26" s="118" t="s">
        <v>448</v>
      </c>
      <c r="C26" s="456"/>
      <c r="D26" s="159">
        <v>75</v>
      </c>
      <c r="E26" s="320"/>
      <c r="F26" s="320"/>
    </row>
    <row r="27" spans="1:6" s="128" customFormat="1" ht="7.5" customHeight="1" thickBot="1">
      <c r="A27" s="186"/>
      <c r="B27" s="189"/>
      <c r="C27" s="457"/>
      <c r="D27" s="188"/>
      <c r="E27" s="357"/>
      <c r="F27" s="357"/>
    </row>
    <row r="28" spans="1:6" ht="15.75" thickBot="1">
      <c r="A28" s="84">
        <v>7</v>
      </c>
      <c r="B28" s="117" t="s">
        <v>399</v>
      </c>
      <c r="C28" s="448">
        <v>2</v>
      </c>
      <c r="D28" s="159">
        <v>60</v>
      </c>
      <c r="E28" s="327">
        <f>SUM(E29:E33)</f>
        <v>-5662585</v>
      </c>
      <c r="F28" s="327">
        <f>SUM(F29:F33)</f>
        <v>-7134427</v>
      </c>
    </row>
    <row r="29" spans="1:6" ht="12.75">
      <c r="A29" s="88"/>
      <c r="B29" s="107" t="s">
        <v>449</v>
      </c>
      <c r="C29" s="449"/>
      <c r="D29" s="157">
        <v>601</v>
      </c>
      <c r="E29" s="358">
        <v>-3275594</v>
      </c>
      <c r="F29" s="358">
        <v>-2896277</v>
      </c>
    </row>
    <row r="30" spans="1:6" ht="12.75">
      <c r="A30" s="89"/>
      <c r="B30" s="108" t="s">
        <v>450</v>
      </c>
      <c r="C30" s="458"/>
      <c r="D30" s="160">
        <v>602</v>
      </c>
      <c r="E30" s="322"/>
      <c r="F30" s="322"/>
    </row>
    <row r="31" spans="1:8" ht="12.75">
      <c r="A31" s="92"/>
      <c r="B31" s="107" t="s">
        <v>451</v>
      </c>
      <c r="C31" s="449"/>
      <c r="D31" s="160" t="s">
        <v>810</v>
      </c>
      <c r="E31" s="328">
        <v>-2298052</v>
      </c>
      <c r="F31" s="328">
        <v>-4038150</v>
      </c>
      <c r="H31" t="s">
        <v>794</v>
      </c>
    </row>
    <row r="32" spans="1:6" ht="12.75">
      <c r="A32" s="93"/>
      <c r="B32" s="107" t="s">
        <v>451</v>
      </c>
      <c r="C32" s="459"/>
      <c r="D32" s="158" t="s">
        <v>811</v>
      </c>
      <c r="E32" s="331">
        <v>-88939</v>
      </c>
      <c r="F32" s="331"/>
    </row>
    <row r="33" spans="1:6" ht="13.5" thickBot="1">
      <c r="A33" s="93"/>
      <c r="B33" s="105" t="s">
        <v>452</v>
      </c>
      <c r="C33" s="459"/>
      <c r="D33" s="158">
        <v>608</v>
      </c>
      <c r="E33" s="331"/>
      <c r="F33" s="331">
        <v>-200000</v>
      </c>
    </row>
    <row r="34" spans="1:6" ht="15.75" thickBot="1">
      <c r="A34" s="84">
        <v>8</v>
      </c>
      <c r="B34" s="117" t="s">
        <v>400</v>
      </c>
      <c r="C34" s="448">
        <v>3</v>
      </c>
      <c r="D34" s="159">
        <v>64</v>
      </c>
      <c r="E34" s="320">
        <f>SUM(E35:E38)</f>
        <v>-1477422</v>
      </c>
      <c r="F34" s="320">
        <f>SUM(F35:F38)</f>
        <v>-1462612</v>
      </c>
    </row>
    <row r="35" spans="1:6" ht="12.75">
      <c r="A35" s="88"/>
      <c r="B35" s="107" t="s">
        <v>453</v>
      </c>
      <c r="C35" s="449"/>
      <c r="D35" s="157">
        <v>641</v>
      </c>
      <c r="E35" s="358">
        <v>-1266000</v>
      </c>
      <c r="F35" s="358">
        <v>-1236000</v>
      </c>
    </row>
    <row r="36" spans="1:6" ht="12.75">
      <c r="A36" s="94"/>
      <c r="B36" s="108" t="s">
        <v>454</v>
      </c>
      <c r="C36" s="458"/>
      <c r="D36" s="160">
        <v>644</v>
      </c>
      <c r="E36" s="322">
        <v>-211422</v>
      </c>
      <c r="F36" s="322">
        <v>-226612</v>
      </c>
    </row>
    <row r="37" spans="1:6" ht="12.75">
      <c r="A37" s="94"/>
      <c r="B37" s="108" t="s">
        <v>455</v>
      </c>
      <c r="C37" s="458"/>
      <c r="D37" s="160">
        <v>645</v>
      </c>
      <c r="E37" s="576"/>
      <c r="F37" s="576"/>
    </row>
    <row r="38" spans="1:6" ht="13.5" thickBot="1">
      <c r="A38" s="90"/>
      <c r="B38" s="106" t="s">
        <v>535</v>
      </c>
      <c r="C38" s="450"/>
      <c r="D38" s="158">
        <v>648</v>
      </c>
      <c r="E38" s="325"/>
      <c r="F38" s="325"/>
    </row>
    <row r="39" spans="1:7" ht="15.75" thickBot="1">
      <c r="A39" s="84">
        <v>9</v>
      </c>
      <c r="B39" s="117" t="s">
        <v>401</v>
      </c>
      <c r="C39" s="448"/>
      <c r="D39" s="159">
        <v>68</v>
      </c>
      <c r="E39" s="320">
        <f>SUM(E40:E50)</f>
        <v>0</v>
      </c>
      <c r="F39" s="320">
        <f>SUM(F40:F50)</f>
        <v>0</v>
      </c>
      <c r="G39" s="145"/>
    </row>
    <row r="40" spans="1:6" ht="12.75">
      <c r="A40" s="95"/>
      <c r="B40" s="110" t="s">
        <v>536</v>
      </c>
      <c r="C40" s="460"/>
      <c r="D40" s="157">
        <v>681</v>
      </c>
      <c r="E40" s="321"/>
      <c r="F40" s="321"/>
    </row>
    <row r="41" spans="1:6" ht="12.75">
      <c r="A41" s="89"/>
      <c r="B41" s="111" t="s">
        <v>537</v>
      </c>
      <c r="C41" s="461"/>
      <c r="D41" s="160">
        <v>6811</v>
      </c>
      <c r="E41" s="322"/>
      <c r="F41" s="322"/>
    </row>
    <row r="42" spans="1:6" ht="12.75">
      <c r="A42" s="94"/>
      <c r="B42" s="111" t="s">
        <v>538</v>
      </c>
      <c r="C42" s="461"/>
      <c r="D42" s="160">
        <v>6812</v>
      </c>
      <c r="E42" s="323"/>
      <c r="F42" s="323"/>
    </row>
    <row r="43" spans="1:6" ht="12.75">
      <c r="A43" s="89"/>
      <c r="B43" s="111" t="s">
        <v>402</v>
      </c>
      <c r="C43" s="461"/>
      <c r="D43" s="160">
        <v>6813</v>
      </c>
      <c r="E43" s="323"/>
      <c r="F43" s="323"/>
    </row>
    <row r="44" spans="1:6" ht="12.75">
      <c r="A44" s="96"/>
      <c r="B44" s="111" t="s">
        <v>403</v>
      </c>
      <c r="C44" s="461"/>
      <c r="D44" s="160">
        <v>6815</v>
      </c>
      <c r="E44" s="324"/>
      <c r="F44" s="324"/>
    </row>
    <row r="45" spans="1:6" ht="12.75">
      <c r="A45" s="89"/>
      <c r="B45" s="111" t="s">
        <v>404</v>
      </c>
      <c r="C45" s="461"/>
      <c r="D45" s="160">
        <v>6816</v>
      </c>
      <c r="E45" s="322"/>
      <c r="F45" s="322"/>
    </row>
    <row r="46" spans="1:6" ht="12.75">
      <c r="A46" s="90"/>
      <c r="B46" s="111" t="s">
        <v>405</v>
      </c>
      <c r="C46" s="461"/>
      <c r="D46" s="160">
        <v>686</v>
      </c>
      <c r="E46" s="325"/>
      <c r="F46" s="325"/>
    </row>
    <row r="47" spans="1:6" ht="12.75">
      <c r="A47" s="94"/>
      <c r="B47" s="111" t="s">
        <v>544</v>
      </c>
      <c r="C47" s="461"/>
      <c r="D47" s="160">
        <v>6862</v>
      </c>
      <c r="E47" s="322"/>
      <c r="F47" s="322"/>
    </row>
    <row r="48" spans="1:6" ht="12.75">
      <c r="A48" s="94"/>
      <c r="B48" s="111" t="s">
        <v>403</v>
      </c>
      <c r="C48" s="461"/>
      <c r="D48" s="160">
        <v>6864</v>
      </c>
      <c r="E48" s="326"/>
      <c r="F48" s="326"/>
    </row>
    <row r="49" spans="1:6" ht="12.75">
      <c r="A49" s="94"/>
      <c r="B49" s="111" t="s">
        <v>406</v>
      </c>
      <c r="C49" s="461"/>
      <c r="D49" s="160">
        <v>6865</v>
      </c>
      <c r="E49" s="326"/>
      <c r="F49" s="326"/>
    </row>
    <row r="50" spans="1:6" ht="13.5" thickBot="1">
      <c r="A50" s="87"/>
      <c r="B50" s="106" t="s">
        <v>23</v>
      </c>
      <c r="C50" s="450"/>
      <c r="D50" s="158">
        <v>687</v>
      </c>
      <c r="E50" s="325"/>
      <c r="F50" s="325"/>
    </row>
    <row r="51" spans="1:6" ht="15.75" thickBot="1">
      <c r="A51" s="97">
        <v>10</v>
      </c>
      <c r="B51" s="117" t="s">
        <v>23</v>
      </c>
      <c r="C51" s="448">
        <v>4</v>
      </c>
      <c r="D51" s="159"/>
      <c r="E51" s="320">
        <f>SUM(E52:E78)</f>
        <v>-773024</v>
      </c>
      <c r="F51" s="320">
        <f>SUM(F52:F78)</f>
        <v>-1147269</v>
      </c>
    </row>
    <row r="52" spans="1:6" ht="14.25">
      <c r="A52" s="92"/>
      <c r="B52" s="121" t="s">
        <v>407</v>
      </c>
      <c r="C52" s="462"/>
      <c r="D52" s="155">
        <v>61</v>
      </c>
      <c r="E52" s="332"/>
      <c r="F52" s="332"/>
    </row>
    <row r="53" spans="1:6" ht="12.75">
      <c r="A53" s="98"/>
      <c r="B53" s="112" t="s">
        <v>539</v>
      </c>
      <c r="C53" s="463"/>
      <c r="D53" s="162">
        <v>611</v>
      </c>
      <c r="E53" s="333"/>
      <c r="F53" s="333"/>
    </row>
    <row r="54" spans="1:6" ht="12.75">
      <c r="A54" s="91"/>
      <c r="B54" s="108" t="s">
        <v>394</v>
      </c>
      <c r="C54" s="458"/>
      <c r="D54" s="160">
        <v>613</v>
      </c>
      <c r="E54" s="322">
        <v>-250000</v>
      </c>
      <c r="F54" s="322">
        <v>-250000</v>
      </c>
    </row>
    <row r="55" spans="1:6" ht="12.75">
      <c r="A55" s="91"/>
      <c r="B55" s="108" t="s">
        <v>408</v>
      </c>
      <c r="C55" s="458"/>
      <c r="D55" s="160">
        <v>615</v>
      </c>
      <c r="E55" s="322"/>
      <c r="F55" s="322">
        <v>-40000</v>
      </c>
    </row>
    <row r="56" spans="1:6" ht="12.75">
      <c r="A56" s="91"/>
      <c r="B56" s="108" t="s">
        <v>540</v>
      </c>
      <c r="C56" s="458"/>
      <c r="D56" s="160">
        <v>616</v>
      </c>
      <c r="E56" s="322">
        <v>-16250</v>
      </c>
      <c r="F56" s="322"/>
    </row>
    <row r="57" spans="1:6" ht="12.75">
      <c r="A57" s="91"/>
      <c r="B57" s="108" t="s">
        <v>409</v>
      </c>
      <c r="C57" s="458"/>
      <c r="D57" s="160">
        <v>617</v>
      </c>
      <c r="E57" s="322"/>
      <c r="F57" s="322"/>
    </row>
    <row r="58" spans="1:8" ht="12.75">
      <c r="A58" s="91"/>
      <c r="B58" s="108" t="s">
        <v>397</v>
      </c>
      <c r="C58" s="458"/>
      <c r="D58" s="160">
        <v>618</v>
      </c>
      <c r="E58" s="322"/>
      <c r="F58" s="322"/>
      <c r="H58">
        <v>88939</v>
      </c>
    </row>
    <row r="59" spans="1:6" ht="14.25">
      <c r="A59" s="91"/>
      <c r="B59" s="109" t="s">
        <v>410</v>
      </c>
      <c r="C59" s="101"/>
      <c r="D59" s="156">
        <v>62</v>
      </c>
      <c r="E59" s="322"/>
      <c r="F59" s="322"/>
    </row>
    <row r="60" spans="1:6" ht="12.75">
      <c r="A60" s="91"/>
      <c r="B60" s="113" t="s">
        <v>411</v>
      </c>
      <c r="C60" s="452"/>
      <c r="D60" s="160">
        <v>621</v>
      </c>
      <c r="E60" s="322"/>
      <c r="F60" s="322"/>
    </row>
    <row r="61" spans="1:6" ht="12.75">
      <c r="A61" s="91"/>
      <c r="B61" s="113" t="s">
        <v>412</v>
      </c>
      <c r="C61" s="452"/>
      <c r="D61" s="160">
        <v>622</v>
      </c>
      <c r="E61" s="322"/>
      <c r="F61" s="322"/>
    </row>
    <row r="62" spans="1:6" ht="12.75">
      <c r="A62" s="91"/>
      <c r="B62" s="114" t="s">
        <v>413</v>
      </c>
      <c r="C62" s="464"/>
      <c r="D62" s="160">
        <v>623</v>
      </c>
      <c r="E62" s="322"/>
      <c r="F62" s="322"/>
    </row>
    <row r="63" spans="1:6" ht="12.75">
      <c r="A63" s="91"/>
      <c r="B63" s="113" t="s">
        <v>414</v>
      </c>
      <c r="C63" s="452"/>
      <c r="D63" s="160">
        <v>624</v>
      </c>
      <c r="E63" s="322"/>
      <c r="F63" s="322"/>
    </row>
    <row r="64" spans="1:6" ht="12.75">
      <c r="A64" s="91"/>
      <c r="B64" s="113" t="s">
        <v>415</v>
      </c>
      <c r="C64" s="452"/>
      <c r="D64" s="160">
        <v>625</v>
      </c>
      <c r="E64" s="322"/>
      <c r="F64" s="322"/>
    </row>
    <row r="65" spans="1:6" ht="12.75">
      <c r="A65" s="91"/>
      <c r="B65" s="113" t="s">
        <v>416</v>
      </c>
      <c r="C65" s="452"/>
      <c r="D65" s="160">
        <v>626</v>
      </c>
      <c r="E65" s="322">
        <v>-316722</v>
      </c>
      <c r="F65" s="322">
        <v>-349595</v>
      </c>
    </row>
    <row r="66" spans="1:6" ht="15">
      <c r="A66" s="91"/>
      <c r="B66" s="115" t="s">
        <v>417</v>
      </c>
      <c r="C66" s="465"/>
      <c r="D66" s="160">
        <v>627</v>
      </c>
      <c r="E66" s="322"/>
      <c r="F66" s="322">
        <v>-337333</v>
      </c>
    </row>
    <row r="67" spans="1:6" ht="12.75">
      <c r="A67" s="91"/>
      <c r="B67" s="113" t="s">
        <v>418</v>
      </c>
      <c r="C67" s="452"/>
      <c r="D67" s="160">
        <v>628</v>
      </c>
      <c r="E67" s="322">
        <v>-29336</v>
      </c>
      <c r="F67" s="322">
        <v>-11017</v>
      </c>
    </row>
    <row r="68" spans="1:6" ht="14.25">
      <c r="A68" s="91"/>
      <c r="B68" s="109" t="s">
        <v>419</v>
      </c>
      <c r="C68" s="101"/>
      <c r="D68" s="156">
        <v>63</v>
      </c>
      <c r="E68" s="322"/>
      <c r="F68" s="322"/>
    </row>
    <row r="69" spans="1:6" ht="12.75">
      <c r="A69" s="91"/>
      <c r="B69" s="108" t="s">
        <v>310</v>
      </c>
      <c r="C69" s="458"/>
      <c r="D69" s="160">
        <v>633</v>
      </c>
      <c r="E69" s="322"/>
      <c r="F69" s="322"/>
    </row>
    <row r="70" spans="1:6" ht="12.75">
      <c r="A70" s="91"/>
      <c r="B70" s="108" t="s">
        <v>541</v>
      </c>
      <c r="C70" s="458"/>
      <c r="D70" s="160">
        <v>632</v>
      </c>
      <c r="E70" s="322"/>
      <c r="F70" s="322"/>
    </row>
    <row r="71" spans="1:6" ht="12.75">
      <c r="A71" s="91"/>
      <c r="B71" s="108" t="s">
        <v>783</v>
      </c>
      <c r="C71" s="458"/>
      <c r="D71" s="160">
        <v>634</v>
      </c>
      <c r="E71" s="322">
        <v>-55620</v>
      </c>
      <c r="F71" s="322"/>
    </row>
    <row r="72" spans="1:6" ht="12.75">
      <c r="A72" s="91"/>
      <c r="B72" s="108" t="s">
        <v>420</v>
      </c>
      <c r="C72" s="458"/>
      <c r="D72" s="160">
        <v>635</v>
      </c>
      <c r="E72" s="322">
        <v>-4800</v>
      </c>
      <c r="F72" s="322">
        <v>-4800</v>
      </c>
    </row>
    <row r="73" spans="1:6" ht="12.75">
      <c r="A73" s="91"/>
      <c r="B73" s="108" t="s">
        <v>421</v>
      </c>
      <c r="C73" s="458"/>
      <c r="D73" s="160">
        <v>638</v>
      </c>
      <c r="E73" s="322">
        <v>-66000</v>
      </c>
      <c r="F73" s="322">
        <v>-104700</v>
      </c>
    </row>
    <row r="74" spans="1:6" ht="14.25">
      <c r="A74" s="91"/>
      <c r="B74" s="109" t="s">
        <v>422</v>
      </c>
      <c r="C74" s="101"/>
      <c r="D74" s="156">
        <v>65</v>
      </c>
      <c r="E74" s="322"/>
      <c r="F74" s="322"/>
    </row>
    <row r="75" spans="1:6" ht="12.75">
      <c r="A75" s="91"/>
      <c r="B75" s="108" t="s">
        <v>423</v>
      </c>
      <c r="C75" s="458"/>
      <c r="D75" s="160">
        <v>653</v>
      </c>
      <c r="E75" s="322"/>
      <c r="F75" s="322"/>
    </row>
    <row r="76" spans="1:6" ht="12.75">
      <c r="A76" s="91"/>
      <c r="B76" s="108" t="s">
        <v>424</v>
      </c>
      <c r="C76" s="458"/>
      <c r="D76" s="163">
        <v>654</v>
      </c>
      <c r="E76" s="322"/>
      <c r="F76" s="322"/>
    </row>
    <row r="77" spans="1:6" ht="12.75">
      <c r="A77" s="91"/>
      <c r="B77" s="108" t="s">
        <v>425</v>
      </c>
      <c r="C77" s="458"/>
      <c r="D77" s="160">
        <v>657</v>
      </c>
      <c r="E77" s="322">
        <v>-34296</v>
      </c>
      <c r="F77" s="322">
        <v>-49824</v>
      </c>
    </row>
    <row r="78" spans="1:6" ht="13.5" thickBot="1">
      <c r="A78" s="99"/>
      <c r="B78" s="106" t="s">
        <v>426</v>
      </c>
      <c r="C78" s="450"/>
      <c r="D78" s="164">
        <v>658</v>
      </c>
      <c r="E78" s="325"/>
      <c r="F78" s="325"/>
    </row>
    <row r="79" spans="1:6" ht="15.75" thickBot="1">
      <c r="A79" s="124">
        <v>11</v>
      </c>
      <c r="B79" s="125" t="s">
        <v>445</v>
      </c>
      <c r="C79" s="466"/>
      <c r="D79" s="159"/>
      <c r="E79" s="320">
        <f>E28+E34+E39+E51</f>
        <v>-7913031</v>
      </c>
      <c r="F79" s="320">
        <f>F28+F34+F39+F51</f>
        <v>-9744308</v>
      </c>
    </row>
    <row r="80" spans="1:6" s="128" customFormat="1" ht="8.25" customHeight="1">
      <c r="A80" s="183"/>
      <c r="B80" s="184"/>
      <c r="C80" s="467"/>
      <c r="D80" s="185"/>
      <c r="E80" s="334"/>
      <c r="F80" s="334"/>
    </row>
    <row r="81" spans="1:7" ht="12.75">
      <c r="A81" s="100">
        <v>12</v>
      </c>
      <c r="B81" s="122" t="s">
        <v>581</v>
      </c>
      <c r="C81" s="468"/>
      <c r="D81" s="165"/>
      <c r="E81" s="335">
        <f>E7+E10+E20+E22+E24+E26+E79</f>
        <v>1184171</v>
      </c>
      <c r="F81" s="335">
        <f>F7+F10+F20+F22+F24+F26+F79</f>
        <v>545432</v>
      </c>
      <c r="G81" s="128"/>
    </row>
    <row r="82" spans="1:6" ht="12.75">
      <c r="A82" s="101">
        <v>13</v>
      </c>
      <c r="B82" s="109" t="s">
        <v>446</v>
      </c>
      <c r="C82" s="101"/>
      <c r="D82" s="160"/>
      <c r="E82" s="336">
        <f>E83+E84</f>
        <v>0</v>
      </c>
      <c r="F82" s="336">
        <f>F83+F84</f>
        <v>0</v>
      </c>
    </row>
    <row r="83" spans="1:6" ht="12.75">
      <c r="A83" s="91"/>
      <c r="B83" s="108" t="s">
        <v>456</v>
      </c>
      <c r="C83" s="458"/>
      <c r="D83" s="160">
        <v>761</v>
      </c>
      <c r="E83" s="336"/>
      <c r="F83" s="336"/>
    </row>
    <row r="84" spans="1:6" ht="12.75">
      <c r="A84" s="91"/>
      <c r="B84" s="108" t="s">
        <v>542</v>
      </c>
      <c r="C84" s="458"/>
      <c r="D84" s="160">
        <v>661</v>
      </c>
      <c r="E84" s="336"/>
      <c r="F84" s="336"/>
    </row>
    <row r="85" spans="1:6" ht="15">
      <c r="A85" s="91">
        <v>14</v>
      </c>
      <c r="B85" s="123" t="s">
        <v>427</v>
      </c>
      <c r="C85" s="469"/>
      <c r="D85" s="160"/>
      <c r="E85" s="336">
        <f>E86+E87</f>
        <v>0</v>
      </c>
      <c r="F85" s="336">
        <f>F86+F87</f>
        <v>0</v>
      </c>
    </row>
    <row r="86" spans="1:6" ht="12.75">
      <c r="A86" s="91"/>
      <c r="B86" s="116" t="s">
        <v>458</v>
      </c>
      <c r="C86" s="470"/>
      <c r="D86" s="160">
        <v>762</v>
      </c>
      <c r="E86" s="336"/>
      <c r="F86" s="336"/>
    </row>
    <row r="87" spans="1:6" ht="12.75">
      <c r="A87" s="91"/>
      <c r="B87" s="116" t="s">
        <v>457</v>
      </c>
      <c r="C87" s="470"/>
      <c r="D87" s="160">
        <v>662</v>
      </c>
      <c r="E87" s="336"/>
      <c r="F87" s="336"/>
    </row>
    <row r="88" spans="1:6" ht="15">
      <c r="A88" s="91">
        <v>15</v>
      </c>
      <c r="B88" s="123" t="s">
        <v>428</v>
      </c>
      <c r="C88" s="469">
        <v>5</v>
      </c>
      <c r="D88" s="160"/>
      <c r="E88" s="336">
        <f>E89+E95+E98+E101</f>
        <v>-179</v>
      </c>
      <c r="F88" s="336">
        <f>F89+F95+F98+F101</f>
        <v>2916</v>
      </c>
    </row>
    <row r="89" spans="1:6" ht="12.75">
      <c r="A89" s="102">
        <v>15.1</v>
      </c>
      <c r="B89" s="149" t="s">
        <v>429</v>
      </c>
      <c r="C89" s="471"/>
      <c r="D89" s="160"/>
      <c r="E89" s="336">
        <f>E90+E91+E92+E93+E94</f>
        <v>0</v>
      </c>
      <c r="F89" s="336">
        <f>F90+F91+F92+F93+F94</f>
        <v>0</v>
      </c>
    </row>
    <row r="90" spans="1:6" ht="12.75">
      <c r="A90" s="102"/>
      <c r="B90" s="166" t="s">
        <v>543</v>
      </c>
      <c r="C90" s="472"/>
      <c r="D90" s="160">
        <v>763</v>
      </c>
      <c r="E90" s="336"/>
      <c r="F90" s="336"/>
    </row>
    <row r="91" spans="1:6" ht="12.75">
      <c r="A91" s="91"/>
      <c r="B91" s="169" t="s">
        <v>546</v>
      </c>
      <c r="C91" s="473"/>
      <c r="D91" s="160">
        <v>764</v>
      </c>
      <c r="E91" s="336"/>
      <c r="F91" s="336"/>
    </row>
    <row r="92" spans="1:6" ht="13.5">
      <c r="A92" s="91"/>
      <c r="B92" s="167" t="s">
        <v>545</v>
      </c>
      <c r="C92" s="474"/>
      <c r="D92" s="160">
        <v>664</v>
      </c>
      <c r="E92" s="336"/>
      <c r="F92" s="336"/>
    </row>
    <row r="93" spans="1:6" ht="12.75">
      <c r="A93" s="91"/>
      <c r="B93" s="113" t="s">
        <v>547</v>
      </c>
      <c r="C93" s="452"/>
      <c r="D93" s="160">
        <v>765</v>
      </c>
      <c r="E93" s="336"/>
      <c r="F93" s="336"/>
    </row>
    <row r="94" spans="1:6" ht="12" customHeight="1">
      <c r="A94" s="91"/>
      <c r="B94" s="168" t="s">
        <v>548</v>
      </c>
      <c r="C94" s="475"/>
      <c r="D94" s="160">
        <v>665</v>
      </c>
      <c r="E94" s="336"/>
      <c r="F94" s="336"/>
    </row>
    <row r="95" spans="1:6" ht="15">
      <c r="A95" s="102">
        <v>15.2</v>
      </c>
      <c r="B95" s="123" t="s">
        <v>430</v>
      </c>
      <c r="C95" s="469"/>
      <c r="D95" s="160"/>
      <c r="E95" s="336">
        <f>E96+E97</f>
        <v>37</v>
      </c>
      <c r="F95" s="336">
        <f>F96+F97</f>
        <v>85</v>
      </c>
    </row>
    <row r="96" spans="1:6" ht="12.75">
      <c r="A96" s="102"/>
      <c r="B96" s="108" t="s">
        <v>431</v>
      </c>
      <c r="C96" s="458"/>
      <c r="D96" s="160">
        <v>767</v>
      </c>
      <c r="E96" s="336">
        <v>37</v>
      </c>
      <c r="F96" s="336">
        <v>85</v>
      </c>
    </row>
    <row r="97" spans="1:6" ht="12.75">
      <c r="A97" s="102"/>
      <c r="B97" s="108" t="s">
        <v>355</v>
      </c>
      <c r="C97" s="458"/>
      <c r="D97" s="160">
        <v>667</v>
      </c>
      <c r="E97" s="336"/>
      <c r="F97" s="336"/>
    </row>
    <row r="98" spans="1:6" ht="15">
      <c r="A98" s="102">
        <v>15.3</v>
      </c>
      <c r="B98" s="123" t="s">
        <v>432</v>
      </c>
      <c r="C98" s="469"/>
      <c r="D98" s="160"/>
      <c r="E98" s="336">
        <f>E99+E100</f>
        <v>-216</v>
      </c>
      <c r="F98" s="336">
        <f>F99+F100</f>
        <v>2831</v>
      </c>
    </row>
    <row r="99" spans="1:6" ht="12.75">
      <c r="A99" s="102"/>
      <c r="B99" s="108" t="s">
        <v>433</v>
      </c>
      <c r="C99" s="458"/>
      <c r="D99" s="160">
        <v>769</v>
      </c>
      <c r="E99" s="336"/>
      <c r="F99" s="336">
        <v>2831</v>
      </c>
    </row>
    <row r="100" spans="1:6" ht="12.75">
      <c r="A100" s="102"/>
      <c r="B100" s="108" t="s">
        <v>434</v>
      </c>
      <c r="C100" s="458"/>
      <c r="D100" s="160">
        <v>669</v>
      </c>
      <c r="E100" s="336">
        <v>-216</v>
      </c>
      <c r="F100" s="336"/>
    </row>
    <row r="101" spans="1:6" ht="15">
      <c r="A101" s="102">
        <v>15.4</v>
      </c>
      <c r="B101" s="123" t="s">
        <v>435</v>
      </c>
      <c r="C101" s="469"/>
      <c r="D101" s="160"/>
      <c r="E101" s="336">
        <f>E102+E103</f>
        <v>0</v>
      </c>
      <c r="F101" s="336">
        <f>F102+F103</f>
        <v>0</v>
      </c>
    </row>
    <row r="102" spans="1:6" ht="12.75">
      <c r="A102" s="102"/>
      <c r="B102" s="108" t="s">
        <v>436</v>
      </c>
      <c r="C102" s="458"/>
      <c r="D102" s="160">
        <v>768</v>
      </c>
      <c r="E102" s="336"/>
      <c r="F102" s="336"/>
    </row>
    <row r="103" spans="1:6" ht="12.75">
      <c r="A103" s="102"/>
      <c r="B103" s="108" t="s">
        <v>437</v>
      </c>
      <c r="C103" s="458"/>
      <c r="D103" s="160">
        <v>668</v>
      </c>
      <c r="E103" s="336"/>
      <c r="F103" s="336"/>
    </row>
    <row r="104" spans="1:6" ht="33" customHeight="1">
      <c r="A104" s="175" t="s">
        <v>571</v>
      </c>
      <c r="B104" s="176" t="s">
        <v>582</v>
      </c>
      <c r="C104" s="476"/>
      <c r="D104" s="177"/>
      <c r="E104" s="337">
        <f>E82+E85+E89+E95+E98+E101</f>
        <v>-179</v>
      </c>
      <c r="F104" s="337">
        <f>F82+F85+F89+F95+F98+F101</f>
        <v>2916</v>
      </c>
    </row>
    <row r="105" spans="1:6" ht="11.25" customHeight="1">
      <c r="A105" s="181"/>
      <c r="B105" s="578"/>
      <c r="C105" s="477"/>
      <c r="D105" s="182"/>
      <c r="E105" s="338"/>
      <c r="F105" s="338"/>
    </row>
    <row r="106" spans="1:6" ht="15" thickBot="1">
      <c r="A106" s="175" t="s">
        <v>572</v>
      </c>
      <c r="B106" s="579" t="s">
        <v>549</v>
      </c>
      <c r="C106" s="478">
        <v>6</v>
      </c>
      <c r="D106" s="177"/>
      <c r="E106" s="337">
        <f>E81+E104</f>
        <v>1183992</v>
      </c>
      <c r="F106" s="337">
        <f>F81+F104</f>
        <v>548348</v>
      </c>
    </row>
    <row r="107" spans="1:6" ht="14.25">
      <c r="A107" s="175"/>
      <c r="B107" s="577" t="s">
        <v>784</v>
      </c>
      <c r="C107" s="478"/>
      <c r="D107" s="177"/>
      <c r="E107" s="337"/>
      <c r="F107" s="337"/>
    </row>
    <row r="108" spans="1:6" ht="12.75">
      <c r="A108" s="102" t="s">
        <v>573</v>
      </c>
      <c r="B108" s="108" t="s">
        <v>438</v>
      </c>
      <c r="C108" s="458">
        <v>7</v>
      </c>
      <c r="D108" s="160">
        <v>694</v>
      </c>
      <c r="E108" s="322">
        <f>-'CAKT  FITIMIT'!E25</f>
        <v>-121828.8</v>
      </c>
      <c r="F108" s="322">
        <v>-59817</v>
      </c>
    </row>
    <row r="109" spans="1:6" ht="13.5" thickBot="1">
      <c r="A109" s="178" t="s">
        <v>574</v>
      </c>
      <c r="B109" s="179" t="s">
        <v>439</v>
      </c>
      <c r="C109" s="479">
        <v>8</v>
      </c>
      <c r="D109" s="180">
        <v>109</v>
      </c>
      <c r="E109" s="339">
        <f>E106+E108</f>
        <v>1062163.2</v>
      </c>
      <c r="F109" s="339">
        <f>F106+F108</f>
        <v>488531</v>
      </c>
    </row>
    <row r="110" spans="1:6" ht="13.5" thickBot="1">
      <c r="A110" s="103" t="s">
        <v>575</v>
      </c>
      <c r="B110" s="148" t="s">
        <v>550</v>
      </c>
      <c r="C110" s="480"/>
      <c r="D110" s="104"/>
      <c r="E110" s="340"/>
      <c r="F110" s="340"/>
    </row>
    <row r="111" spans="1:6" ht="13.5" thickBot="1">
      <c r="A111" s="6">
        <v>21</v>
      </c>
      <c r="B111" s="147" t="s">
        <v>157</v>
      </c>
      <c r="C111" s="147"/>
      <c r="D111" s="146"/>
      <c r="E111" s="341"/>
      <c r="F111" s="342"/>
    </row>
    <row r="112" ht="12.75">
      <c r="F112" s="564"/>
    </row>
    <row r="113" ht="12.75">
      <c r="F113" s="564"/>
    </row>
    <row r="114" ht="12.75">
      <c r="F114" s="564"/>
    </row>
    <row r="115" ht="12.75">
      <c r="F115" s="564"/>
    </row>
    <row r="116" ht="12.75">
      <c r="F116" s="564"/>
    </row>
    <row r="117" ht="12.75">
      <c r="F117" s="564"/>
    </row>
    <row r="118" ht="12.75">
      <c r="F118" s="564"/>
    </row>
    <row r="119" ht="12.75">
      <c r="F119" s="564"/>
    </row>
    <row r="120" ht="12.75">
      <c r="F120" s="564"/>
    </row>
    <row r="121" ht="12.75">
      <c r="F121" s="564"/>
    </row>
    <row r="122" ht="12.75">
      <c r="F122" s="564"/>
    </row>
    <row r="123" ht="12.75">
      <c r="F123" s="564"/>
    </row>
    <row r="124" ht="12.75">
      <c r="F124" s="564"/>
    </row>
    <row r="125" ht="12.75">
      <c r="F125" s="564"/>
    </row>
    <row r="126" ht="12.75">
      <c r="F126" s="564"/>
    </row>
    <row r="127" ht="12.75">
      <c r="F127" s="564"/>
    </row>
    <row r="128" ht="12.75">
      <c r="F128" s="564"/>
    </row>
    <row r="129" ht="12.75">
      <c r="F129" s="564"/>
    </row>
    <row r="130" ht="12.75">
      <c r="F130" s="564"/>
    </row>
    <row r="131" ht="12.75">
      <c r="F131" s="564"/>
    </row>
    <row r="132" ht="12.75">
      <c r="F132" s="564"/>
    </row>
    <row r="133" ht="12.75">
      <c r="F133" s="564"/>
    </row>
    <row r="134" ht="12.75">
      <c r="F134" s="564"/>
    </row>
    <row r="135" ht="12.75">
      <c r="F135" s="564"/>
    </row>
    <row r="136" ht="12.75">
      <c r="F136" s="564"/>
    </row>
    <row r="137" ht="12.75">
      <c r="F137" s="564"/>
    </row>
    <row r="138" ht="12.75">
      <c r="F138" s="564"/>
    </row>
    <row r="139" ht="12.75">
      <c r="F139" s="564"/>
    </row>
    <row r="140" ht="12.75">
      <c r="F140" s="564"/>
    </row>
    <row r="141" spans="2:6" ht="15.75">
      <c r="B141" s="501" t="s">
        <v>692</v>
      </c>
      <c r="C141" s="501"/>
      <c r="D141" s="501"/>
      <c r="E141" s="504" t="e">
        <f>IF(E109=#REF!,"OK","NUK KUADRON")</f>
        <v>#REF!</v>
      </c>
      <c r="F141" s="580" t="e">
        <f>IF(F109=#REF!,"OK","NUK KUADRON")</f>
        <v>#REF!</v>
      </c>
    </row>
    <row r="142" spans="5:6" ht="15.75">
      <c r="E142" s="500"/>
      <c r="F142" s="581"/>
    </row>
    <row r="143" spans="2:6" ht="15.75">
      <c r="B143" s="502" t="s">
        <v>688</v>
      </c>
      <c r="C143" s="502"/>
      <c r="D143" s="502"/>
      <c r="E143" s="505" t="e">
        <f>E109-#REF!</f>
        <v>#REF!</v>
      </c>
      <c r="F143" s="505" t="e">
        <f>F109-#REF!</f>
        <v>#REF!</v>
      </c>
    </row>
    <row r="144" spans="5:6" ht="15.75">
      <c r="E144" s="500"/>
      <c r="F144" s="581"/>
    </row>
    <row r="145" spans="2:6" ht="15.75">
      <c r="B145" s="509" t="s">
        <v>693</v>
      </c>
      <c r="C145" s="509"/>
      <c r="D145" s="509"/>
      <c r="E145" s="507" t="e">
        <f>E143</f>
        <v>#REF!</v>
      </c>
      <c r="F145" s="507" t="e">
        <f>F143</f>
        <v>#REF!</v>
      </c>
    </row>
    <row r="146" ht="12.75">
      <c r="F146" s="564"/>
    </row>
    <row r="147" ht="12.75">
      <c r="F147" s="564"/>
    </row>
    <row r="148" ht="12.75">
      <c r="F148" s="564"/>
    </row>
    <row r="149" ht="12.75">
      <c r="F149" s="564"/>
    </row>
    <row r="150" ht="12.75">
      <c r="F150" s="564"/>
    </row>
    <row r="151" ht="12.75">
      <c r="F151" s="564"/>
    </row>
    <row r="152" ht="12.75">
      <c r="F152" s="564"/>
    </row>
    <row r="153" ht="12.75">
      <c r="F153" s="564"/>
    </row>
    <row r="154" ht="12.75">
      <c r="F154" s="564"/>
    </row>
    <row r="155" ht="12.75">
      <c r="F155" s="564"/>
    </row>
    <row r="156" ht="12.75">
      <c r="F156" s="564"/>
    </row>
    <row r="157" ht="12.75">
      <c r="F157" s="564"/>
    </row>
    <row r="158" ht="12.75">
      <c r="F158" s="564"/>
    </row>
    <row r="159" ht="12.75">
      <c r="F159" s="564"/>
    </row>
    <row r="160" ht="12.75">
      <c r="F160" s="564"/>
    </row>
    <row r="161" ht="12.75">
      <c r="F161" s="564"/>
    </row>
    <row r="162" ht="12.75">
      <c r="F162" s="564"/>
    </row>
    <row r="163" ht="12.75">
      <c r="F163" s="564"/>
    </row>
    <row r="164" ht="12.75">
      <c r="F164" s="564"/>
    </row>
    <row r="165" ht="12.75">
      <c r="F165" s="564"/>
    </row>
    <row r="166" ht="12.75">
      <c r="F166" s="564"/>
    </row>
    <row r="167" ht="12.75">
      <c r="F167" s="564"/>
    </row>
    <row r="168" ht="12.75">
      <c r="F168" s="564"/>
    </row>
    <row r="169" ht="12.75">
      <c r="F169" s="564"/>
    </row>
    <row r="170" ht="12.75">
      <c r="F170" s="564"/>
    </row>
    <row r="171" ht="12.75">
      <c r="F171" s="564"/>
    </row>
    <row r="172" ht="12.75">
      <c r="F172" s="564"/>
    </row>
    <row r="173" ht="12.75">
      <c r="F173" s="564"/>
    </row>
    <row r="174" ht="12.75">
      <c r="F174" s="564"/>
    </row>
    <row r="175" ht="12.75">
      <c r="F175" s="564"/>
    </row>
    <row r="176" ht="12.75">
      <c r="F176" s="564"/>
    </row>
    <row r="177" ht="12.75">
      <c r="F177" s="564"/>
    </row>
  </sheetData>
  <mergeCells count="6">
    <mergeCell ref="B2:F2"/>
    <mergeCell ref="A4:A5"/>
    <mergeCell ref="B4:B5"/>
    <mergeCell ref="E4:E5"/>
    <mergeCell ref="F4:F5"/>
    <mergeCell ref="D4:D5"/>
  </mergeCells>
  <printOptions/>
  <pageMargins left="0.29" right="0.18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2:M102"/>
  <sheetViews>
    <sheetView workbookViewId="0" topLeftCell="A55">
      <selection activeCell="J64" sqref="J64"/>
    </sheetView>
  </sheetViews>
  <sheetFormatPr defaultColWidth="9.140625" defaultRowHeight="12.75"/>
  <cols>
    <col min="1" max="1" width="4.8515625" style="0" customWidth="1"/>
    <col min="7" max="7" width="6.8515625" style="0" customWidth="1"/>
    <col min="8" max="8" width="4.00390625" style="0" customWidth="1"/>
    <col min="9" max="9" width="12.7109375" style="0" customWidth="1"/>
    <col min="10" max="10" width="14.00390625" style="0" customWidth="1"/>
    <col min="11" max="11" width="14.57421875" style="0" customWidth="1"/>
  </cols>
  <sheetData>
    <row r="2" spans="2:11" ht="16.5">
      <c r="B2" s="662" t="s">
        <v>126</v>
      </c>
      <c r="C2" s="662"/>
      <c r="D2" s="662"/>
      <c r="E2" s="662"/>
      <c r="F2" s="662"/>
      <c r="G2" s="662"/>
      <c r="H2" s="662"/>
      <c r="I2" s="662"/>
      <c r="J2" s="662"/>
      <c r="K2" s="10">
        <v>2010</v>
      </c>
    </row>
    <row r="3" spans="2:8" ht="7.5" customHeight="1" thickBot="1">
      <c r="B3" s="1"/>
      <c r="C3" s="2"/>
      <c r="D3" s="2"/>
      <c r="E3" s="2"/>
      <c r="F3" s="2"/>
      <c r="G3" s="2"/>
      <c r="H3" s="2"/>
    </row>
    <row r="4" spans="1:11" ht="27.75" customHeight="1" thickBot="1">
      <c r="A4" s="13" t="s">
        <v>0</v>
      </c>
      <c r="B4" s="782" t="s">
        <v>124</v>
      </c>
      <c r="C4" s="783"/>
      <c r="D4" s="783"/>
      <c r="E4" s="783"/>
      <c r="F4" s="783"/>
      <c r="G4" s="784"/>
      <c r="H4" s="385" t="s">
        <v>584</v>
      </c>
      <c r="I4" s="14" t="s">
        <v>2</v>
      </c>
      <c r="J4" s="15" t="s">
        <v>1</v>
      </c>
      <c r="K4" s="15" t="s">
        <v>3</v>
      </c>
    </row>
    <row r="5" spans="1:11" ht="12.75" customHeight="1">
      <c r="A5" s="12"/>
      <c r="B5" s="791"/>
      <c r="C5" s="792"/>
      <c r="D5" s="792"/>
      <c r="E5" s="792"/>
      <c r="F5" s="792"/>
      <c r="G5" s="793"/>
      <c r="H5" s="400"/>
      <c r="I5" s="274"/>
      <c r="J5" s="264"/>
      <c r="K5" s="265"/>
    </row>
    <row r="6" spans="1:11" ht="21" customHeight="1">
      <c r="A6" s="24" t="s">
        <v>127</v>
      </c>
      <c r="B6" s="785" t="s">
        <v>128</v>
      </c>
      <c r="C6" s="786"/>
      <c r="D6" s="786"/>
      <c r="E6" s="786"/>
      <c r="F6" s="786"/>
      <c r="G6" s="787"/>
      <c r="H6" s="394"/>
      <c r="I6" s="254"/>
      <c r="J6" s="254"/>
      <c r="K6" s="254"/>
    </row>
    <row r="7" spans="1:11" ht="21" customHeight="1">
      <c r="A7" s="36">
        <v>1</v>
      </c>
      <c r="B7" s="788" t="s">
        <v>129</v>
      </c>
      <c r="C7" s="789"/>
      <c r="D7" s="789"/>
      <c r="E7" s="789"/>
      <c r="F7" s="789"/>
      <c r="G7" s="790"/>
      <c r="H7" s="395">
        <v>1</v>
      </c>
      <c r="I7" s="249">
        <v>411</v>
      </c>
      <c r="J7" s="389">
        <v>10793538</v>
      </c>
      <c r="K7" s="389">
        <v>12896677</v>
      </c>
    </row>
    <row r="8" spans="1:13" ht="31.5" customHeight="1">
      <c r="A8" s="38">
        <v>2</v>
      </c>
      <c r="B8" s="764" t="s">
        <v>130</v>
      </c>
      <c r="C8" s="765"/>
      <c r="D8" s="765"/>
      <c r="E8" s="765"/>
      <c r="F8" s="765"/>
      <c r="G8" s="766"/>
      <c r="H8" s="138">
        <v>2</v>
      </c>
      <c r="I8" s="250"/>
      <c r="J8" s="390">
        <f>J9+J10</f>
        <v>-9313105</v>
      </c>
      <c r="K8" s="390">
        <f>K9+K10</f>
        <v>-11788948</v>
      </c>
      <c r="M8" s="388"/>
    </row>
    <row r="9" spans="1:13" ht="17.25" customHeight="1">
      <c r="A9" s="38"/>
      <c r="B9" s="747" t="s">
        <v>585</v>
      </c>
      <c r="C9" s="748"/>
      <c r="D9" s="748"/>
      <c r="E9" s="748"/>
      <c r="F9" s="748"/>
      <c r="G9" s="749"/>
      <c r="H9" s="383"/>
      <c r="I9" s="250">
        <v>401</v>
      </c>
      <c r="J9" s="390">
        <v>-8327423</v>
      </c>
      <c r="K9" s="390">
        <v>-10781824</v>
      </c>
      <c r="M9">
        <v>-9744007</v>
      </c>
    </row>
    <row r="10" spans="1:11" ht="18" customHeight="1">
      <c r="A10" s="38"/>
      <c r="B10" s="747" t="s">
        <v>586</v>
      </c>
      <c r="C10" s="748"/>
      <c r="D10" s="748"/>
      <c r="E10" s="748"/>
      <c r="F10" s="748"/>
      <c r="G10" s="383"/>
      <c r="H10" s="383"/>
      <c r="I10" s="250">
        <v>421</v>
      </c>
      <c r="J10" s="390">
        <v>-985682</v>
      </c>
      <c r="K10" s="390">
        <v>-1007124</v>
      </c>
    </row>
    <row r="11" spans="1:11" ht="21" customHeight="1">
      <c r="A11" s="38">
        <v>3</v>
      </c>
      <c r="B11" s="764" t="s">
        <v>131</v>
      </c>
      <c r="C11" s="765"/>
      <c r="D11" s="765"/>
      <c r="E11" s="765"/>
      <c r="F11" s="765"/>
      <c r="G11" s="766"/>
      <c r="H11" s="138"/>
      <c r="I11" s="275"/>
      <c r="J11" s="390"/>
      <c r="K11" s="390"/>
    </row>
    <row r="12" spans="1:11" ht="21" customHeight="1">
      <c r="A12" s="38">
        <v>4</v>
      </c>
      <c r="B12" s="744" t="s">
        <v>132</v>
      </c>
      <c r="C12" s="745"/>
      <c r="D12" s="745"/>
      <c r="E12" s="745"/>
      <c r="F12" s="745"/>
      <c r="G12" s="746"/>
      <c r="H12" s="135"/>
      <c r="I12" s="250">
        <v>667</v>
      </c>
      <c r="J12" s="390"/>
      <c r="K12" s="390"/>
    </row>
    <row r="13" spans="1:11" ht="21" customHeight="1">
      <c r="A13" s="38">
        <v>5</v>
      </c>
      <c r="B13" s="744" t="s">
        <v>587</v>
      </c>
      <c r="C13" s="745"/>
      <c r="D13" s="745"/>
      <c r="E13" s="745"/>
      <c r="F13" s="745"/>
      <c r="G13" s="746"/>
      <c r="H13" s="135">
        <v>3</v>
      </c>
      <c r="I13" s="250"/>
      <c r="J13" s="390">
        <f>J14+J15+J16+J17+J18+J19+J20+J21+J22+J23+J24+J25</f>
        <v>-1543584</v>
      </c>
      <c r="K13" s="390">
        <f>K14+K15+K16+K17+K18+K19+K20+K21+K22+K23+K24+K25</f>
        <v>-855608</v>
      </c>
    </row>
    <row r="14" spans="1:11" ht="15" customHeight="1">
      <c r="A14" s="38"/>
      <c r="B14" s="670" t="s">
        <v>588</v>
      </c>
      <c r="C14" s="665"/>
      <c r="D14" s="665"/>
      <c r="E14" s="665"/>
      <c r="F14" s="665"/>
      <c r="G14" s="666"/>
      <c r="H14" s="43"/>
      <c r="I14" s="250">
        <v>444</v>
      </c>
      <c r="J14" s="390">
        <v>-120000</v>
      </c>
      <c r="K14" s="390">
        <v>-92021</v>
      </c>
    </row>
    <row r="15" spans="1:11" ht="15" customHeight="1">
      <c r="A15" s="38"/>
      <c r="B15" s="670" t="s">
        <v>589</v>
      </c>
      <c r="C15" s="665"/>
      <c r="D15" s="665"/>
      <c r="E15" s="665"/>
      <c r="F15" s="665"/>
      <c r="G15" s="666"/>
      <c r="H15" s="43"/>
      <c r="I15" s="250">
        <v>445</v>
      </c>
      <c r="J15" s="390">
        <v>-787998</v>
      </c>
      <c r="K15" s="390">
        <v>-172530</v>
      </c>
    </row>
    <row r="16" spans="1:11" ht="15" customHeight="1">
      <c r="A16" s="38"/>
      <c r="B16" s="670" t="s">
        <v>590</v>
      </c>
      <c r="C16" s="665"/>
      <c r="D16" s="665"/>
      <c r="E16" s="665"/>
      <c r="F16" s="665"/>
      <c r="G16" s="666"/>
      <c r="H16" s="43"/>
      <c r="I16" s="250">
        <v>447</v>
      </c>
      <c r="J16" s="390">
        <v>-5000</v>
      </c>
      <c r="K16" s="390"/>
    </row>
    <row r="17" spans="1:11" ht="15" customHeight="1">
      <c r="A17" s="38"/>
      <c r="B17" s="670" t="s">
        <v>591</v>
      </c>
      <c r="C17" s="665"/>
      <c r="D17" s="665"/>
      <c r="E17" s="665"/>
      <c r="F17" s="665"/>
      <c r="G17" s="666"/>
      <c r="H17" s="43"/>
      <c r="I17" s="250">
        <v>447</v>
      </c>
      <c r="J17" s="390">
        <v>-56489</v>
      </c>
      <c r="K17" s="390"/>
    </row>
    <row r="18" spans="1:11" ht="15" customHeight="1">
      <c r="A18" s="38"/>
      <c r="B18" s="670" t="s">
        <v>773</v>
      </c>
      <c r="C18" s="665"/>
      <c r="D18" s="665"/>
      <c r="E18" s="665"/>
      <c r="F18" s="665"/>
      <c r="G18" s="666"/>
      <c r="H18" s="43"/>
      <c r="I18" s="250">
        <v>447</v>
      </c>
      <c r="J18" s="390">
        <v>-25000</v>
      </c>
      <c r="K18" s="390">
        <v>-25000</v>
      </c>
    </row>
    <row r="19" spans="1:11" ht="15" customHeight="1">
      <c r="A19" s="38"/>
      <c r="B19" s="670" t="s">
        <v>774</v>
      </c>
      <c r="C19" s="665"/>
      <c r="D19" s="665"/>
      <c r="E19" s="665"/>
      <c r="F19" s="665"/>
      <c r="G19" s="666"/>
      <c r="H19" s="43"/>
      <c r="I19" s="250">
        <v>431</v>
      </c>
      <c r="J19" s="390">
        <v>-352377</v>
      </c>
      <c r="K19" s="390">
        <v>-369257</v>
      </c>
    </row>
    <row r="20" spans="1:11" ht="15" customHeight="1">
      <c r="A20" s="38"/>
      <c r="B20" s="670" t="s">
        <v>592</v>
      </c>
      <c r="C20" s="665"/>
      <c r="D20" s="665"/>
      <c r="E20" s="665"/>
      <c r="F20" s="665"/>
      <c r="G20" s="666"/>
      <c r="H20" s="43"/>
      <c r="I20" s="250">
        <v>442</v>
      </c>
      <c r="J20" s="390">
        <v>-90300</v>
      </c>
      <c r="K20" s="390">
        <v>-87300</v>
      </c>
    </row>
    <row r="21" spans="1:11" ht="15" customHeight="1">
      <c r="A21" s="38"/>
      <c r="B21" s="670" t="s">
        <v>593</v>
      </c>
      <c r="C21" s="665"/>
      <c r="D21" s="665"/>
      <c r="E21" s="665"/>
      <c r="F21" s="665"/>
      <c r="G21" s="666"/>
      <c r="H21" s="43"/>
      <c r="I21" s="250">
        <v>634</v>
      </c>
      <c r="J21" s="390">
        <v>-55620</v>
      </c>
      <c r="K21" s="390">
        <v>-56200</v>
      </c>
    </row>
    <row r="22" spans="1:11" ht="15" customHeight="1">
      <c r="A22" s="38"/>
      <c r="B22" s="670" t="s">
        <v>790</v>
      </c>
      <c r="C22" s="665"/>
      <c r="D22" s="665"/>
      <c r="E22" s="665"/>
      <c r="F22" s="665"/>
      <c r="G22" s="666"/>
      <c r="H22" s="43"/>
      <c r="I22" s="250">
        <v>638</v>
      </c>
      <c r="J22" s="390"/>
      <c r="K22" s="390">
        <v>-1500</v>
      </c>
    </row>
    <row r="23" spans="1:11" ht="15" customHeight="1">
      <c r="A23" s="38"/>
      <c r="B23" s="670" t="s">
        <v>792</v>
      </c>
      <c r="C23" s="665"/>
      <c r="D23" s="665"/>
      <c r="E23" s="665"/>
      <c r="F23" s="665"/>
      <c r="G23" s="666"/>
      <c r="H23" s="43"/>
      <c r="I23" s="250">
        <v>638</v>
      </c>
      <c r="J23" s="390">
        <v>-46000</v>
      </c>
      <c r="K23" s="390">
        <v>-4800</v>
      </c>
    </row>
    <row r="24" spans="1:11" ht="15" customHeight="1">
      <c r="A24" s="38"/>
      <c r="B24" s="670" t="s">
        <v>791</v>
      </c>
      <c r="C24" s="665"/>
      <c r="D24" s="665"/>
      <c r="E24" s="665"/>
      <c r="F24" s="665"/>
      <c r="G24" s="666"/>
      <c r="H24" s="43"/>
      <c r="I24" s="250">
        <v>638</v>
      </c>
      <c r="J24" s="390"/>
      <c r="K24" s="390"/>
    </row>
    <row r="25" spans="1:11" ht="15" customHeight="1">
      <c r="A25" s="38"/>
      <c r="B25" s="670" t="s">
        <v>780</v>
      </c>
      <c r="C25" s="665"/>
      <c r="D25" s="665"/>
      <c r="E25" s="665"/>
      <c r="F25" s="665"/>
      <c r="G25" s="666"/>
      <c r="H25" s="43"/>
      <c r="I25" s="250">
        <v>635</v>
      </c>
      <c r="J25" s="390">
        <v>-4800</v>
      </c>
      <c r="K25" s="390">
        <v>-47000</v>
      </c>
    </row>
    <row r="26" spans="1:13" ht="15" customHeight="1">
      <c r="A26" s="38">
        <v>6</v>
      </c>
      <c r="B26" s="744" t="s">
        <v>778</v>
      </c>
      <c r="C26" s="745"/>
      <c r="D26" s="745"/>
      <c r="E26" s="745"/>
      <c r="F26" s="745"/>
      <c r="G26" s="746"/>
      <c r="H26" s="135">
        <v>4</v>
      </c>
      <c r="I26" s="250"/>
      <c r="J26" s="390">
        <f>J27+J28+J29+J31+J32</f>
        <v>-83632</v>
      </c>
      <c r="K26" s="390">
        <f>K27+K28+K29+K31+K32</f>
        <v>-60841</v>
      </c>
      <c r="M26" s="390">
        <f>M27+M28+M29+M31</f>
        <v>0</v>
      </c>
    </row>
    <row r="27" spans="1:11" ht="15" customHeight="1">
      <c r="A27" s="38"/>
      <c r="B27" s="670" t="s">
        <v>594</v>
      </c>
      <c r="C27" s="665"/>
      <c r="D27" s="665"/>
      <c r="E27" s="665"/>
      <c r="F27" s="665"/>
      <c r="G27" s="666"/>
      <c r="H27" s="43"/>
      <c r="I27" s="250">
        <v>638</v>
      </c>
      <c r="J27" s="390">
        <v>-20000</v>
      </c>
      <c r="K27" s="390"/>
    </row>
    <row r="28" spans="1:11" ht="15" customHeight="1">
      <c r="A28" s="38"/>
      <c r="B28" s="670" t="s">
        <v>595</v>
      </c>
      <c r="C28" s="665"/>
      <c r="D28" s="665"/>
      <c r="E28" s="665"/>
      <c r="F28" s="665"/>
      <c r="G28" s="135"/>
      <c r="H28" s="135"/>
      <c r="I28" s="250">
        <v>628</v>
      </c>
      <c r="J28" s="390">
        <v>-29336</v>
      </c>
      <c r="K28" s="390">
        <v>-11017</v>
      </c>
    </row>
    <row r="29" spans="1:11" ht="15" customHeight="1">
      <c r="A29" s="38"/>
      <c r="B29" s="670" t="s">
        <v>775</v>
      </c>
      <c r="C29" s="665"/>
      <c r="D29" s="665"/>
      <c r="E29" s="665"/>
      <c r="F29" s="665"/>
      <c r="G29" s="666"/>
      <c r="H29" s="135"/>
      <c r="I29" s="250">
        <v>657</v>
      </c>
      <c r="J29" s="390">
        <v>-34296</v>
      </c>
      <c r="K29" s="390">
        <v>-49824</v>
      </c>
    </row>
    <row r="30" spans="1:11" ht="15" customHeight="1">
      <c r="A30" s="38"/>
      <c r="B30" s="670" t="s">
        <v>793</v>
      </c>
      <c r="C30" s="665"/>
      <c r="D30" s="665"/>
      <c r="E30" s="665"/>
      <c r="F30" s="665"/>
      <c r="G30" s="666"/>
      <c r="H30" s="135"/>
      <c r="I30" s="250">
        <v>467</v>
      </c>
      <c r="J30" s="390">
        <v>-225000</v>
      </c>
      <c r="K30" s="390">
        <v>-225000</v>
      </c>
    </row>
    <row r="31" spans="1:11" ht="15" customHeight="1">
      <c r="A31" s="38"/>
      <c r="B31" s="670" t="s">
        <v>777</v>
      </c>
      <c r="C31" s="665"/>
      <c r="D31" s="665"/>
      <c r="E31" s="665"/>
      <c r="F31" s="665"/>
      <c r="G31" s="666"/>
      <c r="H31" s="135"/>
      <c r="I31" s="250">
        <v>467</v>
      </c>
      <c r="J31" s="390"/>
      <c r="K31" s="390"/>
    </row>
    <row r="32" spans="1:13" ht="15" customHeight="1">
      <c r="A32" s="38"/>
      <c r="B32" s="670" t="s">
        <v>779</v>
      </c>
      <c r="C32" s="665"/>
      <c r="D32" s="665"/>
      <c r="E32" s="665"/>
      <c r="F32" s="665"/>
      <c r="G32" s="666"/>
      <c r="H32" s="135"/>
      <c r="I32" s="250">
        <v>467</v>
      </c>
      <c r="J32" s="390"/>
      <c r="K32" s="390"/>
      <c r="M32" s="390">
        <f>M33+M34+M35+M36+M37</f>
        <v>0</v>
      </c>
    </row>
    <row r="33" spans="1:11" ht="27.75" customHeight="1">
      <c r="A33" s="46"/>
      <c r="B33" s="767" t="s">
        <v>133</v>
      </c>
      <c r="C33" s="768"/>
      <c r="D33" s="768"/>
      <c r="E33" s="768"/>
      <c r="F33" s="768"/>
      <c r="G33" s="769"/>
      <c r="H33" s="397"/>
      <c r="I33" s="251"/>
      <c r="J33" s="391">
        <f>J7+J8+J11+J12+J13+J26</f>
        <v>-146783</v>
      </c>
      <c r="K33" s="391">
        <f>K7+K8+K11+K12+K13+K26</f>
        <v>191280</v>
      </c>
    </row>
    <row r="34" spans="1:11" ht="12" customHeight="1">
      <c r="A34" s="38"/>
      <c r="B34" s="732"/>
      <c r="C34" s="733"/>
      <c r="D34" s="733"/>
      <c r="E34" s="733"/>
      <c r="F34" s="733"/>
      <c r="G34" s="734"/>
      <c r="H34" s="141"/>
      <c r="I34" s="172"/>
      <c r="J34" s="390"/>
      <c r="K34" s="390"/>
    </row>
    <row r="35" spans="1:11" ht="21" customHeight="1">
      <c r="A35" s="46" t="s">
        <v>149</v>
      </c>
      <c r="B35" s="779" t="s">
        <v>134</v>
      </c>
      <c r="C35" s="780"/>
      <c r="D35" s="780"/>
      <c r="E35" s="780"/>
      <c r="F35" s="780"/>
      <c r="G35" s="781"/>
      <c r="H35" s="396">
        <v>5</v>
      </c>
      <c r="I35" s="206"/>
      <c r="J35" s="391"/>
      <c r="K35" s="391"/>
    </row>
    <row r="36" spans="1:11" ht="29.25" customHeight="1">
      <c r="A36" s="38">
        <v>1</v>
      </c>
      <c r="B36" s="732" t="s">
        <v>135</v>
      </c>
      <c r="C36" s="733"/>
      <c r="D36" s="733"/>
      <c r="E36" s="733"/>
      <c r="F36" s="733"/>
      <c r="G36" s="734"/>
      <c r="H36" s="141"/>
      <c r="I36" s="250"/>
      <c r="J36" s="390"/>
      <c r="K36" s="390"/>
    </row>
    <row r="37" spans="1:11" ht="21" customHeight="1">
      <c r="A37" s="38">
        <v>2</v>
      </c>
      <c r="B37" s="732" t="s">
        <v>136</v>
      </c>
      <c r="C37" s="733"/>
      <c r="D37" s="733"/>
      <c r="E37" s="733"/>
      <c r="F37" s="733"/>
      <c r="G37" s="734"/>
      <c r="H37" s="141"/>
      <c r="I37" s="173"/>
      <c r="J37" s="390"/>
      <c r="K37" s="390"/>
    </row>
    <row r="38" spans="1:11" ht="21" customHeight="1">
      <c r="A38" s="38">
        <v>3</v>
      </c>
      <c r="B38" s="744" t="s">
        <v>137</v>
      </c>
      <c r="C38" s="745"/>
      <c r="D38" s="745"/>
      <c r="E38" s="745"/>
      <c r="F38" s="745"/>
      <c r="G38" s="746"/>
      <c r="H38" s="135"/>
      <c r="I38" s="172"/>
      <c r="J38" s="390"/>
      <c r="K38" s="390"/>
    </row>
    <row r="39" spans="1:11" ht="21" customHeight="1">
      <c r="A39" s="38">
        <v>4</v>
      </c>
      <c r="B39" s="744" t="s">
        <v>138</v>
      </c>
      <c r="C39" s="745"/>
      <c r="D39" s="745"/>
      <c r="E39" s="745"/>
      <c r="F39" s="745"/>
      <c r="G39" s="746"/>
      <c r="H39" s="135"/>
      <c r="I39" s="570">
        <v>767</v>
      </c>
      <c r="J39" s="390">
        <v>37</v>
      </c>
      <c r="K39" s="390">
        <v>78</v>
      </c>
    </row>
    <row r="40" spans="1:11" ht="21" customHeight="1">
      <c r="A40" s="38">
        <v>5</v>
      </c>
      <c r="B40" s="744" t="s">
        <v>139</v>
      </c>
      <c r="C40" s="745"/>
      <c r="D40" s="745"/>
      <c r="E40" s="745"/>
      <c r="F40" s="745"/>
      <c r="G40" s="746"/>
      <c r="H40" s="135"/>
      <c r="I40" s="172"/>
      <c r="J40" s="390"/>
      <c r="K40" s="390"/>
    </row>
    <row r="41" spans="1:11" ht="28.5" customHeight="1">
      <c r="A41" s="46"/>
      <c r="B41" s="767" t="s">
        <v>140</v>
      </c>
      <c r="C41" s="768"/>
      <c r="D41" s="768"/>
      <c r="E41" s="768"/>
      <c r="F41" s="768"/>
      <c r="G41" s="769"/>
      <c r="H41" s="397"/>
      <c r="I41" s="206"/>
      <c r="J41" s="391">
        <f>SUM(J36:J40)</f>
        <v>37</v>
      </c>
      <c r="K41" s="391">
        <f>SUM(K36:K40)</f>
        <v>78</v>
      </c>
    </row>
    <row r="42" spans="1:11" ht="12" customHeight="1">
      <c r="A42" s="38"/>
      <c r="B42" s="656"/>
      <c r="C42" s="657"/>
      <c r="D42" s="657"/>
      <c r="E42" s="657"/>
      <c r="F42" s="657"/>
      <c r="G42" s="658"/>
      <c r="H42" s="367"/>
      <c r="I42" s="172"/>
      <c r="J42" s="390"/>
      <c r="K42" s="390"/>
    </row>
    <row r="43" spans="1:11" ht="21" customHeight="1">
      <c r="A43" s="46" t="s">
        <v>150</v>
      </c>
      <c r="B43" s="667" t="s">
        <v>141</v>
      </c>
      <c r="C43" s="664"/>
      <c r="D43" s="664"/>
      <c r="E43" s="664"/>
      <c r="F43" s="664"/>
      <c r="G43" s="655"/>
      <c r="H43" s="368">
        <v>6</v>
      </c>
      <c r="I43" s="206"/>
      <c r="J43" s="391"/>
      <c r="K43" s="391"/>
    </row>
    <row r="44" spans="1:11" ht="21" customHeight="1">
      <c r="A44" s="38">
        <v>1</v>
      </c>
      <c r="B44" s="744" t="s">
        <v>143</v>
      </c>
      <c r="C44" s="745"/>
      <c r="D44" s="745"/>
      <c r="E44" s="745"/>
      <c r="F44" s="745"/>
      <c r="G44" s="746"/>
      <c r="H44" s="135"/>
      <c r="I44" s="172"/>
      <c r="J44" s="390"/>
      <c r="K44" s="390"/>
    </row>
    <row r="45" spans="1:11" ht="21" customHeight="1">
      <c r="A45" s="38">
        <v>2</v>
      </c>
      <c r="B45" s="764" t="s">
        <v>142</v>
      </c>
      <c r="C45" s="765"/>
      <c r="D45" s="765"/>
      <c r="E45" s="765"/>
      <c r="F45" s="765"/>
      <c r="G45" s="766"/>
      <c r="H45" s="138"/>
      <c r="I45" s="250">
        <v>468</v>
      </c>
      <c r="J45" s="390"/>
      <c r="K45" s="390"/>
    </row>
    <row r="46" spans="1:11" ht="21" customHeight="1">
      <c r="A46" s="38">
        <v>3</v>
      </c>
      <c r="B46" s="744" t="s">
        <v>144</v>
      </c>
      <c r="C46" s="745"/>
      <c r="D46" s="745"/>
      <c r="E46" s="745"/>
      <c r="F46" s="745"/>
      <c r="G46" s="746"/>
      <c r="H46" s="135"/>
      <c r="I46" s="250"/>
      <c r="J46" s="390"/>
      <c r="K46" s="390"/>
    </row>
    <row r="47" spans="1:11" ht="17.25" customHeight="1">
      <c r="A47" s="38">
        <v>4</v>
      </c>
      <c r="B47" s="744" t="s">
        <v>145</v>
      </c>
      <c r="C47" s="745"/>
      <c r="D47" s="745"/>
      <c r="E47" s="745"/>
      <c r="F47" s="745"/>
      <c r="G47" s="746"/>
      <c r="H47" s="135"/>
      <c r="I47" s="570">
        <v>457</v>
      </c>
      <c r="J47" s="390">
        <v>-45000</v>
      </c>
      <c r="K47" s="390"/>
    </row>
    <row r="48" spans="1:11" ht="12.75" customHeight="1">
      <c r="A48" s="38">
        <v>5</v>
      </c>
      <c r="B48" s="697" t="s">
        <v>776</v>
      </c>
      <c r="C48" s="698"/>
      <c r="D48" s="698"/>
      <c r="E48" s="698"/>
      <c r="F48" s="698"/>
      <c r="G48" s="699"/>
      <c r="H48" s="369"/>
      <c r="I48" s="250">
        <v>769</v>
      </c>
      <c r="J48" s="390"/>
      <c r="K48" s="390">
        <v>2831</v>
      </c>
    </row>
    <row r="49" spans="1:11" ht="12.75" customHeight="1">
      <c r="A49" s="38">
        <v>6</v>
      </c>
      <c r="B49" s="697" t="s">
        <v>812</v>
      </c>
      <c r="C49" s="698"/>
      <c r="D49" s="698"/>
      <c r="E49" s="698"/>
      <c r="F49" s="698"/>
      <c r="G49" s="699"/>
      <c r="H49" s="369"/>
      <c r="I49" s="250">
        <v>669</v>
      </c>
      <c r="J49" s="390">
        <v>-216</v>
      </c>
      <c r="K49" s="390"/>
    </row>
    <row r="50" spans="1:11" ht="12.75" customHeight="1">
      <c r="A50" s="38">
        <v>7</v>
      </c>
      <c r="B50" s="697" t="s">
        <v>785</v>
      </c>
      <c r="C50" s="698"/>
      <c r="D50" s="698"/>
      <c r="E50" s="698"/>
      <c r="F50" s="698"/>
      <c r="G50" s="699"/>
      <c r="H50" s="369"/>
      <c r="I50" s="250">
        <v>468</v>
      </c>
      <c r="J50" s="390"/>
      <c r="K50" s="390"/>
    </row>
    <row r="51" spans="1:11" ht="12.75" customHeight="1">
      <c r="A51" s="38">
        <v>8</v>
      </c>
      <c r="B51" s="697" t="s">
        <v>786</v>
      </c>
      <c r="C51" s="698"/>
      <c r="D51" s="698"/>
      <c r="E51" s="698"/>
      <c r="F51" s="698"/>
      <c r="G51" s="699"/>
      <c r="H51" s="369"/>
      <c r="I51" s="250"/>
      <c r="J51" s="390"/>
      <c r="K51" s="390"/>
    </row>
    <row r="52" spans="1:11" ht="28.5" customHeight="1">
      <c r="A52" s="46"/>
      <c r="B52" s="770" t="s">
        <v>146</v>
      </c>
      <c r="C52" s="771"/>
      <c r="D52" s="771"/>
      <c r="E52" s="771"/>
      <c r="F52" s="771"/>
      <c r="G52" s="772"/>
      <c r="H52" s="398"/>
      <c r="I52" s="251"/>
      <c r="J52" s="391">
        <f>SUM(J44:J51)</f>
        <v>-45216</v>
      </c>
      <c r="K52" s="391">
        <f>SUM(K44:K51)</f>
        <v>2831</v>
      </c>
    </row>
    <row r="53" spans="1:11" ht="11.25" customHeight="1">
      <c r="A53" s="51"/>
      <c r="B53" s="76"/>
      <c r="C53" s="77"/>
      <c r="D53" s="77"/>
      <c r="E53" s="77"/>
      <c r="F53" s="77"/>
      <c r="G53" s="78"/>
      <c r="H53" s="78"/>
      <c r="I53" s="250"/>
      <c r="J53" s="390"/>
      <c r="K53" s="390"/>
    </row>
    <row r="54" spans="1:11" ht="18" customHeight="1">
      <c r="A54" s="46"/>
      <c r="B54" s="776" t="s">
        <v>151</v>
      </c>
      <c r="C54" s="777"/>
      <c r="D54" s="777"/>
      <c r="E54" s="777"/>
      <c r="F54" s="777"/>
      <c r="G54" s="778"/>
      <c r="H54" s="399">
        <v>7</v>
      </c>
      <c r="I54" s="251"/>
      <c r="J54" s="391">
        <f>J33+J41+J52</f>
        <v>-191962</v>
      </c>
      <c r="K54" s="391">
        <f>K33+K41+K52</f>
        <v>194189</v>
      </c>
    </row>
    <row r="55" spans="1:11" ht="21" customHeight="1">
      <c r="A55" s="38"/>
      <c r="B55" s="744" t="s">
        <v>147</v>
      </c>
      <c r="C55" s="745"/>
      <c r="D55" s="745"/>
      <c r="E55" s="745"/>
      <c r="F55" s="745"/>
      <c r="G55" s="746"/>
      <c r="H55" s="135">
        <v>8</v>
      </c>
      <c r="I55" s="250"/>
      <c r="J55" s="390">
        <v>1420626</v>
      </c>
      <c r="K55" s="390">
        <v>1226437</v>
      </c>
    </row>
    <row r="56" spans="1:11" ht="18.75" customHeight="1">
      <c r="A56" s="79"/>
      <c r="B56" s="773" t="s">
        <v>148</v>
      </c>
      <c r="C56" s="774"/>
      <c r="D56" s="774"/>
      <c r="E56" s="774"/>
      <c r="F56" s="774"/>
      <c r="G56" s="775"/>
      <c r="H56" s="393">
        <v>9</v>
      </c>
      <c r="I56" s="266"/>
      <c r="J56" s="392">
        <f>J54+J55</f>
        <v>1228664</v>
      </c>
      <c r="K56" s="392">
        <f>K54+K55</f>
        <v>1420626</v>
      </c>
    </row>
    <row r="96" spans="2:11" ht="15.75">
      <c r="B96" s="501" t="s">
        <v>687</v>
      </c>
      <c r="C96" s="501"/>
      <c r="D96" s="501"/>
      <c r="E96" s="501"/>
      <c r="F96" s="501"/>
      <c r="G96" s="501"/>
      <c r="H96" s="501"/>
      <c r="I96" s="504" t="str">
        <f>IF(J56='BILANCI(AKTIVI)(2)'!J4,"OK","NUK KUADRON")</f>
        <v>OK</v>
      </c>
      <c r="J96" s="501"/>
      <c r="K96" s="504" t="str">
        <f>IF(L56='BILANCI(AKTIVI)(2)'!L4,"OK","NUK KUADRON")</f>
        <v>OK</v>
      </c>
    </row>
    <row r="97" spans="9:11" ht="15.75">
      <c r="I97" s="10"/>
      <c r="K97" s="10"/>
    </row>
    <row r="98" spans="3:11" ht="15.75">
      <c r="C98" s="502" t="s">
        <v>688</v>
      </c>
      <c r="D98" s="502"/>
      <c r="E98" s="502"/>
      <c r="F98" s="502"/>
      <c r="G98" s="502"/>
      <c r="H98" s="502"/>
      <c r="I98" s="505">
        <f>J56-'BILANCI(AKTIVI)(2)'!J4</f>
        <v>0</v>
      </c>
      <c r="J98" s="502"/>
      <c r="K98" s="505">
        <f>L56-'BILANCI(AKTIVI)(2)'!L4</f>
        <v>0</v>
      </c>
    </row>
    <row r="99" spans="9:11" ht="15.75">
      <c r="I99" s="506"/>
      <c r="K99" s="506"/>
    </row>
    <row r="100" spans="3:11" ht="15.75">
      <c r="C100" s="503" t="s">
        <v>689</v>
      </c>
      <c r="D100" s="503"/>
      <c r="E100" s="503"/>
      <c r="F100" s="503"/>
      <c r="G100" s="503"/>
      <c r="H100" s="503"/>
      <c r="I100" s="507">
        <f>I98</f>
        <v>0</v>
      </c>
      <c r="J100" s="509"/>
      <c r="K100" s="507">
        <f>K98</f>
        <v>0</v>
      </c>
    </row>
    <row r="102" ht="12.75">
      <c r="I102" t="s">
        <v>781</v>
      </c>
    </row>
  </sheetData>
  <mergeCells count="53">
    <mergeCell ref="B29:G29"/>
    <mergeCell ref="B20:G20"/>
    <mergeCell ref="B21:G21"/>
    <mergeCell ref="B2:J2"/>
    <mergeCell ref="B4:G4"/>
    <mergeCell ref="B6:G6"/>
    <mergeCell ref="B7:G7"/>
    <mergeCell ref="B5:G5"/>
    <mergeCell ref="B33:G33"/>
    <mergeCell ref="B34:G34"/>
    <mergeCell ref="B35:G35"/>
    <mergeCell ref="B50:G50"/>
    <mergeCell ref="B56:G56"/>
    <mergeCell ref="B55:G55"/>
    <mergeCell ref="B54:G54"/>
    <mergeCell ref="B8:G8"/>
    <mergeCell ref="B45:G45"/>
    <mergeCell ref="B46:G46"/>
    <mergeCell ref="B37:G37"/>
    <mergeCell ref="B38:G38"/>
    <mergeCell ref="B39:G39"/>
    <mergeCell ref="B40:G40"/>
    <mergeCell ref="B43:G43"/>
    <mergeCell ref="B44:G44"/>
    <mergeCell ref="B47:G47"/>
    <mergeCell ref="B52:G52"/>
    <mergeCell ref="B51:G51"/>
    <mergeCell ref="B9:G9"/>
    <mergeCell ref="B10:F10"/>
    <mergeCell ref="B26:G26"/>
    <mergeCell ref="B15:G15"/>
    <mergeCell ref="B16:G16"/>
    <mergeCell ref="B17:G17"/>
    <mergeCell ref="B18:G18"/>
    <mergeCell ref="B49:G49"/>
    <mergeCell ref="B24:G24"/>
    <mergeCell ref="B30:G30"/>
    <mergeCell ref="B36:G36"/>
    <mergeCell ref="B31:G31"/>
    <mergeCell ref="B32:G32"/>
    <mergeCell ref="B28:F28"/>
    <mergeCell ref="B48:G48"/>
    <mergeCell ref="B41:G41"/>
    <mergeCell ref="B42:G42"/>
    <mergeCell ref="B11:G11"/>
    <mergeCell ref="B12:G12"/>
    <mergeCell ref="B13:G13"/>
    <mergeCell ref="B27:G27"/>
    <mergeCell ref="B22:G22"/>
    <mergeCell ref="B23:G23"/>
    <mergeCell ref="B25:G25"/>
    <mergeCell ref="B14:G14"/>
    <mergeCell ref="B19:G19"/>
  </mergeCells>
  <printOptions/>
  <pageMargins left="0.32" right="0.21" top="0.84" bottom="0.6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Bashkim</dc:creator>
  <cp:keywords/>
  <dc:description/>
  <cp:lastModifiedBy>Bashkim</cp:lastModifiedBy>
  <cp:lastPrinted>2011-03-09T16:49:14Z</cp:lastPrinted>
  <dcterms:created xsi:type="dcterms:W3CDTF">2009-01-01T19:35:49Z</dcterms:created>
  <dcterms:modified xsi:type="dcterms:W3CDTF">2011-06-09T14:28:24Z</dcterms:modified>
  <cp:category/>
  <cp:version/>
  <cp:contentType/>
  <cp:contentStatus/>
</cp:coreProperties>
</file>