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AKTIVI PASIV  " sheetId="1" r:id="rId1"/>
    <sheet name="Te ardhura+shpenzime" sheetId="2" r:id="rId2"/>
    <sheet name="kapitalet e veta" sheetId="3" r:id="rId3"/>
    <sheet name="m indirekte" sheetId="4" r:id="rId4"/>
  </sheets>
  <definedNames/>
  <calcPr fullCalcOnLoad="1"/>
</workbook>
</file>

<file path=xl/comments4.xml><?xml version="1.0" encoding="utf-8"?>
<comments xmlns="http://schemas.openxmlformats.org/spreadsheetml/2006/main">
  <authors>
    <author>Financa</author>
  </authors>
  <commentList>
    <comment ref="D7" authorId="0">
      <text>
        <r>
          <rPr>
            <b/>
            <sz val="8"/>
            <rFont val="Tahoma"/>
            <family val="0"/>
          </rPr>
          <t>Financa:</t>
        </r>
        <r>
          <rPr>
            <sz val="8"/>
            <rFont val="Tahoma"/>
            <family val="0"/>
          </rPr>
          <t xml:space="preserve">
duheet pare se nuk eshte kopjuar si duhet 
</t>
        </r>
      </text>
    </comment>
  </commentList>
</comments>
</file>

<file path=xl/sharedStrings.xml><?xml version="1.0" encoding="utf-8"?>
<sst xmlns="http://schemas.openxmlformats.org/spreadsheetml/2006/main" count="240" uniqueCount="200">
  <si>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</si>
  <si>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</si>
  <si>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</si>
  <si>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</si>
  <si>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</si>
  <si>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</si>
  <si>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</si>
  <si>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</si>
  <si>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</si>
  <si>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</si>
  <si>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</si>
  <si>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</si>
  <si>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</si>
  <si>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</si>
  <si>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</si>
  <si>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</si>
  <si>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</si>
  <si>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</si>
  <si>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</si>
  <si>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</si>
  <si>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</si>
  <si>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</si>
  <si>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</si>
  <si>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</si>
  <si>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</si>
  <si>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</si>
  <si>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</si>
  <si>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</si>
  <si>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</si>
  <si>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</si>
  <si>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</si>
  <si>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</si>
  <si>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</si>
  <si>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</si>
  <si>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</si>
  <si>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</si>
  <si>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</si>
  <si>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</si>
  <si>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</si>
  <si>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</si>
  <si>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</si>
  <si>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</si>
  <si>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</si>
  <si>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</si>
  <si>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</si>
  <si>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</si>
  <si>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</si>
  <si>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</si>
  <si>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</si>
  <si>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</si>
  <si>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</si>
  <si>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</si>
  <si>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</si>
  <si>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</si>
  <si>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</si>
  <si>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</si>
  <si>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</si>
  <si>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</si>
  <si>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</si>
  <si>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</si>
  <si>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</si>
  <si>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</si>
  <si>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</si>
  <si>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</si>
  <si>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</si>
  <si>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</si>
  <si>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</si>
  <si>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</si>
  <si>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</si>
  <si>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</si>
  <si>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</si>
  <si>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</si>
  <si>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</si>
  <si>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</si>
  <si>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</si>
  <si>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</si>
  <si>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</si>
  <si>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</si>
  <si>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</si>
  <si>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</si>
  <si>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</si>
  <si>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</si>
  <si>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</si>
  <si>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</si>
  <si>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</si>
  <si>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</si>
  <si>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</si>
  <si>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</si>
  <si>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</si>
  <si>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</si>
  <si>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</si>
  <si>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</si>
  <si>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</si>
  <si>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</si>
  <si>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</si>
  <si>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</si>
  <si>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</si>
  <si>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</si>
  <si>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</si>
  <si>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</si>
  <si>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</si>
  <si>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</si>
  <si>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</si>
  <si>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</si>
  <si>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</si>
  <si>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</si>
  <si>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</si>
  <si>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</si>
  <si>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</si>
  <si>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</si>
  <si>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</si>
  <si>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</si>
  <si>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</si>
  <si>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</si>
  <si>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</si>
  <si>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</si>
  <si>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</si>
  <si>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</si>
  <si>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</si>
  <si>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</si>
  <si>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</si>
  <si>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</si>
  <si>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</si>
  <si>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</si>
  <si>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</si>
  <si>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</si>
  <si>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</si>
  <si>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</si>
  <si>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</si>
  <si>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</si>
  <si>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</si>
  <si>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</si>
  <si>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</si>
  <si>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</si>
  <si>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</si>
  <si>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</si>
  <si>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</si>
  <si>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</si>
  <si>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</si>
  <si>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</si>
  <si>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</si>
  <si>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</si>
  <si>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</si>
  <si>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</si>
  <si>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</si>
  <si>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</si>
  <si>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</si>
  <si>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</si>
  <si>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</si>
  <si>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</si>
  <si>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</si>
  <si>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</si>
  <si>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</si>
  <si>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</si>
  <si>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</si>
  <si>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</si>
  <si>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</si>
  <si>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</si>
  <si>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</si>
  <si>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</si>
  <si>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</si>
  <si>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</si>
  <si>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</si>
  <si>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Leke</t>
  </si>
  <si>
    <t xml:space="preserve"> Ne/ Leke</t>
  </si>
  <si>
    <t xml:space="preserve"> </t>
  </si>
  <si>
    <t>ADMINISTRATORI</t>
  </si>
  <si>
    <t>a</t>
  </si>
  <si>
    <t>b</t>
  </si>
  <si>
    <t>Miete monetare ne banke</t>
  </si>
  <si>
    <t xml:space="preserve">Aktive monetare  </t>
  </si>
  <si>
    <t>Miete monetare ne  arke</t>
  </si>
  <si>
    <t>Llogari/Kerkesa te arketueshme (Kliente)</t>
  </si>
  <si>
    <t>Te tjera kerkesa  (garanci bankare)</t>
  </si>
  <si>
    <t>Detyrime te tjera   (Sigurime shoq.shend.)</t>
  </si>
  <si>
    <r>
      <t xml:space="preserve">SHOQERIA TREGETARE  " </t>
    </r>
    <r>
      <rPr>
        <b/>
        <sz val="14"/>
        <color indexed="12"/>
        <rFont val="Arial"/>
        <family val="2"/>
      </rPr>
      <t>JORI</t>
    </r>
    <r>
      <rPr>
        <b/>
        <sz val="10"/>
        <color indexed="12"/>
        <rFont val="Arial"/>
        <family val="2"/>
      </rPr>
      <t>"  SH.P.K</t>
    </r>
  </si>
  <si>
    <t>SHOQERIA TREGETARE  "JORI  "  SH.P.K</t>
  </si>
  <si>
    <t>Shoqeria tregtare " JORI" shpk</t>
  </si>
  <si>
    <r>
      <t xml:space="preserve">Shoqeria tregtare " </t>
    </r>
    <r>
      <rPr>
        <b/>
        <sz val="14"/>
        <rFont val="Arial"/>
        <family val="2"/>
      </rPr>
      <t>JORI</t>
    </r>
    <r>
      <rPr>
        <b/>
        <sz val="10"/>
        <rFont val="Arial"/>
        <family val="2"/>
      </rPr>
      <t>" shpk</t>
    </r>
  </si>
  <si>
    <r>
      <t xml:space="preserve">Shoqeria tregtare " </t>
    </r>
    <r>
      <rPr>
        <b/>
        <sz val="16"/>
        <rFont val="Arial"/>
        <family val="2"/>
      </rPr>
      <t>JORI</t>
    </r>
    <r>
      <rPr>
        <b/>
        <sz val="10"/>
        <rFont val="Arial"/>
        <family val="2"/>
      </rPr>
      <t>" shpk</t>
    </r>
  </si>
  <si>
    <t>(vI)</t>
  </si>
  <si>
    <t>Te tjera detyrime tatimore  TVSH</t>
  </si>
  <si>
    <t>218+215</t>
  </si>
  <si>
    <t xml:space="preserve">  ILIRJAN  HYSI</t>
  </si>
  <si>
    <t>Hartoi Bilancin</t>
  </si>
  <si>
    <t>Detyrime  te tjera</t>
  </si>
  <si>
    <t xml:space="preserve">Shpenzime ne avance </t>
  </si>
  <si>
    <t xml:space="preserve">Kerkesa te tjera te arketueshme   </t>
  </si>
  <si>
    <t>31.12.2012</t>
  </si>
  <si>
    <t>Viti 2012</t>
  </si>
  <si>
    <t>Pozicioni me 31 dhjetor 2012</t>
  </si>
  <si>
    <t>31.12.2013</t>
  </si>
  <si>
    <t xml:space="preserve">    1.  BILANC  I  MBYLLUR  ME     DATE  31.12.2013</t>
  </si>
  <si>
    <t xml:space="preserve">                               01 Janar - 31 Dhjetor 2013</t>
  </si>
  <si>
    <t>Viti 2013</t>
  </si>
  <si>
    <t xml:space="preserve">                                  01 Janar - 31 Dhjetor 2013</t>
  </si>
  <si>
    <t>Pozicioni me 31 dhjetor 2013</t>
  </si>
  <si>
    <t>pa ndryshime</t>
  </si>
  <si>
    <t xml:space="preserve">                       01 Janar - 31 Dhjetor 2013</t>
  </si>
  <si>
    <t>Teki Flamuri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</si>
</sst>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_(* #,##0.0_);_(* \(#,##0.0\);_(* &quot;-&quot;?_);_(@_)"/>
  </numFmts>
  <fonts count="2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center" wrapText="1" shrinkToFi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3" fontId="3" fillId="0" borderId="5" xfId="15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3" fontId="3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indent="3"/>
    </xf>
    <xf numFmtId="0" fontId="0" fillId="0" borderId="1" xfId="0" applyFont="1" applyBorder="1" applyAlignment="1">
      <alignment horizontal="left" vertical="center" wrapText="1" indent="3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 horizontal="left" vertical="center" wrapText="1"/>
    </xf>
    <xf numFmtId="173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0" fillId="0" borderId="0" xfId="15" applyAlignment="1">
      <alignment/>
    </xf>
    <xf numFmtId="173" fontId="3" fillId="0" borderId="0" xfId="0" applyNumberFormat="1" applyFont="1" applyAlignment="1">
      <alignment vertical="center"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73" fontId="0" fillId="0" borderId="0" xfId="0" applyNumberFormat="1" applyAlignment="1">
      <alignment vertical="center" wrapText="1"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/>
    </xf>
    <xf numFmtId="173" fontId="15" fillId="0" borderId="1" xfId="15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/>
    </xf>
    <xf numFmtId="173" fontId="0" fillId="0" borderId="0" xfId="0" applyNumberFormat="1" applyFont="1" applyAlignment="1">
      <alignment vertical="center" wrapText="1"/>
    </xf>
    <xf numFmtId="173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3" fontId="3" fillId="0" borderId="14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12" xfId="15" applyNumberFormat="1" applyFill="1" applyBorder="1" applyAlignment="1">
      <alignment/>
    </xf>
    <xf numFmtId="173" fontId="0" fillId="0" borderId="12" xfId="15" applyNumberFormat="1" applyFont="1" applyFill="1" applyBorder="1" applyAlignment="1">
      <alignment vertical="center" wrapText="1"/>
    </xf>
    <xf numFmtId="173" fontId="0" fillId="0" borderId="12" xfId="15" applyNumberFormat="1" applyFont="1" applyFill="1" applyBorder="1" applyAlignment="1">
      <alignment/>
    </xf>
    <xf numFmtId="173" fontId="3" fillId="0" borderId="12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173" fontId="5" fillId="0" borderId="12" xfId="15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173" fontId="3" fillId="0" borderId="1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 vertical="center" wrapText="1"/>
    </xf>
    <xf numFmtId="173" fontId="0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 vertical="center" wrapText="1"/>
    </xf>
    <xf numFmtId="173" fontId="3" fillId="0" borderId="15" xfId="15" applyNumberFormat="1" applyFont="1" applyFill="1" applyBorder="1" applyAlignment="1">
      <alignment vertical="center" wrapText="1"/>
    </xf>
    <xf numFmtId="173" fontId="14" fillId="0" borderId="1" xfId="15" applyNumberFormat="1" applyFont="1" applyFill="1" applyBorder="1" applyAlignment="1">
      <alignment/>
    </xf>
    <xf numFmtId="173" fontId="15" fillId="0" borderId="1" xfId="15" applyNumberFormat="1" applyFont="1" applyFill="1" applyBorder="1" applyAlignment="1">
      <alignment vertical="center" wrapText="1"/>
    </xf>
    <xf numFmtId="173" fontId="15" fillId="0" borderId="1" xfId="15" applyNumberFormat="1" applyFont="1" applyFill="1" applyBorder="1" applyAlignment="1">
      <alignment/>
    </xf>
    <xf numFmtId="173" fontId="14" fillId="0" borderId="1" xfId="15" applyNumberFormat="1" applyFont="1" applyFill="1" applyBorder="1" applyAlignment="1">
      <alignment vertical="center" wrapText="1"/>
    </xf>
    <xf numFmtId="173" fontId="15" fillId="0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3" fillId="0" borderId="5" xfId="15" applyFont="1" applyFill="1" applyBorder="1" applyAlignment="1">
      <alignment horizontal="center"/>
    </xf>
    <xf numFmtId="173" fontId="0" fillId="0" borderId="1" xfId="15" applyNumberForma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173" fontId="0" fillId="0" borderId="1" xfId="15" applyNumberFormat="1" applyFill="1" applyBorder="1" applyAlignment="1">
      <alignment vertical="center" wrapText="1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3" fontId="3" fillId="0" borderId="14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37">
      <selection activeCell="D40" sqref="D40"/>
    </sheetView>
  </sheetViews>
  <sheetFormatPr defaultColWidth="9.140625" defaultRowHeight="12.75"/>
  <cols>
    <col min="1" max="1" width="7.00390625" style="3" customWidth="1"/>
    <col min="2" max="2" width="42.140625" style="0" customWidth="1"/>
    <col min="3" max="3" width="9.8515625" style="0" customWidth="1"/>
    <col min="4" max="4" width="14.28125" style="107" customWidth="1"/>
    <col min="5" max="5" width="13.7109375" style="53" customWidth="1"/>
    <col min="6" max="6" width="13.00390625" style="0" customWidth="1"/>
  </cols>
  <sheetData>
    <row r="1" spans="1:5" s="6" customFormat="1" ht="18">
      <c r="A1" s="120" t="s">
        <v>175</v>
      </c>
      <c r="B1" s="120"/>
      <c r="C1" s="120"/>
      <c r="D1" s="120"/>
      <c r="E1" s="23"/>
    </row>
    <row r="2" spans="1:4" ht="12.75">
      <c r="A2" s="52"/>
      <c r="B2" s="120" t="s">
        <v>192</v>
      </c>
      <c r="C2" s="120"/>
      <c r="D2" s="120"/>
    </row>
    <row r="3" spans="2:5" ht="13.5" thickBot="1">
      <c r="B3" s="6"/>
      <c r="E3" s="23" t="s">
        <v>164</v>
      </c>
    </row>
    <row r="4" spans="1:5" ht="18.75" customHeight="1" thickTop="1">
      <c r="A4" s="10"/>
      <c r="B4" s="11"/>
      <c r="C4" s="12" t="s">
        <v>0</v>
      </c>
      <c r="D4" s="108" t="s">
        <v>191</v>
      </c>
      <c r="E4" s="13" t="s">
        <v>188</v>
      </c>
    </row>
    <row r="5" spans="1:5" ht="14.25">
      <c r="A5" s="14"/>
      <c r="B5" s="5" t="s">
        <v>1</v>
      </c>
      <c r="C5" s="78"/>
      <c r="D5" s="97"/>
      <c r="E5" s="39"/>
    </row>
    <row r="6" spans="1:5" s="6" customFormat="1" ht="14.25">
      <c r="A6" s="15" t="s">
        <v>2</v>
      </c>
      <c r="B6" s="5" t="s">
        <v>22</v>
      </c>
      <c r="C6" s="78"/>
      <c r="D6" s="97"/>
      <c r="E6" s="39"/>
    </row>
    <row r="7" spans="1:6" ht="14.25">
      <c r="A7" s="16">
        <v>1</v>
      </c>
      <c r="B7" s="1" t="s">
        <v>170</v>
      </c>
      <c r="C7" s="79"/>
      <c r="D7" s="97">
        <f>D8+D9</f>
        <v>12414145</v>
      </c>
      <c r="E7" s="97">
        <f>E9+E8</f>
        <v>7337750</v>
      </c>
      <c r="F7" s="56"/>
    </row>
    <row r="8" spans="1:5" ht="14.25">
      <c r="A8" s="16" t="s">
        <v>167</v>
      </c>
      <c r="B8" s="1" t="s">
        <v>169</v>
      </c>
      <c r="C8" s="79">
        <v>512</v>
      </c>
      <c r="D8" s="109">
        <f>-520028+697209</f>
        <v>177181</v>
      </c>
      <c r="E8" s="109">
        <f>12287+34391+8916+67679+6769+3915+6383</f>
        <v>140340</v>
      </c>
    </row>
    <row r="9" spans="1:5" ht="14.25">
      <c r="A9" s="16" t="s">
        <v>168</v>
      </c>
      <c r="B9" s="4" t="s">
        <v>171</v>
      </c>
      <c r="C9" s="79">
        <v>531</v>
      </c>
      <c r="D9" s="110">
        <v>12236964</v>
      </c>
      <c r="E9" s="110">
        <v>7197410</v>
      </c>
    </row>
    <row r="10" spans="1:5" ht="14.25">
      <c r="A10" s="16">
        <v>2</v>
      </c>
      <c r="B10" s="1" t="s">
        <v>3</v>
      </c>
      <c r="C10" s="79"/>
      <c r="D10" s="109"/>
      <c r="E10" s="109"/>
    </row>
    <row r="11" spans="1:5" ht="14.25">
      <c r="A11" s="16"/>
      <c r="B11" s="5" t="s">
        <v>7</v>
      </c>
      <c r="C11" s="78"/>
      <c r="D11" s="97"/>
      <c r="E11" s="97"/>
    </row>
    <row r="12" spans="1:5" ht="14.25">
      <c r="A12" s="16">
        <v>3</v>
      </c>
      <c r="B12" s="5" t="s">
        <v>8</v>
      </c>
      <c r="C12" s="79"/>
      <c r="D12" s="97"/>
      <c r="E12" s="97"/>
    </row>
    <row r="13" spans="1:5" ht="14.25">
      <c r="A13" s="16" t="s">
        <v>4</v>
      </c>
      <c r="B13" s="4" t="s">
        <v>172</v>
      </c>
      <c r="C13" s="79">
        <v>411</v>
      </c>
      <c r="D13" s="110">
        <v>8258686</v>
      </c>
      <c r="E13" s="110">
        <v>14196841</v>
      </c>
    </row>
    <row r="14" spans="1:5" ht="14.25">
      <c r="A14" s="16" t="s">
        <v>6</v>
      </c>
      <c r="B14" s="4" t="s">
        <v>9</v>
      </c>
      <c r="C14" s="79">
        <v>444</v>
      </c>
      <c r="D14" s="109">
        <v>302669</v>
      </c>
      <c r="E14" s="109">
        <f>442841-56872</f>
        <v>385969</v>
      </c>
    </row>
    <row r="15" spans="1:5" ht="14.25">
      <c r="A15" s="16" t="s">
        <v>11</v>
      </c>
      <c r="B15" s="4" t="s">
        <v>187</v>
      </c>
      <c r="C15" s="79"/>
      <c r="D15" s="109"/>
      <c r="E15" s="109"/>
    </row>
    <row r="16" spans="1:5" ht="14.25">
      <c r="A16" s="16" t="s">
        <v>10</v>
      </c>
      <c r="B16" s="4" t="s">
        <v>173</v>
      </c>
      <c r="C16" s="79">
        <v>467</v>
      </c>
      <c r="D16" s="109">
        <v>21779</v>
      </c>
      <c r="E16" s="109"/>
    </row>
    <row r="17" spans="1:6" ht="14.25">
      <c r="A17" s="16"/>
      <c r="B17" s="5" t="s">
        <v>12</v>
      </c>
      <c r="C17" s="78"/>
      <c r="D17" s="97">
        <f>SUM(D13:D16)</f>
        <v>8583134</v>
      </c>
      <c r="E17" s="97">
        <f>SUM(E13:E16)</f>
        <v>14582810</v>
      </c>
      <c r="F17" s="56"/>
    </row>
    <row r="18" spans="1:5" ht="14.25">
      <c r="A18" s="16">
        <v>4</v>
      </c>
      <c r="B18" s="5" t="s">
        <v>13</v>
      </c>
      <c r="C18" s="79"/>
      <c r="D18" s="97"/>
      <c r="E18" s="97"/>
    </row>
    <row r="19" spans="1:5" ht="14.25">
      <c r="A19" s="16" t="s">
        <v>4</v>
      </c>
      <c r="B19" s="4" t="s">
        <v>14</v>
      </c>
      <c r="C19" s="79"/>
      <c r="D19" s="109"/>
      <c r="E19" s="109"/>
    </row>
    <row r="20" spans="1:5" ht="14.25">
      <c r="A20" s="16" t="s">
        <v>6</v>
      </c>
      <c r="B20" s="4" t="s">
        <v>15</v>
      </c>
      <c r="C20" s="79"/>
      <c r="D20" s="109"/>
      <c r="E20" s="109"/>
    </row>
    <row r="21" spans="1:5" ht="14.25">
      <c r="A21" s="16" t="s">
        <v>11</v>
      </c>
      <c r="B21" s="4" t="s">
        <v>16</v>
      </c>
      <c r="C21" s="79"/>
      <c r="D21" s="110"/>
      <c r="E21" s="110"/>
    </row>
    <row r="22" spans="1:6" ht="14.25">
      <c r="A22" s="16" t="s">
        <v>10</v>
      </c>
      <c r="B22" s="4" t="s">
        <v>17</v>
      </c>
      <c r="C22" s="79">
        <v>351</v>
      </c>
      <c r="D22" s="109">
        <v>6274662</v>
      </c>
      <c r="E22" s="109">
        <v>5963180</v>
      </c>
      <c r="F22" s="56"/>
    </row>
    <row r="23" spans="1:5" ht="14.25">
      <c r="A23" s="16" t="s">
        <v>18</v>
      </c>
      <c r="B23" s="4" t="s">
        <v>19</v>
      </c>
      <c r="C23" s="79"/>
      <c r="D23" s="109"/>
      <c r="E23" s="109"/>
    </row>
    <row r="24" spans="1:5" ht="14.25">
      <c r="A24" s="16"/>
      <c r="B24" s="5" t="s">
        <v>20</v>
      </c>
      <c r="C24" s="78"/>
      <c r="D24" s="97">
        <f>SUM(D22:D23)</f>
        <v>6274662</v>
      </c>
      <c r="E24" s="97">
        <f>SUM(E22:E23)</f>
        <v>5963180</v>
      </c>
    </row>
    <row r="25" spans="1:5" ht="14.25">
      <c r="A25" s="16">
        <v>5</v>
      </c>
      <c r="B25" s="1" t="s">
        <v>21</v>
      </c>
      <c r="C25" s="79"/>
      <c r="D25" s="109"/>
      <c r="E25" s="109"/>
    </row>
    <row r="26" spans="1:5" ht="14.25">
      <c r="A26" s="16">
        <v>6</v>
      </c>
      <c r="B26" s="1" t="s">
        <v>23</v>
      </c>
      <c r="C26" s="79"/>
      <c r="D26" s="109"/>
      <c r="E26" s="109"/>
    </row>
    <row r="27" spans="1:5" ht="14.25">
      <c r="A27" s="16">
        <v>7</v>
      </c>
      <c r="B27" s="1" t="s">
        <v>24</v>
      </c>
      <c r="C27" s="79"/>
      <c r="D27" s="109"/>
      <c r="E27" s="109"/>
    </row>
    <row r="28" spans="1:5" ht="14.25">
      <c r="A28" s="15"/>
      <c r="B28" s="5" t="s">
        <v>25</v>
      </c>
      <c r="C28" s="78"/>
      <c r="D28" s="97">
        <f>D7+D17+D24</f>
        <v>27271941</v>
      </c>
      <c r="E28" s="97">
        <f>E7+E17+E24</f>
        <v>27883740</v>
      </c>
    </row>
    <row r="29" spans="1:5" ht="14.25">
      <c r="A29" s="15" t="s">
        <v>26</v>
      </c>
      <c r="B29" s="5" t="s">
        <v>27</v>
      </c>
      <c r="C29" s="78"/>
      <c r="D29" s="97"/>
      <c r="E29" s="97"/>
    </row>
    <row r="30" spans="1:5" s="6" customFormat="1" ht="14.25">
      <c r="A30" s="16">
        <v>1</v>
      </c>
      <c r="B30" s="1" t="s">
        <v>28</v>
      </c>
      <c r="C30" s="79"/>
      <c r="D30" s="109"/>
      <c r="E30" s="109"/>
    </row>
    <row r="31" spans="1:5" ht="14.25">
      <c r="A31" s="16" t="s">
        <v>4</v>
      </c>
      <c r="B31" s="4" t="s">
        <v>29</v>
      </c>
      <c r="C31" s="79"/>
      <c r="D31" s="109"/>
      <c r="E31" s="109"/>
    </row>
    <row r="32" spans="1:5" s="6" customFormat="1" ht="14.25">
      <c r="A32" s="16" t="s">
        <v>6</v>
      </c>
      <c r="B32" s="4" t="s">
        <v>30</v>
      </c>
      <c r="C32" s="79"/>
      <c r="D32" s="109"/>
      <c r="E32" s="109"/>
    </row>
    <row r="33" spans="1:5" ht="14.25">
      <c r="A33" s="16" t="s">
        <v>11</v>
      </c>
      <c r="B33" s="4" t="s">
        <v>31</v>
      </c>
      <c r="C33" s="79"/>
      <c r="D33" s="109"/>
      <c r="E33" s="109"/>
    </row>
    <row r="34" spans="1:5" ht="14.25">
      <c r="A34" s="16" t="s">
        <v>10</v>
      </c>
      <c r="B34" s="4" t="s">
        <v>32</v>
      </c>
      <c r="C34" s="79"/>
      <c r="D34" s="109"/>
      <c r="E34" s="109"/>
    </row>
    <row r="35" spans="1:5" ht="14.25">
      <c r="A35" s="17"/>
      <c r="B35" s="7" t="s">
        <v>33</v>
      </c>
      <c r="C35" s="79"/>
      <c r="D35" s="99"/>
      <c r="E35" s="99"/>
    </row>
    <row r="36" spans="1:5" ht="14.25">
      <c r="A36" s="16">
        <v>2</v>
      </c>
      <c r="B36" s="5" t="s">
        <v>34</v>
      </c>
      <c r="C36" s="79"/>
      <c r="D36" s="109"/>
      <c r="E36" s="109"/>
    </row>
    <row r="37" spans="1:5" ht="22.5" customHeight="1">
      <c r="A37" s="16" t="s">
        <v>4</v>
      </c>
      <c r="B37" s="4" t="s">
        <v>35</v>
      </c>
      <c r="C37" s="79"/>
      <c r="D37" s="109"/>
      <c r="E37" s="109"/>
    </row>
    <row r="38" spans="1:5" s="8" customFormat="1" ht="22.5" customHeight="1">
      <c r="A38" s="16" t="s">
        <v>6</v>
      </c>
      <c r="B38" s="4" t="s">
        <v>36</v>
      </c>
      <c r="C38" s="79"/>
      <c r="D38" s="109"/>
      <c r="E38" s="109"/>
    </row>
    <row r="39" spans="1:5" ht="14.25" customHeight="1">
      <c r="A39" s="16" t="s">
        <v>11</v>
      </c>
      <c r="B39" s="4" t="s">
        <v>37</v>
      </c>
      <c r="C39" s="79"/>
      <c r="D39" s="109"/>
      <c r="E39" s="109"/>
    </row>
    <row r="40" spans="1:5" ht="14.25">
      <c r="A40" s="16" t="s">
        <v>10</v>
      </c>
      <c r="B40" s="4" t="s">
        <v>38</v>
      </c>
      <c r="C40" s="79" t="s">
        <v>182</v>
      </c>
      <c r="D40" s="110">
        <v>7232955</v>
      </c>
      <c r="E40" s="110">
        <f>186606+57429+269495+7717256+270000+2592292+3079304-591601-4619098-3034293</f>
        <v>5927390</v>
      </c>
    </row>
    <row r="41" spans="1:6" ht="14.25">
      <c r="A41" s="16"/>
      <c r="B41" s="5" t="s">
        <v>7</v>
      </c>
      <c r="C41" s="78"/>
      <c r="D41" s="97">
        <f>SUM(D40)</f>
        <v>7232955</v>
      </c>
      <c r="E41" s="97">
        <f>SUM(E40)</f>
        <v>5927390</v>
      </c>
      <c r="F41" s="56"/>
    </row>
    <row r="42" spans="1:5" ht="14.25">
      <c r="A42" s="16">
        <v>3</v>
      </c>
      <c r="B42" s="1" t="s">
        <v>39</v>
      </c>
      <c r="C42" s="79"/>
      <c r="D42" s="109"/>
      <c r="E42" s="109"/>
    </row>
    <row r="43" spans="1:5" ht="14.25">
      <c r="A43" s="16">
        <v>4</v>
      </c>
      <c r="B43" s="1" t="s">
        <v>40</v>
      </c>
      <c r="C43" s="79"/>
      <c r="D43" s="109"/>
      <c r="E43" s="109"/>
    </row>
    <row r="44" spans="1:5" ht="14.25">
      <c r="A44" s="16" t="s">
        <v>4</v>
      </c>
      <c r="B44" s="4" t="s">
        <v>41</v>
      </c>
      <c r="C44" s="79"/>
      <c r="D44" s="109"/>
      <c r="E44" s="109"/>
    </row>
    <row r="45" spans="1:5" ht="14.25">
      <c r="A45" s="16" t="s">
        <v>6</v>
      </c>
      <c r="B45" s="4" t="s">
        <v>42</v>
      </c>
      <c r="C45" s="79"/>
      <c r="D45" s="109"/>
      <c r="E45" s="109"/>
    </row>
    <row r="46" spans="1:5" ht="14.25">
      <c r="A46" s="16" t="s">
        <v>11</v>
      </c>
      <c r="B46" s="4" t="s">
        <v>43</v>
      </c>
      <c r="C46" s="79"/>
      <c r="D46" s="109"/>
      <c r="E46" s="109"/>
    </row>
    <row r="47" spans="1:5" ht="14.25">
      <c r="A47" s="16"/>
      <c r="B47" s="1" t="s">
        <v>20</v>
      </c>
      <c r="C47" s="79"/>
      <c r="D47" s="109"/>
      <c r="E47" s="109"/>
    </row>
    <row r="48" spans="1:5" ht="14.25">
      <c r="A48" s="16">
        <v>5</v>
      </c>
      <c r="B48" s="1" t="s">
        <v>44</v>
      </c>
      <c r="C48" s="79"/>
      <c r="D48" s="109"/>
      <c r="E48" s="109"/>
    </row>
    <row r="49" spans="1:5" ht="14.25">
      <c r="A49" s="16">
        <v>6</v>
      </c>
      <c r="B49" s="1" t="s">
        <v>45</v>
      </c>
      <c r="C49" s="79"/>
      <c r="D49" s="109"/>
      <c r="E49" s="109"/>
    </row>
    <row r="50" spans="1:5" ht="14.25">
      <c r="A50" s="15"/>
      <c r="B50" s="5" t="s">
        <v>46</v>
      </c>
      <c r="C50" s="78"/>
      <c r="D50" s="97">
        <f>D41</f>
        <v>7232955</v>
      </c>
      <c r="E50" s="97">
        <f>E41</f>
        <v>5927390</v>
      </c>
    </row>
    <row r="51" spans="1:5" ht="13.5" thickBot="1">
      <c r="A51" s="18"/>
      <c r="B51" s="19" t="s">
        <v>47</v>
      </c>
      <c r="C51" s="80"/>
      <c r="D51" s="111">
        <f>D28+D50</f>
        <v>34504896</v>
      </c>
      <c r="E51" s="111">
        <f>E28+E50</f>
        <v>33811130</v>
      </c>
    </row>
    <row r="52" spans="1:5" ht="13.5" thickTop="1">
      <c r="A52" s="6"/>
      <c r="B52" s="6"/>
      <c r="C52" s="6"/>
      <c r="D52" s="112"/>
      <c r="E52" s="55"/>
    </row>
    <row r="53" spans="1:5" s="6" customFormat="1" ht="12.75">
      <c r="A53" s="120" t="s">
        <v>176</v>
      </c>
      <c r="B53" s="120"/>
      <c r="C53" s="120"/>
      <c r="D53" s="120"/>
      <c r="E53" s="23"/>
    </row>
    <row r="54" spans="1:5" s="6" customFormat="1" ht="12.75">
      <c r="A54" s="52"/>
      <c r="B54" s="120" t="s">
        <v>192</v>
      </c>
      <c r="C54" s="120"/>
      <c r="D54" s="120"/>
      <c r="E54" s="53"/>
    </row>
    <row r="55" spans="2:5" ht="13.5" thickBot="1">
      <c r="B55" s="6"/>
      <c r="E55" s="23" t="s">
        <v>163</v>
      </c>
    </row>
    <row r="56" spans="1:5" ht="13.5" thickTop="1">
      <c r="A56" s="20"/>
      <c r="B56" s="12" t="s">
        <v>48</v>
      </c>
      <c r="C56" s="12" t="s">
        <v>0</v>
      </c>
      <c r="D56" s="108" t="s">
        <v>191</v>
      </c>
      <c r="E56" s="13" t="s">
        <v>188</v>
      </c>
    </row>
    <row r="57" spans="1:5" ht="14.25">
      <c r="A57" s="16"/>
      <c r="B57" s="5"/>
      <c r="C57" s="78"/>
      <c r="D57" s="113"/>
      <c r="E57" s="113"/>
    </row>
    <row r="58" spans="1:5" ht="14.25">
      <c r="A58" s="15" t="s">
        <v>2</v>
      </c>
      <c r="B58" s="5"/>
      <c r="C58" s="78"/>
      <c r="D58" s="97"/>
      <c r="E58" s="97"/>
    </row>
    <row r="59" spans="1:5" ht="14.25">
      <c r="A59" s="16">
        <v>1</v>
      </c>
      <c r="B59" s="1" t="s">
        <v>5</v>
      </c>
      <c r="C59" s="79"/>
      <c r="D59" s="109"/>
      <c r="E59" s="109"/>
    </row>
    <row r="60" spans="1:5" ht="14.25">
      <c r="A60" s="16">
        <v>2</v>
      </c>
      <c r="B60" s="1" t="s">
        <v>49</v>
      </c>
      <c r="C60" s="79"/>
      <c r="D60" s="97"/>
      <c r="E60" s="97"/>
    </row>
    <row r="61" spans="1:5" ht="14.25">
      <c r="A61" s="16" t="s">
        <v>4</v>
      </c>
      <c r="B61" s="4" t="s">
        <v>56</v>
      </c>
      <c r="C61" s="79"/>
      <c r="D61" s="109">
        <v>697209</v>
      </c>
      <c r="E61" s="109"/>
    </row>
    <row r="62" spans="1:5" ht="14.25">
      <c r="A62" s="16" t="s">
        <v>6</v>
      </c>
      <c r="B62" s="4" t="s">
        <v>50</v>
      </c>
      <c r="C62" s="79"/>
      <c r="D62" s="109"/>
      <c r="E62" s="109"/>
    </row>
    <row r="63" spans="1:5" ht="14.25">
      <c r="A63" s="16" t="s">
        <v>11</v>
      </c>
      <c r="B63" s="4" t="s">
        <v>51</v>
      </c>
      <c r="C63" s="79"/>
      <c r="D63" s="109"/>
      <c r="E63" s="109"/>
    </row>
    <row r="64" spans="1:5" ht="14.25">
      <c r="A64" s="16"/>
      <c r="B64" s="5" t="s">
        <v>7</v>
      </c>
      <c r="C64" s="78"/>
      <c r="D64" s="97"/>
      <c r="E64" s="97"/>
    </row>
    <row r="65" spans="1:5" ht="14.25">
      <c r="A65" s="16">
        <v>3</v>
      </c>
      <c r="B65" s="5" t="s">
        <v>55</v>
      </c>
      <c r="C65" s="79"/>
      <c r="D65" s="97"/>
      <c r="E65" s="97"/>
    </row>
    <row r="66" spans="1:5" ht="14.25">
      <c r="A66" s="16" t="s">
        <v>4</v>
      </c>
      <c r="B66" s="4" t="s">
        <v>52</v>
      </c>
      <c r="C66" s="79">
        <v>401</v>
      </c>
      <c r="D66" s="109">
        <v>3083733</v>
      </c>
      <c r="E66" s="109">
        <v>4406799</v>
      </c>
    </row>
    <row r="67" spans="1:5" ht="14.25">
      <c r="A67" s="16" t="s">
        <v>6</v>
      </c>
      <c r="B67" s="4" t="s">
        <v>53</v>
      </c>
      <c r="C67" s="79">
        <v>421</v>
      </c>
      <c r="D67" s="109">
        <v>733480</v>
      </c>
      <c r="E67" s="109">
        <v>648036</v>
      </c>
    </row>
    <row r="68" spans="1:5" ht="14.25">
      <c r="A68" s="16" t="s">
        <v>11</v>
      </c>
      <c r="B68" s="4" t="s">
        <v>54</v>
      </c>
      <c r="C68" s="79">
        <v>442</v>
      </c>
      <c r="D68" s="109">
        <v>8000</v>
      </c>
      <c r="E68" s="109">
        <v>46800</v>
      </c>
    </row>
    <row r="69" spans="1:5" ht="14.25">
      <c r="A69" s="16" t="s">
        <v>10</v>
      </c>
      <c r="B69" s="4" t="s">
        <v>174</v>
      </c>
      <c r="C69" s="79">
        <v>431</v>
      </c>
      <c r="D69" s="109">
        <v>232965</v>
      </c>
      <c r="E69" s="109">
        <v>218311</v>
      </c>
    </row>
    <row r="70" spans="1:5" ht="14.25">
      <c r="A70" s="16" t="s">
        <v>18</v>
      </c>
      <c r="B70" s="4" t="s">
        <v>181</v>
      </c>
      <c r="C70" s="79">
        <v>445</v>
      </c>
      <c r="D70" s="109">
        <v>297665</v>
      </c>
      <c r="E70" s="109">
        <v>247802</v>
      </c>
    </row>
    <row r="71" spans="1:5" ht="14.25">
      <c r="A71" s="16" t="s">
        <v>180</v>
      </c>
      <c r="B71" s="4" t="s">
        <v>185</v>
      </c>
      <c r="C71" s="79"/>
      <c r="D71" s="109"/>
      <c r="E71" s="109"/>
    </row>
    <row r="72" spans="1:5" ht="14.25">
      <c r="A72" s="16"/>
      <c r="B72" s="5" t="s">
        <v>12</v>
      </c>
      <c r="C72" s="78"/>
      <c r="D72" s="97">
        <f>SUM(D66:D71)</f>
        <v>4355843</v>
      </c>
      <c r="E72" s="97">
        <f>SUM(E66:E71)</f>
        <v>5567748</v>
      </c>
    </row>
    <row r="73" spans="1:5" ht="14.25">
      <c r="A73" s="16">
        <v>4</v>
      </c>
      <c r="B73" s="1" t="s">
        <v>57</v>
      </c>
      <c r="C73" s="79"/>
      <c r="D73" s="109"/>
      <c r="E73" s="109"/>
    </row>
    <row r="74" spans="1:5" ht="14.25">
      <c r="A74" s="16">
        <v>5</v>
      </c>
      <c r="B74" s="1" t="s">
        <v>58</v>
      </c>
      <c r="C74" s="79"/>
      <c r="D74" s="109"/>
      <c r="E74" s="109"/>
    </row>
    <row r="75" spans="1:5" ht="14.25">
      <c r="A75" s="15"/>
      <c r="B75" s="5" t="s">
        <v>59</v>
      </c>
      <c r="C75" s="78"/>
      <c r="D75" s="39">
        <f>D61+D72</f>
        <v>5053052</v>
      </c>
      <c r="E75" s="39">
        <f>E72</f>
        <v>5567748</v>
      </c>
    </row>
    <row r="76" spans="1:5" ht="14.25">
      <c r="A76" s="16"/>
      <c r="B76" s="1"/>
      <c r="C76" s="79"/>
      <c r="D76" s="109"/>
      <c r="E76" s="109"/>
    </row>
    <row r="77" spans="1:5" ht="14.25">
      <c r="A77" s="15" t="s">
        <v>26</v>
      </c>
      <c r="B77" s="5" t="s">
        <v>60</v>
      </c>
      <c r="C77" s="78"/>
      <c r="D77" s="97"/>
      <c r="E77" s="97"/>
    </row>
    <row r="78" spans="1:5" ht="14.25">
      <c r="A78" s="16">
        <v>1</v>
      </c>
      <c r="B78" s="1" t="s">
        <v>61</v>
      </c>
      <c r="C78" s="79"/>
      <c r="D78" s="109"/>
      <c r="E78" s="109"/>
    </row>
    <row r="79" spans="1:5" ht="14.25">
      <c r="A79" s="16" t="s">
        <v>4</v>
      </c>
      <c r="B79" s="4" t="s">
        <v>62</v>
      </c>
      <c r="C79" s="79"/>
      <c r="D79" s="109"/>
      <c r="E79" s="109"/>
    </row>
    <row r="80" spans="1:5" ht="14.25">
      <c r="A80" s="16" t="s">
        <v>6</v>
      </c>
      <c r="B80" s="4" t="s">
        <v>63</v>
      </c>
      <c r="C80" s="79"/>
      <c r="D80" s="109"/>
      <c r="E80" s="109"/>
    </row>
    <row r="81" spans="1:5" ht="14.25">
      <c r="A81" s="16"/>
      <c r="B81" s="1" t="s">
        <v>33</v>
      </c>
      <c r="C81" s="79"/>
      <c r="D81" s="109"/>
      <c r="E81" s="109"/>
    </row>
    <row r="82" spans="1:5" ht="14.25">
      <c r="A82" s="16">
        <v>2</v>
      </c>
      <c r="B82" s="1" t="s">
        <v>64</v>
      </c>
      <c r="C82" s="79"/>
      <c r="D82" s="109"/>
      <c r="E82" s="109"/>
    </row>
    <row r="83" spans="1:5" ht="14.25">
      <c r="A83" s="16">
        <v>3</v>
      </c>
      <c r="B83" s="1" t="s">
        <v>65</v>
      </c>
      <c r="C83" s="79"/>
      <c r="D83" s="109"/>
      <c r="E83" s="109"/>
    </row>
    <row r="84" spans="1:5" ht="14.25">
      <c r="A84" s="16">
        <v>4</v>
      </c>
      <c r="B84" s="1" t="s">
        <v>57</v>
      </c>
      <c r="C84" s="79"/>
      <c r="D84" s="109"/>
      <c r="E84" s="109"/>
    </row>
    <row r="85" spans="1:5" ht="14.25">
      <c r="A85" s="16"/>
      <c r="B85" s="5" t="s">
        <v>66</v>
      </c>
      <c r="C85" s="79"/>
      <c r="D85" s="109"/>
      <c r="E85" s="109"/>
    </row>
    <row r="86" spans="1:6" ht="14.25">
      <c r="A86" s="15"/>
      <c r="B86" s="5" t="s">
        <v>67</v>
      </c>
      <c r="C86" s="78"/>
      <c r="D86" s="97">
        <f>D75+D85</f>
        <v>5053052</v>
      </c>
      <c r="E86" s="97">
        <f>E85+E72</f>
        <v>5567748</v>
      </c>
      <c r="F86" s="56"/>
    </row>
    <row r="87" spans="1:5" ht="14.25">
      <c r="A87" s="16"/>
      <c r="B87" s="1"/>
      <c r="C87" s="79"/>
      <c r="D87" s="109"/>
      <c r="E87" s="109"/>
    </row>
    <row r="88" spans="1:5" ht="14.25">
      <c r="A88" s="15" t="s">
        <v>68</v>
      </c>
      <c r="B88" s="5" t="s">
        <v>69</v>
      </c>
      <c r="C88" s="78"/>
      <c r="D88" s="97"/>
      <c r="E88" s="97"/>
    </row>
    <row r="89" spans="1:5" ht="25.5">
      <c r="A89" s="21">
        <v>1</v>
      </c>
      <c r="B89" s="9" t="s">
        <v>70</v>
      </c>
      <c r="C89" s="81"/>
      <c r="D89" s="114"/>
      <c r="E89" s="114"/>
    </row>
    <row r="90" spans="1:5" ht="25.5">
      <c r="A90" s="21">
        <v>2</v>
      </c>
      <c r="B90" s="9" t="s">
        <v>71</v>
      </c>
      <c r="C90" s="81"/>
      <c r="D90" s="114"/>
      <c r="E90" s="114"/>
    </row>
    <row r="91" spans="1:5" ht="14.25">
      <c r="A91" s="16">
        <v>3</v>
      </c>
      <c r="B91" s="1" t="s">
        <v>72</v>
      </c>
      <c r="C91" s="79">
        <v>101</v>
      </c>
      <c r="D91" s="109">
        <v>21000000</v>
      </c>
      <c r="E91" s="109">
        <v>21000000</v>
      </c>
    </row>
    <row r="92" spans="1:5" ht="14.25">
      <c r="A92" s="16">
        <v>4</v>
      </c>
      <c r="B92" s="1" t="s">
        <v>73</v>
      </c>
      <c r="C92" s="79"/>
      <c r="D92" s="109"/>
      <c r="E92" s="109"/>
    </row>
    <row r="93" spans="1:5" ht="14.25">
      <c r="A93" s="16">
        <v>5</v>
      </c>
      <c r="B93" s="1" t="s">
        <v>74</v>
      </c>
      <c r="C93" s="79"/>
      <c r="D93" s="109"/>
      <c r="E93" s="109"/>
    </row>
    <row r="94" spans="1:5" ht="14.25">
      <c r="A94" s="16">
        <v>6</v>
      </c>
      <c r="B94" s="1" t="s">
        <v>75</v>
      </c>
      <c r="C94" s="79"/>
      <c r="D94" s="109"/>
      <c r="E94" s="109"/>
    </row>
    <row r="95" spans="1:5" ht="14.25">
      <c r="A95" s="16">
        <v>7</v>
      </c>
      <c r="B95" s="1" t="s">
        <v>76</v>
      </c>
      <c r="C95" s="79"/>
      <c r="D95" s="109">
        <v>775603</v>
      </c>
      <c r="E95" s="109">
        <v>775603</v>
      </c>
    </row>
    <row r="96" spans="1:5" ht="14.25">
      <c r="A96" s="16">
        <v>8</v>
      </c>
      <c r="B96" s="1" t="s">
        <v>77</v>
      </c>
      <c r="C96" s="79"/>
      <c r="D96" s="109"/>
      <c r="E96" s="109"/>
    </row>
    <row r="97" spans="1:5" ht="14.25">
      <c r="A97" s="16">
        <v>9</v>
      </c>
      <c r="B97" s="1" t="s">
        <v>78</v>
      </c>
      <c r="C97" s="79">
        <v>108</v>
      </c>
      <c r="D97" s="109">
        <v>6467779</v>
      </c>
      <c r="E97" s="109">
        <v>6005547</v>
      </c>
    </row>
    <row r="98" spans="1:5" ht="14.25">
      <c r="A98" s="16">
        <v>10</v>
      </c>
      <c r="B98" s="1" t="s">
        <v>79</v>
      </c>
      <c r="C98" s="79">
        <v>109</v>
      </c>
      <c r="D98" s="109">
        <v>1208462</v>
      </c>
      <c r="E98" s="109">
        <f>519104-56872</f>
        <v>462232</v>
      </c>
    </row>
    <row r="99" spans="1:5" ht="14.25">
      <c r="A99" s="15"/>
      <c r="B99" s="5" t="s">
        <v>80</v>
      </c>
      <c r="C99" s="78"/>
      <c r="D99" s="97">
        <f>SUM(D91:D98)</f>
        <v>29451844</v>
      </c>
      <c r="E99" s="97">
        <f>SUM(E91:E98)</f>
        <v>28243382</v>
      </c>
    </row>
    <row r="100" spans="1:5" ht="14.25">
      <c r="A100" s="16"/>
      <c r="B100" s="1"/>
      <c r="C100" s="79"/>
      <c r="D100" s="109"/>
      <c r="E100" s="109"/>
    </row>
    <row r="101" spans="1:5" ht="15" thickBot="1">
      <c r="A101" s="22"/>
      <c r="B101" s="19" t="s">
        <v>81</v>
      </c>
      <c r="C101" s="82"/>
      <c r="D101" s="111">
        <f>D99+D86</f>
        <v>34504896</v>
      </c>
      <c r="E101" s="111">
        <f>E99+E86</f>
        <v>33811130</v>
      </c>
    </row>
    <row r="102" ht="13.5" thickTop="1">
      <c r="E102" s="53">
        <f>E101-E51</f>
        <v>0</v>
      </c>
    </row>
    <row r="103" ht="12.75">
      <c r="D103" s="107">
        <f>D101-D51</f>
        <v>0</v>
      </c>
    </row>
  </sheetData>
  <mergeCells count="4">
    <mergeCell ref="A53:D53"/>
    <mergeCell ref="B54:D54"/>
    <mergeCell ref="A1:D1"/>
    <mergeCell ref="B2:D2"/>
  </mergeCells>
  <printOptions/>
  <pageMargins left="1.06" right="0.33" top="0.46" bottom="0.43" header="0.3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0">
      <selection activeCell="H1" sqref="H1:H16384"/>
    </sheetView>
  </sheetViews>
  <sheetFormatPr defaultColWidth="9.140625" defaultRowHeight="12.75"/>
  <cols>
    <col min="1" max="1" width="5.8515625" style="0" customWidth="1"/>
    <col min="2" max="2" width="50.00390625" style="0" customWidth="1"/>
    <col min="3" max="3" width="4.8515625" style="0" customWidth="1"/>
    <col min="4" max="4" width="16.421875" style="0" customWidth="1"/>
    <col min="5" max="5" width="17.421875" style="0" customWidth="1"/>
    <col min="7" max="7" width="15.28125" style="0" customWidth="1"/>
  </cols>
  <sheetData>
    <row r="1" spans="1:5" s="6" customFormat="1" ht="18">
      <c r="A1" s="24" t="s">
        <v>178</v>
      </c>
      <c r="D1" s="23"/>
      <c r="E1" s="23"/>
    </row>
    <row r="3" s="6" customFormat="1" ht="12.75">
      <c r="B3" s="6" t="s">
        <v>84</v>
      </c>
    </row>
    <row r="4" s="6" customFormat="1" ht="12.75">
      <c r="B4" s="6" t="s">
        <v>193</v>
      </c>
    </row>
    <row r="5" s="6" customFormat="1" ht="12.75"/>
    <row r="6" s="6" customFormat="1" ht="13.5" thickBot="1">
      <c r="E6" s="23" t="s">
        <v>108</v>
      </c>
    </row>
    <row r="7" spans="1:5" s="6" customFormat="1" ht="15.75" thickTop="1">
      <c r="A7" s="59" t="s">
        <v>82</v>
      </c>
      <c r="B7" s="60" t="s">
        <v>83</v>
      </c>
      <c r="C7" s="60"/>
      <c r="D7" s="61" t="s">
        <v>194</v>
      </c>
      <c r="E7" s="61" t="s">
        <v>189</v>
      </c>
    </row>
    <row r="8" spans="1:5" ht="14.25">
      <c r="A8" s="62"/>
      <c r="B8" s="63"/>
      <c r="C8" s="63"/>
      <c r="D8" s="64"/>
      <c r="E8" s="64"/>
    </row>
    <row r="9" spans="1:5" s="6" customFormat="1" ht="15">
      <c r="A9" s="65">
        <v>1</v>
      </c>
      <c r="B9" s="66" t="s">
        <v>85</v>
      </c>
      <c r="C9" s="66"/>
      <c r="D9" s="102">
        <f>19235388+1975774</f>
        <v>21211162</v>
      </c>
      <c r="E9" s="102">
        <f>17640912+1489235</f>
        <v>19130147</v>
      </c>
    </row>
    <row r="10" spans="1:5" s="6" customFormat="1" ht="15">
      <c r="A10" s="65">
        <v>2</v>
      </c>
      <c r="B10" s="66" t="s">
        <v>86</v>
      </c>
      <c r="C10" s="66"/>
      <c r="D10" s="102"/>
      <c r="E10" s="102"/>
    </row>
    <row r="11" spans="1:7" s="26" customFormat="1" ht="28.5">
      <c r="A11" s="67">
        <v>3</v>
      </c>
      <c r="B11" s="68" t="s">
        <v>87</v>
      </c>
      <c r="C11" s="68"/>
      <c r="D11" s="103"/>
      <c r="E11" s="103"/>
      <c r="G11" s="83" t="s">
        <v>165</v>
      </c>
    </row>
    <row r="12" spans="1:7" ht="14.25">
      <c r="A12" s="62">
        <v>4</v>
      </c>
      <c r="B12" s="63" t="s">
        <v>88</v>
      </c>
      <c r="C12" s="63"/>
      <c r="D12" s="104">
        <v>-1641989</v>
      </c>
      <c r="E12" s="104">
        <f>-2811251+1787003</f>
        <v>-1024248</v>
      </c>
      <c r="G12" s="84"/>
    </row>
    <row r="13" spans="1:7" ht="14.25">
      <c r="A13" s="62">
        <v>5</v>
      </c>
      <c r="B13" s="63" t="s">
        <v>89</v>
      </c>
      <c r="C13" s="63"/>
      <c r="D13" s="104">
        <f>D14+D16</f>
        <v>-11286375</v>
      </c>
      <c r="E13" s="104">
        <f>E14+E16</f>
        <v>-11934582</v>
      </c>
      <c r="G13" s="84"/>
    </row>
    <row r="14" spans="1:7" ht="14.25">
      <c r="A14" s="62"/>
      <c r="B14" s="63" t="s">
        <v>90</v>
      </c>
      <c r="C14" s="63"/>
      <c r="D14" s="104">
        <v>-9671274</v>
      </c>
      <c r="E14" s="104">
        <v>-10226519</v>
      </c>
      <c r="G14" s="84"/>
    </row>
    <row r="15" spans="1:7" ht="14.25">
      <c r="A15" s="62"/>
      <c r="B15" s="63" t="s">
        <v>91</v>
      </c>
      <c r="C15" s="63"/>
      <c r="D15" s="104"/>
      <c r="E15" s="104"/>
      <c r="G15" s="84"/>
    </row>
    <row r="16" spans="1:7" s="26" customFormat="1" ht="28.5">
      <c r="A16" s="67"/>
      <c r="B16" s="68" t="s">
        <v>129</v>
      </c>
      <c r="C16" s="68"/>
      <c r="D16" s="103">
        <v>-1615101</v>
      </c>
      <c r="E16" s="103">
        <v>-1708063</v>
      </c>
      <c r="G16" s="85"/>
    </row>
    <row r="17" spans="1:7" ht="14.25">
      <c r="A17" s="62">
        <v>6</v>
      </c>
      <c r="B17" s="63" t="s">
        <v>92</v>
      </c>
      <c r="C17" s="63"/>
      <c r="D17" s="104">
        <v>-1540473</v>
      </c>
      <c r="E17" s="104">
        <v>-1366140</v>
      </c>
      <c r="G17" s="84"/>
    </row>
    <row r="18" spans="1:7" ht="14.25">
      <c r="A18" s="62">
        <v>7</v>
      </c>
      <c r="B18" s="63" t="s">
        <v>93</v>
      </c>
      <c r="C18" s="63"/>
      <c r="D18" s="104">
        <v>-5274401</v>
      </c>
      <c r="E18" s="104">
        <f>-(1433614+307556+50756+384000+689760+11658+658842+513435+57911+45240+65000+14184+49610)</f>
        <v>-4281566</v>
      </c>
      <c r="G18" s="86"/>
    </row>
    <row r="19" spans="1:5" ht="14.25">
      <c r="A19" s="62">
        <v>8</v>
      </c>
      <c r="B19" s="63" t="s">
        <v>94</v>
      </c>
      <c r="C19" s="63"/>
      <c r="D19" s="104">
        <f>D12+D13+D17+D18</f>
        <v>-19743238</v>
      </c>
      <c r="E19" s="104">
        <f>E12+E13+E17+E18</f>
        <v>-18606536</v>
      </c>
    </row>
    <row r="20" spans="1:7" s="27" customFormat="1" ht="30">
      <c r="A20" s="69">
        <v>9</v>
      </c>
      <c r="B20" s="70" t="s">
        <v>95</v>
      </c>
      <c r="C20" s="70"/>
      <c r="D20" s="105">
        <f>D9+D19</f>
        <v>1467924</v>
      </c>
      <c r="E20" s="105">
        <f>E9+E19</f>
        <v>523611</v>
      </c>
      <c r="G20" s="54"/>
    </row>
    <row r="21" spans="1:5" s="26" customFormat="1" ht="28.5">
      <c r="A21" s="67">
        <v>10</v>
      </c>
      <c r="B21" s="68" t="s">
        <v>96</v>
      </c>
      <c r="C21" s="68"/>
      <c r="D21" s="103"/>
      <c r="E21" s="103"/>
    </row>
    <row r="22" spans="1:7" s="26" customFormat="1" ht="28.5">
      <c r="A22" s="67">
        <v>11</v>
      </c>
      <c r="B22" s="68" t="s">
        <v>97</v>
      </c>
      <c r="C22" s="68"/>
      <c r="D22" s="103"/>
      <c r="E22" s="103"/>
      <c r="G22" s="58"/>
    </row>
    <row r="23" spans="1:5" ht="14.25">
      <c r="A23" s="62">
        <v>12</v>
      </c>
      <c r="B23" s="63" t="s">
        <v>98</v>
      </c>
      <c r="C23" s="63"/>
      <c r="D23" s="104"/>
      <c r="E23" s="104"/>
    </row>
    <row r="24" spans="1:5" ht="28.5">
      <c r="A24" s="62">
        <v>12.1</v>
      </c>
      <c r="B24" s="68" t="s">
        <v>99</v>
      </c>
      <c r="C24" s="63"/>
      <c r="D24" s="104"/>
      <c r="E24" s="104"/>
    </row>
    <row r="25" spans="1:5" ht="14.25">
      <c r="A25" s="62">
        <v>12.2</v>
      </c>
      <c r="B25" s="63" t="s">
        <v>100</v>
      </c>
      <c r="C25" s="63"/>
      <c r="D25" s="104">
        <f>32-78664</f>
        <v>-78632</v>
      </c>
      <c r="E25" s="104">
        <f>60</f>
        <v>60</v>
      </c>
    </row>
    <row r="26" spans="1:5" ht="14.25">
      <c r="A26" s="62">
        <v>12.3</v>
      </c>
      <c r="B26" s="63" t="s">
        <v>101</v>
      </c>
      <c r="C26" s="63"/>
      <c r="D26" s="104">
        <f>29-61</f>
        <v>-32</v>
      </c>
      <c r="E26" s="104">
        <f>-4589+22</f>
        <v>-4567</v>
      </c>
    </row>
    <row r="27" spans="1:5" ht="14.25">
      <c r="A27" s="62">
        <v>12.4</v>
      </c>
      <c r="B27" s="63" t="s">
        <v>102</v>
      </c>
      <c r="C27" s="63"/>
      <c r="D27" s="104"/>
      <c r="E27" s="104"/>
    </row>
    <row r="28" spans="1:7" s="27" customFormat="1" ht="30">
      <c r="A28" s="69">
        <v>13</v>
      </c>
      <c r="B28" s="70" t="s">
        <v>103</v>
      </c>
      <c r="C28" s="70"/>
      <c r="D28" s="105">
        <f>SUM(D25:D27)</f>
        <v>-78664</v>
      </c>
      <c r="E28" s="105">
        <f>SUM(E25:E27)</f>
        <v>-4507</v>
      </c>
      <c r="G28" s="54"/>
    </row>
    <row r="29" spans="1:7" s="6" customFormat="1" ht="15">
      <c r="A29" s="65">
        <v>14</v>
      </c>
      <c r="B29" s="66" t="s">
        <v>104</v>
      </c>
      <c r="C29" s="66"/>
      <c r="D29" s="102">
        <f>D20+D28</f>
        <v>1389260</v>
      </c>
      <c r="E29" s="102">
        <f>E20+E28</f>
        <v>519104</v>
      </c>
      <c r="G29" s="55"/>
    </row>
    <row r="30" spans="1:5" ht="14.25">
      <c r="A30" s="62">
        <v>15</v>
      </c>
      <c r="B30" s="63" t="s">
        <v>105</v>
      </c>
      <c r="C30" s="63"/>
      <c r="D30" s="104">
        <v>180798</v>
      </c>
      <c r="E30" s="104">
        <v>56872</v>
      </c>
    </row>
    <row r="31" spans="1:7" s="6" customFormat="1" ht="15">
      <c r="A31" s="65">
        <v>16</v>
      </c>
      <c r="B31" s="66" t="s">
        <v>106</v>
      </c>
      <c r="C31" s="66"/>
      <c r="D31" s="102">
        <f>D29-D30</f>
        <v>1208462</v>
      </c>
      <c r="E31" s="102">
        <f>E29-E30</f>
        <v>462232</v>
      </c>
      <c r="G31" s="55"/>
    </row>
    <row r="32" spans="1:5" ht="15" thickBot="1">
      <c r="A32" s="71"/>
      <c r="B32" s="72"/>
      <c r="C32" s="72"/>
      <c r="D32" s="106"/>
      <c r="E32" s="106"/>
    </row>
    <row r="33" ht="13.5" thickTop="1"/>
  </sheetData>
  <printOptions/>
  <pageMargins left="0.85" right="0.2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22" sqref="G22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3.28125" style="0" customWidth="1"/>
    <col min="9" max="9" width="9.28125" style="0" customWidth="1"/>
    <col min="10" max="10" width="11.28125" style="0" customWidth="1"/>
  </cols>
  <sheetData>
    <row r="1" spans="1:5" s="6" customFormat="1" ht="20.25">
      <c r="A1" s="24" t="s">
        <v>179</v>
      </c>
      <c r="D1" s="23"/>
      <c r="E1" s="23"/>
    </row>
    <row r="3" s="6" customFormat="1" ht="12.75">
      <c r="B3" s="6" t="s">
        <v>107</v>
      </c>
    </row>
    <row r="4" s="6" customFormat="1" ht="12.75">
      <c r="B4" s="6" t="s">
        <v>195</v>
      </c>
    </row>
    <row r="5" s="6" customFormat="1" ht="13.5" thickBot="1"/>
    <row r="6" spans="1:10" s="6" customFormat="1" ht="13.5" thickTop="1">
      <c r="A6" s="25"/>
      <c r="B6" s="28" t="s">
        <v>109</v>
      </c>
      <c r="C6" s="29"/>
      <c r="D6" s="29"/>
      <c r="E6" s="29"/>
      <c r="F6" s="29"/>
      <c r="G6" s="29"/>
      <c r="H6" s="29"/>
      <c r="I6" s="29"/>
      <c r="J6" s="32"/>
    </row>
    <row r="7" spans="1:10" s="27" customFormat="1" ht="60" customHeight="1">
      <c r="A7" s="31"/>
      <c r="B7" s="33" t="s">
        <v>72</v>
      </c>
      <c r="C7" s="33" t="s">
        <v>110</v>
      </c>
      <c r="D7" s="33" t="s">
        <v>128</v>
      </c>
      <c r="E7" s="33" t="s">
        <v>111</v>
      </c>
      <c r="F7" s="33" t="s">
        <v>112</v>
      </c>
      <c r="G7" s="33" t="s">
        <v>116</v>
      </c>
      <c r="H7" s="33" t="s">
        <v>77</v>
      </c>
      <c r="I7" s="33" t="s">
        <v>113</v>
      </c>
      <c r="J7" s="34" t="s">
        <v>114</v>
      </c>
    </row>
    <row r="8" spans="1:10" s="6" customFormat="1" ht="12.75">
      <c r="A8" s="30" t="s">
        <v>190</v>
      </c>
      <c r="B8" s="97">
        <v>21000000</v>
      </c>
      <c r="C8" s="97"/>
      <c r="D8" s="97"/>
      <c r="E8" s="97">
        <v>775603</v>
      </c>
      <c r="F8" s="97"/>
      <c r="G8" s="97">
        <f>'AKTIVI PASIV  '!D97</f>
        <v>6467779</v>
      </c>
      <c r="H8" s="97"/>
      <c r="I8" s="97"/>
      <c r="J8" s="93">
        <f>B8+E8+G8</f>
        <v>28243382</v>
      </c>
    </row>
    <row r="9" spans="1:10" s="37" customFormat="1" ht="25.5">
      <c r="A9" s="36" t="s">
        <v>115</v>
      </c>
      <c r="B9" s="98"/>
      <c r="C9" s="98"/>
      <c r="D9" s="98"/>
      <c r="E9" s="98"/>
      <c r="F9" s="98"/>
      <c r="G9" s="98"/>
      <c r="H9" s="98"/>
      <c r="I9" s="98"/>
      <c r="J9" s="91"/>
    </row>
    <row r="10" spans="1:10" s="8" customFormat="1" ht="12.75">
      <c r="A10" s="35" t="s">
        <v>117</v>
      </c>
      <c r="B10" s="99"/>
      <c r="C10" s="99"/>
      <c r="D10" s="99"/>
      <c r="E10" s="99">
        <v>0</v>
      </c>
      <c r="F10" s="99"/>
      <c r="G10" s="99">
        <f>-E10</f>
        <v>0</v>
      </c>
      <c r="H10" s="99"/>
      <c r="I10" s="99"/>
      <c r="J10" s="92">
        <f>G10</f>
        <v>0</v>
      </c>
    </row>
    <row r="11" spans="1:10" s="37" customFormat="1" ht="12.75">
      <c r="A11" s="36"/>
      <c r="B11" s="98"/>
      <c r="C11" s="98"/>
      <c r="D11" s="98"/>
      <c r="E11" s="98"/>
      <c r="F11" s="98"/>
      <c r="G11" s="98"/>
      <c r="H11" s="98"/>
      <c r="I11" s="98"/>
      <c r="J11" s="91"/>
    </row>
    <row r="12" spans="1:10" s="8" customFormat="1" ht="12.75">
      <c r="A12" s="35" t="s">
        <v>118</v>
      </c>
      <c r="B12" s="99"/>
      <c r="C12" s="99"/>
      <c r="D12" s="99"/>
      <c r="E12" s="99"/>
      <c r="F12" s="99"/>
      <c r="G12" s="99">
        <f>'AKTIVI PASIV  '!D98</f>
        <v>1208462</v>
      </c>
      <c r="H12" s="99"/>
      <c r="I12" s="99"/>
      <c r="J12" s="92">
        <f>G12</f>
        <v>1208462</v>
      </c>
    </row>
    <row r="13" spans="1:10" s="8" customFormat="1" ht="12.75">
      <c r="A13" s="35" t="s">
        <v>119</v>
      </c>
      <c r="B13" s="99"/>
      <c r="C13" s="99"/>
      <c r="D13" s="99"/>
      <c r="E13" s="99"/>
      <c r="F13" s="99"/>
      <c r="G13" s="99"/>
      <c r="H13" s="99"/>
      <c r="I13" s="99"/>
      <c r="J13" s="92"/>
    </row>
    <row r="14" spans="1:10" s="37" customFormat="1" ht="25.5">
      <c r="A14" s="50" t="s">
        <v>120</v>
      </c>
      <c r="B14" s="98"/>
      <c r="C14" s="98"/>
      <c r="D14" s="98"/>
      <c r="E14" s="98"/>
      <c r="F14" s="98"/>
      <c r="G14" s="98"/>
      <c r="H14" s="98"/>
      <c r="I14" s="98"/>
      <c r="J14" s="91"/>
    </row>
    <row r="15" spans="1:10" s="8" customFormat="1" ht="25.5">
      <c r="A15" s="36" t="s">
        <v>121</v>
      </c>
      <c r="B15" s="99"/>
      <c r="C15" s="99"/>
      <c r="D15" s="99"/>
      <c r="E15" s="99"/>
      <c r="F15" s="99"/>
      <c r="G15" s="99"/>
      <c r="H15" s="99"/>
      <c r="I15" s="99"/>
      <c r="J15" s="92"/>
    </row>
    <row r="16" spans="1:10" s="37" customFormat="1" ht="12.75">
      <c r="A16" s="35" t="s">
        <v>122</v>
      </c>
      <c r="B16" s="98"/>
      <c r="C16" s="98"/>
      <c r="D16" s="98"/>
      <c r="E16" s="98"/>
      <c r="F16" s="98"/>
      <c r="G16" s="98"/>
      <c r="H16" s="98"/>
      <c r="I16" s="98"/>
      <c r="J16" s="91"/>
    </row>
    <row r="17" spans="1:10" s="8" customFormat="1" ht="12.75">
      <c r="A17" s="35" t="s">
        <v>123</v>
      </c>
      <c r="B17" s="99">
        <v>0</v>
      </c>
      <c r="C17" s="99"/>
      <c r="D17" s="99"/>
      <c r="E17" s="99"/>
      <c r="F17" s="99"/>
      <c r="G17" s="99">
        <f>-B17</f>
        <v>0</v>
      </c>
      <c r="H17" s="99"/>
      <c r="I17" s="99"/>
      <c r="J17" s="92"/>
    </row>
    <row r="18" spans="1:10" s="8" customFormat="1" ht="12.75">
      <c r="A18" s="35" t="s">
        <v>124</v>
      </c>
      <c r="B18" s="99"/>
      <c r="C18" s="99"/>
      <c r="D18" s="99"/>
      <c r="E18" s="99"/>
      <c r="F18" s="99"/>
      <c r="G18" s="99"/>
      <c r="H18" s="99"/>
      <c r="I18" s="99"/>
      <c r="J18" s="92"/>
    </row>
    <row r="19" spans="1:10" s="8" customFormat="1" ht="12.75">
      <c r="A19" s="35" t="s">
        <v>125</v>
      </c>
      <c r="B19" s="99"/>
      <c r="C19" s="99"/>
      <c r="D19" s="99"/>
      <c r="E19" s="99"/>
      <c r="F19" s="99"/>
      <c r="G19" s="99"/>
      <c r="H19" s="99"/>
      <c r="I19" s="99"/>
      <c r="J19" s="92"/>
    </row>
    <row r="20" spans="1:10" s="37" customFormat="1" ht="12.75">
      <c r="A20" s="36" t="s">
        <v>126</v>
      </c>
      <c r="B20" s="98"/>
      <c r="C20" s="98"/>
      <c r="D20" s="98"/>
      <c r="E20" s="98"/>
      <c r="F20" s="98"/>
      <c r="G20" s="98"/>
      <c r="H20" s="98"/>
      <c r="I20" s="98"/>
      <c r="J20" s="91"/>
    </row>
    <row r="21" spans="1:10" s="37" customFormat="1" ht="12.75">
      <c r="A21" s="36" t="s">
        <v>127</v>
      </c>
      <c r="B21" s="98"/>
      <c r="C21" s="98"/>
      <c r="D21" s="98"/>
      <c r="E21" s="98"/>
      <c r="F21" s="98"/>
      <c r="G21" s="98"/>
      <c r="H21" s="98"/>
      <c r="I21" s="98"/>
      <c r="J21" s="91"/>
    </row>
    <row r="22" spans="1:10" s="6" customFormat="1" ht="13.5" thickBot="1">
      <c r="A22" s="38" t="s">
        <v>196</v>
      </c>
      <c r="B22" s="100">
        <f>SUM(B8:B21)</f>
        <v>21000000</v>
      </c>
      <c r="C22" s="100"/>
      <c r="D22" s="100"/>
      <c r="E22" s="100">
        <f>SUM(E8:E21)</f>
        <v>775603</v>
      </c>
      <c r="F22" s="100"/>
      <c r="G22" s="100">
        <f>SUM(G8:G21)</f>
        <v>7676241</v>
      </c>
      <c r="H22" s="100"/>
      <c r="I22" s="100"/>
      <c r="J22" s="101">
        <f>SUM(J8:J21)</f>
        <v>29451844</v>
      </c>
    </row>
    <row r="23" ht="13.5" thickTop="1"/>
    <row r="24" ht="12.75">
      <c r="J24" s="56"/>
    </row>
    <row r="25" ht="12.75">
      <c r="A25" t="s">
        <v>197</v>
      </c>
    </row>
    <row r="28" s="27" customFormat="1" ht="12.75"/>
    <row r="29" s="6" customFormat="1" ht="12.75"/>
    <row r="31" s="6" customFormat="1" ht="12.75"/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56" sqref="B55:B56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6.140625" style="0" customWidth="1"/>
    <col min="4" max="4" width="17.8515625" style="117" customWidth="1"/>
    <col min="5" max="5" width="12.8515625" style="0" bestFit="1" customWidth="1"/>
    <col min="6" max="6" width="8.28125" style="0" customWidth="1"/>
    <col min="7" max="7" width="13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6" customFormat="1" ht="20.25">
      <c r="A1" s="76" t="s">
        <v>177</v>
      </c>
      <c r="B1" s="77"/>
      <c r="D1" s="115"/>
      <c r="F1" s="23"/>
      <c r="G1" s="23"/>
    </row>
    <row r="2" ht="12.75"/>
    <row r="3" spans="2:4" s="6" customFormat="1" ht="12.75">
      <c r="B3" s="6" t="s">
        <v>131</v>
      </c>
      <c r="D3" s="115"/>
    </row>
    <row r="4" spans="2:4" s="6" customFormat="1" ht="12.75">
      <c r="B4" s="6" t="s">
        <v>198</v>
      </c>
      <c r="C4" s="6" t="s">
        <v>130</v>
      </c>
      <c r="D4" s="115"/>
    </row>
    <row r="5" spans="3:5" ht="12.75">
      <c r="C5" s="40" t="s">
        <v>132</v>
      </c>
      <c r="D5" s="116"/>
      <c r="E5" s="40"/>
    </row>
    <row r="6" ht="13.5" thickBot="1"/>
    <row r="7" spans="1:4" ht="27.75" customHeight="1" thickTop="1">
      <c r="A7" s="41"/>
      <c r="B7" s="12" t="s">
        <v>133</v>
      </c>
      <c r="C7" s="88">
        <v>2013</v>
      </c>
      <c r="D7" s="118">
        <v>2012</v>
      </c>
    </row>
    <row r="8" spans="1:4" ht="21.75" customHeight="1">
      <c r="A8" s="42"/>
      <c r="B8" s="1" t="s">
        <v>134</v>
      </c>
      <c r="C8" s="90">
        <f>'Te ardhura+shpenzime'!D29</f>
        <v>1389260</v>
      </c>
      <c r="D8" s="90">
        <v>519104</v>
      </c>
    </row>
    <row r="9" spans="1:4" ht="12.75">
      <c r="A9" s="42"/>
      <c r="B9" s="1" t="s">
        <v>135</v>
      </c>
      <c r="C9" s="90"/>
      <c r="D9" s="90"/>
    </row>
    <row r="10" spans="1:5" s="37" customFormat="1" ht="12.75">
      <c r="A10" s="36"/>
      <c r="B10" s="46" t="s">
        <v>136</v>
      </c>
      <c r="C10" s="91">
        <f>-'Te ardhura+shpenzime'!D17</f>
        <v>1540473</v>
      </c>
      <c r="D10" s="91">
        <v>1366140</v>
      </c>
      <c r="E10" s="37" t="s">
        <v>165</v>
      </c>
    </row>
    <row r="11" spans="1:4" s="8" customFormat="1" ht="12.75">
      <c r="A11" s="35"/>
      <c r="B11" s="45" t="s">
        <v>137</v>
      </c>
      <c r="C11" s="92"/>
      <c r="D11" s="92"/>
    </row>
    <row r="12" spans="1:4" s="8" customFormat="1" ht="12.75">
      <c r="A12" s="35"/>
      <c r="B12" s="45" t="s">
        <v>186</v>
      </c>
      <c r="C12" s="92">
        <f>'AKTIVI PASIV  '!E27-'AKTIVI PASIV  '!D27</f>
        <v>0</v>
      </c>
      <c r="D12" s="92"/>
    </row>
    <row r="13" spans="1:4" s="8" customFormat="1" ht="12.75">
      <c r="A13" s="35"/>
      <c r="B13" s="45" t="s">
        <v>138</v>
      </c>
      <c r="C13" s="92"/>
      <c r="D13" s="92"/>
    </row>
    <row r="14" spans="1:4" s="8" customFormat="1" ht="12.75">
      <c r="A14" s="35"/>
      <c r="B14" s="45" t="s">
        <v>139</v>
      </c>
      <c r="C14" s="92"/>
      <c r="D14" s="92"/>
    </row>
    <row r="15" spans="1:5" s="37" customFormat="1" ht="25.5">
      <c r="A15" s="36"/>
      <c r="B15" s="44" t="s">
        <v>140</v>
      </c>
      <c r="C15" s="91">
        <f>'AKTIVI PASIV  '!E17-'AKTIVI PASIV  '!D17</f>
        <v>5999676</v>
      </c>
      <c r="D15" s="91">
        <v>-2034786</v>
      </c>
      <c r="E15" s="73"/>
    </row>
    <row r="16" spans="1:5" s="8" customFormat="1" ht="12.75">
      <c r="A16" s="35"/>
      <c r="B16" s="7" t="s">
        <v>141</v>
      </c>
      <c r="C16" s="92">
        <f>'AKTIVI PASIV  '!E22-'AKTIVI PASIV  '!D22</f>
        <v>-311482</v>
      </c>
      <c r="D16" s="92">
        <v>-1787002</v>
      </c>
      <c r="E16" s="51"/>
    </row>
    <row r="17" spans="1:5" s="8" customFormat="1" ht="12.75">
      <c r="A17" s="35"/>
      <c r="B17" s="7" t="s">
        <v>142</v>
      </c>
      <c r="C17" s="92">
        <f>'AKTIVI PASIV  '!D86-'AKTIVI PASIV  '!E86</f>
        <v>-514696</v>
      </c>
      <c r="D17" s="92">
        <v>-599405</v>
      </c>
      <c r="E17" s="51"/>
    </row>
    <row r="18" spans="1:5" s="8" customFormat="1" ht="12.75">
      <c r="A18" s="35"/>
      <c r="B18" s="5" t="s">
        <v>143</v>
      </c>
      <c r="C18" s="93"/>
      <c r="D18" s="93"/>
      <c r="E18" s="51"/>
    </row>
    <row r="19" spans="1:5" s="8" customFormat="1" ht="12.75">
      <c r="A19" s="35"/>
      <c r="B19" s="7" t="s">
        <v>144</v>
      </c>
      <c r="C19" s="92"/>
      <c r="D19" s="92"/>
      <c r="E19" s="51"/>
    </row>
    <row r="20" spans="1:7" s="8" customFormat="1" ht="12.75">
      <c r="A20" s="35"/>
      <c r="B20" s="7" t="s">
        <v>145</v>
      </c>
      <c r="C20" s="92">
        <f>-'Te ardhura+shpenzime'!D30</f>
        <v>-180798</v>
      </c>
      <c r="D20" s="92">
        <v>-56872</v>
      </c>
      <c r="G20" s="75"/>
    </row>
    <row r="21" spans="1:7" s="48" customFormat="1" ht="12.75">
      <c r="A21" s="47"/>
      <c r="B21" s="4" t="s">
        <v>159</v>
      </c>
      <c r="C21" s="94"/>
      <c r="D21" s="94"/>
      <c r="E21" s="74"/>
      <c r="G21" s="74">
        <f>-C1</f>
        <v>0</v>
      </c>
    </row>
    <row r="22" spans="1:4" s="8" customFormat="1" ht="12.75">
      <c r="A22" s="35"/>
      <c r="B22" s="49"/>
      <c r="C22" s="92"/>
      <c r="D22" s="92"/>
    </row>
    <row r="23" spans="1:4" s="8" customFormat="1" ht="12.75">
      <c r="A23" s="35"/>
      <c r="B23" s="5" t="s">
        <v>146</v>
      </c>
      <c r="C23" s="93"/>
      <c r="D23" s="93"/>
    </row>
    <row r="24" spans="1:5" s="8" customFormat="1" ht="12.75">
      <c r="A24" s="35"/>
      <c r="B24" s="7" t="s">
        <v>147</v>
      </c>
      <c r="C24" s="92"/>
      <c r="D24" s="92"/>
      <c r="E24" s="51"/>
    </row>
    <row r="25" spans="1:5" s="8" customFormat="1" ht="12.75">
      <c r="A25" s="35"/>
      <c r="B25" s="7" t="s">
        <v>148</v>
      </c>
      <c r="C25" s="92">
        <f>'AKTIVI PASIV  '!E40-'AKTIVI PASIV  '!D40-1540473</f>
        <v>-2846038</v>
      </c>
      <c r="D25" s="92">
        <v>-804162</v>
      </c>
      <c r="E25" s="89"/>
    </row>
    <row r="26" spans="1:5" s="8" customFormat="1" ht="12.75">
      <c r="A26" s="35"/>
      <c r="B26" s="7" t="s">
        <v>149</v>
      </c>
      <c r="C26" s="92"/>
      <c r="D26" s="92"/>
      <c r="E26" s="89"/>
    </row>
    <row r="27" spans="1:5" s="8" customFormat="1" ht="12.75">
      <c r="A27" s="35"/>
      <c r="B27" s="7" t="s">
        <v>150</v>
      </c>
      <c r="C27" s="92"/>
      <c r="D27" s="92"/>
      <c r="E27" s="89"/>
    </row>
    <row r="28" spans="1:5" s="8" customFormat="1" ht="12.75">
      <c r="A28" s="35"/>
      <c r="B28" s="7" t="s">
        <v>151</v>
      </c>
      <c r="C28" s="92"/>
      <c r="D28" s="92"/>
      <c r="E28" s="89"/>
    </row>
    <row r="29" spans="1:5" s="48" customFormat="1" ht="12.75">
      <c r="A29" s="47"/>
      <c r="B29" s="4" t="s">
        <v>158</v>
      </c>
      <c r="C29" s="92"/>
      <c r="D29" s="92"/>
      <c r="E29" s="74"/>
    </row>
    <row r="30" spans="1:4" s="8" customFormat="1" ht="12.75">
      <c r="A30" s="35"/>
      <c r="B30" s="4"/>
      <c r="C30" s="92"/>
      <c r="D30" s="92"/>
    </row>
    <row r="31" spans="1:4" s="8" customFormat="1" ht="12.75">
      <c r="A31" s="35"/>
      <c r="B31" s="5" t="s">
        <v>152</v>
      </c>
      <c r="C31" s="92"/>
      <c r="D31" s="92"/>
    </row>
    <row r="32" spans="1:4" s="8" customFormat="1" ht="12.75">
      <c r="A32" s="35"/>
      <c r="B32" s="7" t="s">
        <v>153</v>
      </c>
      <c r="C32" s="92"/>
      <c r="D32" s="92"/>
    </row>
    <row r="33" spans="1:7" s="8" customFormat="1" ht="12.75">
      <c r="A33" s="35"/>
      <c r="B33" s="7" t="s">
        <v>154</v>
      </c>
      <c r="C33" s="92"/>
      <c r="D33" s="92"/>
      <c r="G33" s="51"/>
    </row>
    <row r="34" spans="1:4" s="8" customFormat="1" ht="12.75">
      <c r="A34" s="35"/>
      <c r="B34" s="7" t="s">
        <v>155</v>
      </c>
      <c r="C34" s="92"/>
      <c r="D34" s="92"/>
    </row>
    <row r="35" spans="1:4" s="8" customFormat="1" ht="12.75">
      <c r="A35" s="35"/>
      <c r="B35" s="7" t="s">
        <v>156</v>
      </c>
      <c r="C35" s="92"/>
      <c r="D35" s="92"/>
    </row>
    <row r="36" spans="1:4" s="8" customFormat="1" ht="12.75">
      <c r="A36" s="35"/>
      <c r="B36" s="4" t="s">
        <v>157</v>
      </c>
      <c r="C36" s="92"/>
      <c r="D36" s="92"/>
    </row>
    <row r="37" spans="1:7" s="8" customFormat="1" ht="12.75">
      <c r="A37" s="35"/>
      <c r="B37" s="7"/>
      <c r="C37" s="95"/>
      <c r="D37" s="95"/>
      <c r="E37" s="51"/>
      <c r="G37" s="51"/>
    </row>
    <row r="38" spans="1:7" s="8" customFormat="1" ht="12.75">
      <c r="A38" s="35"/>
      <c r="B38" s="5" t="s">
        <v>160</v>
      </c>
      <c r="C38" s="93">
        <f>SUM(C8:C37)</f>
        <v>5076395</v>
      </c>
      <c r="D38" s="93">
        <f>SUM(D8:D37)</f>
        <v>-3396983</v>
      </c>
      <c r="E38" s="51"/>
      <c r="G38" s="51"/>
    </row>
    <row r="39" spans="1:7" s="8" customFormat="1" ht="12.75">
      <c r="A39" s="35"/>
      <c r="B39" s="5"/>
      <c r="C39" s="93"/>
      <c r="D39" s="93"/>
      <c r="E39" s="51"/>
      <c r="G39" s="51"/>
    </row>
    <row r="40" spans="1:7" s="8" customFormat="1" ht="12.75">
      <c r="A40" s="35"/>
      <c r="B40" s="5" t="s">
        <v>161</v>
      </c>
      <c r="C40" s="92">
        <f>'AKTIVI PASIV  '!E7</f>
        <v>7337750</v>
      </c>
      <c r="D40" s="92">
        <v>10734733</v>
      </c>
      <c r="E40" s="57"/>
      <c r="G40" s="51"/>
    </row>
    <row r="41" spans="1:4" s="8" customFormat="1" ht="12.75">
      <c r="A41" s="35"/>
      <c r="B41" s="5" t="s">
        <v>162</v>
      </c>
      <c r="C41" s="92">
        <f>'AKTIVI PASIV  '!D7</f>
        <v>12414145</v>
      </c>
      <c r="D41" s="92">
        <v>7337750</v>
      </c>
    </row>
    <row r="42" spans="1:7" ht="13.5" thickBot="1">
      <c r="A42" s="43"/>
      <c r="B42" s="2"/>
      <c r="C42" s="96">
        <f>C41-C40</f>
        <v>5076395</v>
      </c>
      <c r="D42" s="96">
        <f>D41-D40</f>
        <v>-3396983</v>
      </c>
      <c r="G42" s="56"/>
    </row>
    <row r="43" spans="3:4" ht="13.5" thickTop="1">
      <c r="C43" s="56">
        <f>C38-C42</f>
        <v>0</v>
      </c>
      <c r="D43" s="119">
        <f>D38-D42</f>
        <v>0</v>
      </c>
    </row>
    <row r="44" spans="3:4" ht="12.75">
      <c r="C44" s="56"/>
      <c r="D44" s="119"/>
    </row>
    <row r="45" spans="2:3" ht="12.75">
      <c r="B45" s="87" t="s">
        <v>184</v>
      </c>
      <c r="C45" t="s">
        <v>166</v>
      </c>
    </row>
    <row r="46" spans="3:4" ht="12.75">
      <c r="C46" s="56"/>
      <c r="D46" s="119"/>
    </row>
    <row r="47" spans="2:3" ht="12.75">
      <c r="B47" s="87" t="s">
        <v>199</v>
      </c>
      <c r="C47" t="s">
        <v>183</v>
      </c>
    </row>
  </sheetData>
  <printOptions/>
  <pageMargins left="0.75" right="0.3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Financa</cp:lastModifiedBy>
  <cp:lastPrinted>2014-03-07T08:59:12Z</cp:lastPrinted>
  <dcterms:created xsi:type="dcterms:W3CDTF">2008-10-23T11:07:49Z</dcterms:created>
  <dcterms:modified xsi:type="dcterms:W3CDTF">2014-03-07T09:08:41Z</dcterms:modified>
  <cp:category/>
  <cp:version/>
  <cp:contentType/>
  <cp:contentStatus/>
</cp:coreProperties>
</file>