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4865" windowHeight="8640" activeTab="1"/>
  </bookViews>
  <sheets>
    <sheet name="faqe pare e bilancit" sheetId="1" r:id="rId1"/>
    <sheet name="pasqyra e kapitalit" sheetId="2" r:id="rId2"/>
    <sheet name="AKTIVI" sheetId="3" r:id="rId3"/>
    <sheet name="Pasqyra e flluksit te parase" sheetId="4" r:id="rId4"/>
    <sheet name="te ardh+shpenz" sheetId="5" r:id="rId5"/>
    <sheet name="PASIVI" sheetId="6" r:id="rId6"/>
  </sheets>
  <definedNames>
    <definedName name="_xlnm.Print_Area" localSheetId="2">'AKTIVI'!$A$1:$E$69</definedName>
  </definedNames>
  <calcPr fullCalcOnLoad="1"/>
</workbook>
</file>

<file path=xl/sharedStrings.xml><?xml version="1.0" encoding="utf-8"?>
<sst xmlns="http://schemas.openxmlformats.org/spreadsheetml/2006/main" count="437" uniqueCount="359">
  <si>
    <t>Shpenzime te tjera</t>
  </si>
  <si>
    <t>SHPENZIME TË TJERA TË ZAKONSHME</t>
  </si>
  <si>
    <t>Vlera kontabël e aktiveve të qendrueshme të shitura</t>
  </si>
  <si>
    <t>Humbje nga mosarketimi i kërkesave mbi të tretet</t>
  </si>
  <si>
    <t>Penalitete, gjoba e dëmshpërblime</t>
  </si>
  <si>
    <t>TË tjera shpenzime rrjedhëse</t>
  </si>
  <si>
    <t>TË ARDHURA  DHE SHPENZIME  TË JASHTËZAKONSHME</t>
  </si>
  <si>
    <t>77-67</t>
  </si>
  <si>
    <r>
      <t>Totali I shpenzimeve(</t>
    </r>
    <r>
      <rPr>
        <sz val="8"/>
        <rFont val="Arial"/>
        <family val="2"/>
      </rPr>
      <t xml:space="preserve">   shuma 7-10</t>
    </r>
    <r>
      <rPr>
        <sz val="10"/>
        <rFont val="Arial"/>
        <family val="2"/>
      </rPr>
      <t>)</t>
    </r>
  </si>
  <si>
    <r>
      <t xml:space="preserve">Fitimi apo humbja nga veprimtaria kryesore  </t>
    </r>
    <r>
      <rPr>
        <sz val="7"/>
        <rFont val="Arial"/>
        <family val="2"/>
      </rPr>
      <t xml:space="preserve">(1+2+/-3+4+5-11) </t>
    </r>
  </si>
  <si>
    <t>ZERAT E TE ARDHURAVE DHE SHPENZIMEVE</t>
  </si>
  <si>
    <t>PRODHIMI I AKTIVEVE TË QENDRUESHME</t>
  </si>
  <si>
    <t>SUBVENCIONE PËR SHFRYTËZIMIN</t>
  </si>
  <si>
    <t>TË ARDHURA TË TJERA TË ZAKONSHME</t>
  </si>
  <si>
    <t>Të ardhura nga shitja e aktiveve të qëndrueshme</t>
  </si>
  <si>
    <t>Fitimet(humbjet) e vitit ushtrimor (BRUTO)</t>
  </si>
  <si>
    <t>Tatime mbi fitimet</t>
  </si>
  <si>
    <t>Amortizimi dhe zhvleresime</t>
  </si>
  <si>
    <t>PUNIME E SHËRBIME NGA TË TRETET</t>
  </si>
  <si>
    <t>Nëntrajtime të përgjithshme</t>
  </si>
  <si>
    <t>Mirëmbajtje dhe riparime</t>
  </si>
  <si>
    <t>Prime të sigurimit</t>
  </si>
  <si>
    <t>Studime dhe kërkime</t>
  </si>
  <si>
    <t>Të ndryshme</t>
  </si>
  <si>
    <t>SHËRBIME TË TJERA</t>
  </si>
  <si>
    <t>Personel nga jashtë njësisë ekonomike</t>
  </si>
  <si>
    <t>Pagesa të ndermjetësëve dhe honorare</t>
  </si>
  <si>
    <t>Pagesa për koncesione, patenta, licenca, marka, të drejta dhe vlera të ngjashme</t>
  </si>
  <si>
    <t>Reklame, publicitet</t>
  </si>
  <si>
    <t>Transferime, udhëtim e dieta</t>
  </si>
  <si>
    <t>Shpenzime postare dhe telekomunikacion</t>
  </si>
  <si>
    <t>Transporte</t>
  </si>
  <si>
    <t>Shërbime  bankare</t>
  </si>
  <si>
    <t>TATIME, TAKSA DHE DERDHJE TË NGJASHME</t>
  </si>
  <si>
    <t xml:space="preserve">Tatim mbi qarkullimin dhe akciza </t>
  </si>
  <si>
    <t>Tatime e taksa e derdhje të ngjashme të lidhura</t>
  </si>
  <si>
    <t>Taksa regjistrimi</t>
  </si>
  <si>
    <t>Të tjera tatime e taksa</t>
  </si>
  <si>
    <t>Arketimet nga shitja dhe arketimet ne forme paradhenie</t>
  </si>
  <si>
    <t>Cash</t>
  </si>
  <si>
    <t>Bank</t>
  </si>
  <si>
    <t>Arketime nga veprimtari shtese</t>
  </si>
  <si>
    <t>qiradhenie,ndermjetesime,trasport per te tretet,venie ne dispozicion</t>
  </si>
  <si>
    <t>Arketimi nga shitja e  a Aktiveve te Qendrueshme</t>
  </si>
  <si>
    <t>Shitjet e AQT,Prodhim AQT</t>
  </si>
  <si>
    <t>Arketime nga debitoret</t>
  </si>
  <si>
    <t>Arketime nga debitoret qe ka shoqeria</t>
  </si>
  <si>
    <t>Ribursim Tatimesh nga shteti</t>
  </si>
  <si>
    <t>Te ardhura nga rimbursime e kryera nga organet tatimore</t>
  </si>
  <si>
    <t>Arketime nga bonot e thesarit e gjashme</t>
  </si>
  <si>
    <t>Te ardhura nga tendera bankare dhe letra me vlere</t>
  </si>
  <si>
    <t>Te ardhura nga huat dhene individ privat,shoqeri private jorezidente</t>
  </si>
  <si>
    <t>Arketime nga pjesemarje te ndryshme e tituj te tjer</t>
  </si>
  <si>
    <t>Te ardhura nga ndarje fitimesh,dividente te perfituara</t>
  </si>
  <si>
    <t>Arketime financiare</t>
  </si>
  <si>
    <t>Arketime nga kontributi ortakeve</t>
  </si>
  <si>
    <t>Te ardhurat qe hyjne ne shoqeri nga llogaria personale e ortakeve</t>
  </si>
  <si>
    <t>Arketime te tjera</t>
  </si>
  <si>
    <t>Totali I gjithe arketimeve ne fafor te gjith shoqerise</t>
  </si>
  <si>
    <t>Pagesa mer materjale,mallra dhe sherbime</t>
  </si>
  <si>
    <t>Ploteso vleren e blerjes se tatushme si total(cash)</t>
  </si>
  <si>
    <t>Ploteso vleren e blerjes se tatushme si total(bank)</t>
  </si>
  <si>
    <t>Ploteso vleren e atyre qe jane blere me fatur te thjeshte tatimore</t>
  </si>
  <si>
    <t>Pagesa per sherbime ne ndihme te aktivitetit</t>
  </si>
  <si>
    <t>Pagesa per sherbime dhe mallra</t>
  </si>
  <si>
    <t>Pagesa per sherbime e mallra te veçant si dhe nga te tretet</t>
  </si>
  <si>
    <t>Pagesa per kreditor</t>
  </si>
  <si>
    <t>Pagesa te kryera ndaj kreditorve te shoqerise</t>
  </si>
  <si>
    <t>Pagesa per tatim taksa</t>
  </si>
  <si>
    <t>Pagesa e TVSH,per tatimet,akciza,tatim fitimi,taksa te ngjashme</t>
  </si>
  <si>
    <t>Pagesa per personelin</t>
  </si>
  <si>
    <t>Pagat,sigurimet shoqerore,shpenzime dhe shperblime te ngjashme</t>
  </si>
  <si>
    <t>Pagesa per shpenzime te tjera</t>
  </si>
  <si>
    <t>Pagesa per sponsorizime,dhurata,subvecione e ndihma te dhena</t>
  </si>
  <si>
    <t>Pagesa per shpenzime financiare</t>
  </si>
  <si>
    <t>Pagesa per interesa,minusvlera,diferenca negative kembimi etj</t>
  </si>
  <si>
    <t>Pagesa per huat nga institucionet e bankat e kreditit</t>
  </si>
  <si>
    <t>Pagesa per huat e mara personave rezident dhe jorezident</t>
  </si>
  <si>
    <t>Pagesa per paaftesi te perkohshme</t>
  </si>
  <si>
    <t>Pagesa te kryera nga shoqeria per llogari te ortakve</t>
  </si>
  <si>
    <t>Totali I gjithe pagesave te kryera nga shoqeria</t>
  </si>
  <si>
    <t>Shuma neto e Qarkullimt te parase</t>
  </si>
  <si>
    <t>Gjendja e likujditeteve ne fund te periudhes</t>
  </si>
  <si>
    <t>Ploteso gjendjen fizike te likujditeteve ne ark,bank</t>
  </si>
  <si>
    <t>Sipas bilancit</t>
  </si>
  <si>
    <t>I</t>
  </si>
  <si>
    <t>II</t>
  </si>
  <si>
    <t>III</t>
  </si>
  <si>
    <t>Leke</t>
  </si>
  <si>
    <t>Pagesa mer materjale,mallra dhe sherbime(401)</t>
  </si>
  <si>
    <t>Data e krijimit</t>
  </si>
  <si>
    <t xml:space="preserve">             A K T I V I E T</t>
  </si>
  <si>
    <t>AKTIVET AFATSHKURTRA</t>
  </si>
  <si>
    <t>Aktivet monetare</t>
  </si>
  <si>
    <t>Aktive te tjera financiare afatshkurtra</t>
  </si>
  <si>
    <t>Totali 2</t>
  </si>
  <si>
    <t xml:space="preserve">Totali 3 </t>
  </si>
  <si>
    <t>Inventari</t>
  </si>
  <si>
    <t>Totali 4</t>
  </si>
  <si>
    <t>Aktive biologjike afatshkurtra</t>
  </si>
  <si>
    <t>Aktive afatshkurtra te mbajtura per shitje</t>
  </si>
  <si>
    <t>Parapagime dhe shpenzime te tjera</t>
  </si>
  <si>
    <t>AKTIVET AFATGJATA</t>
  </si>
  <si>
    <t>Investimet financiare afatgjata</t>
  </si>
  <si>
    <t>Totali 1</t>
  </si>
  <si>
    <t>Aktive afatgjata materjale</t>
  </si>
  <si>
    <t>Aktive biologjike afatgjata</t>
  </si>
  <si>
    <t>Aktive afatgjata jo materjale</t>
  </si>
  <si>
    <t>Aktive te tjera afatgjata</t>
  </si>
  <si>
    <t>Shenime</t>
  </si>
  <si>
    <t>DETYRIME DHE KAPITALI</t>
  </si>
  <si>
    <t>DETYRIMET AFATSHKURTRA</t>
  </si>
  <si>
    <t>Huat dhe parapagimet</t>
  </si>
  <si>
    <t>Totali  3</t>
  </si>
  <si>
    <t>Grantet dhe te ardhurat e shtyra</t>
  </si>
  <si>
    <t>DETYRIMET AFATGJATA</t>
  </si>
  <si>
    <t>Huat afatgjata</t>
  </si>
  <si>
    <t>Huamarje te tjera afatgjata</t>
  </si>
  <si>
    <t>KAPITALI</t>
  </si>
  <si>
    <t>Kapitali Aksionar</t>
  </si>
  <si>
    <t>Fitimet(humbjet) e vitit ushtrimor</t>
  </si>
  <si>
    <t xml:space="preserve">35 Inventari imet dhe amballazhe </t>
  </si>
  <si>
    <t>TOTALI I AKTIVEVE AFATGJATA   (1+2+3+4+5+6 = II)</t>
  </si>
  <si>
    <t>TOTALI I AKTIVEVE   (I+ II)</t>
  </si>
  <si>
    <t>Klient per mallra,produkte dhe sherbime</t>
  </si>
  <si>
    <t>Materjale te para</t>
  </si>
  <si>
    <t>Aksionet e pakices</t>
  </si>
  <si>
    <t>pasqy konsol</t>
  </si>
  <si>
    <t xml:space="preserve"> Huamarjet</t>
  </si>
  <si>
    <t>TOTALI I DETYRIMEVE  AFATSHKURTRA   (1+2+3+4+5 = I)</t>
  </si>
  <si>
    <t>TOTALI I DETYRYMEVE AFATGJATA   (1+2+3+4 = II)</t>
  </si>
  <si>
    <t>TOTALI I DETYRYMEVE  (I+ II)</t>
  </si>
  <si>
    <t>Kapitali Qe I perket aksioneve te shoqerise meme</t>
  </si>
  <si>
    <t xml:space="preserve">           1061 Rezerva ligjore</t>
  </si>
  <si>
    <t xml:space="preserve">           1062 Rezerva Statutore</t>
  </si>
  <si>
    <t xml:space="preserve">           1068 Rezerva te tjera</t>
  </si>
  <si>
    <t>TOTALI I KAPITALIT   (III)</t>
  </si>
  <si>
    <t>TOTALI I DETYRYMEVE DHE KAPITALIT  (I+ II+III)</t>
  </si>
  <si>
    <t xml:space="preserve"> Dividente per tu paguar</t>
  </si>
  <si>
    <t>Rezerva nga rivleresimi</t>
  </si>
  <si>
    <t>Referenca</t>
  </si>
  <si>
    <t>Llogarive</t>
  </si>
  <si>
    <t>Shitje neto</t>
  </si>
  <si>
    <t>Te ardhura te tjera nga veprimtarit e shfrytezimit</t>
  </si>
  <si>
    <t>Materjale te konsumuara</t>
  </si>
  <si>
    <t>Kosto e punes</t>
  </si>
  <si>
    <t>Pagat e personelit</t>
  </si>
  <si>
    <t>Blerje materialesh të para</t>
  </si>
  <si>
    <t>Blerje materialesh të tjera të stokueshme</t>
  </si>
  <si>
    <t>Ndryshimi i gjendjeve të materialeve e mallrave të blera</t>
  </si>
  <si>
    <t>Ndryshimi i gjendjeve të materialeve të para</t>
  </si>
  <si>
    <t>Ndryshimi i gjendjeve të mallrave</t>
  </si>
  <si>
    <t>Blerje, energji, avull, uje</t>
  </si>
  <si>
    <t>Blerje mallra</t>
  </si>
  <si>
    <t>Blerje të pastokueshme, materiale, furnitura</t>
  </si>
  <si>
    <t>tjera</t>
  </si>
  <si>
    <t>Shitje produkte të gatshme</t>
  </si>
  <si>
    <t>Shitje produkte të ndërmjetme</t>
  </si>
  <si>
    <t>Shitje nënprodukte dhe produkte mbeturinë</t>
  </si>
  <si>
    <t>Dorëzim punime dhe shërbime</t>
  </si>
  <si>
    <t xml:space="preserve"> Letra me vlere afatshkurtra</t>
  </si>
  <si>
    <t xml:space="preserve">   Vlera monetare ne bankë</t>
  </si>
  <si>
    <r>
      <t xml:space="preserve">             Vlera monetare ne bank </t>
    </r>
    <r>
      <rPr>
        <b/>
        <i/>
        <sz val="7"/>
        <rFont val="Arial"/>
        <family val="2"/>
      </rPr>
      <t>,   ne leke</t>
    </r>
  </si>
  <si>
    <r>
      <t xml:space="preserve">             Vlera monetare ne bank </t>
    </r>
    <r>
      <rPr>
        <b/>
        <i/>
        <sz val="7"/>
        <rFont val="Arial"/>
        <family val="2"/>
      </rPr>
      <t>,   ne monedha te huaja</t>
    </r>
  </si>
  <si>
    <t xml:space="preserve">   Vlera monetare ne arke</t>
  </si>
  <si>
    <r>
      <t xml:space="preserve">              Vlera monetare</t>
    </r>
    <r>
      <rPr>
        <b/>
        <i/>
        <sz val="7"/>
        <rFont val="Arial"/>
        <family val="2"/>
      </rPr>
      <t>,   ne leke</t>
    </r>
  </si>
  <si>
    <r>
      <t xml:space="preserve">              Vlera monetare</t>
    </r>
    <r>
      <rPr>
        <b/>
        <i/>
        <sz val="7"/>
        <rFont val="Arial"/>
        <family val="2"/>
      </rPr>
      <t>,   ne monedh te huaj</t>
    </r>
  </si>
  <si>
    <r>
      <t>Debitor te tjere,kreditor te tjere (</t>
    </r>
    <r>
      <rPr>
        <b/>
        <i/>
        <sz val="8"/>
        <rFont val="Arial"/>
        <family val="2"/>
      </rPr>
      <t xml:space="preserve">  teprica debitore</t>
    </r>
    <r>
      <rPr>
        <b/>
        <i/>
        <sz val="10"/>
        <rFont val="Arial"/>
        <family val="2"/>
      </rPr>
      <t>)</t>
    </r>
  </si>
  <si>
    <r>
      <t>Tatim mbi fitimin (</t>
    </r>
    <r>
      <rPr>
        <b/>
        <i/>
        <sz val="8"/>
        <rFont val="Arial"/>
        <family val="2"/>
      </rPr>
      <t xml:space="preserve">  teprica debitore</t>
    </r>
    <r>
      <rPr>
        <b/>
        <i/>
        <sz val="10"/>
        <rFont val="Arial"/>
        <family val="2"/>
      </rPr>
      <t>)</t>
    </r>
  </si>
  <si>
    <r>
      <t>Tatim mbi te ardhurat personale (</t>
    </r>
    <r>
      <rPr>
        <b/>
        <i/>
        <sz val="8"/>
        <rFont val="Arial"/>
        <family val="2"/>
      </rPr>
      <t xml:space="preserve">  teprica debitore</t>
    </r>
    <r>
      <rPr>
        <b/>
        <i/>
        <sz val="10"/>
        <rFont val="Arial"/>
        <family val="2"/>
      </rPr>
      <t>)</t>
    </r>
  </si>
  <si>
    <r>
      <t>Zhvleresim I te drejtave dhe detyri (</t>
    </r>
    <r>
      <rPr>
        <b/>
        <i/>
        <sz val="8"/>
        <rFont val="Arial"/>
        <family val="2"/>
      </rPr>
      <t>llogarite analitike</t>
    </r>
    <r>
      <rPr>
        <b/>
        <i/>
        <sz val="10"/>
        <rFont val="Arial"/>
        <family val="2"/>
      </rPr>
      <t>)</t>
    </r>
  </si>
  <si>
    <t xml:space="preserve">Totali 2 </t>
  </si>
  <si>
    <t xml:space="preserve"> Materjale</t>
  </si>
  <si>
    <t xml:space="preserve"> Materjale te tjera</t>
  </si>
  <si>
    <t xml:space="preserve">            Materjale ndihmese</t>
  </si>
  <si>
    <t xml:space="preserve">             Pjese nderimi</t>
  </si>
  <si>
    <t xml:space="preserve">             Materjale amballazhi</t>
  </si>
  <si>
    <t xml:space="preserve">             Materjale te tjera</t>
  </si>
  <si>
    <t xml:space="preserve">             Produkte te ndermjetme</t>
  </si>
  <si>
    <t>TOTALI I AKTIVEVE AFATSHKURTRA   (1+2+3+4+5+6 = I)</t>
  </si>
  <si>
    <t>Te drejta per tu arketuar nga shitja e letrave me vlere</t>
  </si>
  <si>
    <t>Mallra</t>
  </si>
  <si>
    <t>Produkte</t>
  </si>
  <si>
    <t xml:space="preserve"> Provizionet afatshkurtra</t>
  </si>
  <si>
    <t xml:space="preserve"> Te ardhura te periudhave te ardhshme</t>
  </si>
  <si>
    <r>
      <t xml:space="preserve"> Debitor te tjere,kreditor te tjere (</t>
    </r>
    <r>
      <rPr>
        <b/>
        <i/>
        <sz val="8"/>
        <rFont val="Arial"/>
        <family val="2"/>
      </rPr>
      <t xml:space="preserve"> tep kredit</t>
    </r>
    <r>
      <rPr>
        <b/>
        <i/>
        <sz val="10"/>
        <rFont val="Arial"/>
        <family val="2"/>
      </rPr>
      <t>)</t>
    </r>
  </si>
  <si>
    <r>
      <t xml:space="preserve"> Te drejta ndaj pronarve per kapitalin e neneshkruar (</t>
    </r>
    <r>
      <rPr>
        <b/>
        <i/>
        <sz val="8"/>
        <rFont val="Arial"/>
        <family val="2"/>
      </rPr>
      <t xml:space="preserve"> tep kredit</t>
    </r>
    <r>
      <rPr>
        <b/>
        <i/>
        <sz val="10"/>
        <rFont val="Arial"/>
        <family val="2"/>
      </rPr>
      <t>)</t>
    </r>
  </si>
  <si>
    <r>
      <t xml:space="preserve"> Te drejta dhe detyryme ndaj aksionerve (</t>
    </r>
    <r>
      <rPr>
        <b/>
        <i/>
        <sz val="8"/>
        <rFont val="Arial"/>
        <family val="2"/>
      </rPr>
      <t xml:space="preserve"> tep kredit</t>
    </r>
    <r>
      <rPr>
        <b/>
        <i/>
        <sz val="10"/>
        <rFont val="Arial"/>
        <family val="2"/>
      </rPr>
      <t>)</t>
    </r>
  </si>
  <si>
    <t xml:space="preserve">            Tatim ne burim</t>
  </si>
  <si>
    <r>
      <t xml:space="preserve">            Tatim te shtyra(</t>
    </r>
    <r>
      <rPr>
        <b/>
        <i/>
        <sz val="8"/>
        <rFont val="Arial"/>
        <family val="2"/>
      </rPr>
      <t xml:space="preserve"> tep kredit</t>
    </r>
    <r>
      <rPr>
        <b/>
        <i/>
        <sz val="10"/>
        <rFont val="Arial"/>
        <family val="2"/>
      </rPr>
      <t>)</t>
    </r>
  </si>
  <si>
    <r>
      <t xml:space="preserve">           Tatim te tjera per tu paguar dhe per tu kthyer (</t>
    </r>
    <r>
      <rPr>
        <b/>
        <i/>
        <sz val="8"/>
        <rFont val="Arial"/>
        <family val="2"/>
      </rPr>
      <t xml:space="preserve"> tep kredit</t>
    </r>
    <r>
      <rPr>
        <b/>
        <i/>
        <sz val="10"/>
        <rFont val="Arial"/>
        <family val="2"/>
      </rPr>
      <t>)</t>
    </r>
  </si>
  <si>
    <t xml:space="preserve">           Tatim mbi fitimin</t>
  </si>
  <si>
    <t xml:space="preserve">            Tatime te tjera per punonjesit</t>
  </si>
  <si>
    <t xml:space="preserve">            Tatim mbi te ardhurat personale</t>
  </si>
  <si>
    <t xml:space="preserve">           Akciza</t>
  </si>
  <si>
    <t xml:space="preserve"> Shteti Tatim Taksa</t>
  </si>
  <si>
    <t xml:space="preserve">            Sigurime shoqerore dhe shendetsore</t>
  </si>
  <si>
    <t xml:space="preserve"> Detyrime per sigurime shoqerore</t>
  </si>
  <si>
    <t xml:space="preserve">            Paradhenie per punonjesit</t>
  </si>
  <si>
    <t xml:space="preserve">           Paga dhe shperblime</t>
  </si>
  <si>
    <t xml:space="preserve"> Furnitor per aktive afatgjate</t>
  </si>
  <si>
    <t xml:space="preserve"> Furnitor per mallra,produkte dhe sherbime </t>
  </si>
  <si>
    <t>Derivativet</t>
  </si>
  <si>
    <t xml:space="preserve"> Grante dhe te ardhura te shtyra</t>
  </si>
  <si>
    <t xml:space="preserve"> Provizine afatgjata</t>
  </si>
  <si>
    <r>
      <t xml:space="preserve"> Te drejta ndaj pronarve per kape neneshk(</t>
    </r>
    <r>
      <rPr>
        <b/>
        <i/>
        <sz val="8"/>
        <rFont val="Arial"/>
        <family val="2"/>
      </rPr>
      <t xml:space="preserve">  teprica kreditore</t>
    </r>
    <r>
      <rPr>
        <b/>
        <i/>
        <sz val="10"/>
        <rFont val="Arial"/>
        <family val="2"/>
      </rPr>
      <t>)</t>
    </r>
  </si>
  <si>
    <r>
      <t xml:space="preserve"> Te drejta e detyrime ndaj  aksionerve (</t>
    </r>
    <r>
      <rPr>
        <b/>
        <i/>
        <sz val="8"/>
        <rFont val="Arial"/>
        <family val="2"/>
      </rPr>
      <t xml:space="preserve">  teprica kreditore</t>
    </r>
    <r>
      <rPr>
        <b/>
        <i/>
        <sz val="10"/>
        <rFont val="Arial"/>
        <family val="2"/>
      </rPr>
      <t>)</t>
    </r>
  </si>
  <si>
    <r>
      <t xml:space="preserve"> Te drejta e detyrime ndaj  apjest grup (</t>
    </r>
    <r>
      <rPr>
        <b/>
        <i/>
        <sz val="8"/>
        <rFont val="Arial"/>
        <family val="2"/>
      </rPr>
      <t xml:space="preserve">  teprica kreditore</t>
    </r>
    <r>
      <rPr>
        <b/>
        <i/>
        <sz val="10"/>
        <rFont val="Arial"/>
        <family val="2"/>
      </rPr>
      <t>)</t>
    </r>
  </si>
  <si>
    <t xml:space="preserve">           Bankat</t>
  </si>
  <si>
    <t xml:space="preserve"> Huamarjet Afatgjata</t>
  </si>
  <si>
    <t xml:space="preserve">            Kapitali neneshkruar I papaguar</t>
  </si>
  <si>
    <t xml:space="preserve">            Kapitali paguar</t>
  </si>
  <si>
    <t xml:space="preserve"> Fitimet e pashperndara</t>
  </si>
  <si>
    <t xml:space="preserve"> Rezerva</t>
  </si>
  <si>
    <t xml:space="preserve"> Njesite ose aksionet e thesarit(negative)</t>
  </si>
  <si>
    <t xml:space="preserve"> Primi I aksionit</t>
  </si>
  <si>
    <t xml:space="preserve"> Shuma të parashikuara për rreziqe</t>
  </si>
  <si>
    <t>Subvencione për investime të tjera</t>
  </si>
  <si>
    <t xml:space="preserve">            Shteti TVSh  per tu paguar T</t>
  </si>
  <si>
    <t>Fitimet(humbjet) e vitit ushtrimor (NETO )</t>
  </si>
  <si>
    <t>Fitimet(humbjet) e vitit ushtrimor ( FITIMI SIPAS  BILANCIT)</t>
  </si>
  <si>
    <t xml:space="preserve">ZERAT </t>
  </si>
  <si>
    <t>FLUKSI I PARASE  NGA VEPRIMTARIA E SHFRYTEZIMIT</t>
  </si>
  <si>
    <t>Flukti parase nga veprimtaria investuese</t>
  </si>
  <si>
    <t>Blerja e aktiveve afatgjata materjale</t>
  </si>
  <si>
    <r>
      <t xml:space="preserve">Blerja e konpanise se kontrolluar </t>
    </r>
    <r>
      <rPr>
        <sz val="10"/>
        <rFont val="Arial"/>
        <family val="2"/>
      </rPr>
      <t>X</t>
    </r>
  </si>
  <si>
    <t>Interesi I arketuar</t>
  </si>
  <si>
    <t>Fluksi I parase nga aktivitete financiare</t>
  </si>
  <si>
    <t>Te ardhura nga emetimi I Kapitalit Aksionar</t>
  </si>
  <si>
    <t>Arketime nga huadhenie nga persona dhe individe afatgjata</t>
  </si>
  <si>
    <t>Interesi Paguar</t>
  </si>
  <si>
    <t>Komisione,Dhurata dhe ndihma ne çdo forme,Gjoba te arketuara</t>
  </si>
  <si>
    <t>Totali Pagesave veprimtaria e shfrytezimit</t>
  </si>
  <si>
    <t>Totali arketimeve veprimtaria e shfrytezimit</t>
  </si>
  <si>
    <t xml:space="preserve">Arketime per hua dhe borxhe afatshkurtra </t>
  </si>
  <si>
    <t>Pagesa per hua dhe borxhe afatshkurtra  dhe afatgjata</t>
  </si>
  <si>
    <t>Pagesa per hua dhe borxhe  afatgjata</t>
  </si>
  <si>
    <t>Dividente te paguara</t>
  </si>
  <si>
    <t>Ritja/renia neto e qarkullimit te parase</t>
  </si>
  <si>
    <t>Gjendja e likujditeteve ne fillim te periudhes</t>
  </si>
  <si>
    <t>Referen</t>
  </si>
  <si>
    <t>Ploteso diferen totalit te gjithe arketimeve dhe pag</t>
  </si>
  <si>
    <t>Personel I jash,komisione,reklama,udhetime ,postare,trasport,bank</t>
  </si>
  <si>
    <t>Nga pjesmarje,shitje aktivesh,letra me vlere,kemb valutore,interesa</t>
  </si>
  <si>
    <t>Per mirembajtje,prime,studime,energji,qera.nga jorezident</t>
  </si>
  <si>
    <t>AKSIONAR</t>
  </si>
  <si>
    <t>AKSIONIT</t>
  </si>
  <si>
    <t>PRIMI</t>
  </si>
  <si>
    <t>AKSIONET</t>
  </si>
  <si>
    <t>E</t>
  </si>
  <si>
    <t>THESARIT</t>
  </si>
  <si>
    <t>REZERVA</t>
  </si>
  <si>
    <t>STATUTORE</t>
  </si>
  <si>
    <t>DHE</t>
  </si>
  <si>
    <t>LIGJORE</t>
  </si>
  <si>
    <t>TE</t>
  </si>
  <si>
    <t>KONVERTIMIT</t>
  </si>
  <si>
    <t>NE</t>
  </si>
  <si>
    <t>MONEDHA</t>
  </si>
  <si>
    <t>TE HUAJA</t>
  </si>
  <si>
    <t>FITIMI</t>
  </si>
  <si>
    <t>PASHPERNARE</t>
  </si>
  <si>
    <t>REZERVAT</t>
  </si>
  <si>
    <t>TJERA</t>
  </si>
  <si>
    <t>TOTALI</t>
  </si>
  <si>
    <t>Efekti I ndryshymit ne politikat kontabel</t>
  </si>
  <si>
    <t>Pozicioni I rregulluar</t>
  </si>
  <si>
    <t>Fitimi neto I periudhes kontable</t>
  </si>
  <si>
    <t>x</t>
  </si>
  <si>
    <t>(x)</t>
  </si>
  <si>
    <t>Dividentet e paguara/deklaruara</t>
  </si>
  <si>
    <t>Trasferimi ne rezerven e detyrueshme ligjore</t>
  </si>
  <si>
    <t>Trasferimi ne rezerven e detyrueshme statutore</t>
  </si>
  <si>
    <t>Emetimi I Kapitalit Aksioner</t>
  </si>
  <si>
    <t>Efekte te ndryshymit te kurseve te kembimit gjate konsolidimit</t>
  </si>
  <si>
    <t>Krijimi I rezervave te rivleresimit</t>
  </si>
  <si>
    <t>Kapitalizimi I fitimit te pashperndar dhe rezervat</t>
  </si>
  <si>
    <t>Dividentet e paguara</t>
  </si>
  <si>
    <t>Emetimi I kapitalit aksionar</t>
  </si>
  <si>
    <t>Pasqyra e ndryshymeve ne kapital paraqet veçmas:</t>
  </si>
  <si>
    <t>a) Fitimin ose humbjen neto te periudhes kontable</t>
  </si>
  <si>
    <t>b)Te ardhurat dhe shpenzimet qe jane regjistruar direkte ne rezervat e kapitalit ,ne peputhje me politikat kontable te kerkuara nga SNK te tjera (Psh ndryshymet ne rezervat e konvertimit te njesive te kontrolluara te huaja)</t>
  </si>
  <si>
    <t>c)Efektet e ndryshymit te politikave kontable ne zerat e kapitalit(psh regullimi retrospektiv I  fitimeve te pashperndara si rezultat I zbatimit te nje SNK-je te re)</t>
  </si>
  <si>
    <t>d)Efektin e regullimit te  gabimit ne zerat e kapitalit</t>
  </si>
  <si>
    <t>e)Kontributet nga aksioneret ne kapital</t>
  </si>
  <si>
    <t>f)Shperndarja e kapitalit tek aksioneret (psh pagesat e dividenteve)</t>
  </si>
  <si>
    <t>g)Veprimet me aksionet e thesarit</t>
  </si>
  <si>
    <t>h)rritja dhe pakesimi I rezervave(duke perfshire ndryshymet ne rezerven ligjore,statutore dhe rezerva te tjera)</t>
  </si>
  <si>
    <t>I)Veprimet e tjera ekonomike me efekt ne zerat e kapitalit</t>
  </si>
  <si>
    <t xml:space="preserve">                                                   KAPITALI AKSIONER QE I PERKET AKSIONERVE TE SHOQERISE</t>
  </si>
  <si>
    <t>NR</t>
  </si>
  <si>
    <t>SHENIME SHPJEGUESE</t>
  </si>
  <si>
    <r>
      <t xml:space="preserve">   A</t>
    </r>
    <r>
      <rPr>
        <b/>
        <sz val="7"/>
        <rFont val="Elephant"/>
        <family val="1"/>
      </rPr>
      <t>ktivet e Qarkulluse</t>
    </r>
  </si>
  <si>
    <t xml:space="preserve"> Toka,troje,terene</t>
  </si>
  <si>
    <t xml:space="preserve"> Zhvleresimi per tokat</t>
  </si>
  <si>
    <t xml:space="preserve"> Ndertesa</t>
  </si>
  <si>
    <t xml:space="preserve"> Zhvleresim per ndertesat</t>
  </si>
  <si>
    <t xml:space="preserve"> Amortizimi  per ndertesave</t>
  </si>
  <si>
    <t xml:space="preserve"> Instalime teknike,makineri , pajisje,instrumen dhe vegla pune</t>
  </si>
  <si>
    <t xml:space="preserve"> Zhvlersim  Inst tek,makin , pajisje,instrumen dhe vegla pune</t>
  </si>
  <si>
    <t xml:space="preserve"> Mjete trasporti</t>
  </si>
  <si>
    <t xml:space="preserve"> Zhvleresim per Mjete trasporti</t>
  </si>
  <si>
    <t xml:space="preserve"> Amortizim  Inst tek,makin , pajisje,instrumen dhe vegla pune</t>
  </si>
  <si>
    <t xml:space="preserve"> Amortizim per Mjete trasporti</t>
  </si>
  <si>
    <t xml:space="preserve"> Te tjera Aktife Afatgjata materjale</t>
  </si>
  <si>
    <t xml:space="preserve">                  Mobilje dhe pajisje zyre</t>
  </si>
  <si>
    <t xml:space="preserve">                  Pajisje informatike</t>
  </si>
  <si>
    <t xml:space="preserve">                  Te tjera</t>
  </si>
  <si>
    <t xml:space="preserve">                  Zhvleresim per te tjera Aktive  Afatgjata materjale</t>
  </si>
  <si>
    <t xml:space="preserve">                  Amortizim per te tjera Aktivet Afatgjata materjale </t>
  </si>
  <si>
    <t xml:space="preserve"> shifer e konside 35</t>
  </si>
  <si>
    <t xml:space="preserve"> Emeri I mire</t>
  </si>
  <si>
    <t xml:space="preserve"> Amortizimi I  emrit te mire</t>
  </si>
  <si>
    <t xml:space="preserve">Ortake – kapital i nënshkruar, i kërkuar, i paderdhur  </t>
  </si>
  <si>
    <t>Shitje mallra</t>
  </si>
  <si>
    <t>Të ardhura nga veprimtari anekse</t>
  </si>
  <si>
    <t>Qira</t>
  </si>
  <si>
    <t>Kuota të sigurimeve shoqërore dhe përkrahjes shoqërore</t>
  </si>
  <si>
    <t>Amortizime të aktiveve të qendrueshme</t>
  </si>
  <si>
    <t>NIPT</t>
  </si>
  <si>
    <t>PASQYRAT    FINANCIARE</t>
  </si>
  <si>
    <t>(Mbeshtetur ne Ligjin Nr.9228,date 29.04.2004 "Per  Kontabilitetin dhe Pasqyrat</t>
  </si>
  <si>
    <t>Financiare",te ndryshuar,dhe ne Standartet Kombetare te Kontabilitetit - SKK 2)</t>
  </si>
  <si>
    <t>Te dhena indetifikuese</t>
  </si>
  <si>
    <t xml:space="preserve">  Emri</t>
  </si>
  <si>
    <t>Andresa</t>
  </si>
  <si>
    <t>Nr.Regj.Tregtar</t>
  </si>
  <si>
    <t>Fusha e veprimtarise</t>
  </si>
  <si>
    <t>Te dhena te tjera</t>
  </si>
  <si>
    <t>Pasqyra financiare</t>
  </si>
  <si>
    <t xml:space="preserve">   Individuale</t>
  </si>
  <si>
    <t xml:space="preserve">   Te konsoliduara</t>
  </si>
  <si>
    <t xml:space="preserve"> Periudha Kontabel</t>
  </si>
  <si>
    <t xml:space="preserve"> Rrumbullakimi   ___________</t>
  </si>
  <si>
    <t>GJIROKASTER</t>
  </si>
  <si>
    <t xml:space="preserve"> Monedha          </t>
  </si>
  <si>
    <t xml:space="preserve">Ploteso diferen totalit te gjithe arketimeve </t>
  </si>
  <si>
    <t>VITIT</t>
  </si>
  <si>
    <t>USHTRIMOR</t>
  </si>
  <si>
    <t>Te tjera (Gjoba nga kontrolli tatimor per vitet e kaluara)</t>
  </si>
  <si>
    <t>Import Eksport</t>
  </si>
  <si>
    <t>"EUROBETON"   SHPK</t>
  </si>
  <si>
    <t>K 23116602 P</t>
  </si>
  <si>
    <t>23.01.2003</t>
  </si>
  <si>
    <t>Tregti Materiale ndertimi</t>
  </si>
  <si>
    <t>TOTALI  I  TE  ARDHURAVE</t>
  </si>
  <si>
    <t>Ndryshymi ne inventarin e prodhimeve te veta</t>
  </si>
  <si>
    <t xml:space="preserve">             Lende djegese </t>
  </si>
  <si>
    <t>Detyrime ndaj punonjesve</t>
  </si>
  <si>
    <t>Dhjetor 31,2012</t>
  </si>
  <si>
    <t>Pozicioni me 31.12.2012</t>
  </si>
  <si>
    <t>nga  01.01.2013</t>
  </si>
  <si>
    <t>Deri   31.12.2013</t>
  </si>
  <si>
    <t>Data e plotesimit te PF 04.03.2014</t>
  </si>
  <si>
    <t>Dhjetor 31,2013</t>
  </si>
  <si>
    <t>Pozicioni me 31.12.2013</t>
  </si>
  <si>
    <t>Dhjet 31,2013</t>
  </si>
  <si>
    <t>Ploteso pagesat qe per efekt tatimi  si shpenzime te panjohura,gjoba</t>
  </si>
  <si>
    <t>Ndertim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</si>
</sst>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"/>
    <numFmt numFmtId="182" formatCode="_(* #,##0_);_(* \(#,##0\);_(* &quot;-&quot;??_);_(@_)"/>
    <numFmt numFmtId="183" formatCode="0.0%"/>
    <numFmt numFmtId="184" formatCode="_-* #,##0_-;\-* #,##0_-;_-* &quot;-&quot;??_-;_-@_-"/>
    <numFmt numFmtId="185" formatCode="0.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8"/>
      <name val="Arial"/>
      <family val="2"/>
    </font>
    <font>
      <sz val="7"/>
      <name val="Arial"/>
      <family val="0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b/>
      <i/>
      <sz val="8"/>
      <name val="Arial"/>
      <family val="2"/>
    </font>
    <font>
      <b/>
      <i/>
      <sz val="8"/>
      <name val="Arial Black"/>
      <family val="2"/>
    </font>
    <font>
      <b/>
      <sz val="7"/>
      <name val="Arial"/>
      <family val="2"/>
    </font>
    <font>
      <b/>
      <sz val="10"/>
      <name val="Elephant"/>
      <family val="1"/>
    </font>
    <font>
      <sz val="11"/>
      <name val="CG Times"/>
      <family val="0"/>
    </font>
    <font>
      <b/>
      <i/>
      <sz val="8"/>
      <name val="Elephant"/>
      <family val="1"/>
    </font>
    <font>
      <b/>
      <sz val="8"/>
      <name val="Elephant"/>
      <family val="1"/>
    </font>
    <font>
      <b/>
      <sz val="7"/>
      <name val="Elephant"/>
      <family val="1"/>
    </font>
    <font>
      <b/>
      <sz val="14"/>
      <name val="Elephant"/>
      <family val="1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26"/>
      <name val="Arial"/>
      <family val="2"/>
    </font>
    <font>
      <b/>
      <u val="single"/>
      <sz val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 style="hair"/>
      <bottom style="hair"/>
    </border>
    <border>
      <left>
        <color indexed="63"/>
      </left>
      <right style="thick"/>
      <top style="thick"/>
      <bottom style="hair"/>
    </border>
    <border>
      <left>
        <color indexed="63"/>
      </left>
      <right style="thick"/>
      <top style="hair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hair"/>
    </border>
    <border>
      <left style="thick"/>
      <right style="thick"/>
      <top style="hair"/>
      <bottom style="hair"/>
    </border>
    <border>
      <left style="thick"/>
      <right style="thick"/>
      <top>
        <color indexed="63"/>
      </top>
      <bottom style="hair"/>
    </border>
    <border>
      <left style="thick"/>
      <right style="thick"/>
      <top style="thick"/>
      <bottom style="hair"/>
    </border>
    <border>
      <left style="thick"/>
      <right style="thick"/>
      <top style="hair"/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ck"/>
      <top>
        <color indexed="63"/>
      </top>
      <bottom style="hair"/>
    </border>
    <border>
      <left style="thick"/>
      <right style="thin"/>
      <top style="thick"/>
      <bottom style="thick"/>
    </border>
    <border>
      <left style="thin"/>
      <right style="thick"/>
      <top style="thick"/>
      <bottom style="medium"/>
    </border>
    <border>
      <left style="thick"/>
      <right style="thick"/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thick"/>
      <top style="thin"/>
      <bottom style="hair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hair"/>
      <bottom>
        <color indexed="63"/>
      </bottom>
    </border>
    <border>
      <left style="thick"/>
      <right style="thick"/>
      <top style="medium"/>
      <bottom style="hair"/>
    </border>
    <border>
      <left>
        <color indexed="63"/>
      </left>
      <right style="thick"/>
      <top style="medium"/>
      <bottom style="hair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hair"/>
      <bottom>
        <color indexed="63"/>
      </bottom>
    </border>
    <border>
      <left style="medium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thick"/>
      <top style="medium"/>
      <bottom style="medium"/>
    </border>
    <border>
      <left style="thick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7">
    <xf numFmtId="1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48">
    <xf numFmtId="1" fontId="0" fillId="0" borderId="0" xfId="0" applyAlignment="1">
      <alignment/>
    </xf>
    <xf numFmtId="1" fontId="0" fillId="0" borderId="10" xfId="0" applyBorder="1" applyAlignment="1">
      <alignment/>
    </xf>
    <xf numFmtId="1" fontId="0" fillId="0" borderId="11" xfId="0" applyBorder="1" applyAlignment="1">
      <alignment/>
    </xf>
    <xf numFmtId="1" fontId="0" fillId="0" borderId="12" xfId="0" applyBorder="1" applyAlignment="1">
      <alignment/>
    </xf>
    <xf numFmtId="1" fontId="0" fillId="0" borderId="13" xfId="0" applyBorder="1" applyAlignment="1">
      <alignment/>
    </xf>
    <xf numFmtId="1" fontId="0" fillId="0" borderId="0" xfId="0" applyBorder="1" applyAlignment="1">
      <alignment/>
    </xf>
    <xf numFmtId="1" fontId="0" fillId="0" borderId="14" xfId="0" applyBorder="1" applyAlignment="1">
      <alignment/>
    </xf>
    <xf numFmtId="1" fontId="0" fillId="0" borderId="15" xfId="0" applyBorder="1" applyAlignment="1">
      <alignment/>
    </xf>
    <xf numFmtId="1" fontId="0" fillId="0" borderId="16" xfId="0" applyBorder="1" applyAlignment="1">
      <alignment/>
    </xf>
    <xf numFmtId="1" fontId="0" fillId="0" borderId="17" xfId="0" applyBorder="1" applyAlignment="1">
      <alignment/>
    </xf>
    <xf numFmtId="1" fontId="0" fillId="0" borderId="18" xfId="0" applyBorder="1" applyAlignment="1">
      <alignment/>
    </xf>
    <xf numFmtId="1" fontId="4" fillId="0" borderId="0" xfId="0" applyFont="1" applyBorder="1" applyAlignment="1">
      <alignment/>
    </xf>
    <xf numFmtId="1" fontId="5" fillId="0" borderId="0" xfId="0" applyFont="1" applyBorder="1" applyAlignment="1">
      <alignment/>
    </xf>
    <xf numFmtId="1" fontId="4" fillId="0" borderId="10" xfId="0" applyFont="1" applyBorder="1" applyAlignment="1">
      <alignment/>
    </xf>
    <xf numFmtId="0" fontId="9" fillId="0" borderId="19" xfId="59" applyFont="1" applyBorder="1">
      <alignment/>
      <protection/>
    </xf>
    <xf numFmtId="1" fontId="4" fillId="0" borderId="20" xfId="0" applyFont="1" applyBorder="1" applyAlignment="1">
      <alignment/>
    </xf>
    <xf numFmtId="1" fontId="4" fillId="0" borderId="21" xfId="0" applyFont="1" applyBorder="1" applyAlignment="1">
      <alignment/>
    </xf>
    <xf numFmtId="1" fontId="4" fillId="0" borderId="13" xfId="0" applyFont="1" applyBorder="1" applyAlignment="1">
      <alignment/>
    </xf>
    <xf numFmtId="1" fontId="8" fillId="0" borderId="0" xfId="0" applyFont="1" applyBorder="1" applyAlignment="1">
      <alignment/>
    </xf>
    <xf numFmtId="0" fontId="8" fillId="0" borderId="22" xfId="59" applyFont="1" applyFill="1" applyBorder="1">
      <alignment/>
      <protection/>
    </xf>
    <xf numFmtId="0" fontId="8" fillId="0" borderId="23" xfId="59" applyFont="1" applyBorder="1">
      <alignment/>
      <protection/>
    </xf>
    <xf numFmtId="0" fontId="8" fillId="0" borderId="24" xfId="59" applyFont="1" applyBorder="1">
      <alignment/>
      <protection/>
    </xf>
    <xf numFmtId="0" fontId="8" fillId="0" borderId="25" xfId="59" applyFont="1" applyBorder="1">
      <alignment/>
      <protection/>
    </xf>
    <xf numFmtId="0" fontId="8" fillId="0" borderId="26" xfId="59" applyFont="1" applyFill="1" applyBorder="1">
      <alignment/>
      <protection/>
    </xf>
    <xf numFmtId="0" fontId="8" fillId="0" borderId="25" xfId="59" applyFont="1" applyFill="1" applyBorder="1">
      <alignment/>
      <protection/>
    </xf>
    <xf numFmtId="0" fontId="8" fillId="0" borderId="27" xfId="59" applyFont="1" applyFill="1" applyBorder="1">
      <alignment/>
      <protection/>
    </xf>
    <xf numFmtId="1" fontId="0" fillId="0" borderId="28" xfId="0" applyBorder="1" applyAlignment="1">
      <alignment/>
    </xf>
    <xf numFmtId="1" fontId="0" fillId="0" borderId="29" xfId="0" applyBorder="1" applyAlignment="1">
      <alignment/>
    </xf>
    <xf numFmtId="1" fontId="0" fillId="0" borderId="30" xfId="0" applyBorder="1" applyAlignment="1">
      <alignment/>
    </xf>
    <xf numFmtId="1" fontId="0" fillId="0" borderId="31" xfId="0" applyBorder="1" applyAlignment="1">
      <alignment/>
    </xf>
    <xf numFmtId="1" fontId="10" fillId="0" borderId="32" xfId="0" applyFont="1" applyBorder="1" applyAlignment="1">
      <alignment/>
    </xf>
    <xf numFmtId="1" fontId="5" fillId="33" borderId="33" xfId="0" applyFont="1" applyFill="1" applyBorder="1" applyAlignment="1">
      <alignment/>
    </xf>
    <xf numFmtId="1" fontId="10" fillId="0" borderId="34" xfId="59" applyNumberFormat="1" applyFont="1" applyBorder="1">
      <alignment/>
      <protection/>
    </xf>
    <xf numFmtId="1" fontId="10" fillId="0" borderId="35" xfId="59" applyNumberFormat="1" applyFont="1" applyBorder="1">
      <alignment/>
      <protection/>
    </xf>
    <xf numFmtId="1" fontId="10" fillId="0" borderId="36" xfId="0" applyFont="1" applyBorder="1" applyAlignment="1">
      <alignment/>
    </xf>
    <xf numFmtId="1" fontId="10" fillId="0" borderId="37" xfId="0" applyFont="1" applyBorder="1" applyAlignment="1">
      <alignment/>
    </xf>
    <xf numFmtId="1" fontId="10" fillId="0" borderId="38" xfId="0" applyFont="1" applyBorder="1" applyAlignment="1">
      <alignment/>
    </xf>
    <xf numFmtId="1" fontId="0" fillId="33" borderId="39" xfId="0" applyFill="1" applyBorder="1" applyAlignment="1">
      <alignment/>
    </xf>
    <xf numFmtId="1" fontId="10" fillId="0" borderId="40" xfId="0" applyFont="1" applyBorder="1" applyAlignment="1">
      <alignment/>
    </xf>
    <xf numFmtId="1" fontId="10" fillId="0" borderId="41" xfId="0" applyFont="1" applyBorder="1" applyAlignment="1">
      <alignment/>
    </xf>
    <xf numFmtId="1" fontId="10" fillId="0" borderId="42" xfId="0" applyFont="1" applyBorder="1" applyAlignment="1">
      <alignment/>
    </xf>
    <xf numFmtId="1" fontId="10" fillId="34" borderId="41" xfId="0" applyFont="1" applyFill="1" applyBorder="1" applyAlignment="1">
      <alignment/>
    </xf>
    <xf numFmtId="1" fontId="13" fillId="34" borderId="41" xfId="0" applyFont="1" applyFill="1" applyBorder="1" applyAlignment="1">
      <alignment/>
    </xf>
    <xf numFmtId="1" fontId="5" fillId="33" borderId="43" xfId="0" applyFont="1" applyFill="1" applyBorder="1" applyAlignment="1">
      <alignment/>
    </xf>
    <xf numFmtId="43" fontId="5" fillId="33" borderId="43" xfId="44" applyFont="1" applyFill="1" applyBorder="1" applyAlignment="1">
      <alignment/>
    </xf>
    <xf numFmtId="1" fontId="5" fillId="0" borderId="42" xfId="0" applyFont="1" applyBorder="1" applyAlignment="1">
      <alignment horizontal="center" vertical="center" wrapText="1"/>
    </xf>
    <xf numFmtId="1" fontId="7" fillId="0" borderId="42" xfId="0" applyFont="1" applyBorder="1" applyAlignment="1">
      <alignment horizontal="center" vertical="center" wrapText="1"/>
    </xf>
    <xf numFmtId="0" fontId="7" fillId="0" borderId="42" xfId="0" applyNumberFormat="1" applyFont="1" applyBorder="1" applyAlignment="1">
      <alignment horizontal="center"/>
    </xf>
    <xf numFmtId="1" fontId="10" fillId="33" borderId="39" xfId="0" applyFont="1" applyFill="1" applyBorder="1" applyAlignment="1">
      <alignment/>
    </xf>
    <xf numFmtId="1" fontId="10" fillId="0" borderId="43" xfId="0" applyFont="1" applyBorder="1" applyAlignment="1">
      <alignment/>
    </xf>
    <xf numFmtId="1" fontId="7" fillId="0" borderId="44" xfId="0" applyFont="1" applyBorder="1" applyAlignment="1">
      <alignment horizontal="center" vertical="center" wrapText="1"/>
    </xf>
    <xf numFmtId="1" fontId="5" fillId="0" borderId="45" xfId="0" applyFont="1" applyBorder="1" applyAlignment="1">
      <alignment horizontal="center" vertical="center" wrapText="1"/>
    </xf>
    <xf numFmtId="1" fontId="7" fillId="0" borderId="46" xfId="0" applyFont="1" applyBorder="1" applyAlignment="1">
      <alignment horizontal="center" vertical="center" wrapText="1"/>
    </xf>
    <xf numFmtId="0" fontId="7" fillId="0" borderId="47" xfId="0" applyNumberFormat="1" applyFont="1" applyBorder="1" applyAlignment="1">
      <alignment horizontal="center"/>
    </xf>
    <xf numFmtId="0" fontId="7" fillId="0" borderId="46" xfId="0" applyNumberFormat="1" applyFont="1" applyBorder="1" applyAlignment="1">
      <alignment horizontal="center"/>
    </xf>
    <xf numFmtId="43" fontId="10" fillId="0" borderId="32" xfId="44" applyFont="1" applyFill="1" applyBorder="1" applyAlignment="1">
      <alignment/>
    </xf>
    <xf numFmtId="43" fontId="10" fillId="0" borderId="37" xfId="44" applyFont="1" applyFill="1" applyBorder="1" applyAlignment="1">
      <alignment/>
    </xf>
    <xf numFmtId="1" fontId="10" fillId="34" borderId="40" xfId="0" applyFont="1" applyFill="1" applyBorder="1" applyAlignment="1">
      <alignment/>
    </xf>
    <xf numFmtId="1" fontId="10" fillId="0" borderId="39" xfId="0" applyFont="1" applyBorder="1" applyAlignment="1">
      <alignment/>
    </xf>
    <xf numFmtId="43" fontId="10" fillId="0" borderId="39" xfId="44" applyFont="1" applyFill="1" applyBorder="1" applyAlignment="1">
      <alignment/>
    </xf>
    <xf numFmtId="43" fontId="10" fillId="0" borderId="48" xfId="44" applyFont="1" applyFill="1" applyBorder="1" applyAlignment="1">
      <alignment/>
    </xf>
    <xf numFmtId="1" fontId="10" fillId="0" borderId="49" xfId="0" applyFont="1" applyBorder="1" applyAlignment="1">
      <alignment/>
    </xf>
    <xf numFmtId="1" fontId="10" fillId="0" borderId="50" xfId="0" applyFont="1" applyBorder="1" applyAlignment="1">
      <alignment/>
    </xf>
    <xf numFmtId="1" fontId="14" fillId="0" borderId="35" xfId="0" applyFont="1" applyBorder="1" applyAlignment="1">
      <alignment/>
    </xf>
    <xf numFmtId="1" fontId="10" fillId="0" borderId="50" xfId="0" applyFont="1" applyBorder="1" applyAlignment="1">
      <alignment/>
    </xf>
    <xf numFmtId="1" fontId="15" fillId="33" borderId="39" xfId="0" applyFont="1" applyFill="1" applyBorder="1" applyAlignment="1">
      <alignment/>
    </xf>
    <xf numFmtId="1" fontId="15" fillId="33" borderId="51" xfId="0" applyFont="1" applyFill="1" applyBorder="1" applyAlignment="1">
      <alignment/>
    </xf>
    <xf numFmtId="1" fontId="15" fillId="33" borderId="52" xfId="0" applyFont="1" applyFill="1" applyBorder="1" applyAlignment="1">
      <alignment/>
    </xf>
    <xf numFmtId="184" fontId="15" fillId="33" borderId="51" xfId="42" applyNumberFormat="1" applyFont="1" applyFill="1" applyBorder="1" applyAlignment="1">
      <alignment/>
    </xf>
    <xf numFmtId="184" fontId="15" fillId="33" borderId="52" xfId="42" applyNumberFormat="1" applyFont="1" applyFill="1" applyBorder="1" applyAlignment="1">
      <alignment/>
    </xf>
    <xf numFmtId="0" fontId="7" fillId="0" borderId="53" xfId="0" applyNumberFormat="1" applyFont="1" applyBorder="1" applyAlignment="1">
      <alignment horizontal="center"/>
    </xf>
    <xf numFmtId="9" fontId="5" fillId="0" borderId="20" xfId="63" applyFont="1" applyBorder="1" applyAlignment="1">
      <alignment horizontal="center" vertical="center"/>
    </xf>
    <xf numFmtId="9" fontId="5" fillId="0" borderId="54" xfId="63" applyFont="1" applyBorder="1" applyAlignment="1">
      <alignment horizontal="center" vertical="center"/>
    </xf>
    <xf numFmtId="0" fontId="7" fillId="0" borderId="55" xfId="0" applyNumberFormat="1" applyFont="1" applyBorder="1" applyAlignment="1">
      <alignment horizontal="center"/>
    </xf>
    <xf numFmtId="0" fontId="7" fillId="0" borderId="12" xfId="60" applyFont="1" applyBorder="1" applyAlignment="1">
      <alignment horizontal="center" vertical="center" wrapText="1"/>
      <protection/>
    </xf>
    <xf numFmtId="0" fontId="7" fillId="0" borderId="13" xfId="60" applyFont="1" applyBorder="1" applyAlignment="1">
      <alignment horizontal="center" vertical="center" wrapText="1"/>
      <protection/>
    </xf>
    <xf numFmtId="182" fontId="5" fillId="0" borderId="56" xfId="45" applyNumberFormat="1" applyFont="1" applyBorder="1" applyAlignment="1" applyProtection="1">
      <alignment/>
      <protection locked="0"/>
    </xf>
    <xf numFmtId="182" fontId="5" fillId="0" borderId="57" xfId="45" applyNumberFormat="1" applyFont="1" applyBorder="1" applyAlignment="1">
      <alignment/>
    </xf>
    <xf numFmtId="182" fontId="6" fillId="0" borderId="58" xfId="45" applyNumberFormat="1" applyFont="1" applyBorder="1" applyAlignment="1" applyProtection="1">
      <alignment/>
      <protection locked="0"/>
    </xf>
    <xf numFmtId="182" fontId="5" fillId="0" borderId="56" xfId="45" applyNumberFormat="1" applyFont="1" applyBorder="1" applyAlignment="1">
      <alignment/>
    </xf>
    <xf numFmtId="182" fontId="0" fillId="0" borderId="57" xfId="45" applyNumberFormat="1" applyBorder="1" applyAlignment="1" applyProtection="1">
      <alignment/>
      <protection locked="0"/>
    </xf>
    <xf numFmtId="182" fontId="0" fillId="0" borderId="58" xfId="45" applyNumberFormat="1" applyBorder="1" applyAlignment="1" applyProtection="1">
      <alignment/>
      <protection locked="0"/>
    </xf>
    <xf numFmtId="0" fontId="0" fillId="0" borderId="59" xfId="60" applyFill="1" applyBorder="1" applyProtection="1">
      <alignment/>
      <protection locked="0"/>
    </xf>
    <xf numFmtId="182" fontId="5" fillId="0" borderId="60" xfId="45" applyNumberFormat="1" applyFont="1" applyBorder="1" applyAlignment="1">
      <alignment/>
    </xf>
    <xf numFmtId="182" fontId="6" fillId="0" borderId="61" xfId="45" applyNumberFormat="1" applyFont="1" applyBorder="1" applyAlignment="1" applyProtection="1">
      <alignment/>
      <protection locked="0"/>
    </xf>
    <xf numFmtId="182" fontId="0" fillId="0" borderId="60" xfId="45" applyNumberFormat="1" applyBorder="1" applyAlignment="1" applyProtection="1">
      <alignment/>
      <protection locked="0"/>
    </xf>
    <xf numFmtId="182" fontId="5" fillId="0" borderId="62" xfId="45" applyNumberFormat="1" applyFont="1" applyBorder="1" applyAlignment="1">
      <alignment/>
    </xf>
    <xf numFmtId="182" fontId="0" fillId="0" borderId="60" xfId="45" applyNumberFormat="1" applyFont="1" applyBorder="1" applyAlignment="1" applyProtection="1">
      <alignment/>
      <protection locked="0"/>
    </xf>
    <xf numFmtId="182" fontId="0" fillId="0" borderId="61" xfId="45" applyNumberFormat="1" applyBorder="1" applyAlignment="1" applyProtection="1">
      <alignment/>
      <protection locked="0"/>
    </xf>
    <xf numFmtId="182" fontId="0" fillId="0" borderId="60" xfId="45" applyNumberFormat="1" applyFont="1" applyFill="1" applyBorder="1" applyAlignment="1">
      <alignment/>
    </xf>
    <xf numFmtId="182" fontId="0" fillId="0" borderId="63" xfId="45" applyNumberFormat="1" applyBorder="1" applyAlignment="1" applyProtection="1">
      <alignment/>
      <protection locked="0"/>
    </xf>
    <xf numFmtId="0" fontId="5" fillId="0" borderId="64" xfId="60" applyFont="1" applyBorder="1" applyAlignment="1">
      <alignment horizontal="left"/>
      <protection/>
    </xf>
    <xf numFmtId="0" fontId="5" fillId="0" borderId="64" xfId="60" applyFont="1" applyBorder="1" applyAlignment="1">
      <alignment horizontal="right"/>
      <protection/>
    </xf>
    <xf numFmtId="0" fontId="5" fillId="0" borderId="65" xfId="60" applyFont="1" applyBorder="1" applyAlignment="1">
      <alignment horizontal="right"/>
      <protection/>
    </xf>
    <xf numFmtId="0" fontId="5" fillId="0" borderId="64" xfId="60" applyFont="1" applyBorder="1">
      <alignment/>
      <protection/>
    </xf>
    <xf numFmtId="0" fontId="5" fillId="0" borderId="66" xfId="60" applyFont="1" applyBorder="1">
      <alignment/>
      <protection/>
    </xf>
    <xf numFmtId="0" fontId="5" fillId="0" borderId="65" xfId="60" applyFont="1" applyBorder="1" applyAlignment="1">
      <alignment horizontal="left"/>
      <protection/>
    </xf>
    <xf numFmtId="0" fontId="5" fillId="0" borderId="64" xfId="60" applyFont="1" applyFill="1" applyBorder="1">
      <alignment/>
      <protection/>
    </xf>
    <xf numFmtId="180" fontId="5" fillId="0" borderId="64" xfId="60" applyNumberFormat="1" applyFont="1" applyBorder="1">
      <alignment/>
      <protection/>
    </xf>
    <xf numFmtId="180" fontId="5" fillId="0" borderId="67" xfId="60" applyNumberFormat="1" applyFont="1" applyBorder="1">
      <alignment/>
      <protection/>
    </xf>
    <xf numFmtId="0" fontId="0" fillId="0" borderId="60" xfId="60" applyFont="1" applyBorder="1">
      <alignment/>
      <protection/>
    </xf>
    <xf numFmtId="1" fontId="16" fillId="0" borderId="18" xfId="0" applyFont="1" applyBorder="1" applyAlignment="1">
      <alignment/>
    </xf>
    <xf numFmtId="0" fontId="0" fillId="0" borderId="61" xfId="60" applyFont="1" applyBorder="1">
      <alignment/>
      <protection/>
    </xf>
    <xf numFmtId="0" fontId="0" fillId="0" borderId="62" xfId="60" applyFont="1" applyBorder="1">
      <alignment/>
      <protection/>
    </xf>
    <xf numFmtId="0" fontId="4" fillId="0" borderId="60" xfId="60" applyFont="1" applyBorder="1">
      <alignment/>
      <protection/>
    </xf>
    <xf numFmtId="0" fontId="0" fillId="0" borderId="60" xfId="60" applyFont="1" applyFill="1" applyBorder="1">
      <alignment/>
      <protection/>
    </xf>
    <xf numFmtId="0" fontId="0" fillId="0" borderId="60" xfId="60" applyBorder="1">
      <alignment/>
      <protection/>
    </xf>
    <xf numFmtId="1" fontId="12" fillId="0" borderId="62" xfId="44" applyNumberFormat="1" applyFont="1" applyFill="1" applyBorder="1" applyAlignment="1">
      <alignment/>
    </xf>
    <xf numFmtId="1" fontId="12" fillId="0" borderId="13" xfId="44" applyNumberFormat="1" applyFont="1" applyFill="1" applyBorder="1" applyAlignment="1">
      <alignment/>
    </xf>
    <xf numFmtId="0" fontId="5" fillId="0" borderId="66" xfId="60" applyFont="1" applyBorder="1" applyAlignment="1">
      <alignment horizontal="left"/>
      <protection/>
    </xf>
    <xf numFmtId="0" fontId="5" fillId="35" borderId="19" xfId="60" applyFont="1" applyFill="1" applyBorder="1" applyAlignment="1">
      <alignment horizontal="right"/>
      <protection/>
    </xf>
    <xf numFmtId="0" fontId="0" fillId="35" borderId="68" xfId="60" applyFont="1" applyFill="1" applyBorder="1">
      <alignment/>
      <protection/>
    </xf>
    <xf numFmtId="0" fontId="0" fillId="35" borderId="19" xfId="60" applyFont="1" applyFill="1" applyBorder="1">
      <alignment/>
      <protection/>
    </xf>
    <xf numFmtId="182" fontId="5" fillId="35" borderId="68" xfId="45" applyNumberFormat="1" applyFont="1" applyFill="1" applyBorder="1" applyAlignment="1">
      <alignment/>
    </xf>
    <xf numFmtId="182" fontId="5" fillId="0" borderId="61" xfId="45" applyNumberFormat="1" applyFont="1" applyBorder="1" applyAlignment="1">
      <alignment/>
    </xf>
    <xf numFmtId="182" fontId="5" fillId="0" borderId="59" xfId="45" applyNumberFormat="1" applyFont="1" applyBorder="1" applyAlignment="1" applyProtection="1">
      <alignment/>
      <protection locked="0"/>
    </xf>
    <xf numFmtId="0" fontId="5" fillId="0" borderId="66" xfId="60" applyFont="1" applyBorder="1" applyAlignment="1">
      <alignment horizontal="right"/>
      <protection/>
    </xf>
    <xf numFmtId="182" fontId="6" fillId="35" borderId="68" xfId="45" applyNumberFormat="1" applyFont="1" applyFill="1" applyBorder="1" applyAlignment="1" applyProtection="1">
      <alignment/>
      <protection locked="0"/>
    </xf>
    <xf numFmtId="0" fontId="0" fillId="0" borderId="18" xfId="60" applyFont="1" applyBorder="1">
      <alignment/>
      <protection/>
    </xf>
    <xf numFmtId="0" fontId="5" fillId="0" borderId="27" xfId="60" applyFont="1" applyBorder="1">
      <alignment/>
      <protection/>
    </xf>
    <xf numFmtId="182" fontId="5" fillId="0" borderId="18" xfId="45" applyNumberFormat="1" applyFont="1" applyBorder="1" applyAlignment="1">
      <alignment/>
    </xf>
    <xf numFmtId="182" fontId="0" fillId="0" borderId="68" xfId="45" applyNumberFormat="1" applyFont="1" applyBorder="1" applyAlignment="1" applyProtection="1">
      <alignment/>
      <protection locked="0"/>
    </xf>
    <xf numFmtId="182" fontId="0" fillId="0" borderId="68" xfId="45" applyNumberFormat="1" applyBorder="1" applyAlignment="1" applyProtection="1">
      <alignment/>
      <protection locked="0"/>
    </xf>
    <xf numFmtId="0" fontId="10" fillId="35" borderId="19" xfId="60" applyFont="1" applyFill="1" applyBorder="1">
      <alignment/>
      <protection/>
    </xf>
    <xf numFmtId="0" fontId="0" fillId="35" borderId="68" xfId="60" applyFont="1" applyFill="1" applyBorder="1">
      <alignment/>
      <protection/>
    </xf>
    <xf numFmtId="182" fontId="10" fillId="0" borderId="68" xfId="45" applyNumberFormat="1" applyFont="1" applyBorder="1" applyAlignment="1" applyProtection="1">
      <alignment/>
      <protection locked="0"/>
    </xf>
    <xf numFmtId="0" fontId="5" fillId="0" borderId="65" xfId="60" applyFont="1" applyBorder="1">
      <alignment/>
      <protection/>
    </xf>
    <xf numFmtId="0" fontId="0" fillId="0" borderId="61" xfId="60" applyBorder="1">
      <alignment/>
      <protection/>
    </xf>
    <xf numFmtId="0" fontId="5" fillId="35" borderId="66" xfId="60" applyFont="1" applyFill="1" applyBorder="1">
      <alignment/>
      <protection/>
    </xf>
    <xf numFmtId="1" fontId="0" fillId="35" borderId="69" xfId="59" applyNumberFormat="1" applyFont="1" applyFill="1" applyBorder="1">
      <alignment/>
      <protection/>
    </xf>
    <xf numFmtId="182" fontId="0" fillId="35" borderId="62" xfId="45" applyNumberFormat="1" applyFill="1" applyBorder="1" applyAlignment="1" applyProtection="1">
      <alignment/>
      <protection locked="0"/>
    </xf>
    <xf numFmtId="0" fontId="5" fillId="33" borderId="19" xfId="60" applyFont="1" applyFill="1" applyBorder="1">
      <alignment/>
      <protection/>
    </xf>
    <xf numFmtId="1" fontId="0" fillId="33" borderId="68" xfId="0" applyFont="1" applyFill="1" applyBorder="1" applyAlignment="1">
      <alignment/>
    </xf>
    <xf numFmtId="182" fontId="0" fillId="33" borderId="68" xfId="45" applyNumberFormat="1" applyFill="1" applyBorder="1" applyAlignment="1" applyProtection="1">
      <alignment/>
      <protection locked="0"/>
    </xf>
    <xf numFmtId="0" fontId="4" fillId="0" borderId="60" xfId="60" applyFont="1" applyBorder="1">
      <alignment/>
      <protection/>
    </xf>
    <xf numFmtId="1" fontId="10" fillId="0" borderId="32" xfId="0" applyFont="1" applyBorder="1" applyAlignment="1">
      <alignment horizontal="center"/>
    </xf>
    <xf numFmtId="1" fontId="10" fillId="0" borderId="37" xfId="0" applyFont="1" applyBorder="1" applyAlignment="1">
      <alignment horizontal="center"/>
    </xf>
    <xf numFmtId="1" fontId="10" fillId="0" borderId="41" xfId="0" applyFont="1" applyBorder="1" applyAlignment="1">
      <alignment horizontal="center"/>
    </xf>
    <xf numFmtId="1" fontId="10" fillId="0" borderId="38" xfId="0" applyFont="1" applyBorder="1" applyAlignment="1">
      <alignment horizontal="center"/>
    </xf>
    <xf numFmtId="1" fontId="10" fillId="34" borderId="41" xfId="0" applyFont="1" applyFill="1" applyBorder="1" applyAlignment="1">
      <alignment horizontal="center"/>
    </xf>
    <xf numFmtId="1" fontId="12" fillId="0" borderId="37" xfId="0" applyFont="1" applyBorder="1" applyAlignment="1">
      <alignment horizontal="center"/>
    </xf>
    <xf numFmtId="1" fontId="12" fillId="0" borderId="40" xfId="0" applyFont="1" applyBorder="1" applyAlignment="1">
      <alignment horizontal="center"/>
    </xf>
    <xf numFmtId="1" fontId="12" fillId="0" borderId="43" xfId="0" applyFont="1" applyBorder="1" applyAlignment="1">
      <alignment horizontal="center"/>
    </xf>
    <xf numFmtId="1" fontId="12" fillId="0" borderId="32" xfId="0" applyFont="1" applyBorder="1" applyAlignment="1">
      <alignment horizontal="center"/>
    </xf>
    <xf numFmtId="1" fontId="10" fillId="0" borderId="42" xfId="0" applyFont="1" applyBorder="1" applyAlignment="1">
      <alignment horizontal="center"/>
    </xf>
    <xf numFmtId="1" fontId="17" fillId="0" borderId="37" xfId="0" applyFont="1" applyBorder="1" applyAlignment="1">
      <alignment horizontal="center"/>
    </xf>
    <xf numFmtId="1" fontId="17" fillId="34" borderId="41" xfId="0" applyFont="1" applyFill="1" applyBorder="1" applyAlignment="1">
      <alignment horizontal="center"/>
    </xf>
    <xf numFmtId="1" fontId="17" fillId="33" borderId="39" xfId="0" applyFont="1" applyFill="1" applyBorder="1" applyAlignment="1">
      <alignment horizontal="center"/>
    </xf>
    <xf numFmtId="1" fontId="10" fillId="0" borderId="70" xfId="0" applyFont="1" applyBorder="1" applyAlignment="1">
      <alignment/>
    </xf>
    <xf numFmtId="1" fontId="10" fillId="0" borderId="71" xfId="0" applyFont="1" applyBorder="1" applyAlignment="1">
      <alignment/>
    </xf>
    <xf numFmtId="1" fontId="12" fillId="0" borderId="41" xfId="0" applyFont="1" applyBorder="1" applyAlignment="1">
      <alignment horizontal="center"/>
    </xf>
    <xf numFmtId="1" fontId="12" fillId="0" borderId="38" xfId="0" applyFont="1" applyBorder="1" applyAlignment="1">
      <alignment horizontal="center"/>
    </xf>
    <xf numFmtId="1" fontId="12" fillId="0" borderId="68" xfId="0" applyFont="1" applyBorder="1" applyAlignment="1">
      <alignment horizontal="center"/>
    </xf>
    <xf numFmtId="1" fontId="10" fillId="0" borderId="50" xfId="0" applyFont="1" applyBorder="1" applyAlignment="1">
      <alignment horizontal="center"/>
    </xf>
    <xf numFmtId="1" fontId="10" fillId="0" borderId="49" xfId="0" applyFont="1" applyBorder="1" applyAlignment="1">
      <alignment horizontal="center"/>
    </xf>
    <xf numFmtId="0" fontId="0" fillId="0" borderId="66" xfId="60" applyFont="1" applyBorder="1" applyAlignment="1">
      <alignment horizontal="center"/>
      <protection/>
    </xf>
    <xf numFmtId="0" fontId="0" fillId="0" borderId="65" xfId="60" applyFont="1" applyBorder="1" applyAlignment="1">
      <alignment horizontal="center"/>
      <protection/>
    </xf>
    <xf numFmtId="0" fontId="0" fillId="35" borderId="19" xfId="60" applyFont="1" applyFill="1" applyBorder="1" applyAlignment="1">
      <alignment horizontal="center"/>
      <protection/>
    </xf>
    <xf numFmtId="0" fontId="0" fillId="0" borderId="64" xfId="60" applyFont="1" applyBorder="1" applyAlignment="1">
      <alignment horizontal="center"/>
      <protection/>
    </xf>
    <xf numFmtId="0" fontId="5" fillId="35" borderId="19" xfId="60" applyFont="1" applyFill="1" applyBorder="1" applyAlignment="1">
      <alignment horizontal="center"/>
      <protection/>
    </xf>
    <xf numFmtId="0" fontId="0" fillId="0" borderId="64" xfId="60" applyFont="1" applyFill="1" applyBorder="1" applyAlignment="1">
      <alignment horizontal="center"/>
      <protection/>
    </xf>
    <xf numFmtId="0" fontId="0" fillId="0" borderId="64" xfId="60" applyBorder="1" applyAlignment="1">
      <alignment horizontal="center"/>
      <protection/>
    </xf>
    <xf numFmtId="182" fontId="0" fillId="0" borderId="64" xfId="45" applyNumberFormat="1" applyBorder="1" applyAlignment="1" applyProtection="1">
      <alignment horizontal="center"/>
      <protection locked="0"/>
    </xf>
    <xf numFmtId="182" fontId="0" fillId="0" borderId="65" xfId="45" applyNumberFormat="1" applyBorder="1" applyAlignment="1" applyProtection="1">
      <alignment horizontal="center"/>
      <protection locked="0"/>
    </xf>
    <xf numFmtId="0" fontId="0" fillId="33" borderId="19" xfId="60" applyFill="1" applyBorder="1" applyAlignment="1">
      <alignment horizontal="center"/>
      <protection/>
    </xf>
    <xf numFmtId="0" fontId="0" fillId="35" borderId="66" xfId="60" applyFill="1" applyBorder="1" applyAlignment="1">
      <alignment horizontal="center"/>
      <protection/>
    </xf>
    <xf numFmtId="0" fontId="0" fillId="0" borderId="67" xfId="60" applyBorder="1" applyAlignment="1">
      <alignment horizontal="center"/>
      <protection/>
    </xf>
    <xf numFmtId="9" fontId="5" fillId="0" borderId="12" xfId="63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/>
    </xf>
    <xf numFmtId="0" fontId="8" fillId="0" borderId="25" xfId="59" applyFont="1" applyBorder="1">
      <alignment/>
      <protection/>
    </xf>
    <xf numFmtId="0" fontId="14" fillId="0" borderId="25" xfId="59" applyFont="1" applyBorder="1">
      <alignment/>
      <protection/>
    </xf>
    <xf numFmtId="0" fontId="14" fillId="0" borderId="23" xfId="59" applyFont="1" applyBorder="1">
      <alignment/>
      <protection/>
    </xf>
    <xf numFmtId="0" fontId="14" fillId="0" borderId="72" xfId="59" applyFont="1" applyBorder="1">
      <alignment/>
      <protection/>
    </xf>
    <xf numFmtId="0" fontId="14" fillId="0" borderId="73" xfId="59" applyFont="1" applyBorder="1">
      <alignment/>
      <protection/>
    </xf>
    <xf numFmtId="0" fontId="7" fillId="0" borderId="54" xfId="60" applyFont="1" applyBorder="1" applyAlignment="1">
      <alignment horizontal="center" vertical="center" wrapText="1"/>
      <protection/>
    </xf>
    <xf numFmtId="0" fontId="7" fillId="0" borderId="74" xfId="0" applyNumberFormat="1" applyFont="1" applyBorder="1" applyAlignment="1">
      <alignment horizontal="center"/>
    </xf>
    <xf numFmtId="0" fontId="14" fillId="0" borderId="12" xfId="59" applyFont="1" applyBorder="1">
      <alignment/>
      <protection/>
    </xf>
    <xf numFmtId="0" fontId="14" fillId="0" borderId="13" xfId="59" applyFont="1" applyBorder="1">
      <alignment/>
      <protection/>
    </xf>
    <xf numFmtId="1" fontId="15" fillId="0" borderId="10" xfId="0" applyFont="1" applyBorder="1" applyAlignment="1">
      <alignment/>
    </xf>
    <xf numFmtId="1" fontId="15" fillId="0" borderId="11" xfId="0" applyFont="1" applyBorder="1" applyAlignment="1">
      <alignment/>
    </xf>
    <xf numFmtId="1" fontId="18" fillId="0" borderId="11" xfId="0" applyFont="1" applyBorder="1" applyAlignment="1">
      <alignment/>
    </xf>
    <xf numFmtId="1" fontId="4" fillId="0" borderId="54" xfId="0" applyFont="1" applyBorder="1" applyAlignment="1">
      <alignment/>
    </xf>
    <xf numFmtId="1" fontId="4" fillId="0" borderId="20" xfId="0" applyFont="1" applyBorder="1" applyAlignment="1">
      <alignment horizontal="center"/>
    </xf>
    <xf numFmtId="1" fontId="4" fillId="0" borderId="12" xfId="0" applyFont="1" applyBorder="1" applyAlignment="1">
      <alignment horizontal="center"/>
    </xf>
    <xf numFmtId="1" fontId="4" fillId="0" borderId="54" xfId="0" applyFont="1" applyBorder="1" applyAlignment="1">
      <alignment horizontal="center"/>
    </xf>
    <xf numFmtId="1" fontId="4" fillId="0" borderId="0" xfId="0" applyFont="1" applyBorder="1" applyAlignment="1">
      <alignment horizontal="center"/>
    </xf>
    <xf numFmtId="1" fontId="4" fillId="0" borderId="18" xfId="0" applyFont="1" applyBorder="1" applyAlignment="1">
      <alignment horizontal="center"/>
    </xf>
    <xf numFmtId="1" fontId="4" fillId="0" borderId="59" xfId="0" applyFont="1" applyBorder="1" applyAlignment="1">
      <alignment horizontal="center"/>
    </xf>
    <xf numFmtId="1" fontId="4" fillId="0" borderId="18" xfId="0" applyFont="1" applyBorder="1" applyAlignment="1">
      <alignment/>
    </xf>
    <xf numFmtId="1" fontId="4" fillId="0" borderId="59" xfId="0" applyFont="1" applyBorder="1" applyAlignment="1">
      <alignment/>
    </xf>
    <xf numFmtId="1" fontId="4" fillId="0" borderId="21" xfId="0" applyFont="1" applyBorder="1" applyAlignment="1">
      <alignment horizontal="center"/>
    </xf>
    <xf numFmtId="1" fontId="4" fillId="0" borderId="74" xfId="0" applyFont="1" applyBorder="1" applyAlignment="1">
      <alignment/>
    </xf>
    <xf numFmtId="1" fontId="20" fillId="0" borderId="0" xfId="0" applyFont="1" applyAlignment="1">
      <alignment/>
    </xf>
    <xf numFmtId="0" fontId="20" fillId="0" borderId="64" xfId="60" applyFont="1" applyBorder="1">
      <alignment/>
      <protection/>
    </xf>
    <xf numFmtId="1" fontId="20" fillId="0" borderId="10" xfId="0" applyFont="1" applyBorder="1" applyAlignment="1">
      <alignment/>
    </xf>
    <xf numFmtId="182" fontId="21" fillId="0" borderId="60" xfId="45" applyNumberFormat="1" applyFont="1" applyBorder="1" applyAlignment="1">
      <alignment/>
    </xf>
    <xf numFmtId="182" fontId="3" fillId="0" borderId="62" xfId="45" applyNumberFormat="1" applyFont="1" applyBorder="1" applyAlignment="1" applyProtection="1">
      <alignment/>
      <protection locked="0"/>
    </xf>
    <xf numFmtId="182" fontId="21" fillId="0" borderId="62" xfId="45" applyNumberFormat="1" applyFont="1" applyBorder="1" applyAlignment="1">
      <alignment/>
    </xf>
    <xf numFmtId="182" fontId="21" fillId="0" borderId="60" xfId="45" applyNumberFormat="1" applyFont="1" applyBorder="1" applyAlignment="1" applyProtection="1">
      <alignment/>
      <protection locked="0"/>
    </xf>
    <xf numFmtId="0" fontId="22" fillId="0" borderId="64" xfId="60" applyFont="1" applyBorder="1">
      <alignment/>
      <protection/>
    </xf>
    <xf numFmtId="0" fontId="22" fillId="0" borderId="60" xfId="60" applyFont="1" applyBorder="1">
      <alignment/>
      <protection/>
    </xf>
    <xf numFmtId="0" fontId="22" fillId="36" borderId="64" xfId="60" applyFont="1" applyFill="1" applyBorder="1" applyAlignment="1">
      <alignment horizontal="center"/>
      <protection/>
    </xf>
    <xf numFmtId="182" fontId="22" fillId="0" borderId="60" xfId="45" applyNumberFormat="1" applyFont="1" applyBorder="1" applyAlignment="1" applyProtection="1">
      <alignment/>
      <protection locked="0"/>
    </xf>
    <xf numFmtId="1" fontId="22" fillId="0" borderId="0" xfId="0" applyFont="1" applyAlignment="1">
      <alignment/>
    </xf>
    <xf numFmtId="0" fontId="22" fillId="0" borderId="66" xfId="60" applyFont="1" applyBorder="1">
      <alignment/>
      <protection/>
    </xf>
    <xf numFmtId="0" fontId="22" fillId="0" borderId="62" xfId="60" applyFont="1" applyFill="1" applyBorder="1">
      <alignment/>
      <protection/>
    </xf>
    <xf numFmtId="0" fontId="22" fillId="36" borderId="66" xfId="60" applyFont="1" applyFill="1" applyBorder="1" applyAlignment="1">
      <alignment horizontal="center"/>
      <protection/>
    </xf>
    <xf numFmtId="182" fontId="22" fillId="0" borderId="62" xfId="45" applyNumberFormat="1" applyFont="1" applyFill="1" applyBorder="1" applyAlignment="1" applyProtection="1">
      <alignment/>
      <protection locked="0"/>
    </xf>
    <xf numFmtId="1" fontId="22" fillId="0" borderId="0" xfId="0" applyFont="1" applyBorder="1" applyAlignment="1">
      <alignment/>
    </xf>
    <xf numFmtId="1" fontId="5" fillId="0" borderId="29" xfId="0" applyFont="1" applyBorder="1" applyAlignment="1">
      <alignment/>
    </xf>
    <xf numFmtId="1" fontId="5" fillId="0" borderId="31" xfId="0" applyFont="1" applyBorder="1" applyAlignment="1">
      <alignment/>
    </xf>
    <xf numFmtId="1" fontId="24" fillId="0" borderId="30" xfId="0" applyFont="1" applyBorder="1" applyAlignment="1">
      <alignment/>
    </xf>
    <xf numFmtId="1" fontId="24" fillId="0" borderId="16" xfId="0" applyFont="1" applyBorder="1" applyAlignment="1">
      <alignment/>
    </xf>
    <xf numFmtId="1" fontId="5" fillId="0" borderId="29" xfId="0" applyFont="1" applyBorder="1" applyAlignment="1">
      <alignment horizontal="left"/>
    </xf>
    <xf numFmtId="1" fontId="25" fillId="0" borderId="11" xfId="0" applyFont="1" applyBorder="1" applyAlignment="1">
      <alignment/>
    </xf>
    <xf numFmtId="43" fontId="12" fillId="0" borderId="32" xfId="44" applyFont="1" applyFill="1" applyBorder="1" applyAlignment="1">
      <alignment/>
    </xf>
    <xf numFmtId="0" fontId="5" fillId="0" borderId="19" xfId="60" applyFont="1" applyBorder="1" applyAlignment="1">
      <alignment horizontal="right"/>
      <protection/>
    </xf>
    <xf numFmtId="0" fontId="5" fillId="0" borderId="68" xfId="60" applyFont="1" applyBorder="1">
      <alignment/>
      <protection/>
    </xf>
    <xf numFmtId="0" fontId="5" fillId="0" borderId="19" xfId="60" applyFont="1" applyBorder="1" applyAlignment="1">
      <alignment horizontal="center"/>
      <protection/>
    </xf>
    <xf numFmtId="182" fontId="22" fillId="0" borderId="68" xfId="45" applyNumberFormat="1" applyFont="1" applyBorder="1" applyAlignment="1" applyProtection="1">
      <alignment/>
      <protection locked="0"/>
    </xf>
    <xf numFmtId="182" fontId="22" fillId="0" borderId="75" xfId="45" applyNumberFormat="1" applyFont="1" applyBorder="1" applyAlignment="1" applyProtection="1">
      <alignment/>
      <protection locked="0"/>
    </xf>
    <xf numFmtId="1" fontId="5" fillId="0" borderId="0" xfId="0" applyFont="1" applyAlignment="1">
      <alignment/>
    </xf>
    <xf numFmtId="1" fontId="10" fillId="0" borderId="76" xfId="0" applyFont="1" applyBorder="1" applyAlignment="1">
      <alignment/>
    </xf>
    <xf numFmtId="1" fontId="10" fillId="0" borderId="77" xfId="0" applyFont="1" applyBorder="1" applyAlignment="1">
      <alignment horizontal="center"/>
    </xf>
    <xf numFmtId="43" fontId="10" fillId="0" borderId="77" xfId="44" applyFont="1" applyFill="1" applyBorder="1" applyAlignment="1">
      <alignment/>
    </xf>
    <xf numFmtId="43" fontId="10" fillId="0" borderId="75" xfId="44" applyFont="1" applyFill="1" applyBorder="1" applyAlignment="1">
      <alignment/>
    </xf>
    <xf numFmtId="1" fontId="10" fillId="0" borderId="78" xfId="0" applyFont="1" applyBorder="1" applyAlignment="1">
      <alignment/>
    </xf>
    <xf numFmtId="1" fontId="10" fillId="0" borderId="79" xfId="0" applyFont="1" applyBorder="1" applyAlignment="1">
      <alignment/>
    </xf>
    <xf numFmtId="1" fontId="10" fillId="0" borderId="80" xfId="0" applyFont="1" applyBorder="1" applyAlignment="1">
      <alignment horizontal="center"/>
    </xf>
    <xf numFmtId="43" fontId="10" fillId="0" borderId="80" xfId="44" applyFont="1" applyFill="1" applyBorder="1" applyAlignment="1">
      <alignment/>
    </xf>
    <xf numFmtId="43" fontId="10" fillId="0" borderId="54" xfId="44" applyFont="1" applyFill="1" applyBorder="1" applyAlignment="1">
      <alignment/>
    </xf>
    <xf numFmtId="1" fontId="10" fillId="0" borderId="77" xfId="0" applyFont="1" applyBorder="1" applyAlignment="1">
      <alignment/>
    </xf>
    <xf numFmtId="43" fontId="10" fillId="0" borderId="81" xfId="44" applyFont="1" applyFill="1" applyBorder="1" applyAlignment="1">
      <alignment/>
    </xf>
    <xf numFmtId="43" fontId="10" fillId="0" borderId="82" xfId="44" applyFont="1" applyFill="1" applyBorder="1" applyAlignment="1">
      <alignment/>
    </xf>
    <xf numFmtId="1" fontId="5" fillId="0" borderId="35" xfId="0" applyFont="1" applyBorder="1" applyAlignment="1">
      <alignment horizontal="center"/>
    </xf>
    <xf numFmtId="1" fontId="24" fillId="0" borderId="30" xfId="0" applyFont="1" applyBorder="1" applyAlignment="1">
      <alignment horizontal="center"/>
    </xf>
    <xf numFmtId="1" fontId="24" fillId="0" borderId="16" xfId="0" applyFont="1" applyBorder="1" applyAlignment="1">
      <alignment horizontal="center"/>
    </xf>
    <xf numFmtId="1" fontId="5" fillId="0" borderId="15" xfId="0" applyFont="1" applyBorder="1" applyAlignment="1">
      <alignment horizontal="center"/>
    </xf>
    <xf numFmtId="1" fontId="5" fillId="0" borderId="30" xfId="0" applyFont="1" applyBorder="1" applyAlignment="1">
      <alignment horizontal="center"/>
    </xf>
    <xf numFmtId="1" fontId="5" fillId="0" borderId="16" xfId="0" applyFont="1" applyBorder="1" applyAlignment="1">
      <alignment horizontal="center"/>
    </xf>
    <xf numFmtId="1" fontId="5" fillId="0" borderId="0" xfId="0" applyFont="1" applyBorder="1" applyAlignment="1">
      <alignment horizontal="center"/>
    </xf>
    <xf numFmtId="1" fontId="5" fillId="0" borderId="31" xfId="0" applyFont="1" applyBorder="1" applyAlignment="1">
      <alignment horizontal="center"/>
    </xf>
    <xf numFmtId="1" fontId="23" fillId="0" borderId="0" xfId="0" applyFont="1" applyBorder="1" applyAlignment="1">
      <alignment horizontal="center"/>
    </xf>
    <xf numFmtId="1" fontId="5" fillId="0" borderId="29" xfId="0" applyFont="1" applyBorder="1" applyAlignment="1">
      <alignment horizontal="center"/>
    </xf>
    <xf numFmtId="0" fontId="5" fillId="0" borderId="83" xfId="60" applyFont="1" applyBorder="1" applyAlignment="1">
      <alignment horizontal="center" vertical="center" wrapText="1"/>
      <protection/>
    </xf>
    <xf numFmtId="0" fontId="5" fillId="0" borderId="84" xfId="60" applyFont="1" applyBorder="1" applyAlignment="1">
      <alignment horizontal="center" vertical="center" wrapText="1"/>
      <protection/>
    </xf>
    <xf numFmtId="0" fontId="5" fillId="0" borderId="85" xfId="60" applyFont="1" applyBorder="1" applyAlignment="1">
      <alignment horizontal="center" vertical="center" wrapText="1"/>
      <protection/>
    </xf>
    <xf numFmtId="0" fontId="5" fillId="0" borderId="86" xfId="60" applyFont="1" applyBorder="1" applyAlignment="1">
      <alignment horizontal="center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Bilanci Albavia" xfId="44"/>
    <cellStyle name="Comma_Profit &amp; Loss acc. Albavia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Fletë1" xfId="59"/>
    <cellStyle name="Normal_Profit &amp; Loss acc. Albavia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</sheetPr>
  <dimension ref="A2:L49"/>
  <sheetViews>
    <sheetView zoomScalePageLayoutView="0" workbookViewId="0" topLeftCell="A21">
      <selection activeCell="O42" sqref="O42"/>
    </sheetView>
  </sheetViews>
  <sheetFormatPr defaultColWidth="9.140625" defaultRowHeight="12.75"/>
  <cols>
    <col min="1" max="1" width="3.28125" style="0" customWidth="1"/>
    <col min="2" max="2" width="3.7109375" style="0" customWidth="1"/>
    <col min="7" max="7" width="4.28125" style="0" customWidth="1"/>
    <col min="11" max="11" width="8.28125" style="0" customWidth="1"/>
    <col min="12" max="12" width="3.7109375" style="0" customWidth="1"/>
  </cols>
  <sheetData>
    <row r="2" spans="2:12" ht="12.75">
      <c r="B2" s="6"/>
      <c r="C2" s="26"/>
      <c r="D2" s="26"/>
      <c r="E2" s="26"/>
      <c r="F2" s="26"/>
      <c r="G2" s="26"/>
      <c r="H2" s="26"/>
      <c r="I2" s="26"/>
      <c r="J2" s="26"/>
      <c r="K2" s="26"/>
      <c r="L2" s="9"/>
    </row>
    <row r="3" spans="2:12" ht="12.75">
      <c r="B3" s="27"/>
      <c r="C3" s="5"/>
      <c r="D3" s="5"/>
      <c r="E3" s="5"/>
      <c r="F3" s="5"/>
      <c r="G3" s="5"/>
      <c r="H3" s="5"/>
      <c r="I3" s="5"/>
      <c r="J3" s="5"/>
      <c r="K3" s="5"/>
      <c r="L3" s="29"/>
    </row>
    <row r="4" spans="2:12" ht="12.75">
      <c r="B4" s="27"/>
      <c r="C4" s="5"/>
      <c r="D4" s="5"/>
      <c r="E4" s="5"/>
      <c r="F4" s="5"/>
      <c r="G4" s="5"/>
      <c r="H4" s="5"/>
      <c r="I4" s="5"/>
      <c r="J4" s="5"/>
      <c r="K4" s="5"/>
      <c r="L4" s="29"/>
    </row>
    <row r="5" spans="2:12" ht="12.75">
      <c r="B5" s="27"/>
      <c r="C5" s="5"/>
      <c r="D5" s="5"/>
      <c r="E5" s="5"/>
      <c r="F5" s="5"/>
      <c r="G5" s="5"/>
      <c r="H5" s="5"/>
      <c r="I5" s="5"/>
      <c r="J5" s="5"/>
      <c r="K5" s="5"/>
      <c r="L5" s="29"/>
    </row>
    <row r="6" spans="2:12" ht="12.75">
      <c r="B6" s="27"/>
      <c r="C6" s="5"/>
      <c r="D6" s="5"/>
      <c r="E6" s="5"/>
      <c r="F6" s="5"/>
      <c r="G6" s="5"/>
      <c r="H6" s="5"/>
      <c r="I6" s="5"/>
      <c r="J6" s="5"/>
      <c r="K6" s="5"/>
      <c r="L6" s="29"/>
    </row>
    <row r="7" spans="2:12" ht="33.75">
      <c r="B7" s="27"/>
      <c r="C7" s="242" t="s">
        <v>320</v>
      </c>
      <c r="D7" s="242"/>
      <c r="E7" s="242"/>
      <c r="F7" s="242"/>
      <c r="G7" s="242"/>
      <c r="H7" s="242"/>
      <c r="I7" s="242"/>
      <c r="J7" s="242"/>
      <c r="K7" s="242"/>
      <c r="L7" s="29"/>
    </row>
    <row r="8" spans="2:12" ht="12.75">
      <c r="B8" s="27"/>
      <c r="C8" s="5"/>
      <c r="D8" s="5"/>
      <c r="E8" s="5"/>
      <c r="F8" s="5"/>
      <c r="G8" s="5"/>
      <c r="H8" s="5"/>
      <c r="I8" s="5"/>
      <c r="J8" s="5"/>
      <c r="K8" s="5"/>
      <c r="L8" s="29"/>
    </row>
    <row r="9" spans="2:12" ht="12.75">
      <c r="B9" s="27"/>
      <c r="C9" s="5"/>
      <c r="D9" s="5"/>
      <c r="E9" s="5"/>
      <c r="F9" s="5"/>
      <c r="G9" s="5"/>
      <c r="H9" s="5"/>
      <c r="I9" s="5"/>
      <c r="J9" s="5"/>
      <c r="K9" s="5"/>
      <c r="L9" s="29"/>
    </row>
    <row r="10" spans="2:12" ht="12.75">
      <c r="B10" s="243" t="s">
        <v>321</v>
      </c>
      <c r="C10" s="240"/>
      <c r="D10" s="240"/>
      <c r="E10" s="240"/>
      <c r="F10" s="240"/>
      <c r="G10" s="240"/>
      <c r="H10" s="240"/>
      <c r="I10" s="240"/>
      <c r="J10" s="240"/>
      <c r="K10" s="240"/>
      <c r="L10" s="241"/>
    </row>
    <row r="11" spans="2:12" ht="12.75">
      <c r="B11" s="243" t="s">
        <v>322</v>
      </c>
      <c r="C11" s="240"/>
      <c r="D11" s="240"/>
      <c r="E11" s="240"/>
      <c r="F11" s="240"/>
      <c r="G11" s="240"/>
      <c r="H11" s="240"/>
      <c r="I11" s="240"/>
      <c r="J11" s="240"/>
      <c r="K11" s="240"/>
      <c r="L11" s="241"/>
    </row>
    <row r="12" spans="2:12" ht="12.75">
      <c r="B12" s="27"/>
      <c r="C12" s="5"/>
      <c r="D12" s="5"/>
      <c r="E12" s="5"/>
      <c r="F12" s="5"/>
      <c r="G12" s="5"/>
      <c r="H12" s="5"/>
      <c r="I12" s="5"/>
      <c r="J12" s="5"/>
      <c r="K12" s="5"/>
      <c r="L12" s="29"/>
    </row>
    <row r="13" spans="2:12" ht="12.75">
      <c r="B13" s="27"/>
      <c r="C13" s="5"/>
      <c r="D13" s="5"/>
      <c r="E13" s="5"/>
      <c r="F13" s="5"/>
      <c r="G13" s="5"/>
      <c r="H13" s="5"/>
      <c r="I13" s="5"/>
      <c r="J13" s="5"/>
      <c r="K13" s="5"/>
      <c r="L13" s="29"/>
    </row>
    <row r="14" spans="2:12" ht="12.75">
      <c r="B14" s="27"/>
      <c r="C14" s="5"/>
      <c r="D14" s="5"/>
      <c r="E14" s="5"/>
      <c r="F14" s="5"/>
      <c r="G14" s="5"/>
      <c r="H14" s="5"/>
      <c r="I14" s="5"/>
      <c r="J14" s="5"/>
      <c r="K14" s="5"/>
      <c r="L14" s="29"/>
    </row>
    <row r="15" spans="2:12" ht="12.75">
      <c r="B15" s="27"/>
      <c r="C15" s="5"/>
      <c r="D15" s="5"/>
      <c r="E15" s="5"/>
      <c r="F15" s="5"/>
      <c r="G15" s="5"/>
      <c r="H15" s="5"/>
      <c r="I15" s="5"/>
      <c r="J15" s="5"/>
      <c r="K15" s="5"/>
      <c r="L15" s="29"/>
    </row>
    <row r="16" spans="2:12" ht="12.75">
      <c r="B16" s="27"/>
      <c r="C16" s="5"/>
      <c r="D16" s="5"/>
      <c r="E16" s="5"/>
      <c r="F16" s="5"/>
      <c r="G16" s="5"/>
      <c r="H16" s="5"/>
      <c r="I16" s="5"/>
      <c r="J16" s="5"/>
      <c r="K16" s="5"/>
      <c r="L16" s="29"/>
    </row>
    <row r="17" spans="2:12" ht="12.75">
      <c r="B17" s="27"/>
      <c r="C17" s="5"/>
      <c r="D17" s="5"/>
      <c r="E17" s="5"/>
      <c r="F17" s="5"/>
      <c r="G17" s="5"/>
      <c r="H17" s="5"/>
      <c r="I17" s="5"/>
      <c r="J17" s="5"/>
      <c r="K17" s="5"/>
      <c r="L17" s="29"/>
    </row>
    <row r="18" spans="2:12" ht="12.75">
      <c r="B18" s="27"/>
      <c r="C18" s="5"/>
      <c r="D18" s="5"/>
      <c r="E18" s="5"/>
      <c r="F18" s="5"/>
      <c r="G18" s="5"/>
      <c r="H18" s="5"/>
      <c r="I18" s="5"/>
      <c r="J18" s="5"/>
      <c r="K18" s="5"/>
      <c r="L18" s="29"/>
    </row>
    <row r="19" spans="2:12" ht="12.75">
      <c r="B19" s="27"/>
      <c r="C19" s="5"/>
      <c r="D19" s="5"/>
      <c r="E19" s="5"/>
      <c r="F19" s="5"/>
      <c r="G19" s="5"/>
      <c r="H19" s="5"/>
      <c r="I19" s="5"/>
      <c r="J19" s="5"/>
      <c r="K19" s="5"/>
      <c r="L19" s="29"/>
    </row>
    <row r="20" spans="2:12" ht="12.75">
      <c r="B20" s="27"/>
      <c r="C20" s="5"/>
      <c r="D20" s="5"/>
      <c r="E20" s="5"/>
      <c r="F20" s="5"/>
      <c r="G20" s="5"/>
      <c r="H20" s="5"/>
      <c r="I20" s="5"/>
      <c r="J20" s="5"/>
      <c r="K20" s="5"/>
      <c r="L20" s="29"/>
    </row>
    <row r="21" spans="2:12" ht="12.75">
      <c r="B21" s="27"/>
      <c r="C21" s="5"/>
      <c r="D21" s="5"/>
      <c r="E21" s="5"/>
      <c r="F21" s="5"/>
      <c r="G21" s="5"/>
      <c r="H21" s="5"/>
      <c r="I21" s="5"/>
      <c r="J21" s="5"/>
      <c r="K21" s="5"/>
      <c r="L21" s="29"/>
    </row>
    <row r="22" spans="2:12" ht="12.75">
      <c r="B22" s="27"/>
      <c r="C22" s="5"/>
      <c r="D22" s="5"/>
      <c r="E22" s="5"/>
      <c r="F22" s="5"/>
      <c r="G22" s="5"/>
      <c r="H22" s="5"/>
      <c r="I22" s="5"/>
      <c r="J22" s="5"/>
      <c r="K22" s="5"/>
      <c r="L22" s="29"/>
    </row>
    <row r="23" spans="2:12" ht="12.75">
      <c r="B23" s="27"/>
      <c r="C23" s="5"/>
      <c r="D23" s="5"/>
      <c r="E23" s="5"/>
      <c r="F23" s="5"/>
      <c r="G23" s="5"/>
      <c r="H23" s="5"/>
      <c r="I23" s="5"/>
      <c r="J23" s="5"/>
      <c r="K23" s="5"/>
      <c r="L23" s="29"/>
    </row>
    <row r="24" spans="2:12" ht="12.75">
      <c r="B24" s="27"/>
      <c r="C24" s="5"/>
      <c r="D24" s="5"/>
      <c r="E24" s="5"/>
      <c r="F24" s="5"/>
      <c r="G24" s="5"/>
      <c r="H24" s="5"/>
      <c r="I24" s="5"/>
      <c r="J24" s="5"/>
      <c r="K24" s="5"/>
      <c r="L24" s="29"/>
    </row>
    <row r="25" spans="1:12" ht="19.5">
      <c r="A25" s="192"/>
      <c r="B25" s="27"/>
      <c r="C25" s="5"/>
      <c r="D25" s="5"/>
      <c r="E25" s="5"/>
      <c r="F25" s="5"/>
      <c r="G25" s="5"/>
      <c r="H25" s="5"/>
      <c r="I25" s="5"/>
      <c r="J25" s="5"/>
      <c r="K25" s="5"/>
      <c r="L25" s="29"/>
    </row>
    <row r="26" spans="2:12" ht="12.75">
      <c r="B26" s="27"/>
      <c r="C26" s="6"/>
      <c r="D26" s="26"/>
      <c r="E26" s="26"/>
      <c r="F26" s="9"/>
      <c r="G26" s="5"/>
      <c r="H26" s="6"/>
      <c r="I26" s="26"/>
      <c r="J26" s="26"/>
      <c r="K26" s="9"/>
      <c r="L26" s="29"/>
    </row>
    <row r="27" spans="2:12" ht="12.75">
      <c r="B27" s="27"/>
      <c r="C27" s="243" t="s">
        <v>323</v>
      </c>
      <c r="D27" s="240"/>
      <c r="E27" s="240"/>
      <c r="F27" s="241"/>
      <c r="G27" s="5"/>
      <c r="H27" s="243" t="s">
        <v>328</v>
      </c>
      <c r="I27" s="240"/>
      <c r="J27" s="240"/>
      <c r="K27" s="241"/>
      <c r="L27" s="29"/>
    </row>
    <row r="28" spans="2:12" ht="12.75">
      <c r="B28" s="27"/>
      <c r="C28" s="209"/>
      <c r="D28" s="12"/>
      <c r="E28" s="12"/>
      <c r="F28" s="210"/>
      <c r="G28" s="5"/>
      <c r="H28" s="209"/>
      <c r="I28" s="12"/>
      <c r="J28" s="12"/>
      <c r="K28" s="210"/>
      <c r="L28" s="29"/>
    </row>
    <row r="29" spans="2:12" ht="12.75">
      <c r="B29" s="27"/>
      <c r="C29" s="209"/>
      <c r="D29" s="12"/>
      <c r="E29" s="12"/>
      <c r="F29" s="210"/>
      <c r="G29" s="5"/>
      <c r="H29" s="209"/>
      <c r="I29" s="12"/>
      <c r="J29" s="12"/>
      <c r="K29" s="210"/>
      <c r="L29" s="29"/>
    </row>
    <row r="30" spans="2:12" ht="12.75">
      <c r="B30" s="27"/>
      <c r="C30" s="213" t="s">
        <v>324</v>
      </c>
      <c r="D30" s="235" t="s">
        <v>341</v>
      </c>
      <c r="E30" s="235"/>
      <c r="F30" s="236"/>
      <c r="G30" s="5"/>
      <c r="H30" s="209"/>
      <c r="I30" s="12"/>
      <c r="J30" s="12" t="s">
        <v>330</v>
      </c>
      <c r="K30" s="210"/>
      <c r="L30" s="29"/>
    </row>
    <row r="31" spans="2:12" ht="12.75">
      <c r="B31" s="27"/>
      <c r="C31" s="209"/>
      <c r="D31" s="12"/>
      <c r="E31" s="12"/>
      <c r="F31" s="210"/>
      <c r="G31" s="5"/>
      <c r="H31" s="243" t="s">
        <v>329</v>
      </c>
      <c r="I31" s="240"/>
      <c r="J31" s="12"/>
      <c r="K31" s="210"/>
      <c r="L31" s="29"/>
    </row>
    <row r="32" spans="2:12" ht="12.75">
      <c r="B32" s="27"/>
      <c r="C32" s="209" t="s">
        <v>319</v>
      </c>
      <c r="D32" s="235" t="s">
        <v>342</v>
      </c>
      <c r="E32" s="235"/>
      <c r="F32" s="236"/>
      <c r="G32" s="5"/>
      <c r="H32" s="209"/>
      <c r="I32" s="12"/>
      <c r="J32" s="12" t="s">
        <v>331</v>
      </c>
      <c r="K32" s="210"/>
      <c r="L32" s="29"/>
    </row>
    <row r="33" spans="2:12" ht="12.75">
      <c r="B33" s="27"/>
      <c r="C33" s="209"/>
      <c r="D33" s="12"/>
      <c r="E33" s="12"/>
      <c r="F33" s="210"/>
      <c r="G33" s="5"/>
      <c r="H33" s="209"/>
      <c r="I33" s="12"/>
      <c r="J33" s="12"/>
      <c r="K33" s="210"/>
      <c r="L33" s="29"/>
    </row>
    <row r="34" spans="2:12" ht="12.75">
      <c r="B34" s="27"/>
      <c r="C34" s="209" t="s">
        <v>325</v>
      </c>
      <c r="D34" s="235" t="s">
        <v>334</v>
      </c>
      <c r="E34" s="235"/>
      <c r="F34" s="236"/>
      <c r="G34" s="5"/>
      <c r="H34" s="209" t="s">
        <v>335</v>
      </c>
      <c r="I34" s="12"/>
      <c r="J34" s="240" t="s">
        <v>88</v>
      </c>
      <c r="K34" s="241"/>
      <c r="L34" s="29"/>
    </row>
    <row r="35" spans="2:12" ht="12.75">
      <c r="B35" s="27"/>
      <c r="C35" s="209"/>
      <c r="D35" s="12"/>
      <c r="E35" s="12"/>
      <c r="F35" s="210"/>
      <c r="G35" s="5"/>
      <c r="H35" s="209"/>
      <c r="I35" s="12"/>
      <c r="J35" s="12"/>
      <c r="K35" s="210"/>
      <c r="L35" s="29"/>
    </row>
    <row r="36" spans="2:12" ht="12.75">
      <c r="B36" s="27"/>
      <c r="C36" s="209" t="s">
        <v>90</v>
      </c>
      <c r="D36" s="12"/>
      <c r="E36" s="235" t="s">
        <v>343</v>
      </c>
      <c r="F36" s="236"/>
      <c r="G36" s="5"/>
      <c r="H36" s="209" t="s">
        <v>333</v>
      </c>
      <c r="I36" s="12"/>
      <c r="J36" s="12"/>
      <c r="K36" s="210"/>
      <c r="L36" s="29"/>
    </row>
    <row r="37" spans="2:12" ht="12.75">
      <c r="B37" s="27"/>
      <c r="C37" s="209"/>
      <c r="D37" s="12"/>
      <c r="E37" s="12"/>
      <c r="F37" s="210"/>
      <c r="G37" s="5"/>
      <c r="H37" s="209"/>
      <c r="I37" s="12"/>
      <c r="J37" s="12"/>
      <c r="K37" s="210"/>
      <c r="L37" s="29"/>
    </row>
    <row r="38" spans="2:12" ht="12.75">
      <c r="B38" s="27"/>
      <c r="C38" s="209" t="s">
        <v>326</v>
      </c>
      <c r="D38" s="12"/>
      <c r="E38" s="211"/>
      <c r="F38" s="212"/>
      <c r="G38" s="5"/>
      <c r="H38" s="209" t="s">
        <v>332</v>
      </c>
      <c r="I38" s="12"/>
      <c r="J38" s="12"/>
      <c r="K38" s="210"/>
      <c r="L38" s="29"/>
    </row>
    <row r="39" spans="2:12" ht="12.75">
      <c r="B39" s="27"/>
      <c r="C39" s="209"/>
      <c r="D39" s="12"/>
      <c r="E39" s="12"/>
      <c r="F39" s="210"/>
      <c r="G39" s="5"/>
      <c r="H39" s="243" t="s">
        <v>351</v>
      </c>
      <c r="I39" s="240"/>
      <c r="J39" s="12" t="s">
        <v>352</v>
      </c>
      <c r="K39" s="210"/>
      <c r="L39" s="29"/>
    </row>
    <row r="40" spans="2:12" ht="12.75">
      <c r="B40" s="27"/>
      <c r="C40" s="209" t="s">
        <v>327</v>
      </c>
      <c r="D40" s="12"/>
      <c r="E40" s="211"/>
      <c r="F40" s="212"/>
      <c r="G40" s="5"/>
      <c r="H40" s="209"/>
      <c r="I40" s="12"/>
      <c r="J40" s="12"/>
      <c r="K40" s="210"/>
      <c r="L40" s="29"/>
    </row>
    <row r="41" spans="2:12" ht="12.75">
      <c r="B41" s="27"/>
      <c r="C41" s="209"/>
      <c r="D41" s="12"/>
      <c r="E41" s="12"/>
      <c r="F41" s="210"/>
      <c r="G41" s="5"/>
      <c r="H41" s="209"/>
      <c r="I41" s="12"/>
      <c r="J41" s="12"/>
      <c r="K41" s="210"/>
      <c r="L41" s="29"/>
    </row>
    <row r="42" spans="2:12" ht="12.75">
      <c r="B42" s="27"/>
      <c r="C42" s="237" t="s">
        <v>344</v>
      </c>
      <c r="D42" s="238"/>
      <c r="E42" s="238"/>
      <c r="F42" s="239"/>
      <c r="G42" s="5"/>
      <c r="H42" s="209" t="s">
        <v>353</v>
      </c>
      <c r="I42" s="12"/>
      <c r="J42" s="12"/>
      <c r="K42" s="210"/>
      <c r="L42" s="29"/>
    </row>
    <row r="43" spans="2:12" ht="12.75">
      <c r="B43" s="27"/>
      <c r="C43" s="27"/>
      <c r="D43" s="5"/>
      <c r="E43" s="5"/>
      <c r="F43" s="29"/>
      <c r="G43" s="5"/>
      <c r="H43" s="209"/>
      <c r="I43" s="12"/>
      <c r="J43" s="12"/>
      <c r="K43" s="210"/>
      <c r="L43" s="29"/>
    </row>
    <row r="44" spans="2:12" ht="12.75">
      <c r="B44" s="27"/>
      <c r="C44" s="237" t="s">
        <v>340</v>
      </c>
      <c r="D44" s="238"/>
      <c r="E44" s="238"/>
      <c r="F44" s="239"/>
      <c r="G44" s="5"/>
      <c r="H44" s="209"/>
      <c r="I44" s="12"/>
      <c r="J44" s="12"/>
      <c r="K44" s="210"/>
      <c r="L44" s="29"/>
    </row>
    <row r="45" spans="2:12" ht="12.75">
      <c r="B45" s="27"/>
      <c r="C45" s="27"/>
      <c r="D45" s="5"/>
      <c r="E45" s="5"/>
      <c r="F45" s="29"/>
      <c r="G45" s="5"/>
      <c r="H45" s="27"/>
      <c r="I45" s="5"/>
      <c r="J45" s="5"/>
      <c r="K45" s="29"/>
      <c r="L45" s="29"/>
    </row>
    <row r="46" spans="2:12" ht="12.75">
      <c r="B46" s="27"/>
      <c r="C46" s="237" t="s">
        <v>358</v>
      </c>
      <c r="D46" s="238"/>
      <c r="E46" s="238"/>
      <c r="F46" s="239"/>
      <c r="G46" s="5"/>
      <c r="H46" s="7"/>
      <c r="I46" s="28"/>
      <c r="J46" s="28"/>
      <c r="K46" s="8"/>
      <c r="L46" s="29"/>
    </row>
    <row r="47" spans="2:12" ht="12.75">
      <c r="B47" s="27"/>
      <c r="C47" s="5"/>
      <c r="D47" s="5"/>
      <c r="E47" s="5"/>
      <c r="F47" s="5"/>
      <c r="G47" s="5"/>
      <c r="H47" s="5"/>
      <c r="I47" s="5"/>
      <c r="J47" s="5"/>
      <c r="K47" s="5"/>
      <c r="L47" s="29"/>
    </row>
    <row r="48" spans="2:12" ht="12.75">
      <c r="B48" s="27"/>
      <c r="C48" s="5"/>
      <c r="D48" s="5"/>
      <c r="E48" s="5"/>
      <c r="F48" s="5"/>
      <c r="G48" s="5"/>
      <c r="H48" s="5"/>
      <c r="I48" s="5"/>
      <c r="J48" s="5"/>
      <c r="K48" s="5"/>
      <c r="L48" s="29"/>
    </row>
    <row r="49" spans="2:12" ht="12.75">
      <c r="B49" s="7"/>
      <c r="C49" s="28"/>
      <c r="D49" s="28"/>
      <c r="E49" s="28"/>
      <c r="F49" s="28"/>
      <c r="G49" s="28"/>
      <c r="H49" s="28"/>
      <c r="I49" s="28"/>
      <c r="J49" s="28"/>
      <c r="K49" s="28"/>
      <c r="L49" s="8"/>
    </row>
  </sheetData>
  <sheetProtection/>
  <mergeCells count="15">
    <mergeCell ref="J34:K34"/>
    <mergeCell ref="C7:K7"/>
    <mergeCell ref="B10:L10"/>
    <mergeCell ref="H39:I39"/>
    <mergeCell ref="B11:L11"/>
    <mergeCell ref="C27:F27"/>
    <mergeCell ref="H27:K27"/>
    <mergeCell ref="H31:I31"/>
    <mergeCell ref="D30:F30"/>
    <mergeCell ref="C46:F46"/>
    <mergeCell ref="D32:F32"/>
    <mergeCell ref="D34:F34"/>
    <mergeCell ref="E36:F36"/>
    <mergeCell ref="C42:F42"/>
    <mergeCell ref="C44:F44"/>
  </mergeCells>
  <printOptions/>
  <pageMargins left="0.27" right="0.45" top="0.28" bottom="0.49" header="0.28" footer="0.5"/>
  <pageSetup horizontalDpi="600" verticalDpi="600" orientation="portrait" scale="11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6"/>
  </sheetPr>
  <dimension ref="A1:J38"/>
  <sheetViews>
    <sheetView tabSelected="1" zoomScalePageLayoutView="0" workbookViewId="0" topLeftCell="A1">
      <selection activeCell="I19" sqref="I19"/>
    </sheetView>
  </sheetViews>
  <sheetFormatPr defaultColWidth="9.140625" defaultRowHeight="12.75"/>
  <cols>
    <col min="1" max="1" width="39.7109375" style="0" customWidth="1"/>
    <col min="2" max="2" width="10.421875" style="0" customWidth="1"/>
    <col min="3" max="3" width="7.00390625" style="0" customWidth="1"/>
    <col min="4" max="4" width="10.57421875" style="0" customWidth="1"/>
    <col min="5" max="5" width="9.00390625" style="0" customWidth="1"/>
    <col min="6" max="6" width="10.8515625" style="0" customWidth="1"/>
    <col min="7" max="7" width="11.57421875" style="0" customWidth="1"/>
    <col min="8" max="8" width="10.7109375" style="0" customWidth="1"/>
    <col min="9" max="9" width="11.00390625" style="0" customWidth="1"/>
    <col min="10" max="10" width="9.57421875" style="0" customWidth="1"/>
  </cols>
  <sheetData>
    <row r="1" spans="1:10" ht="13.5" thickBot="1">
      <c r="A1" s="3" t="s">
        <v>291</v>
      </c>
      <c r="B1" s="15" t="s">
        <v>289</v>
      </c>
      <c r="C1" s="15"/>
      <c r="D1" s="15"/>
      <c r="E1" s="15"/>
      <c r="F1" s="15"/>
      <c r="G1" s="15"/>
      <c r="H1" s="15"/>
      <c r="I1" s="15"/>
      <c r="J1" s="181"/>
    </row>
    <row r="2" spans="1:10" ht="12.75">
      <c r="A2" s="10"/>
      <c r="B2" s="182" t="s">
        <v>118</v>
      </c>
      <c r="C2" s="183" t="s">
        <v>247</v>
      </c>
      <c r="D2" s="182" t="s">
        <v>248</v>
      </c>
      <c r="E2" s="183" t="s">
        <v>251</v>
      </c>
      <c r="F2" s="182" t="s">
        <v>251</v>
      </c>
      <c r="G2" s="183" t="s">
        <v>260</v>
      </c>
      <c r="H2" s="182" t="s">
        <v>262</v>
      </c>
      <c r="I2" s="183" t="s">
        <v>260</v>
      </c>
      <c r="J2" s="184" t="s">
        <v>264</v>
      </c>
    </row>
    <row r="3" spans="1:10" ht="12.75">
      <c r="A3" s="10"/>
      <c r="B3" s="185" t="s">
        <v>245</v>
      </c>
      <c r="C3" s="186" t="s">
        <v>85</v>
      </c>
      <c r="D3" s="185" t="s">
        <v>249</v>
      </c>
      <c r="E3" s="186" t="s">
        <v>252</v>
      </c>
      <c r="F3" s="185" t="s">
        <v>255</v>
      </c>
      <c r="G3" s="186" t="s">
        <v>85</v>
      </c>
      <c r="H3" s="185" t="s">
        <v>249</v>
      </c>
      <c r="I3" s="186" t="s">
        <v>85</v>
      </c>
      <c r="J3" s="187"/>
    </row>
    <row r="4" spans="1:10" ht="12.75">
      <c r="A4" s="10"/>
      <c r="B4" s="185"/>
      <c r="C4" s="186" t="s">
        <v>246</v>
      </c>
      <c r="D4" s="185" t="s">
        <v>250</v>
      </c>
      <c r="E4" s="186" t="s">
        <v>253</v>
      </c>
      <c r="F4" s="185" t="s">
        <v>256</v>
      </c>
      <c r="G4" s="186" t="s">
        <v>261</v>
      </c>
      <c r="H4" s="185" t="s">
        <v>263</v>
      </c>
      <c r="I4" s="186" t="s">
        <v>337</v>
      </c>
      <c r="J4" s="187"/>
    </row>
    <row r="5" spans="1:10" ht="12.75">
      <c r="A5" s="10"/>
      <c r="B5" s="185"/>
      <c r="C5" s="186"/>
      <c r="D5" s="185"/>
      <c r="E5" s="186" t="s">
        <v>254</v>
      </c>
      <c r="F5" s="185" t="s">
        <v>257</v>
      </c>
      <c r="G5" s="186"/>
      <c r="H5" s="185"/>
      <c r="I5" s="186" t="s">
        <v>338</v>
      </c>
      <c r="J5" s="187"/>
    </row>
    <row r="6" spans="1:10" ht="12.75">
      <c r="A6" s="10"/>
      <c r="B6" s="11"/>
      <c r="C6" s="188"/>
      <c r="D6" s="11"/>
      <c r="E6" s="188"/>
      <c r="F6" s="185" t="s">
        <v>258</v>
      </c>
      <c r="G6" s="188"/>
      <c r="H6" s="11"/>
      <c r="I6" s="188"/>
      <c r="J6" s="189"/>
    </row>
    <row r="7" spans="1:10" ht="13.5" thickBot="1">
      <c r="A7" s="4"/>
      <c r="B7" s="16"/>
      <c r="C7" s="17"/>
      <c r="D7" s="16"/>
      <c r="E7" s="17"/>
      <c r="F7" s="190" t="s">
        <v>259</v>
      </c>
      <c r="G7" s="17"/>
      <c r="H7" s="16"/>
      <c r="I7" s="17"/>
      <c r="J7" s="191"/>
    </row>
    <row r="8" spans="1:10" ht="13.5">
      <c r="A8" s="179" t="s">
        <v>350</v>
      </c>
      <c r="B8" s="2">
        <f>PASIVI!E48</f>
        <v>2660000</v>
      </c>
      <c r="C8" s="2" t="s">
        <v>268</v>
      </c>
      <c r="D8" s="2" t="s">
        <v>269</v>
      </c>
      <c r="E8" s="2">
        <f>PASIVI!E55</f>
        <v>1173420</v>
      </c>
      <c r="F8" s="2" t="s">
        <v>269</v>
      </c>
      <c r="G8" s="2">
        <f>PASIVI!E58</f>
        <v>32000725</v>
      </c>
      <c r="H8" s="2"/>
      <c r="I8" s="2">
        <f>PASIVI!E59</f>
        <v>6449267</v>
      </c>
      <c r="J8" s="2">
        <f>G8+E8+B8+I8</f>
        <v>42283412</v>
      </c>
    </row>
    <row r="9" spans="1:10" ht="12.75">
      <c r="A9" s="1" t="s">
        <v>265</v>
      </c>
      <c r="B9" s="1"/>
      <c r="C9" s="1"/>
      <c r="D9" s="2"/>
      <c r="E9" s="1"/>
      <c r="F9" s="2"/>
      <c r="G9" s="2" t="s">
        <v>269</v>
      </c>
      <c r="H9" s="2"/>
      <c r="I9" s="2"/>
      <c r="J9" s="2" t="s">
        <v>269</v>
      </c>
    </row>
    <row r="10" spans="1:10" ht="13.5">
      <c r="A10" s="178" t="s">
        <v>266</v>
      </c>
      <c r="B10" s="1" t="s">
        <v>268</v>
      </c>
      <c r="C10" s="1" t="s">
        <v>268</v>
      </c>
      <c r="D10" s="2" t="s">
        <v>269</v>
      </c>
      <c r="E10" s="1" t="s">
        <v>268</v>
      </c>
      <c r="F10" s="2" t="s">
        <v>269</v>
      </c>
      <c r="G10" s="1" t="s">
        <v>268</v>
      </c>
      <c r="H10" s="1"/>
      <c r="I10" s="1"/>
      <c r="J10" s="1" t="s">
        <v>268</v>
      </c>
    </row>
    <row r="11" spans="1:10" ht="12.75">
      <c r="A11" s="1" t="s">
        <v>267</v>
      </c>
      <c r="B11" s="1"/>
      <c r="C11" s="1"/>
      <c r="D11" s="1"/>
      <c r="E11" s="1"/>
      <c r="F11" s="1"/>
      <c r="G11" s="1">
        <f>I11</f>
        <v>0</v>
      </c>
      <c r="H11" s="1"/>
      <c r="I11" s="1"/>
      <c r="J11" s="1" t="s">
        <v>268</v>
      </c>
    </row>
    <row r="12" spans="1:10" ht="12.75">
      <c r="A12" s="1" t="s">
        <v>270</v>
      </c>
      <c r="B12" s="1"/>
      <c r="C12" s="1"/>
      <c r="D12" s="1"/>
      <c r="E12" s="1"/>
      <c r="F12" s="1"/>
      <c r="G12" s="1" t="s">
        <v>269</v>
      </c>
      <c r="H12" s="1"/>
      <c r="I12" s="1"/>
      <c r="J12" s="1" t="s">
        <v>269</v>
      </c>
    </row>
    <row r="13" spans="1:10" ht="12.75">
      <c r="A13" s="1" t="s">
        <v>271</v>
      </c>
      <c r="B13" s="1"/>
      <c r="C13" s="1"/>
      <c r="D13" s="1"/>
      <c r="E13" s="1">
        <f>-I13</f>
        <v>449267</v>
      </c>
      <c r="F13" s="1"/>
      <c r="G13" s="1"/>
      <c r="H13" s="1"/>
      <c r="I13" s="1">
        <v>-449267</v>
      </c>
      <c r="J13" s="1"/>
    </row>
    <row r="14" spans="1:10" ht="12.75">
      <c r="A14" s="1" t="s">
        <v>272</v>
      </c>
      <c r="B14" s="1"/>
      <c r="C14" s="1"/>
      <c r="D14" s="1"/>
      <c r="E14" s="1" t="s">
        <v>268</v>
      </c>
      <c r="F14" s="1"/>
      <c r="G14" s="1" t="s">
        <v>269</v>
      </c>
      <c r="H14" s="1"/>
      <c r="I14" s="1"/>
      <c r="J14" s="1"/>
    </row>
    <row r="15" spans="1:10" ht="12.75">
      <c r="A15" s="13" t="s">
        <v>339</v>
      </c>
      <c r="B15" s="1"/>
      <c r="C15" s="1"/>
      <c r="D15" s="1"/>
      <c r="E15" s="1"/>
      <c r="F15" s="1"/>
      <c r="G15" s="1"/>
      <c r="H15" s="1" t="s">
        <v>268</v>
      </c>
      <c r="I15" s="1"/>
      <c r="J15" s="1">
        <f>G15</f>
        <v>0</v>
      </c>
    </row>
    <row r="16" spans="1:10" ht="12.75">
      <c r="A16" s="13" t="s">
        <v>273</v>
      </c>
      <c r="B16" s="1" t="s">
        <v>268</v>
      </c>
      <c r="C16" s="1" t="s">
        <v>268</v>
      </c>
      <c r="D16" s="1"/>
      <c r="E16" s="1"/>
      <c r="F16" s="1"/>
      <c r="G16" s="1">
        <f>-I16</f>
        <v>6000000</v>
      </c>
      <c r="H16" s="1"/>
      <c r="I16" s="1">
        <v>-6000000</v>
      </c>
      <c r="J16" s="1"/>
    </row>
    <row r="17" spans="1:10" ht="12.75">
      <c r="A17" s="180" t="s">
        <v>355</v>
      </c>
      <c r="B17" s="2">
        <f aca="true" t="shared" si="0" ref="B17:J17">SUM(B8:B16)</f>
        <v>2660000</v>
      </c>
      <c r="C17" s="2">
        <f t="shared" si="0"/>
        <v>0</v>
      </c>
      <c r="D17" s="2">
        <f t="shared" si="0"/>
        <v>0</v>
      </c>
      <c r="E17" s="2">
        <f t="shared" si="0"/>
        <v>1622687</v>
      </c>
      <c r="F17" s="2">
        <f t="shared" si="0"/>
        <v>0</v>
      </c>
      <c r="G17" s="2">
        <f t="shared" si="0"/>
        <v>38000725</v>
      </c>
      <c r="H17" s="2">
        <f t="shared" si="0"/>
        <v>0</v>
      </c>
      <c r="I17" s="2">
        <f t="shared" si="0"/>
        <v>0</v>
      </c>
      <c r="J17" s="2">
        <f t="shared" si="0"/>
        <v>42283412</v>
      </c>
    </row>
    <row r="18" spans="1:10" ht="12.75">
      <c r="A18" s="13" t="s">
        <v>274</v>
      </c>
      <c r="B18" s="1"/>
      <c r="C18" s="1"/>
      <c r="D18" s="1"/>
      <c r="E18" s="1"/>
      <c r="F18" s="2"/>
      <c r="G18" s="1"/>
      <c r="H18" s="1"/>
      <c r="I18" s="1"/>
      <c r="J18" s="2" t="s">
        <v>269</v>
      </c>
    </row>
    <row r="19" spans="1:10" ht="12.75">
      <c r="A19" s="13" t="s">
        <v>267</v>
      </c>
      <c r="B19" s="1"/>
      <c r="C19" s="1"/>
      <c r="D19" s="1"/>
      <c r="E19" s="1"/>
      <c r="F19" s="1"/>
      <c r="G19" s="1"/>
      <c r="H19" s="1"/>
      <c r="I19" s="1">
        <f>PASIVI!D59</f>
        <v>3073964</v>
      </c>
      <c r="J19" s="1">
        <f>I19</f>
        <v>3073964</v>
      </c>
    </row>
    <row r="20" spans="1:10" ht="12.75">
      <c r="A20" s="13" t="s">
        <v>271</v>
      </c>
      <c r="B20" s="1"/>
      <c r="C20" s="1"/>
      <c r="D20" s="1"/>
      <c r="E20" s="1"/>
      <c r="F20" s="1"/>
      <c r="G20" s="1"/>
      <c r="H20" s="1"/>
      <c r="I20" s="1"/>
      <c r="J20" s="1"/>
    </row>
    <row r="21" spans="1:10" ht="12.75">
      <c r="A21" s="13" t="s">
        <v>275</v>
      </c>
      <c r="B21" s="1"/>
      <c r="C21" s="1"/>
      <c r="D21" s="1"/>
      <c r="E21" s="1" t="s">
        <v>268</v>
      </c>
      <c r="F21" s="1"/>
      <c r="G21" s="1" t="s">
        <v>269</v>
      </c>
      <c r="H21" s="1"/>
      <c r="I21" s="1"/>
      <c r="J21" s="1"/>
    </row>
    <row r="22" spans="1:10" ht="12.75">
      <c r="A22" s="13" t="s">
        <v>276</v>
      </c>
      <c r="B22" s="1" t="s">
        <v>268</v>
      </c>
      <c r="C22" s="1" t="s">
        <v>268</v>
      </c>
      <c r="D22" s="1"/>
      <c r="E22" s="2" t="s">
        <v>269</v>
      </c>
      <c r="F22" s="1"/>
      <c r="G22" s="2" t="s">
        <v>269</v>
      </c>
      <c r="H22" s="1"/>
      <c r="I22" s="1"/>
      <c r="J22" s="1"/>
    </row>
    <row r="23" spans="1:10" ht="12.75">
      <c r="A23" s="13" t="s">
        <v>277</v>
      </c>
      <c r="B23" s="1"/>
      <c r="C23" s="1"/>
      <c r="D23" s="1"/>
      <c r="E23" s="1"/>
      <c r="F23" s="1"/>
      <c r="G23" s="2" t="s">
        <v>269</v>
      </c>
      <c r="H23" s="1"/>
      <c r="I23" s="1"/>
      <c r="J23" s="1"/>
    </row>
    <row r="24" spans="1:10" ht="12.75">
      <c r="A24" s="13" t="s">
        <v>278</v>
      </c>
      <c r="B24" s="1" t="s">
        <v>268</v>
      </c>
      <c r="C24" s="1" t="s">
        <v>268</v>
      </c>
      <c r="D24" s="1"/>
      <c r="E24" s="1"/>
      <c r="F24" s="1"/>
      <c r="G24" s="1"/>
      <c r="H24" s="1"/>
      <c r="I24" s="1"/>
      <c r="J24" s="1"/>
    </row>
    <row r="25" spans="1:10" ht="19.5">
      <c r="A25" s="194" t="s">
        <v>292</v>
      </c>
      <c r="B25" s="2" t="s">
        <v>268</v>
      </c>
      <c r="C25" s="2" t="s">
        <v>268</v>
      </c>
      <c r="D25" s="2" t="s">
        <v>269</v>
      </c>
      <c r="E25" s="2" t="s">
        <v>268</v>
      </c>
      <c r="F25" s="2" t="s">
        <v>269</v>
      </c>
      <c r="G25" s="2" t="s">
        <v>268</v>
      </c>
      <c r="H25" s="2"/>
      <c r="I25" s="2"/>
      <c r="J25" s="214">
        <f>J19+J15+J8</f>
        <v>45357376</v>
      </c>
    </row>
    <row r="26" spans="1:10" ht="13.5">
      <c r="A26" s="179" t="s">
        <v>355</v>
      </c>
      <c r="B26" s="1">
        <f>B8</f>
        <v>2660000</v>
      </c>
      <c r="C26" s="1"/>
      <c r="D26" s="1"/>
      <c r="E26" s="1">
        <f>E13+E8</f>
        <v>1622687</v>
      </c>
      <c r="F26" s="1"/>
      <c r="G26" s="1">
        <f>G17</f>
        <v>38000725</v>
      </c>
      <c r="H26" s="1"/>
      <c r="I26" s="1">
        <f>SUM(I8:I25)</f>
        <v>3073964</v>
      </c>
      <c r="J26" s="2">
        <f>G26+E26+B26+I26</f>
        <v>45357376</v>
      </c>
    </row>
    <row r="27" spans="1:8" ht="12.75">
      <c r="A27" s="18" t="s">
        <v>279</v>
      </c>
      <c r="B27" s="18"/>
      <c r="C27" s="18"/>
      <c r="D27" s="18"/>
      <c r="E27" s="18"/>
      <c r="F27" s="18"/>
      <c r="G27" s="18"/>
      <c r="H27" s="18"/>
    </row>
    <row r="28" spans="1:8" ht="12.75">
      <c r="A28" s="18" t="s">
        <v>280</v>
      </c>
      <c r="B28" s="18"/>
      <c r="C28" s="18"/>
      <c r="D28" s="18"/>
      <c r="E28" s="18"/>
      <c r="F28" s="18"/>
      <c r="G28" s="18"/>
      <c r="H28" s="18"/>
    </row>
    <row r="29" spans="1:8" ht="12.75">
      <c r="A29" s="18" t="s">
        <v>281</v>
      </c>
      <c r="B29" s="18"/>
      <c r="C29" s="18"/>
      <c r="D29" s="18"/>
      <c r="E29" s="18"/>
      <c r="F29" s="18"/>
      <c r="G29" s="18"/>
      <c r="H29" s="18"/>
    </row>
    <row r="30" spans="1:8" ht="12.75">
      <c r="A30" s="18" t="s">
        <v>282</v>
      </c>
      <c r="B30" s="18"/>
      <c r="C30" s="18"/>
      <c r="D30" s="18"/>
      <c r="E30" s="18"/>
      <c r="F30" s="18"/>
      <c r="G30" s="18"/>
      <c r="H30" s="18"/>
    </row>
    <row r="31" spans="1:8" ht="12.75">
      <c r="A31" s="18" t="s">
        <v>283</v>
      </c>
      <c r="B31" s="18"/>
      <c r="C31" s="18"/>
      <c r="D31" s="18"/>
      <c r="E31" s="18"/>
      <c r="F31" s="18"/>
      <c r="G31" s="18"/>
      <c r="H31" s="18"/>
    </row>
    <row r="32" spans="1:8" ht="12.75">
      <c r="A32" s="18" t="s">
        <v>284</v>
      </c>
      <c r="B32" s="18"/>
      <c r="C32" s="18"/>
      <c r="D32" s="18"/>
      <c r="E32" s="18"/>
      <c r="F32" s="18"/>
      <c r="G32" s="18"/>
      <c r="H32" s="18"/>
    </row>
    <row r="33" spans="1:8" ht="12.75">
      <c r="A33" s="18" t="s">
        <v>285</v>
      </c>
      <c r="B33" s="18"/>
      <c r="C33" s="18"/>
      <c r="D33" s="18"/>
      <c r="E33" s="18"/>
      <c r="F33" s="18"/>
      <c r="G33" s="18"/>
      <c r="H33" s="18"/>
    </row>
    <row r="34" spans="1:8" ht="12.75">
      <c r="A34" s="18" t="s">
        <v>286</v>
      </c>
      <c r="B34" s="18"/>
      <c r="C34" s="18"/>
      <c r="D34" s="18"/>
      <c r="E34" s="18"/>
      <c r="F34" s="18"/>
      <c r="G34" s="18"/>
      <c r="H34" s="18"/>
    </row>
    <row r="35" spans="1:8" ht="12.75">
      <c r="A35" s="18" t="s">
        <v>287</v>
      </c>
      <c r="B35" s="18"/>
      <c r="C35" s="18"/>
      <c r="D35" s="18"/>
      <c r="E35" s="18"/>
      <c r="F35" s="18"/>
      <c r="G35" s="18"/>
      <c r="H35" s="18"/>
    </row>
    <row r="36" spans="1:8" ht="12.75">
      <c r="A36" s="18" t="s">
        <v>288</v>
      </c>
      <c r="B36" s="18"/>
      <c r="C36" s="18"/>
      <c r="D36" s="18"/>
      <c r="E36" s="18"/>
      <c r="F36" s="18"/>
      <c r="G36" s="18"/>
      <c r="H36" s="18"/>
    </row>
    <row r="37" spans="1:8" ht="12.75">
      <c r="A37" s="18"/>
      <c r="B37" s="18"/>
      <c r="C37" s="18"/>
      <c r="D37" s="18"/>
      <c r="E37" s="18"/>
      <c r="F37" s="18"/>
      <c r="G37" s="18"/>
      <c r="H37" s="18"/>
    </row>
    <row r="38" spans="1:8" ht="12.75">
      <c r="A38" s="18"/>
      <c r="B38" s="18"/>
      <c r="C38" s="18"/>
      <c r="D38" s="18"/>
      <c r="E38" s="18"/>
      <c r="F38" s="18"/>
      <c r="G38" s="18"/>
      <c r="H38" s="18"/>
    </row>
  </sheetData>
  <sheetProtection/>
  <printOptions/>
  <pageMargins left="0.75" right="0.75" top="1" bottom="1" header="0.5" footer="0.5"/>
  <pageSetup horizontalDpi="600" verticalDpi="600" orientation="landscape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6"/>
    <pageSetUpPr fitToPage="1"/>
  </sheetPr>
  <dimension ref="A1:E69"/>
  <sheetViews>
    <sheetView zoomScaleSheetLayoutView="100" zoomScalePageLayoutView="0" workbookViewId="0" topLeftCell="A1">
      <selection activeCell="D52" sqref="D52"/>
    </sheetView>
  </sheetViews>
  <sheetFormatPr defaultColWidth="9.140625" defaultRowHeight="12.75"/>
  <cols>
    <col min="1" max="1" width="4.8515625" style="0" customWidth="1"/>
    <col min="2" max="2" width="53.140625" style="0" customWidth="1"/>
    <col min="3" max="3" width="11.00390625" style="0" customWidth="1"/>
    <col min="4" max="4" width="17.00390625" style="0" customWidth="1"/>
    <col min="5" max="5" width="17.28125" style="0" customWidth="1"/>
  </cols>
  <sheetData>
    <row r="1" ht="13.5" thickBot="1">
      <c r="A1" t="s">
        <v>291</v>
      </c>
    </row>
    <row r="2" spans="1:5" ht="14.25" thickBot="1" thickTop="1">
      <c r="A2" s="46" t="s">
        <v>290</v>
      </c>
      <c r="B2" s="45" t="s">
        <v>91</v>
      </c>
      <c r="C2" s="46" t="s">
        <v>109</v>
      </c>
      <c r="D2" s="47" t="s">
        <v>354</v>
      </c>
      <c r="E2" s="47" t="s">
        <v>349</v>
      </c>
    </row>
    <row r="3" spans="1:5" ht="13.5" thickTop="1">
      <c r="A3" s="37" t="s">
        <v>85</v>
      </c>
      <c r="B3" s="31" t="s">
        <v>92</v>
      </c>
      <c r="C3" s="43"/>
      <c r="D3" s="44"/>
      <c r="E3" s="44"/>
    </row>
    <row r="4" spans="1:5" ht="12.75">
      <c r="A4" s="35">
        <v>1</v>
      </c>
      <c r="B4" s="30" t="s">
        <v>93</v>
      </c>
      <c r="C4" s="135"/>
      <c r="D4" s="30"/>
      <c r="E4" s="30"/>
    </row>
    <row r="5" spans="1:5" ht="12.75">
      <c r="A5" s="35"/>
      <c r="B5" s="30" t="s">
        <v>160</v>
      </c>
      <c r="C5" s="143">
        <v>50</v>
      </c>
      <c r="D5" s="30"/>
      <c r="E5" s="30"/>
    </row>
    <row r="6" spans="1:5" ht="12.75">
      <c r="A6" s="35"/>
      <c r="B6" s="34" t="s">
        <v>161</v>
      </c>
      <c r="C6" s="143">
        <v>512</v>
      </c>
      <c r="D6" s="30">
        <f>D7+D8</f>
        <v>3363252</v>
      </c>
      <c r="E6" s="30">
        <f>E7+E8</f>
        <v>10827878</v>
      </c>
    </row>
    <row r="7" spans="1:5" ht="12.75">
      <c r="A7" s="35"/>
      <c r="B7" s="32" t="s">
        <v>162</v>
      </c>
      <c r="C7" s="143">
        <v>5121</v>
      </c>
      <c r="D7" s="30">
        <v>1277212</v>
      </c>
      <c r="E7" s="30">
        <v>10827878</v>
      </c>
    </row>
    <row r="8" spans="1:5" ht="12.75">
      <c r="A8" s="35"/>
      <c r="B8" s="33" t="s">
        <v>163</v>
      </c>
      <c r="C8" s="143">
        <v>5122</v>
      </c>
      <c r="D8" s="30">
        <v>2086040</v>
      </c>
      <c r="E8" s="30"/>
    </row>
    <row r="9" spans="1:5" ht="12.75">
      <c r="A9" s="35"/>
      <c r="B9" s="30" t="s">
        <v>164</v>
      </c>
      <c r="C9" s="143">
        <v>531</v>
      </c>
      <c r="D9" s="30">
        <f>D10+D11</f>
        <v>313499</v>
      </c>
      <c r="E9" s="30">
        <f>E10+E11</f>
        <v>577149</v>
      </c>
    </row>
    <row r="10" spans="1:5" ht="12.75">
      <c r="A10" s="35"/>
      <c r="B10" s="32" t="s">
        <v>165</v>
      </c>
      <c r="C10" s="143">
        <v>5311</v>
      </c>
      <c r="D10" s="30">
        <v>313499</v>
      </c>
      <c r="E10" s="30">
        <v>577149</v>
      </c>
    </row>
    <row r="11" spans="1:5" ht="13.5" thickBot="1">
      <c r="A11" s="35"/>
      <c r="B11" s="33" t="s">
        <v>166</v>
      </c>
      <c r="C11" s="143">
        <v>5340</v>
      </c>
      <c r="D11" s="30"/>
      <c r="E11" s="30"/>
    </row>
    <row r="12" spans="1:5" ht="14.25" thickBot="1" thickTop="1">
      <c r="A12" s="39"/>
      <c r="B12" s="40" t="s">
        <v>104</v>
      </c>
      <c r="C12" s="150"/>
      <c r="D12" s="39">
        <f>D9+D6</f>
        <v>3676751</v>
      </c>
      <c r="E12" s="39">
        <f>E9+E6</f>
        <v>11405027</v>
      </c>
    </row>
    <row r="13" spans="1:5" ht="13.5" thickTop="1">
      <c r="A13" s="36">
        <v>2</v>
      </c>
      <c r="B13" s="36" t="s">
        <v>94</v>
      </c>
      <c r="C13" s="151"/>
      <c r="D13" s="36"/>
      <c r="E13" s="36"/>
    </row>
    <row r="14" spans="1:5" ht="12.75">
      <c r="A14" s="35"/>
      <c r="B14" s="35" t="s">
        <v>124</v>
      </c>
      <c r="C14" s="140">
        <v>411</v>
      </c>
      <c r="D14" s="35">
        <v>66270887</v>
      </c>
      <c r="E14" s="35">
        <v>25933222</v>
      </c>
    </row>
    <row r="15" spans="1:5" ht="12.75">
      <c r="A15" s="35"/>
      <c r="B15" s="30" t="s">
        <v>167</v>
      </c>
      <c r="C15" s="140">
        <v>467</v>
      </c>
      <c r="D15" s="35"/>
      <c r="E15" s="35"/>
    </row>
    <row r="16" spans="1:5" ht="12.75">
      <c r="A16" s="35"/>
      <c r="B16" s="35" t="s">
        <v>180</v>
      </c>
      <c r="C16" s="140">
        <v>465</v>
      </c>
      <c r="D16" s="35"/>
      <c r="E16" s="35"/>
    </row>
    <row r="17" spans="1:5" ht="12.75">
      <c r="A17" s="35"/>
      <c r="B17" s="35" t="s">
        <v>168</v>
      </c>
      <c r="C17" s="140">
        <v>444</v>
      </c>
      <c r="D17" s="35">
        <v>480291</v>
      </c>
      <c r="E17" s="36">
        <v>268997</v>
      </c>
    </row>
    <row r="18" spans="1:5" ht="12.75">
      <c r="A18" s="35"/>
      <c r="B18" s="35" t="s">
        <v>169</v>
      </c>
      <c r="C18" s="140">
        <v>442</v>
      </c>
      <c r="D18" s="35"/>
      <c r="E18" s="35"/>
    </row>
    <row r="19" spans="1:5" ht="13.5" thickBot="1">
      <c r="A19" s="38"/>
      <c r="B19" s="38" t="s">
        <v>170</v>
      </c>
      <c r="C19" s="141">
        <v>49</v>
      </c>
      <c r="D19" s="38">
        <f>E19</f>
        <v>6670541</v>
      </c>
      <c r="E19" s="38">
        <v>6670541</v>
      </c>
    </row>
    <row r="20" spans="1:5" ht="14.25" thickBot="1" thickTop="1">
      <c r="A20" s="39"/>
      <c r="B20" s="39" t="s">
        <v>171</v>
      </c>
      <c r="C20" s="150"/>
      <c r="D20" s="39">
        <f>SUM(D14:D19)</f>
        <v>73421719</v>
      </c>
      <c r="E20" s="39">
        <f>SUM(E14:E19)</f>
        <v>32872760</v>
      </c>
    </row>
    <row r="21" spans="1:5" ht="13.5" thickTop="1">
      <c r="A21" s="36">
        <v>3</v>
      </c>
      <c r="B21" s="36" t="s">
        <v>97</v>
      </c>
      <c r="C21" s="151"/>
      <c r="D21" s="36"/>
      <c r="E21" s="36"/>
    </row>
    <row r="22" spans="1:5" ht="12.75">
      <c r="A22" s="35"/>
      <c r="B22" s="35" t="s">
        <v>172</v>
      </c>
      <c r="C22" s="140">
        <v>31</v>
      </c>
      <c r="D22" s="35">
        <f>D23+D24</f>
        <v>5025941</v>
      </c>
      <c r="E22" s="35">
        <f>E24+E23</f>
        <v>4682923</v>
      </c>
    </row>
    <row r="23" spans="1:5" ht="12.75">
      <c r="A23" s="35"/>
      <c r="B23" s="30" t="s">
        <v>125</v>
      </c>
      <c r="C23" s="140">
        <v>311</v>
      </c>
      <c r="D23" s="35"/>
      <c r="E23" s="35"/>
    </row>
    <row r="24" spans="1:5" ht="12.75">
      <c r="A24" s="35"/>
      <c r="B24" s="35" t="s">
        <v>173</v>
      </c>
      <c r="C24" s="140">
        <v>312</v>
      </c>
      <c r="D24" s="35">
        <f>D25+D26+D27+D28+D29</f>
        <v>5025941</v>
      </c>
      <c r="E24" s="35">
        <f>E26+E27</f>
        <v>4682923</v>
      </c>
    </row>
    <row r="25" spans="1:5" ht="12.75">
      <c r="A25" s="35"/>
      <c r="B25" s="35" t="s">
        <v>174</v>
      </c>
      <c r="C25" s="140">
        <v>3123</v>
      </c>
      <c r="D25" s="35"/>
      <c r="E25" s="35"/>
    </row>
    <row r="26" spans="1:5" ht="12.75">
      <c r="A26" s="35"/>
      <c r="B26" s="35" t="s">
        <v>347</v>
      </c>
      <c r="C26" s="140">
        <v>3124</v>
      </c>
      <c r="D26" s="35">
        <v>4802681</v>
      </c>
      <c r="E26" s="35">
        <v>3546130</v>
      </c>
    </row>
    <row r="27" spans="1:5" ht="12.75">
      <c r="A27" s="35"/>
      <c r="B27" s="35" t="s">
        <v>175</v>
      </c>
      <c r="C27" s="140">
        <v>3125</v>
      </c>
      <c r="D27" s="35">
        <v>223260</v>
      </c>
      <c r="E27" s="35">
        <v>1136793</v>
      </c>
    </row>
    <row r="28" spans="1:5" ht="12.75">
      <c r="A28" s="35"/>
      <c r="B28" s="30" t="s">
        <v>176</v>
      </c>
      <c r="C28" s="140">
        <v>3126</v>
      </c>
      <c r="D28" s="35"/>
      <c r="E28" s="35"/>
    </row>
    <row r="29" spans="1:5" ht="12.75">
      <c r="A29" s="35"/>
      <c r="B29" s="30" t="s">
        <v>177</v>
      </c>
      <c r="C29" s="140">
        <v>3127</v>
      </c>
      <c r="D29" s="35"/>
      <c r="E29" s="35"/>
    </row>
    <row r="30" spans="1:5" ht="12.75">
      <c r="A30" s="35"/>
      <c r="B30" s="35" t="s">
        <v>182</v>
      </c>
      <c r="C30" s="140">
        <v>34</v>
      </c>
      <c r="D30" s="35">
        <f>D31</f>
        <v>33282790</v>
      </c>
      <c r="E30" s="35">
        <f>E31</f>
        <v>32987094</v>
      </c>
    </row>
    <row r="31" spans="1:5" ht="12.75">
      <c r="A31" s="35"/>
      <c r="B31" s="35" t="s">
        <v>178</v>
      </c>
      <c r="C31" s="140">
        <v>341</v>
      </c>
      <c r="D31" s="35">
        <v>33282790</v>
      </c>
      <c r="E31" s="35">
        <v>32987094</v>
      </c>
    </row>
    <row r="32" spans="1:5" ht="13.5" thickBot="1">
      <c r="A32" s="35"/>
      <c r="B32" s="35" t="s">
        <v>181</v>
      </c>
      <c r="C32" s="140">
        <v>35</v>
      </c>
      <c r="D32" s="35">
        <v>41851265</v>
      </c>
      <c r="E32" s="35">
        <v>28277208</v>
      </c>
    </row>
    <row r="33" spans="1:5" ht="13.5" thickBot="1">
      <c r="A33" s="39"/>
      <c r="B33" s="148" t="s">
        <v>96</v>
      </c>
      <c r="C33" s="152"/>
      <c r="D33" s="149">
        <f>D22+D30+D32</f>
        <v>80159996</v>
      </c>
      <c r="E33" s="149">
        <f>E22+E30+E32</f>
        <v>65947225</v>
      </c>
    </row>
    <row r="34" spans="1:5" ht="14.25" thickBot="1" thickTop="1">
      <c r="A34" s="39">
        <v>4</v>
      </c>
      <c r="B34" s="39" t="s">
        <v>99</v>
      </c>
      <c r="C34" s="150"/>
      <c r="D34" s="39"/>
      <c r="E34" s="39"/>
    </row>
    <row r="35" spans="1:5" ht="14.25" thickBot="1" thickTop="1">
      <c r="A35" s="40">
        <v>5</v>
      </c>
      <c r="B35" s="39" t="s">
        <v>100</v>
      </c>
      <c r="C35" s="150"/>
      <c r="D35" s="40"/>
      <c r="E35" s="40"/>
    </row>
    <row r="36" spans="1:5" ht="13.5" thickTop="1">
      <c r="A36" s="36">
        <v>6</v>
      </c>
      <c r="B36" s="36" t="s">
        <v>101</v>
      </c>
      <c r="C36" s="151"/>
      <c r="D36" s="36"/>
      <c r="E36" s="36"/>
    </row>
    <row r="37" spans="1:5" ht="14.25" thickBot="1">
      <c r="A37" s="41"/>
      <c r="B37" s="42" t="s">
        <v>179</v>
      </c>
      <c r="C37" s="146"/>
      <c r="D37" s="41">
        <f>D35+D34+D33+D20+D12</f>
        <v>157258466</v>
      </c>
      <c r="E37" s="41">
        <f>E35+E34+E33+E20+E12</f>
        <v>110225012</v>
      </c>
    </row>
    <row r="38" spans="1:5" ht="13.5" thickTop="1">
      <c r="A38" s="48" t="s">
        <v>86</v>
      </c>
      <c r="B38" s="48" t="s">
        <v>102</v>
      </c>
      <c r="C38" s="147"/>
      <c r="D38" s="48"/>
      <c r="E38" s="48"/>
    </row>
    <row r="39" spans="1:5" ht="12.75">
      <c r="A39" s="35">
        <v>1</v>
      </c>
      <c r="B39" s="35" t="s">
        <v>103</v>
      </c>
      <c r="C39" s="145"/>
      <c r="D39" s="35"/>
      <c r="E39" s="35"/>
    </row>
    <row r="40" spans="1:5" ht="12.75">
      <c r="A40" s="36">
        <v>2</v>
      </c>
      <c r="B40" s="49" t="s">
        <v>105</v>
      </c>
      <c r="C40" s="142"/>
      <c r="D40" s="36"/>
      <c r="E40" s="36"/>
    </row>
    <row r="41" spans="1:5" ht="12.75">
      <c r="A41" s="35"/>
      <c r="B41" s="30" t="s">
        <v>293</v>
      </c>
      <c r="C41" s="143">
        <v>211</v>
      </c>
      <c r="D41" s="35">
        <v>20723080</v>
      </c>
      <c r="E41" s="35">
        <v>20723080</v>
      </c>
    </row>
    <row r="42" spans="1:5" ht="12.75">
      <c r="A42" s="35"/>
      <c r="B42" s="30" t="s">
        <v>294</v>
      </c>
      <c r="C42" s="143">
        <v>2911</v>
      </c>
      <c r="D42" s="35"/>
      <c r="E42" s="35"/>
    </row>
    <row r="43" spans="1:5" ht="12.75">
      <c r="A43" s="35"/>
      <c r="B43" s="30" t="s">
        <v>295</v>
      </c>
      <c r="C43" s="143">
        <v>212</v>
      </c>
      <c r="D43" s="35">
        <v>9984513</v>
      </c>
      <c r="E43" s="35">
        <v>9984513</v>
      </c>
    </row>
    <row r="44" spans="1:5" ht="12.75">
      <c r="A44" s="35"/>
      <c r="B44" s="30" t="s">
        <v>296</v>
      </c>
      <c r="C44" s="143">
        <v>2912</v>
      </c>
      <c r="D44" s="35"/>
      <c r="E44" s="35"/>
    </row>
    <row r="45" spans="1:5" ht="12.75">
      <c r="A45" s="35"/>
      <c r="B45" s="30" t="s">
        <v>297</v>
      </c>
      <c r="C45" s="143">
        <v>2812</v>
      </c>
      <c r="D45" s="35">
        <v>-898605</v>
      </c>
      <c r="E45" s="35">
        <v>-898605</v>
      </c>
    </row>
    <row r="46" spans="1:5" ht="12.75">
      <c r="A46" s="35"/>
      <c r="B46" s="30" t="s">
        <v>298</v>
      </c>
      <c r="C46" s="140">
        <v>213</v>
      </c>
      <c r="D46" s="35">
        <v>32360063</v>
      </c>
      <c r="E46" s="35">
        <v>32240063</v>
      </c>
    </row>
    <row r="47" spans="1:5" ht="12.75">
      <c r="A47" s="35"/>
      <c r="B47" s="30" t="s">
        <v>299</v>
      </c>
      <c r="C47" s="136">
        <v>2913</v>
      </c>
      <c r="D47" s="35"/>
      <c r="E47" s="35"/>
    </row>
    <row r="48" spans="1:5" ht="12.75">
      <c r="A48" s="35"/>
      <c r="B48" s="30" t="s">
        <v>300</v>
      </c>
      <c r="C48" s="136">
        <v>215</v>
      </c>
      <c r="D48" s="35">
        <v>40899430</v>
      </c>
      <c r="E48" s="35">
        <v>43030982</v>
      </c>
    </row>
    <row r="49" spans="1:5" ht="12.75">
      <c r="A49" s="35"/>
      <c r="B49" s="30" t="s">
        <v>301</v>
      </c>
      <c r="C49" s="136">
        <v>2915</v>
      </c>
      <c r="D49" s="35"/>
      <c r="E49" s="35"/>
    </row>
    <row r="50" spans="1:5" ht="12.75">
      <c r="A50" s="35"/>
      <c r="B50" s="30" t="s">
        <v>302</v>
      </c>
      <c r="C50" s="136">
        <v>2813</v>
      </c>
      <c r="D50" s="35">
        <v>-11832672</v>
      </c>
      <c r="E50" s="35">
        <v>-11578023</v>
      </c>
    </row>
    <row r="51" spans="1:5" ht="12.75">
      <c r="A51" s="35"/>
      <c r="B51" s="30" t="s">
        <v>303</v>
      </c>
      <c r="C51" s="136">
        <v>2815</v>
      </c>
      <c r="D51" s="35">
        <f>-9017904+6233124</f>
        <v>-2784780</v>
      </c>
      <c r="E51" s="35">
        <v>-8552567</v>
      </c>
    </row>
    <row r="52" spans="1:5" ht="12.75">
      <c r="A52" s="36"/>
      <c r="B52" s="30" t="s">
        <v>304</v>
      </c>
      <c r="C52" s="136">
        <v>218</v>
      </c>
      <c r="D52" s="35">
        <f>D53+D57</f>
        <v>939867</v>
      </c>
      <c r="E52" s="35"/>
    </row>
    <row r="53" spans="1:5" ht="12.75">
      <c r="A53" s="35"/>
      <c r="B53" s="30" t="s">
        <v>305</v>
      </c>
      <c r="C53" s="136">
        <v>2181</v>
      </c>
      <c r="D53" s="35">
        <v>963800</v>
      </c>
      <c r="E53" s="35">
        <v>963800</v>
      </c>
    </row>
    <row r="54" spans="1:5" ht="12.75">
      <c r="A54" s="35"/>
      <c r="B54" s="30" t="s">
        <v>306</v>
      </c>
      <c r="C54" s="136">
        <v>2182</v>
      </c>
      <c r="D54" s="35"/>
      <c r="E54" s="35"/>
    </row>
    <row r="55" spans="1:5" ht="12.75">
      <c r="A55" s="35"/>
      <c r="B55" s="30" t="s">
        <v>307</v>
      </c>
      <c r="C55" s="136">
        <v>2183</v>
      </c>
      <c r="D55" s="35"/>
      <c r="E55" s="35"/>
    </row>
    <row r="56" spans="1:5" ht="12.75">
      <c r="A56" s="35"/>
      <c r="B56" s="30" t="s">
        <v>308</v>
      </c>
      <c r="C56" s="136">
        <v>2918</v>
      </c>
      <c r="D56" s="35"/>
      <c r="E56" s="35"/>
    </row>
    <row r="57" spans="1:5" ht="12.75">
      <c r="A57" s="35"/>
      <c r="B57" s="30" t="s">
        <v>309</v>
      </c>
      <c r="C57" s="136">
        <v>2818</v>
      </c>
      <c r="D57" s="35">
        <v>-23933</v>
      </c>
      <c r="E57" s="35">
        <v>-23933</v>
      </c>
    </row>
    <row r="58" spans="1:5" ht="13.5" thickBot="1">
      <c r="A58" s="38"/>
      <c r="B58" s="38" t="s">
        <v>121</v>
      </c>
      <c r="C58" s="141" t="s">
        <v>310</v>
      </c>
      <c r="D58" s="38"/>
      <c r="E58" s="38"/>
    </row>
    <row r="59" spans="1:5" ht="14.25" thickBot="1" thickTop="1">
      <c r="A59" s="40"/>
      <c r="B59" s="40" t="s">
        <v>95</v>
      </c>
      <c r="C59" s="144"/>
      <c r="D59" s="40">
        <f>D41+D42+D43+D44+D45+D46+D47+D48+D49+D50+D51+D52+D58</f>
        <v>89390896</v>
      </c>
      <c r="E59" s="40">
        <f>E41+E42+E43+E44+E45+E46+E47+E48+E49+E50+E51+E52+E58+E57+E53</f>
        <v>85889310</v>
      </c>
    </row>
    <row r="60" spans="1:5" ht="13.5" thickTop="1">
      <c r="A60" s="36">
        <v>3</v>
      </c>
      <c r="B60" s="49" t="s">
        <v>106</v>
      </c>
      <c r="C60" s="138"/>
      <c r="D60" s="36"/>
      <c r="E60" s="36"/>
    </row>
    <row r="61" spans="1:5" ht="12.75">
      <c r="A61" s="36">
        <v>4</v>
      </c>
      <c r="B61" s="36" t="s">
        <v>107</v>
      </c>
      <c r="C61" s="138"/>
      <c r="D61" s="36"/>
      <c r="E61" s="36"/>
    </row>
    <row r="62" spans="1:5" ht="12.75">
      <c r="A62" s="35"/>
      <c r="B62" s="35" t="s">
        <v>311</v>
      </c>
      <c r="C62" s="136">
        <v>201</v>
      </c>
      <c r="D62" s="35"/>
      <c r="E62" s="35"/>
    </row>
    <row r="63" spans="1:5" ht="13.5" thickBot="1">
      <c r="A63" s="35"/>
      <c r="B63" s="35" t="s">
        <v>312</v>
      </c>
      <c r="C63" s="136">
        <v>2801</v>
      </c>
      <c r="D63" s="35"/>
      <c r="E63" s="35"/>
    </row>
    <row r="64" spans="1:5" ht="14.25" thickBot="1" thickTop="1">
      <c r="A64" s="40"/>
      <c r="B64" s="40" t="s">
        <v>98</v>
      </c>
      <c r="C64" s="144"/>
      <c r="D64" s="40">
        <f>SUM(D62:D63)</f>
        <v>0</v>
      </c>
      <c r="E64" s="40">
        <f>SUM(E62:E63)</f>
        <v>0</v>
      </c>
    </row>
    <row r="65" spans="1:5" ht="14.25" thickBot="1" thickTop="1">
      <c r="A65" s="40">
        <v>5</v>
      </c>
      <c r="B65" s="40" t="s">
        <v>313</v>
      </c>
      <c r="C65" s="144">
        <v>4562</v>
      </c>
      <c r="D65" s="40"/>
      <c r="E65" s="40"/>
    </row>
    <row r="66" spans="1:5" ht="14.25" thickBot="1" thickTop="1">
      <c r="A66" s="39">
        <v>6</v>
      </c>
      <c r="B66" s="39" t="s">
        <v>108</v>
      </c>
      <c r="C66" s="137"/>
      <c r="D66" s="39"/>
      <c r="E66" s="39"/>
    </row>
    <row r="67" spans="1:5" ht="15" thickBot="1" thickTop="1">
      <c r="A67" s="41"/>
      <c r="B67" s="42" t="s">
        <v>122</v>
      </c>
      <c r="C67" s="139"/>
      <c r="D67" s="41">
        <f>D59+D64+D65+D66</f>
        <v>89390896</v>
      </c>
      <c r="E67" s="41">
        <f>E59+E64+E65+E66</f>
        <v>85889310</v>
      </c>
    </row>
    <row r="68" spans="1:5" ht="15" thickBot="1" thickTop="1">
      <c r="A68" s="41"/>
      <c r="B68" s="42" t="s">
        <v>123</v>
      </c>
      <c r="C68" s="139"/>
      <c r="D68" s="41">
        <f>D37+D67</f>
        <v>246649362</v>
      </c>
      <c r="E68" s="41">
        <f>E37+E67</f>
        <v>196114322</v>
      </c>
    </row>
    <row r="69" spans="4:5" ht="13.5" thickTop="1">
      <c r="D69">
        <f>D68-PASIVI!D63</f>
        <v>0</v>
      </c>
      <c r="E69">
        <f>E68-PASIVI!E63</f>
        <v>0</v>
      </c>
    </row>
  </sheetData>
  <sheetProtection/>
  <printOptions/>
  <pageMargins left="0.22" right="0.26" top="0.14" bottom="0.05" header="0.06" footer="0.11"/>
  <pageSetup fitToHeight="1" fitToWidth="1" horizontalDpi="600" verticalDpi="600" orientation="portrait" paperSize="9" scale="92" r:id="rId1"/>
  <headerFooter alignWithMargins="0">
    <oddHeader>&amp;C&amp;A&amp;RPage &amp;P</oddHeader>
    <oddFooter>&amp;C&amp;A</oddFooter>
  </headerFooter>
  <rowBreaks count="2" manualBreakCount="2">
    <brk id="29" max="4" man="1"/>
    <brk id="68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6"/>
  </sheetPr>
  <dimension ref="A1:E55"/>
  <sheetViews>
    <sheetView zoomScalePageLayoutView="0" workbookViewId="0" topLeftCell="A27">
      <selection activeCell="E15" sqref="E15"/>
    </sheetView>
  </sheetViews>
  <sheetFormatPr defaultColWidth="9.140625" defaultRowHeight="12.75"/>
  <cols>
    <col min="1" max="1" width="4.57421875" style="0" customWidth="1"/>
    <col min="2" max="2" width="36.140625" style="0" customWidth="1"/>
    <col min="3" max="3" width="7.7109375" style="0" customWidth="1"/>
    <col min="4" max="4" width="40.00390625" style="0" customWidth="1"/>
    <col min="5" max="5" width="12.7109375" style="0" customWidth="1"/>
  </cols>
  <sheetData>
    <row r="1" spans="1:5" ht="12.75">
      <c r="A1" s="244" t="s">
        <v>291</v>
      </c>
      <c r="B1" s="246" t="s">
        <v>221</v>
      </c>
      <c r="C1" s="176" t="s">
        <v>240</v>
      </c>
      <c r="D1" s="174"/>
      <c r="E1" s="167"/>
    </row>
    <row r="2" spans="1:5" ht="13.5" thickBot="1">
      <c r="A2" s="245"/>
      <c r="B2" s="247"/>
      <c r="C2" s="177" t="s">
        <v>141</v>
      </c>
      <c r="D2" s="175"/>
      <c r="E2" s="168" t="s">
        <v>356</v>
      </c>
    </row>
    <row r="3" spans="1:5" ht="12.75">
      <c r="A3" s="92" t="s">
        <v>85</v>
      </c>
      <c r="B3" s="22" t="s">
        <v>222</v>
      </c>
      <c r="C3" s="155"/>
      <c r="D3" s="158"/>
      <c r="E3" s="83"/>
    </row>
    <row r="4" spans="1:5" ht="12.75">
      <c r="A4" s="92"/>
      <c r="B4" s="23" t="s">
        <v>38</v>
      </c>
      <c r="C4" s="21"/>
      <c r="D4" s="21" t="s">
        <v>39</v>
      </c>
      <c r="E4" s="83">
        <f>92629321-E5</f>
        <v>36171501</v>
      </c>
    </row>
    <row r="5" spans="1:5" ht="12.75">
      <c r="A5" s="92"/>
      <c r="B5" s="24" t="s">
        <v>38</v>
      </c>
      <c r="C5" s="21"/>
      <c r="D5" s="20" t="s">
        <v>40</v>
      </c>
      <c r="E5" s="83">
        <f>56457820</f>
        <v>56457820</v>
      </c>
    </row>
    <row r="6" spans="1:5" ht="12.75">
      <c r="A6" s="92"/>
      <c r="B6" s="24" t="s">
        <v>41</v>
      </c>
      <c r="C6" s="21"/>
      <c r="D6" s="20" t="s">
        <v>42</v>
      </c>
      <c r="E6" s="83"/>
    </row>
    <row r="7" spans="1:5" ht="12.75">
      <c r="A7" s="92"/>
      <c r="B7" s="22" t="s">
        <v>45</v>
      </c>
      <c r="C7" s="21"/>
      <c r="D7" s="20" t="s">
        <v>46</v>
      </c>
      <c r="E7" s="83"/>
    </row>
    <row r="8" spans="1:5" ht="12.75">
      <c r="A8" s="94"/>
      <c r="B8" s="22" t="s">
        <v>47</v>
      </c>
      <c r="C8" s="21"/>
      <c r="D8" s="20" t="s">
        <v>48</v>
      </c>
      <c r="E8" s="85"/>
    </row>
    <row r="9" spans="1:5" ht="12.75">
      <c r="A9" s="94"/>
      <c r="B9" s="22" t="s">
        <v>234</v>
      </c>
      <c r="C9" s="21"/>
      <c r="D9" s="20" t="s">
        <v>77</v>
      </c>
      <c r="E9" s="85"/>
    </row>
    <row r="10" spans="1:5" ht="12.75">
      <c r="A10" s="94"/>
      <c r="B10" s="22" t="s">
        <v>234</v>
      </c>
      <c r="C10" s="21"/>
      <c r="D10" s="20" t="s">
        <v>76</v>
      </c>
      <c r="E10" s="85"/>
    </row>
    <row r="11" spans="1:5" ht="12.75">
      <c r="A11" s="94"/>
      <c r="B11" s="22" t="s">
        <v>57</v>
      </c>
      <c r="C11" s="21"/>
      <c r="D11" s="20" t="s">
        <v>231</v>
      </c>
      <c r="E11" s="85"/>
    </row>
    <row r="12" spans="1:5" ht="12.75">
      <c r="A12" s="94"/>
      <c r="B12" s="170" t="s">
        <v>233</v>
      </c>
      <c r="C12" s="21"/>
      <c r="D12" s="171" t="s">
        <v>58</v>
      </c>
      <c r="E12" s="85">
        <f>SUM(E4:E11)</f>
        <v>92629321</v>
      </c>
    </row>
    <row r="13" spans="1:5" ht="12.75">
      <c r="A13" s="94"/>
      <c r="B13" s="22" t="s">
        <v>89</v>
      </c>
      <c r="C13" s="21"/>
      <c r="D13" s="20" t="s">
        <v>60</v>
      </c>
      <c r="E13" s="85">
        <v>4975240</v>
      </c>
    </row>
    <row r="14" spans="1:5" ht="12.75">
      <c r="A14" s="94"/>
      <c r="B14" s="22" t="s">
        <v>89</v>
      </c>
      <c r="C14" s="21"/>
      <c r="D14" s="20" t="s">
        <v>61</v>
      </c>
      <c r="E14" s="85">
        <f>'te ardh+shpenz'!D25+21139257+'te ardh+shpenz'!D19+'te ardh+shpenz'!D24-E13+'te ardh+shpenz'!D26+'te ardh+shpenz'!D27+PASIVI!E6-PASIVI!D6</f>
        <v>89616715</v>
      </c>
    </row>
    <row r="15" spans="1:5" ht="12.75">
      <c r="A15" s="94"/>
      <c r="B15" s="22" t="s">
        <v>59</v>
      </c>
      <c r="C15" s="21"/>
      <c r="D15" s="20" t="s">
        <v>62</v>
      </c>
      <c r="E15" s="85"/>
    </row>
    <row r="16" spans="1:5" ht="12.75">
      <c r="A16" s="94"/>
      <c r="B16" s="22" t="s">
        <v>63</v>
      </c>
      <c r="C16" s="21"/>
      <c r="D16" s="20" t="s">
        <v>242</v>
      </c>
      <c r="E16" s="85">
        <f>'te ardh+shpenz'!D42+'te ardh+shpenz'!D47+'te ardh+shpenz'!D48+'te ardh+shpenz'!D49</f>
        <v>207612</v>
      </c>
    </row>
    <row r="17" spans="1:5" ht="12.75">
      <c r="A17" s="94"/>
      <c r="B17" s="25" t="s">
        <v>64</v>
      </c>
      <c r="C17" s="21"/>
      <c r="D17" s="19" t="s">
        <v>357</v>
      </c>
      <c r="E17" s="85">
        <f>'te ardh+shpenz'!D58</f>
        <v>427525</v>
      </c>
    </row>
    <row r="18" spans="1:5" ht="12.75">
      <c r="A18" s="94"/>
      <c r="B18" s="25" t="s">
        <v>65</v>
      </c>
      <c r="C18" s="21"/>
      <c r="D18" s="19" t="s">
        <v>244</v>
      </c>
      <c r="E18" s="85">
        <f>'te ardh+shpenz'!D37+'te ardh+shpenz'!D38+'te ardh+shpenz'!D39+'te ardh+shpenz'!D40</f>
        <v>216493</v>
      </c>
    </row>
    <row r="19" spans="1:5" ht="12.75">
      <c r="A19" s="94"/>
      <c r="B19" s="22" t="s">
        <v>66</v>
      </c>
      <c r="C19" s="21"/>
      <c r="D19" s="20" t="s">
        <v>67</v>
      </c>
      <c r="E19" s="85"/>
    </row>
    <row r="20" spans="1:5" ht="12.75">
      <c r="A20" s="94"/>
      <c r="B20" s="22" t="s">
        <v>68</v>
      </c>
      <c r="C20" s="21"/>
      <c r="D20" s="20" t="s">
        <v>69</v>
      </c>
      <c r="E20" s="85">
        <f>18184821+'te ardh+shpenz'!D50+1249703+600349+47705+226101+251790+360108</f>
        <v>21999385</v>
      </c>
    </row>
    <row r="21" spans="1:5" ht="12.75">
      <c r="A21" s="94"/>
      <c r="B21" s="22" t="s">
        <v>70</v>
      </c>
      <c r="C21" s="21"/>
      <c r="D21" s="20" t="s">
        <v>71</v>
      </c>
      <c r="E21" s="85">
        <f>PASIVI!E9-PASIVI!D9+'te ardh+shpenz'!D29</f>
        <v>6730038</v>
      </c>
    </row>
    <row r="22" spans="1:5" ht="12.75">
      <c r="A22" s="94"/>
      <c r="B22" s="22" t="s">
        <v>72</v>
      </c>
      <c r="C22" s="21"/>
      <c r="D22" s="20" t="s">
        <v>73</v>
      </c>
      <c r="E22" s="85"/>
    </row>
    <row r="23" spans="1:5" ht="12.75">
      <c r="A23" s="94"/>
      <c r="B23" s="22" t="s">
        <v>74</v>
      </c>
      <c r="C23" s="21"/>
      <c r="D23" s="20" t="s">
        <v>75</v>
      </c>
      <c r="E23" s="85"/>
    </row>
    <row r="24" spans="1:5" ht="12.75">
      <c r="A24" s="94"/>
      <c r="B24" s="22" t="s">
        <v>235</v>
      </c>
      <c r="C24" s="21"/>
      <c r="D24" s="20" t="s">
        <v>76</v>
      </c>
      <c r="E24" s="85"/>
    </row>
    <row r="25" spans="1:5" ht="19.5">
      <c r="A25" s="193"/>
      <c r="B25" s="22" t="s">
        <v>235</v>
      </c>
      <c r="C25" s="21"/>
      <c r="D25" s="20" t="s">
        <v>77</v>
      </c>
      <c r="E25" s="85"/>
    </row>
    <row r="26" spans="1:5" ht="12.75">
      <c r="A26" s="98"/>
      <c r="B26" s="22" t="s">
        <v>78</v>
      </c>
      <c r="C26" s="21"/>
      <c r="D26" s="20" t="s">
        <v>79</v>
      </c>
      <c r="E26" s="85">
        <f>PASIVI!E22-PASIVI!D22</f>
        <v>0</v>
      </c>
    </row>
    <row r="27" spans="1:5" ht="12.75">
      <c r="A27" s="98"/>
      <c r="B27" s="22" t="s">
        <v>230</v>
      </c>
      <c r="C27" s="21"/>
      <c r="D27" s="20"/>
      <c r="E27" s="85"/>
    </row>
    <row r="28" spans="1:5" ht="12.75">
      <c r="A28" s="98"/>
      <c r="B28" s="170" t="s">
        <v>232</v>
      </c>
      <c r="C28" s="21"/>
      <c r="D28" s="171" t="s">
        <v>80</v>
      </c>
      <c r="E28" s="85">
        <f>SUM(E13:E27)</f>
        <v>124173008</v>
      </c>
    </row>
    <row r="29" spans="1:5" ht="12.75">
      <c r="A29" s="98"/>
      <c r="B29" s="170" t="s">
        <v>81</v>
      </c>
      <c r="C29" s="21"/>
      <c r="D29" s="171" t="s">
        <v>241</v>
      </c>
      <c r="E29" s="85">
        <f>E12-E28</f>
        <v>-31543687</v>
      </c>
    </row>
    <row r="30" spans="1:5" ht="12.75">
      <c r="A30" s="98">
        <v>2</v>
      </c>
      <c r="B30" s="170" t="s">
        <v>223</v>
      </c>
      <c r="C30" s="21"/>
      <c r="D30" s="171"/>
      <c r="E30" s="85"/>
    </row>
    <row r="31" spans="1:5" ht="12.75">
      <c r="A31" s="98"/>
      <c r="B31" s="169" t="s">
        <v>43</v>
      </c>
      <c r="C31" s="21"/>
      <c r="D31" s="20" t="s">
        <v>44</v>
      </c>
      <c r="E31" s="85"/>
    </row>
    <row r="32" spans="1:5" ht="12.75">
      <c r="A32" s="98"/>
      <c r="B32" s="169" t="s">
        <v>225</v>
      </c>
      <c r="C32" s="21"/>
      <c r="D32" s="171"/>
      <c r="E32" s="85"/>
    </row>
    <row r="33" spans="1:5" ht="12.75">
      <c r="A33" s="98"/>
      <c r="B33" s="169" t="s">
        <v>224</v>
      </c>
      <c r="C33" s="21"/>
      <c r="D33" s="169" t="s">
        <v>224</v>
      </c>
      <c r="E33" s="85">
        <f>4101572+120000</f>
        <v>4221572</v>
      </c>
    </row>
    <row r="34" spans="1:5" ht="12.75">
      <c r="A34" s="98"/>
      <c r="B34" s="169" t="s">
        <v>226</v>
      </c>
      <c r="C34" s="21"/>
      <c r="D34" s="20"/>
      <c r="E34" s="85"/>
    </row>
    <row r="35" spans="1:5" ht="12.75">
      <c r="A35" s="98"/>
      <c r="B35" s="170" t="s">
        <v>81</v>
      </c>
      <c r="C35" s="21"/>
      <c r="D35" s="171" t="s">
        <v>241</v>
      </c>
      <c r="E35" s="85">
        <f>E29+E33</f>
        <v>-27322115</v>
      </c>
    </row>
    <row r="36" spans="1:5" ht="12.75">
      <c r="A36" s="98">
        <v>3</v>
      </c>
      <c r="B36" s="169" t="s">
        <v>227</v>
      </c>
      <c r="C36" s="21"/>
      <c r="D36" s="171"/>
      <c r="E36" s="85">
        <f>E45</f>
        <v>28036983</v>
      </c>
    </row>
    <row r="37" spans="1:5" ht="12.75">
      <c r="A37" s="98"/>
      <c r="B37" s="169" t="s">
        <v>228</v>
      </c>
      <c r="C37" s="21"/>
      <c r="D37" s="171"/>
      <c r="E37" s="85"/>
    </row>
    <row r="38" spans="1:5" ht="12.75">
      <c r="A38" s="98"/>
      <c r="B38" s="22" t="s">
        <v>229</v>
      </c>
      <c r="C38" s="21"/>
      <c r="D38" s="20" t="s">
        <v>51</v>
      </c>
      <c r="E38" s="85"/>
    </row>
    <row r="39" spans="1:5" ht="12.75">
      <c r="A39" s="98"/>
      <c r="B39" s="22" t="s">
        <v>229</v>
      </c>
      <c r="C39" s="21"/>
      <c r="D39" s="20" t="s">
        <v>76</v>
      </c>
      <c r="E39" s="85"/>
    </row>
    <row r="40" spans="1:5" ht="12.75">
      <c r="A40" s="98"/>
      <c r="B40" s="22" t="s">
        <v>236</v>
      </c>
      <c r="C40" s="21"/>
      <c r="D40" s="20" t="s">
        <v>51</v>
      </c>
      <c r="E40" s="85"/>
    </row>
    <row r="41" spans="1:5" ht="12.75">
      <c r="A41" s="98"/>
      <c r="B41" s="22" t="s">
        <v>236</v>
      </c>
      <c r="C41" s="21"/>
      <c r="D41" s="20" t="s">
        <v>76</v>
      </c>
      <c r="E41" s="85"/>
    </row>
    <row r="42" spans="1:5" ht="12.75">
      <c r="A42" s="98"/>
      <c r="B42" s="22" t="s">
        <v>52</v>
      </c>
      <c r="C42" s="21"/>
      <c r="D42" s="20" t="s">
        <v>53</v>
      </c>
      <c r="E42" s="85"/>
    </row>
    <row r="43" spans="1:5" ht="12.75">
      <c r="A43" s="98"/>
      <c r="B43" s="22" t="s">
        <v>49</v>
      </c>
      <c r="C43" s="21"/>
      <c r="D43" s="20" t="s">
        <v>50</v>
      </c>
      <c r="E43" s="85"/>
    </row>
    <row r="44" spans="1:5" ht="12.75">
      <c r="A44" s="98"/>
      <c r="B44" s="22" t="s">
        <v>54</v>
      </c>
      <c r="C44" s="21"/>
      <c r="D44" s="20" t="s">
        <v>243</v>
      </c>
      <c r="E44" s="85"/>
    </row>
    <row r="45" spans="1:5" ht="12.75">
      <c r="A45" s="98"/>
      <c r="B45" s="22" t="s">
        <v>55</v>
      </c>
      <c r="C45" s="21"/>
      <c r="D45" s="20" t="s">
        <v>56</v>
      </c>
      <c r="E45" s="85">
        <f>PASIVI!D23-PASIVI!E23</f>
        <v>28036983</v>
      </c>
    </row>
    <row r="46" spans="1:5" ht="12.75">
      <c r="A46" s="98"/>
      <c r="B46" s="22" t="s">
        <v>237</v>
      </c>
      <c r="C46" s="21"/>
      <c r="D46" s="20"/>
      <c r="E46" s="85"/>
    </row>
    <row r="47" spans="1:5" ht="12.75">
      <c r="A47" s="98"/>
      <c r="B47" s="170" t="s">
        <v>81</v>
      </c>
      <c r="C47" s="21"/>
      <c r="D47" s="171" t="s">
        <v>336</v>
      </c>
      <c r="E47" s="85">
        <f>E36+E12</f>
        <v>120666304</v>
      </c>
    </row>
    <row r="48" spans="1:5" ht="12.75">
      <c r="A48" s="98"/>
      <c r="B48" s="170" t="s">
        <v>238</v>
      </c>
      <c r="C48" s="21"/>
      <c r="D48" s="171" t="s">
        <v>241</v>
      </c>
      <c r="E48" s="85">
        <f>E47-E28-E33</f>
        <v>-7728276</v>
      </c>
    </row>
    <row r="49" spans="1:5" ht="12.75">
      <c r="A49" s="98"/>
      <c r="B49" s="173" t="s">
        <v>239</v>
      </c>
      <c r="C49" s="21"/>
      <c r="D49" s="172" t="s">
        <v>83</v>
      </c>
      <c r="E49" s="85">
        <f>AKTIVI!E12</f>
        <v>11405027</v>
      </c>
    </row>
    <row r="50" spans="1:5" ht="13.5" thickBot="1">
      <c r="A50" s="98"/>
      <c r="B50" s="173" t="s">
        <v>82</v>
      </c>
      <c r="C50" s="21"/>
      <c r="D50" s="172" t="s">
        <v>83</v>
      </c>
      <c r="E50" s="85">
        <f>AKTIVI!D12</f>
        <v>3676751</v>
      </c>
    </row>
    <row r="51" spans="1:5" ht="16.5" thickBot="1">
      <c r="A51" s="98"/>
      <c r="B51" s="14" t="s">
        <v>84</v>
      </c>
      <c r="C51" s="21"/>
      <c r="D51" s="161"/>
      <c r="E51" s="85">
        <f>AKTIVI!D12</f>
        <v>3676751</v>
      </c>
    </row>
    <row r="52" spans="1:5" ht="12.75">
      <c r="A52" s="98"/>
      <c r="B52" s="100"/>
      <c r="C52" s="161"/>
      <c r="D52" s="161"/>
      <c r="E52" s="85"/>
    </row>
    <row r="53" spans="1:5" ht="12.75">
      <c r="A53" s="98"/>
      <c r="B53" s="107"/>
      <c r="C53" s="161"/>
      <c r="D53" s="161"/>
      <c r="E53" s="85">
        <f>E48+E49-E50</f>
        <v>0</v>
      </c>
    </row>
    <row r="54" spans="1:5" ht="12.75">
      <c r="A54" s="98"/>
      <c r="B54" s="106"/>
      <c r="C54" s="161"/>
      <c r="D54" s="161"/>
      <c r="E54" s="85"/>
    </row>
    <row r="55" spans="1:5" ht="13.5" thickBot="1">
      <c r="A55" s="99"/>
      <c r="B55" s="108"/>
      <c r="C55" s="166"/>
      <c r="D55" s="166"/>
      <c r="E55" s="90"/>
    </row>
  </sheetData>
  <sheetProtection/>
  <mergeCells count="2">
    <mergeCell ref="A1:A2"/>
    <mergeCell ref="B1:B2"/>
  </mergeCells>
  <printOptions/>
  <pageMargins left="0" right="0" top="1.1811023622047245" bottom="0.7874015748031497" header="0.5118110236220472" footer="0.5118110236220472"/>
  <pageSetup horizontalDpi="600" verticalDpi="600" orientation="portrait" paperSize="9" r:id="rId1"/>
  <headerFooter alignWithMargins="0">
    <oddHeader xml:space="preserve">&amp;R&amp;"Arial,Bold"&amp;20 &amp;12 &amp;10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6"/>
    <pageSetUpPr fitToPage="1"/>
  </sheetPr>
  <dimension ref="A1:F67"/>
  <sheetViews>
    <sheetView zoomScalePageLayoutView="0" workbookViewId="0" topLeftCell="A1">
      <selection activeCell="D65" sqref="D65"/>
    </sheetView>
  </sheetViews>
  <sheetFormatPr defaultColWidth="9.140625" defaultRowHeight="12.75"/>
  <cols>
    <col min="1" max="1" width="4.57421875" style="0" customWidth="1"/>
    <col min="2" max="2" width="51.8515625" style="0" customWidth="1"/>
    <col min="3" max="3" width="9.8515625" style="0" customWidth="1"/>
    <col min="4" max="4" width="18.00390625" style="0" customWidth="1"/>
    <col min="5" max="5" width="17.421875" style="0" customWidth="1"/>
    <col min="7" max="7" width="10.00390625" style="0" bestFit="1" customWidth="1"/>
  </cols>
  <sheetData>
    <row r="1" spans="1:5" ht="12.75">
      <c r="A1" s="244" t="s">
        <v>291</v>
      </c>
      <c r="B1" s="246" t="s">
        <v>10</v>
      </c>
      <c r="C1" s="74" t="s">
        <v>140</v>
      </c>
      <c r="D1" s="71"/>
      <c r="E1" s="72"/>
    </row>
    <row r="2" spans="1:5" ht="13.5" thickBot="1">
      <c r="A2" s="245"/>
      <c r="B2" s="247"/>
      <c r="C2" s="75" t="s">
        <v>141</v>
      </c>
      <c r="D2" s="73" t="s">
        <v>354</v>
      </c>
      <c r="E2" s="70" t="s">
        <v>349</v>
      </c>
    </row>
    <row r="3" spans="1:5" ht="13.5" thickBot="1">
      <c r="A3" s="110">
        <v>1</v>
      </c>
      <c r="B3" s="111" t="s">
        <v>142</v>
      </c>
      <c r="C3" s="112"/>
      <c r="D3" s="113">
        <f>D4+D5</f>
        <v>36856333</v>
      </c>
      <c r="E3" s="113">
        <f>E4+E5</f>
        <v>53853058</v>
      </c>
    </row>
    <row r="4" spans="1:5" ht="12.75">
      <c r="A4" s="109"/>
      <c r="B4" s="103" t="s">
        <v>156</v>
      </c>
      <c r="C4" s="155">
        <v>701</v>
      </c>
      <c r="D4" s="86">
        <v>9115593</v>
      </c>
      <c r="E4" s="76">
        <v>24899061</v>
      </c>
    </row>
    <row r="5" spans="1:5" ht="13.5" thickBot="1">
      <c r="A5" s="96"/>
      <c r="B5" s="102" t="s">
        <v>314</v>
      </c>
      <c r="C5" s="156">
        <v>705</v>
      </c>
      <c r="D5" s="114">
        <v>27740740</v>
      </c>
      <c r="E5" s="115">
        <v>28953997</v>
      </c>
    </row>
    <row r="6" spans="1:5" ht="13.5" thickBot="1">
      <c r="A6" s="110">
        <v>2</v>
      </c>
      <c r="B6" s="111" t="s">
        <v>143</v>
      </c>
      <c r="C6" s="157"/>
      <c r="D6" s="113">
        <f>D7+D8+D9+D10</f>
        <v>57371440</v>
      </c>
      <c r="E6" s="113">
        <f>E7+E8+E9+E10</f>
        <v>100963703</v>
      </c>
    </row>
    <row r="7" spans="1:5" ht="12.75">
      <c r="A7" s="116"/>
      <c r="B7" s="103" t="s">
        <v>157</v>
      </c>
      <c r="C7" s="155">
        <v>702</v>
      </c>
      <c r="D7" s="86"/>
      <c r="E7" s="76"/>
    </row>
    <row r="8" spans="1:5" ht="12.75">
      <c r="A8" s="92"/>
      <c r="B8" s="100" t="s">
        <v>158</v>
      </c>
      <c r="C8" s="158">
        <v>703</v>
      </c>
      <c r="D8" s="83"/>
      <c r="E8" s="76"/>
    </row>
    <row r="9" spans="1:5" ht="12.75">
      <c r="A9" s="92"/>
      <c r="B9" s="100" t="s">
        <v>159</v>
      </c>
      <c r="C9" s="158">
        <v>704</v>
      </c>
      <c r="D9" s="195">
        <v>57371440</v>
      </c>
      <c r="E9" s="76">
        <v>100963703</v>
      </c>
    </row>
    <row r="10" spans="1:5" ht="13.5" thickBot="1">
      <c r="A10" s="92"/>
      <c r="B10" s="100" t="s">
        <v>315</v>
      </c>
      <c r="C10" s="158">
        <v>708</v>
      </c>
      <c r="D10" s="83"/>
      <c r="E10" s="77"/>
    </row>
    <row r="11" spans="1:5" ht="13.5" thickBot="1">
      <c r="A11" s="110">
        <v>3</v>
      </c>
      <c r="B11" s="111" t="s">
        <v>346</v>
      </c>
      <c r="C11" s="157">
        <v>714</v>
      </c>
      <c r="D11" s="117">
        <f>AKTIVI!D31-AKTIVI!E31</f>
        <v>295696</v>
      </c>
      <c r="E11" s="117">
        <v>13228341</v>
      </c>
    </row>
    <row r="12" spans="1:5" ht="13.5" thickBot="1">
      <c r="A12" s="110">
        <v>4</v>
      </c>
      <c r="B12" s="111" t="s">
        <v>11</v>
      </c>
      <c r="C12" s="157">
        <v>721</v>
      </c>
      <c r="D12" s="117"/>
      <c r="E12" s="117"/>
    </row>
    <row r="13" spans="1:5" ht="13.5" thickBot="1">
      <c r="A13" s="110">
        <v>5</v>
      </c>
      <c r="B13" s="111" t="s">
        <v>12</v>
      </c>
      <c r="C13" s="157">
        <v>73</v>
      </c>
      <c r="D13" s="117"/>
      <c r="E13" s="117"/>
    </row>
    <row r="14" spans="1:5" ht="13.5" thickBot="1">
      <c r="A14" s="110">
        <v>6</v>
      </c>
      <c r="B14" s="111" t="s">
        <v>13</v>
      </c>
      <c r="C14" s="157">
        <v>75</v>
      </c>
      <c r="D14" s="117">
        <f>D15+D16</f>
        <v>280181</v>
      </c>
      <c r="E14" s="117">
        <f>E15+E16</f>
        <v>109617</v>
      </c>
    </row>
    <row r="15" spans="1:5" ht="12.75">
      <c r="A15" s="93"/>
      <c r="B15" s="102" t="s">
        <v>14</v>
      </c>
      <c r="C15" s="156">
        <v>752</v>
      </c>
      <c r="D15" s="84"/>
      <c r="E15" s="78">
        <v>66667</v>
      </c>
    </row>
    <row r="16" spans="1:5" ht="13.5" thickBot="1">
      <c r="A16" s="93"/>
      <c r="B16" s="102" t="s">
        <v>23</v>
      </c>
      <c r="C16" s="156">
        <v>758</v>
      </c>
      <c r="D16" s="84">
        <v>280181</v>
      </c>
      <c r="E16" s="78">
        <v>42950</v>
      </c>
    </row>
    <row r="17" spans="1:5" s="221" customFormat="1" ht="13.5" thickBot="1">
      <c r="A17" s="216"/>
      <c r="B17" s="217" t="s">
        <v>345</v>
      </c>
      <c r="C17" s="218"/>
      <c r="D17" s="219">
        <f>D3+D6+D11+D12+D13+D14</f>
        <v>94803650</v>
      </c>
      <c r="E17" s="220">
        <f>E3+E6+E11+E12+E13+E14</f>
        <v>168154719</v>
      </c>
    </row>
    <row r="18" spans="1:6" ht="13.5" thickBot="1">
      <c r="A18" s="110">
        <v>7</v>
      </c>
      <c r="B18" s="111" t="s">
        <v>144</v>
      </c>
      <c r="C18" s="157">
        <v>60</v>
      </c>
      <c r="D18" s="113">
        <f>D19+D20+D21+D24+D25+D26+D27+D22+D23</f>
        <v>78108398</v>
      </c>
      <c r="E18" s="113">
        <f>E19+E22+E23+E24+E25+E27+E26</f>
        <v>126716898</v>
      </c>
      <c r="F18">
        <f>126716898-E18</f>
        <v>0</v>
      </c>
    </row>
    <row r="19" spans="1:5" ht="12.75">
      <c r="A19" s="116"/>
      <c r="B19" s="103" t="s">
        <v>147</v>
      </c>
      <c r="C19" s="155">
        <v>601</v>
      </c>
      <c r="D19" s="196">
        <v>14651879</v>
      </c>
      <c r="E19" s="76">
        <v>26702873</v>
      </c>
    </row>
    <row r="20" spans="1:5" ht="12.75">
      <c r="A20" s="92"/>
      <c r="B20" s="100" t="s">
        <v>148</v>
      </c>
      <c r="C20" s="158">
        <v>602</v>
      </c>
      <c r="D20" s="85"/>
      <c r="E20" s="76"/>
    </row>
    <row r="21" spans="1:5" ht="12.75">
      <c r="A21" s="94"/>
      <c r="B21" s="100" t="s">
        <v>149</v>
      </c>
      <c r="C21" s="158">
        <v>603</v>
      </c>
      <c r="D21" s="197"/>
      <c r="E21" s="79"/>
    </row>
    <row r="22" spans="1:5" ht="12.75">
      <c r="A22" s="95"/>
      <c r="B22" s="103" t="s">
        <v>150</v>
      </c>
      <c r="C22" s="158">
        <v>6031</v>
      </c>
      <c r="D22" s="86">
        <f>AKTIVI!E22-AKTIVI!D22</f>
        <v>-343018</v>
      </c>
      <c r="E22" s="76">
        <v>-2849007</v>
      </c>
    </row>
    <row r="23" spans="1:5" ht="12.75">
      <c r="A23" s="95"/>
      <c r="B23" s="103" t="s">
        <v>151</v>
      </c>
      <c r="C23" s="158">
        <v>6035</v>
      </c>
      <c r="D23" s="86">
        <f>AKTIVI!E32-AKTIVI!D32</f>
        <v>-13574057</v>
      </c>
      <c r="E23" s="76">
        <v>-835854</v>
      </c>
    </row>
    <row r="24" spans="1:5" ht="12.75">
      <c r="A24" s="95"/>
      <c r="B24" s="103" t="s">
        <v>152</v>
      </c>
      <c r="C24" s="158">
        <v>604</v>
      </c>
      <c r="D24" s="86">
        <v>260320</v>
      </c>
      <c r="E24" s="76">
        <v>922801</v>
      </c>
    </row>
    <row r="25" spans="1:5" ht="12.75">
      <c r="A25" s="95"/>
      <c r="B25" s="103" t="s">
        <v>153</v>
      </c>
      <c r="C25" s="158">
        <v>605</v>
      </c>
      <c r="D25" s="86">
        <v>76619638</v>
      </c>
      <c r="E25" s="76">
        <v>102003000</v>
      </c>
    </row>
    <row r="26" spans="1:5" ht="12.75">
      <c r="A26" s="95"/>
      <c r="B26" s="103" t="s">
        <v>154</v>
      </c>
      <c r="C26" s="158">
        <v>606</v>
      </c>
      <c r="D26" s="86"/>
      <c r="E26" s="76">
        <v>483765</v>
      </c>
    </row>
    <row r="27" spans="1:5" ht="13.5" thickBot="1">
      <c r="A27" s="119"/>
      <c r="B27" s="118" t="s">
        <v>155</v>
      </c>
      <c r="C27" s="156">
        <v>608</v>
      </c>
      <c r="D27" s="120">
        <v>493636</v>
      </c>
      <c r="E27" s="115">
        <v>289320</v>
      </c>
    </row>
    <row r="28" spans="1:5" ht="13.5" thickBot="1">
      <c r="A28" s="110">
        <v>8</v>
      </c>
      <c r="B28" s="111" t="s">
        <v>145</v>
      </c>
      <c r="C28" s="157">
        <v>64</v>
      </c>
      <c r="D28" s="121">
        <f>D29+D30</f>
        <v>10581809</v>
      </c>
      <c r="E28" s="121">
        <f>E29+E30</f>
        <v>22607730</v>
      </c>
    </row>
    <row r="29" spans="1:5" ht="12.75">
      <c r="A29" s="116"/>
      <c r="B29" s="103" t="s">
        <v>146</v>
      </c>
      <c r="C29" s="155">
        <v>641</v>
      </c>
      <c r="D29" s="196">
        <v>9171200</v>
      </c>
      <c r="E29" s="76">
        <v>19816033</v>
      </c>
    </row>
    <row r="30" spans="1:5" ht="13.5" thickBot="1">
      <c r="A30" s="91"/>
      <c r="B30" s="100" t="s">
        <v>317</v>
      </c>
      <c r="C30" s="158">
        <v>644</v>
      </c>
      <c r="D30" s="198">
        <v>1410609</v>
      </c>
      <c r="E30" s="76">
        <v>2791697</v>
      </c>
    </row>
    <row r="31" spans="1:5" ht="13.5" thickBot="1">
      <c r="A31" s="110">
        <v>9</v>
      </c>
      <c r="B31" s="111" t="s">
        <v>17</v>
      </c>
      <c r="C31" s="157">
        <v>68</v>
      </c>
      <c r="D31" s="122">
        <f>D32</f>
        <v>719986</v>
      </c>
      <c r="E31" s="122">
        <f>E32</f>
        <v>2897919</v>
      </c>
    </row>
    <row r="32" spans="1:5" ht="13.5" thickBot="1">
      <c r="A32" s="92"/>
      <c r="B32" s="134" t="s">
        <v>318</v>
      </c>
      <c r="C32" s="158">
        <v>6811</v>
      </c>
      <c r="D32" s="87">
        <v>719986</v>
      </c>
      <c r="E32" s="80">
        <v>2897919</v>
      </c>
    </row>
    <row r="33" spans="1:6" ht="13.5" thickBot="1">
      <c r="A33" s="123">
        <v>10</v>
      </c>
      <c r="B33" s="124" t="s">
        <v>0</v>
      </c>
      <c r="C33" s="159"/>
      <c r="D33" s="125">
        <f>D34+D41+D50+D55</f>
        <v>1930438</v>
      </c>
      <c r="E33" s="125">
        <f>E34+E41+E50+E55</f>
        <v>8766320</v>
      </c>
      <c r="F33" s="5"/>
    </row>
    <row r="34" spans="1:6" s="203" customFormat="1" ht="12.75">
      <c r="A34" s="204"/>
      <c r="B34" s="205" t="s">
        <v>18</v>
      </c>
      <c r="C34" s="206">
        <v>61</v>
      </c>
      <c r="D34" s="207">
        <f>D35+D36+D37+D38+D40+D39</f>
        <v>216493</v>
      </c>
      <c r="E34" s="207">
        <f>E35+E36+E37+E38+E40+E39</f>
        <v>1540443</v>
      </c>
      <c r="F34" s="208"/>
    </row>
    <row r="35" spans="1:5" ht="12.75">
      <c r="A35" s="97"/>
      <c r="B35" s="105" t="s">
        <v>19</v>
      </c>
      <c r="C35" s="160">
        <v>611</v>
      </c>
      <c r="D35" s="89"/>
      <c r="E35" s="82"/>
    </row>
    <row r="36" spans="1:5" ht="12.75">
      <c r="A36" s="94"/>
      <c r="B36" s="100" t="s">
        <v>316</v>
      </c>
      <c r="C36" s="158">
        <v>613</v>
      </c>
      <c r="D36" s="85"/>
      <c r="E36" s="80"/>
    </row>
    <row r="37" spans="1:5" ht="12.75">
      <c r="A37" s="94"/>
      <c r="B37" s="106" t="s">
        <v>20</v>
      </c>
      <c r="C37" s="161">
        <v>615</v>
      </c>
      <c r="D37" s="85"/>
      <c r="E37" s="80">
        <v>828596</v>
      </c>
    </row>
    <row r="38" spans="1:5" ht="12.75">
      <c r="A38" s="94"/>
      <c r="B38" s="106" t="s">
        <v>21</v>
      </c>
      <c r="C38" s="161">
        <v>616</v>
      </c>
      <c r="D38" s="85">
        <v>216493</v>
      </c>
      <c r="E38" s="80">
        <v>243343</v>
      </c>
    </row>
    <row r="39" spans="1:5" ht="12.75">
      <c r="A39" s="94"/>
      <c r="B39" s="106" t="s">
        <v>22</v>
      </c>
      <c r="C39" s="161">
        <v>617</v>
      </c>
      <c r="D39" s="85"/>
      <c r="E39" s="80">
        <v>300000</v>
      </c>
    </row>
    <row r="40" spans="1:5" ht="12.75">
      <c r="A40" s="94"/>
      <c r="B40" s="106" t="s">
        <v>23</v>
      </c>
      <c r="C40" s="161">
        <v>618</v>
      </c>
      <c r="D40" s="85"/>
      <c r="E40" s="80">
        <v>168504</v>
      </c>
    </row>
    <row r="41" spans="1:5" s="203" customFormat="1" ht="12.75">
      <c r="A41" s="199"/>
      <c r="B41" s="200" t="s">
        <v>24</v>
      </c>
      <c r="C41" s="201">
        <v>62</v>
      </c>
      <c r="D41" s="202">
        <f>D42+D49+D48+D47+D46+D45+D44+D43</f>
        <v>207612</v>
      </c>
      <c r="E41" s="202">
        <f>E42+E43+E44+E45+E46+E47+E48+E49</f>
        <v>5555098</v>
      </c>
    </row>
    <row r="42" spans="1:5" ht="12.75">
      <c r="A42" s="94"/>
      <c r="B42" s="106" t="s">
        <v>25</v>
      </c>
      <c r="C42" s="161">
        <v>621</v>
      </c>
      <c r="D42" s="85"/>
      <c r="E42" s="80">
        <v>5000</v>
      </c>
    </row>
    <row r="43" spans="1:5" ht="12.75">
      <c r="A43" s="94"/>
      <c r="B43" s="106" t="s">
        <v>26</v>
      </c>
      <c r="C43" s="161">
        <v>622</v>
      </c>
      <c r="D43" s="85"/>
      <c r="E43" s="80"/>
    </row>
    <row r="44" spans="1:5" ht="12.75">
      <c r="A44" s="94"/>
      <c r="B44" s="104" t="s">
        <v>27</v>
      </c>
      <c r="C44" s="161">
        <v>623</v>
      </c>
      <c r="D44" s="85"/>
      <c r="E44" s="80"/>
    </row>
    <row r="45" spans="1:5" ht="12.75">
      <c r="A45" s="94"/>
      <c r="B45" s="106" t="s">
        <v>28</v>
      </c>
      <c r="C45" s="161">
        <v>624</v>
      </c>
      <c r="D45" s="85"/>
      <c r="E45" s="80"/>
    </row>
    <row r="46" spans="1:5" ht="12.75">
      <c r="A46" s="94"/>
      <c r="B46" s="106" t="s">
        <v>29</v>
      </c>
      <c r="C46" s="161">
        <v>625</v>
      </c>
      <c r="D46" s="85"/>
      <c r="E46" s="80"/>
    </row>
    <row r="47" spans="1:5" ht="12.75">
      <c r="A47" s="94"/>
      <c r="B47" s="106" t="s">
        <v>30</v>
      </c>
      <c r="C47" s="161">
        <v>626</v>
      </c>
      <c r="D47" s="85">
        <v>185326</v>
      </c>
      <c r="E47" s="80">
        <v>280994</v>
      </c>
    </row>
    <row r="48" spans="1:5" ht="15">
      <c r="A48" s="94"/>
      <c r="B48" s="101" t="s">
        <v>31</v>
      </c>
      <c r="C48" s="161">
        <v>627</v>
      </c>
      <c r="D48" s="85"/>
      <c r="E48" s="80">
        <v>5224256</v>
      </c>
    </row>
    <row r="49" spans="1:5" ht="12.75">
      <c r="A49" s="94"/>
      <c r="B49" s="106" t="s">
        <v>32</v>
      </c>
      <c r="C49" s="161">
        <v>628</v>
      </c>
      <c r="D49" s="85">
        <v>22286</v>
      </c>
      <c r="E49" s="80">
        <v>44848</v>
      </c>
    </row>
    <row r="50" spans="1:5" s="203" customFormat="1" ht="12.75">
      <c r="A50" s="199"/>
      <c r="B50" s="200" t="s">
        <v>33</v>
      </c>
      <c r="C50" s="201">
        <v>63</v>
      </c>
      <c r="D50" s="202">
        <f>D51+D52+D53+D54</f>
        <v>1078808</v>
      </c>
      <c r="E50" s="202">
        <f>E51+E52+E53+E54</f>
        <v>1670779</v>
      </c>
    </row>
    <row r="51" spans="1:5" ht="12.75">
      <c r="A51" s="94"/>
      <c r="B51" s="106" t="s">
        <v>34</v>
      </c>
      <c r="C51" s="161">
        <v>631</v>
      </c>
      <c r="D51" s="85"/>
      <c r="E51" s="80"/>
    </row>
    <row r="52" spans="1:5" ht="12.75">
      <c r="A52" s="94"/>
      <c r="B52" s="106" t="s">
        <v>35</v>
      </c>
      <c r="C52" s="161">
        <v>632</v>
      </c>
      <c r="D52" s="85"/>
      <c r="E52" s="80"/>
    </row>
    <row r="53" spans="1:5" ht="12.75">
      <c r="A53" s="94"/>
      <c r="B53" s="106" t="s">
        <v>36</v>
      </c>
      <c r="C53" s="161">
        <v>633</v>
      </c>
      <c r="D53" s="85">
        <v>735405</v>
      </c>
      <c r="E53" s="80">
        <v>1422217</v>
      </c>
    </row>
    <row r="54" spans="1:5" ht="12.75">
      <c r="A54" s="94"/>
      <c r="B54" s="106" t="s">
        <v>37</v>
      </c>
      <c r="C54" s="161">
        <v>638</v>
      </c>
      <c r="D54" s="85">
        <v>343403</v>
      </c>
      <c r="E54" s="80">
        <v>248562</v>
      </c>
    </row>
    <row r="55" spans="1:5" s="203" customFormat="1" ht="12.75">
      <c r="A55" s="199"/>
      <c r="B55" s="200" t="s">
        <v>1</v>
      </c>
      <c r="C55" s="201">
        <v>65</v>
      </c>
      <c r="D55" s="202">
        <f>D56+D57+D58+D59</f>
        <v>427525</v>
      </c>
      <c r="E55" s="202">
        <f>E56+E57+E58+E59</f>
        <v>0</v>
      </c>
    </row>
    <row r="56" spans="1:5" ht="12.75">
      <c r="A56" s="94"/>
      <c r="B56" s="106" t="s">
        <v>2</v>
      </c>
      <c r="C56" s="162">
        <v>652</v>
      </c>
      <c r="D56" s="85"/>
      <c r="E56" s="80"/>
    </row>
    <row r="57" spans="1:5" ht="12.75">
      <c r="A57" s="94"/>
      <c r="B57" s="106" t="s">
        <v>3</v>
      </c>
      <c r="C57" s="162">
        <v>656</v>
      </c>
      <c r="D57" s="85"/>
      <c r="E57" s="80"/>
    </row>
    <row r="58" spans="1:5" ht="12.75">
      <c r="A58" s="94"/>
      <c r="B58" s="106" t="s">
        <v>4</v>
      </c>
      <c r="C58" s="161">
        <v>657</v>
      </c>
      <c r="D58" s="85">
        <v>427525</v>
      </c>
      <c r="E58" s="80"/>
    </row>
    <row r="59" spans="1:5" ht="13.5" thickBot="1">
      <c r="A59" s="126"/>
      <c r="B59" s="127" t="s">
        <v>5</v>
      </c>
      <c r="C59" s="163">
        <v>658</v>
      </c>
      <c r="D59" s="88"/>
      <c r="E59" s="81"/>
    </row>
    <row r="60" spans="1:5" ht="13.5" thickBot="1">
      <c r="A60" s="131">
        <v>11</v>
      </c>
      <c r="B60" s="132" t="s">
        <v>8</v>
      </c>
      <c r="C60" s="164"/>
      <c r="D60" s="133">
        <f>D18+D28+D31+D33</f>
        <v>91340631</v>
      </c>
      <c r="E60" s="133">
        <f>E18+E28+E31+E33</f>
        <v>160988867</v>
      </c>
    </row>
    <row r="61" spans="1:5" ht="12.75">
      <c r="A61" s="128">
        <v>12</v>
      </c>
      <c r="B61" s="129" t="s">
        <v>9</v>
      </c>
      <c r="C61" s="165"/>
      <c r="D61" s="130">
        <f>D3+D6+D11+D12+D13+D14-D60</f>
        <v>3463019</v>
      </c>
      <c r="E61" s="130">
        <f>E17-E60</f>
        <v>7165852</v>
      </c>
    </row>
    <row r="62" spans="1:5" ht="12.75">
      <c r="A62" s="98">
        <v>13</v>
      </c>
      <c r="B62" s="106" t="s">
        <v>6</v>
      </c>
      <c r="C62" s="158" t="s">
        <v>7</v>
      </c>
      <c r="D62" s="85"/>
      <c r="E62" s="85"/>
    </row>
    <row r="63" spans="1:5" ht="12.75">
      <c r="A63" s="98"/>
      <c r="B63" s="107" t="s">
        <v>15</v>
      </c>
      <c r="C63" s="161"/>
      <c r="D63" s="85">
        <f>D61</f>
        <v>3463019</v>
      </c>
      <c r="E63" s="85">
        <f>E61</f>
        <v>7165852</v>
      </c>
    </row>
    <row r="64" spans="1:5" ht="12.75">
      <c r="A64" s="98"/>
      <c r="B64" s="106" t="s">
        <v>16</v>
      </c>
      <c r="C64" s="161">
        <v>694</v>
      </c>
      <c r="D64" s="85">
        <v>389055</v>
      </c>
      <c r="E64" s="80">
        <v>716585</v>
      </c>
    </row>
    <row r="65" spans="1:5" ht="13.5" thickBot="1">
      <c r="A65" s="99"/>
      <c r="B65" s="108" t="s">
        <v>219</v>
      </c>
      <c r="C65" s="166">
        <v>121</v>
      </c>
      <c r="D65" s="90">
        <f>D63-D64</f>
        <v>3073964</v>
      </c>
      <c r="E65" s="90">
        <f>E63-E64</f>
        <v>6449267</v>
      </c>
    </row>
    <row r="66" spans="1:5" ht="13.5" thickBot="1">
      <c r="A66" s="99"/>
      <c r="B66" s="108" t="s">
        <v>220</v>
      </c>
      <c r="C66" s="166">
        <v>121</v>
      </c>
      <c r="D66" s="90">
        <f>PASIVI!D59</f>
        <v>3073964</v>
      </c>
      <c r="E66" s="90">
        <f>PASIVI!E59</f>
        <v>6449267</v>
      </c>
    </row>
    <row r="67" spans="4:5" ht="12.75">
      <c r="D67">
        <f>D65-D66</f>
        <v>0</v>
      </c>
      <c r="E67">
        <f>E65-E66</f>
        <v>0</v>
      </c>
    </row>
  </sheetData>
  <sheetProtection/>
  <mergeCells count="2">
    <mergeCell ref="A1:A2"/>
    <mergeCell ref="B1:B2"/>
  </mergeCells>
  <printOptions/>
  <pageMargins left="0" right="0" top="0.17" bottom="0.17" header="0.17" footer="0.17"/>
  <pageSetup fitToHeight="1" fitToWidth="1" horizontalDpi="600" verticalDpi="600" orientation="portrait" paperSize="9" scale="93" r:id="rId1"/>
  <headerFooter alignWithMargins="0">
    <oddHeader>&amp;CPage &amp;P&amp;R&amp;A</oddHeader>
    <oddFooter>&amp;C&amp;A</oddFooter>
  </headerFooter>
  <rowBreaks count="2" manualBreakCount="2">
    <brk id="33" max="255" man="1"/>
    <brk id="6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6"/>
    <pageSetUpPr fitToPage="1"/>
  </sheetPr>
  <dimension ref="A1:E64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4.28125" style="0" customWidth="1"/>
    <col min="2" max="2" width="52.7109375" style="0" customWidth="1"/>
    <col min="3" max="3" width="9.7109375" style="0" customWidth="1"/>
    <col min="4" max="4" width="16.28125" style="0" customWidth="1"/>
    <col min="5" max="5" width="15.57421875" style="0" customWidth="1"/>
  </cols>
  <sheetData>
    <row r="1" spans="1:5" ht="14.25" thickBot="1" thickTop="1">
      <c r="A1" s="50"/>
      <c r="B1" s="51" t="s">
        <v>110</v>
      </c>
      <c r="C1" s="52" t="s">
        <v>109</v>
      </c>
      <c r="D1" s="54" t="s">
        <v>354</v>
      </c>
      <c r="E1" s="53" t="s">
        <v>349</v>
      </c>
    </row>
    <row r="2" spans="1:5" ht="14.25" thickTop="1">
      <c r="A2" s="65" t="s">
        <v>85</v>
      </c>
      <c r="B2" s="66" t="s">
        <v>111</v>
      </c>
      <c r="C2" s="67"/>
      <c r="D2" s="68"/>
      <c r="E2" s="69"/>
    </row>
    <row r="3" spans="1:5" ht="12.75">
      <c r="A3" s="35">
        <v>1</v>
      </c>
      <c r="B3" s="35" t="s">
        <v>202</v>
      </c>
      <c r="C3" s="136">
        <v>55</v>
      </c>
      <c r="D3" s="56"/>
      <c r="E3" s="56"/>
    </row>
    <row r="4" spans="1:5" ht="12.75">
      <c r="A4" s="35">
        <v>2</v>
      </c>
      <c r="B4" s="35" t="s">
        <v>128</v>
      </c>
      <c r="C4" s="136"/>
      <c r="D4" s="56"/>
      <c r="E4" s="56"/>
    </row>
    <row r="5" spans="1:5" ht="12.75">
      <c r="A5" s="35">
        <v>3</v>
      </c>
      <c r="B5" s="30" t="s">
        <v>112</v>
      </c>
      <c r="C5" s="135"/>
      <c r="D5" s="55"/>
      <c r="E5" s="55"/>
    </row>
    <row r="6" spans="1:5" ht="12.75">
      <c r="A6" s="35"/>
      <c r="B6" s="30" t="s">
        <v>201</v>
      </c>
      <c r="C6" s="135">
        <v>401</v>
      </c>
      <c r="D6" s="55">
        <v>29429352</v>
      </c>
      <c r="E6" s="55">
        <v>10856577</v>
      </c>
    </row>
    <row r="7" spans="1:5" ht="12.75">
      <c r="A7" s="35"/>
      <c r="B7" s="30" t="s">
        <v>200</v>
      </c>
      <c r="C7" s="135">
        <v>404</v>
      </c>
      <c r="D7" s="55"/>
      <c r="E7" s="55"/>
    </row>
    <row r="8" spans="1:5" ht="12.75">
      <c r="A8" s="35"/>
      <c r="B8" s="30" t="s">
        <v>348</v>
      </c>
      <c r="C8" s="135">
        <v>42</v>
      </c>
      <c r="D8" s="55"/>
      <c r="E8" s="55"/>
    </row>
    <row r="9" spans="1:5" ht="12.75">
      <c r="A9" s="35"/>
      <c r="B9" s="30" t="s">
        <v>199</v>
      </c>
      <c r="C9" s="135">
        <v>421</v>
      </c>
      <c r="D9" s="55">
        <v>8290478</v>
      </c>
      <c r="E9" s="55">
        <v>5849316</v>
      </c>
    </row>
    <row r="10" spans="1:5" ht="12.75">
      <c r="A10" s="35"/>
      <c r="B10" s="30" t="s">
        <v>198</v>
      </c>
      <c r="C10" s="135">
        <v>423</v>
      </c>
      <c r="D10" s="55"/>
      <c r="E10" s="55"/>
    </row>
    <row r="11" spans="1:5" ht="12.75">
      <c r="A11" s="35"/>
      <c r="B11" s="30" t="s">
        <v>197</v>
      </c>
      <c r="C11" s="135">
        <v>43</v>
      </c>
      <c r="D11" s="55"/>
      <c r="E11" s="55"/>
    </row>
    <row r="12" spans="1:5" ht="12.75">
      <c r="A12" s="35"/>
      <c r="B12" s="30" t="s">
        <v>196</v>
      </c>
      <c r="C12" s="135">
        <v>431</v>
      </c>
      <c r="D12" s="55">
        <v>206161</v>
      </c>
      <c r="E12" s="55">
        <v>273499</v>
      </c>
    </row>
    <row r="13" spans="1:5" ht="12.75">
      <c r="A13" s="35"/>
      <c r="B13" s="30" t="s">
        <v>195</v>
      </c>
      <c r="C13" s="135">
        <v>44</v>
      </c>
      <c r="D13" s="55"/>
      <c r="E13" s="55"/>
    </row>
    <row r="14" spans="1:5" ht="12.75">
      <c r="A14" s="35"/>
      <c r="B14" s="30" t="s">
        <v>194</v>
      </c>
      <c r="C14" s="135">
        <v>441</v>
      </c>
      <c r="D14" s="55"/>
      <c r="E14" s="55"/>
    </row>
    <row r="15" spans="1:5" ht="12.75">
      <c r="A15" s="35"/>
      <c r="B15" s="30" t="s">
        <v>193</v>
      </c>
      <c r="C15" s="135">
        <v>442</v>
      </c>
      <c r="D15" s="55">
        <v>20050</v>
      </c>
      <c r="E15" s="55">
        <v>67880</v>
      </c>
    </row>
    <row r="16" spans="1:5" ht="12.75">
      <c r="A16" s="35"/>
      <c r="B16" s="30" t="s">
        <v>192</v>
      </c>
      <c r="C16" s="135">
        <v>443</v>
      </c>
      <c r="D16" s="55"/>
      <c r="E16" s="55"/>
    </row>
    <row r="17" spans="1:5" ht="12.75">
      <c r="A17" s="35"/>
      <c r="B17" s="30" t="s">
        <v>191</v>
      </c>
      <c r="C17" s="135">
        <v>444</v>
      </c>
      <c r="D17" s="55"/>
      <c r="E17" s="55"/>
    </row>
    <row r="18" spans="1:5" ht="12.75">
      <c r="A18" s="35"/>
      <c r="B18" s="30" t="s">
        <v>218</v>
      </c>
      <c r="C18" s="135">
        <v>4453</v>
      </c>
      <c r="D18" s="55">
        <v>-1114568</v>
      </c>
      <c r="E18" s="55">
        <v>360108</v>
      </c>
    </row>
    <row r="19" spans="1:5" ht="12.75">
      <c r="A19" s="35"/>
      <c r="B19" s="35" t="s">
        <v>190</v>
      </c>
      <c r="C19" s="136">
        <v>447</v>
      </c>
      <c r="D19" s="55"/>
      <c r="E19" s="55"/>
    </row>
    <row r="20" spans="1:5" ht="12.75">
      <c r="A20" s="35"/>
      <c r="B20" s="35" t="s">
        <v>189</v>
      </c>
      <c r="C20" s="136">
        <v>448</v>
      </c>
      <c r="D20" s="55"/>
      <c r="E20" s="55"/>
    </row>
    <row r="21" spans="1:5" ht="12.75">
      <c r="A21" s="35"/>
      <c r="B21" s="35" t="s">
        <v>188</v>
      </c>
      <c r="C21" s="136">
        <v>449</v>
      </c>
      <c r="D21" s="55"/>
      <c r="E21" s="55"/>
    </row>
    <row r="22" spans="1:5" ht="12.75">
      <c r="A22" s="35"/>
      <c r="B22" s="35" t="s">
        <v>187</v>
      </c>
      <c r="C22" s="136">
        <v>455</v>
      </c>
      <c r="D22" s="215">
        <v>80628530</v>
      </c>
      <c r="E22" s="215">
        <v>80628530</v>
      </c>
    </row>
    <row r="23" spans="1:5" ht="12.75">
      <c r="A23" s="35"/>
      <c r="B23" s="35" t="s">
        <v>186</v>
      </c>
      <c r="C23" s="136">
        <v>456</v>
      </c>
      <c r="D23" s="55">
        <v>83831983</v>
      </c>
      <c r="E23" s="55">
        <v>55795000</v>
      </c>
    </row>
    <row r="24" spans="1:5" ht="12.75">
      <c r="A24" s="35"/>
      <c r="B24" s="35" t="s">
        <v>138</v>
      </c>
      <c r="C24" s="136">
        <v>457</v>
      </c>
      <c r="D24" s="55"/>
      <c r="E24" s="55"/>
    </row>
    <row r="25" spans="1:5" ht="13.5" thickBot="1">
      <c r="A25" s="35"/>
      <c r="B25" s="35" t="s">
        <v>185</v>
      </c>
      <c r="C25" s="136">
        <v>467</v>
      </c>
      <c r="D25" s="55"/>
      <c r="E25" s="55"/>
    </row>
    <row r="26" spans="1:5" ht="13.5" thickBot="1">
      <c r="A26" s="226"/>
      <c r="B26" s="227" t="s">
        <v>113</v>
      </c>
      <c r="C26" s="228"/>
      <c r="D26" s="229">
        <f>SUM(D6:D25)</f>
        <v>201291986</v>
      </c>
      <c r="E26" s="230">
        <f>SUM(E6:E25)</f>
        <v>153830910</v>
      </c>
    </row>
    <row r="27" spans="1:5" ht="13.5" thickBot="1">
      <c r="A27" s="222">
        <v>4</v>
      </c>
      <c r="B27" s="231" t="s">
        <v>114</v>
      </c>
      <c r="C27" s="223"/>
      <c r="D27" s="224"/>
      <c r="E27" s="225"/>
    </row>
    <row r="28" spans="1:5" ht="13.5" thickBot="1">
      <c r="A28" s="222">
        <v>5</v>
      </c>
      <c r="B28" s="231" t="s">
        <v>183</v>
      </c>
      <c r="C28" s="223">
        <v>463</v>
      </c>
      <c r="D28" s="232"/>
      <c r="E28" s="233"/>
    </row>
    <row r="29" spans="1:5" ht="14.25" thickBot="1">
      <c r="A29" s="41"/>
      <c r="B29" s="42" t="s">
        <v>129</v>
      </c>
      <c r="C29" s="41"/>
      <c r="D29" s="41">
        <f>D26</f>
        <v>201291986</v>
      </c>
      <c r="E29" s="41">
        <f>E26</f>
        <v>153830910</v>
      </c>
    </row>
    <row r="30" spans="1:5" ht="15" thickBot="1" thickTop="1">
      <c r="A30" s="65" t="s">
        <v>86</v>
      </c>
      <c r="B30" s="66" t="s">
        <v>115</v>
      </c>
      <c r="C30" s="67"/>
      <c r="D30" s="68"/>
      <c r="E30" s="69"/>
    </row>
    <row r="31" spans="1:5" ht="13.5" thickTop="1">
      <c r="A31" s="58" t="s">
        <v>86</v>
      </c>
      <c r="B31" s="58" t="s">
        <v>115</v>
      </c>
      <c r="C31" s="58"/>
      <c r="D31" s="59"/>
      <c r="E31" s="59"/>
    </row>
    <row r="32" spans="1:5" ht="12.75">
      <c r="A32" s="35">
        <v>1</v>
      </c>
      <c r="B32" s="35" t="s">
        <v>116</v>
      </c>
      <c r="C32" s="35"/>
      <c r="D32" s="56"/>
      <c r="E32" s="56"/>
    </row>
    <row r="33" spans="1:5" ht="12.75">
      <c r="A33" s="35"/>
      <c r="B33" s="35" t="s">
        <v>209</v>
      </c>
      <c r="C33" s="136"/>
      <c r="D33" s="56"/>
      <c r="E33" s="56"/>
    </row>
    <row r="34" spans="1:5" ht="12.75">
      <c r="A34" s="35"/>
      <c r="B34" s="35" t="s">
        <v>208</v>
      </c>
      <c r="C34" s="136">
        <v>1631</v>
      </c>
      <c r="D34" s="56"/>
      <c r="E34" s="56"/>
    </row>
    <row r="35" spans="1:5" ht="12.75">
      <c r="A35" s="35">
        <v>2</v>
      </c>
      <c r="B35" s="30" t="s">
        <v>117</v>
      </c>
      <c r="C35" s="135"/>
      <c r="D35" s="56"/>
      <c r="E35" s="56"/>
    </row>
    <row r="36" spans="1:5" ht="12.75">
      <c r="A36" s="35"/>
      <c r="B36" s="35" t="s">
        <v>207</v>
      </c>
      <c r="C36" s="136">
        <v>451</v>
      </c>
      <c r="D36" s="56"/>
      <c r="E36" s="56"/>
    </row>
    <row r="37" spans="1:5" ht="12.75">
      <c r="A37" s="35"/>
      <c r="B37" s="35" t="s">
        <v>206</v>
      </c>
      <c r="C37" s="136">
        <v>455</v>
      </c>
      <c r="D37" s="56"/>
      <c r="E37" s="56"/>
    </row>
    <row r="38" spans="1:5" ht="12.75">
      <c r="A38" s="35"/>
      <c r="B38" s="35" t="s">
        <v>205</v>
      </c>
      <c r="C38" s="136">
        <v>456</v>
      </c>
      <c r="D38" s="56"/>
      <c r="E38" s="56"/>
    </row>
    <row r="39" spans="1:5" ht="12.75">
      <c r="A39" s="35"/>
      <c r="B39" s="35" t="s">
        <v>95</v>
      </c>
      <c r="C39" s="136"/>
      <c r="D39" s="56">
        <f>SUM(D36:D38)</f>
        <v>0</v>
      </c>
      <c r="E39" s="56">
        <f>SUM(E36:E38)</f>
        <v>0</v>
      </c>
    </row>
    <row r="40" spans="1:5" ht="12.75">
      <c r="A40" s="35">
        <v>3</v>
      </c>
      <c r="B40" s="35" t="s">
        <v>204</v>
      </c>
      <c r="C40" s="136">
        <v>463</v>
      </c>
      <c r="D40" s="56"/>
      <c r="E40" s="56"/>
    </row>
    <row r="41" spans="1:5" ht="12.75">
      <c r="A41" s="35">
        <v>4</v>
      </c>
      <c r="B41" s="35" t="s">
        <v>203</v>
      </c>
      <c r="C41" s="136">
        <v>466</v>
      </c>
      <c r="D41" s="56"/>
      <c r="E41" s="56"/>
    </row>
    <row r="42" spans="1:5" ht="12.75">
      <c r="A42" s="35"/>
      <c r="B42" s="35" t="s">
        <v>184</v>
      </c>
      <c r="C42" s="136">
        <v>488</v>
      </c>
      <c r="D42" s="56"/>
      <c r="E42" s="56"/>
    </row>
    <row r="43" spans="1:5" ht="14.25" thickBot="1">
      <c r="A43" s="41"/>
      <c r="B43" s="42" t="s">
        <v>130</v>
      </c>
      <c r="C43" s="41"/>
      <c r="D43" s="41">
        <f>+D39+D41+D40</f>
        <v>0</v>
      </c>
      <c r="E43" s="41">
        <f>E39+E41+E40</f>
        <v>0</v>
      </c>
    </row>
    <row r="44" spans="1:5" ht="15" thickBot="1" thickTop="1">
      <c r="A44" s="41"/>
      <c r="B44" s="42" t="s">
        <v>131</v>
      </c>
      <c r="C44" s="41"/>
      <c r="D44" s="41">
        <f>D29+D43</f>
        <v>201291986</v>
      </c>
      <c r="E44" s="41">
        <f>E29+E43</f>
        <v>153830910</v>
      </c>
    </row>
    <row r="45" spans="1:5" ht="14.25" thickTop="1">
      <c r="A45" s="65" t="s">
        <v>87</v>
      </c>
      <c r="B45" s="66" t="s">
        <v>118</v>
      </c>
      <c r="C45" s="67"/>
      <c r="D45" s="68"/>
      <c r="E45" s="69"/>
    </row>
    <row r="46" spans="1:5" ht="12.75">
      <c r="A46" s="35">
        <v>1</v>
      </c>
      <c r="B46" s="64" t="s">
        <v>126</v>
      </c>
      <c r="C46" s="63" t="s">
        <v>127</v>
      </c>
      <c r="D46" s="56"/>
      <c r="E46" s="56"/>
    </row>
    <row r="47" spans="1:5" ht="12.75">
      <c r="A47" s="35">
        <v>2</v>
      </c>
      <c r="B47" s="61" t="s">
        <v>132</v>
      </c>
      <c r="C47" s="63" t="s">
        <v>127</v>
      </c>
      <c r="D47" s="56"/>
      <c r="E47" s="56"/>
    </row>
    <row r="48" spans="1:5" ht="12.75">
      <c r="A48" s="35">
        <v>3</v>
      </c>
      <c r="B48" s="36" t="s">
        <v>119</v>
      </c>
      <c r="C48" s="234">
        <v>101</v>
      </c>
      <c r="D48" s="56">
        <f>E48</f>
        <v>2660000</v>
      </c>
      <c r="E48" s="56">
        <v>2660000</v>
      </c>
    </row>
    <row r="49" spans="1:5" ht="12.75">
      <c r="A49" s="35"/>
      <c r="B49" s="35" t="s">
        <v>210</v>
      </c>
      <c r="C49" s="60"/>
      <c r="D49" s="56"/>
      <c r="E49" s="56"/>
    </row>
    <row r="50" spans="1:5" ht="12.75">
      <c r="A50" s="35"/>
      <c r="B50" s="35" t="s">
        <v>211</v>
      </c>
      <c r="C50" s="56"/>
      <c r="D50" s="56"/>
      <c r="E50" s="56"/>
    </row>
    <row r="51" spans="1:5" ht="12.75">
      <c r="A51" s="35">
        <v>4</v>
      </c>
      <c r="B51" s="35" t="s">
        <v>215</v>
      </c>
      <c r="C51" s="136">
        <v>104</v>
      </c>
      <c r="D51" s="56"/>
      <c r="E51" s="56"/>
    </row>
    <row r="52" spans="1:5" ht="12.75">
      <c r="A52" s="35">
        <v>5</v>
      </c>
      <c r="B52" s="62" t="s">
        <v>139</v>
      </c>
      <c r="C52" s="153">
        <v>105</v>
      </c>
      <c r="D52" s="56"/>
      <c r="E52" s="56"/>
    </row>
    <row r="53" spans="1:5" ht="12.75">
      <c r="A53" s="35">
        <v>6</v>
      </c>
      <c r="B53" s="61" t="s">
        <v>214</v>
      </c>
      <c r="C53" s="154">
        <v>103</v>
      </c>
      <c r="D53" s="56"/>
      <c r="E53" s="56"/>
    </row>
    <row r="54" spans="1:5" ht="12.75">
      <c r="A54" s="35">
        <v>7</v>
      </c>
      <c r="B54" s="61" t="s">
        <v>213</v>
      </c>
      <c r="C54" s="154">
        <v>106</v>
      </c>
      <c r="D54" s="56"/>
      <c r="E54" s="56"/>
    </row>
    <row r="55" spans="1:5" ht="12.75">
      <c r="A55" s="35"/>
      <c r="B55" s="36" t="s">
        <v>133</v>
      </c>
      <c r="C55" s="138">
        <v>1061</v>
      </c>
      <c r="D55" s="56">
        <v>1622687</v>
      </c>
      <c r="E55" s="56">
        <v>1173420</v>
      </c>
    </row>
    <row r="56" spans="1:5" ht="12.75">
      <c r="A56" s="35"/>
      <c r="B56" s="35" t="s">
        <v>134</v>
      </c>
      <c r="C56" s="136">
        <v>1062</v>
      </c>
      <c r="D56" s="56"/>
      <c r="E56" s="56"/>
    </row>
    <row r="57" spans="1:5" ht="12.75">
      <c r="A57" s="35"/>
      <c r="B57" s="35" t="s">
        <v>135</v>
      </c>
      <c r="C57" s="136">
        <v>1068</v>
      </c>
      <c r="D57" s="56"/>
      <c r="E57" s="56"/>
    </row>
    <row r="58" spans="1:5" ht="12.75">
      <c r="A58" s="35">
        <v>8</v>
      </c>
      <c r="B58" s="35" t="s">
        <v>212</v>
      </c>
      <c r="C58" s="136">
        <v>107</v>
      </c>
      <c r="D58" s="56">
        <v>38000725</v>
      </c>
      <c r="E58" s="56">
        <v>32000725</v>
      </c>
    </row>
    <row r="59" spans="1:5" ht="12.75">
      <c r="A59" s="35">
        <v>9</v>
      </c>
      <c r="B59" s="35" t="s">
        <v>120</v>
      </c>
      <c r="C59" s="136">
        <v>121</v>
      </c>
      <c r="D59" s="56">
        <v>3073964</v>
      </c>
      <c r="E59" s="56">
        <v>6449267</v>
      </c>
    </row>
    <row r="60" spans="1:5" ht="12.75">
      <c r="A60" s="35">
        <v>10</v>
      </c>
      <c r="B60" s="35" t="s">
        <v>217</v>
      </c>
      <c r="C60" s="136">
        <v>137</v>
      </c>
      <c r="D60" s="56"/>
      <c r="E60" s="56"/>
    </row>
    <row r="61" spans="1:5" ht="12.75">
      <c r="A61" s="35">
        <v>11</v>
      </c>
      <c r="B61" s="35" t="s">
        <v>216</v>
      </c>
      <c r="C61" s="136">
        <v>151</v>
      </c>
      <c r="D61" s="56"/>
      <c r="E61" s="56"/>
    </row>
    <row r="62" spans="1:5" ht="14.25" thickBot="1">
      <c r="A62" s="57"/>
      <c r="B62" s="42" t="s">
        <v>136</v>
      </c>
      <c r="C62" s="41"/>
      <c r="D62" s="41">
        <f>SUM(D46:D61)</f>
        <v>45357376</v>
      </c>
      <c r="E62" s="41">
        <f>SUM(E48:E61)</f>
        <v>42283412</v>
      </c>
    </row>
    <row r="63" spans="1:5" ht="15" thickBot="1" thickTop="1">
      <c r="A63" s="41"/>
      <c r="B63" s="42" t="s">
        <v>137</v>
      </c>
      <c r="C63" s="41"/>
      <c r="D63" s="41">
        <f>D44+D62</f>
        <v>246649362</v>
      </c>
      <c r="E63" s="41">
        <f>E44+E62</f>
        <v>196114322</v>
      </c>
    </row>
    <row r="64" ht="13.5" thickTop="1">
      <c r="D64">
        <f>D63-AKTIVI!D68</f>
        <v>0</v>
      </c>
    </row>
  </sheetData>
  <sheetProtection/>
  <printOptions/>
  <pageMargins left="0" right="0" top="0.17" bottom="0.17" header="0.17" footer="0.17"/>
  <pageSetup fitToHeight="1" fitToWidth="1" horizontalDpi="600" verticalDpi="600" orientation="portrait" paperSize="9" r:id="rId1"/>
  <headerFooter alignWithMargins="0">
    <oddFooter>&amp;C
</oddFooter>
  </headerFooter>
  <rowBreaks count="2" manualBreakCount="2">
    <brk id="26" max="4" man="1"/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 &amp; Copier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 C S</dc:creator>
  <cp:keywords/>
  <dc:description/>
  <cp:lastModifiedBy>user</cp:lastModifiedBy>
  <cp:lastPrinted>2014-03-28T11:57:11Z</cp:lastPrinted>
  <dcterms:created xsi:type="dcterms:W3CDTF">2004-09-15T22:40:45Z</dcterms:created>
  <dcterms:modified xsi:type="dcterms:W3CDTF">2014-03-28T11:57:29Z</dcterms:modified>
  <cp:category/>
  <cp:version/>
  <cp:contentType/>
  <cp:contentStatus/>
</cp:coreProperties>
</file>