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2120" windowHeight="9120" tabRatio="856" firstSheet="4" activeTab="9"/>
  </bookViews>
  <sheets>
    <sheet name="Kopertina " sheetId="1" r:id="rId1"/>
    <sheet name="AKTIVI " sheetId="2" r:id="rId2"/>
    <sheet name="PASIVI " sheetId="3" r:id="rId3"/>
    <sheet name="Ardh e shp - natyres" sheetId="4" r:id="rId4"/>
    <sheet name="Ardh e shp  fuksion" sheetId="5" r:id="rId5"/>
    <sheet name=" Fluksit mon - direkte" sheetId="6" r:id="rId6"/>
    <sheet name="Fluks mon - indirek" sheetId="7" r:id="rId7"/>
    <sheet name="Pas e ndrysh ne kapit" sheetId="8" r:id="rId8"/>
    <sheet name="Pasq e ndrysh te kap 2" sheetId="9" r:id="rId9"/>
    <sheet name="Shenimet Spjeguse" sheetId="10" r:id="rId10"/>
    <sheet name="Shenimet Spjeg" sheetId="11" r:id="rId11"/>
    <sheet name="Sheet1" sheetId="12" r:id="rId12"/>
    <sheet name="Sheet4" sheetId="13" r:id="rId13"/>
    <sheet name="Sheet3" sheetId="14" r:id="rId14"/>
    <sheet name="Sheet2" sheetId="15" r:id="rId15"/>
    <sheet name="iventar" sheetId="16" r:id="rId16"/>
    <sheet name="Sheet5" sheetId="17" r:id="rId17"/>
  </sheets>
  <externalReferences>
    <externalReference r:id="rId20"/>
  </externalReferences>
  <definedNames/>
  <calcPr fullCalcOnLoad="1"/>
</workbook>
</file>

<file path=xl/sharedStrings.xml><?xml version="1.0" encoding="utf-8"?>
<sst xmlns="http://schemas.openxmlformats.org/spreadsheetml/2006/main" count="1009" uniqueCount="660">
  <si>
    <t>Emertimi dhe Forma Ligjore</t>
  </si>
  <si>
    <t xml:space="preserve">N I P T - I </t>
  </si>
  <si>
    <t xml:space="preserve">Adresa e Selise </t>
  </si>
  <si>
    <t xml:space="preserve">Data e Krijimit </t>
  </si>
  <si>
    <t xml:space="preserve">Nr I  Rregj Tregetar </t>
  </si>
  <si>
    <t xml:space="preserve">Veprimtaria kryesore </t>
  </si>
  <si>
    <t xml:space="preserve">PASQYRAT FINANCIARE </t>
  </si>
  <si>
    <t xml:space="preserve">(  Ne zbatim te standarteve  Kombetare te kontabilitetit  Nr 2  </t>
  </si>
  <si>
    <t xml:space="preserve"> dhe  Ligjit 9228 date 29.04.2004  " Per Kontabilitetin dhe Pasqyrat Financiare " )</t>
  </si>
  <si>
    <t xml:space="preserve">V I T I  </t>
  </si>
  <si>
    <t xml:space="preserve">Pasqyrat jane individuale </t>
  </si>
  <si>
    <t xml:space="preserve">Pasqyrat jane  te konsoliduara </t>
  </si>
  <si>
    <t xml:space="preserve">Pasqyrat financiare jane te shprehura ne </t>
  </si>
  <si>
    <t xml:space="preserve">Pyasqyrat financiare jane te rumbullukasura ne </t>
  </si>
  <si>
    <t xml:space="preserve">Periudha kontabel e Pasqyrave Financiare </t>
  </si>
  <si>
    <t xml:space="preserve">Nga </t>
  </si>
  <si>
    <t xml:space="preserve">Deri </t>
  </si>
  <si>
    <t xml:space="preserve">Pasqyra Financiare  te Vitit  </t>
  </si>
  <si>
    <t>Nr</t>
  </si>
  <si>
    <t xml:space="preserve">A K T I V E T </t>
  </si>
  <si>
    <t>Shenime</t>
  </si>
  <si>
    <t>Periudha</t>
  </si>
  <si>
    <t xml:space="preserve">Raportuse </t>
  </si>
  <si>
    <t xml:space="preserve">Periudha </t>
  </si>
  <si>
    <t xml:space="preserve">Paraardhese </t>
  </si>
  <si>
    <t>I</t>
  </si>
  <si>
    <t xml:space="preserve">AKTIVET AFATSHKURTERA </t>
  </si>
  <si>
    <t xml:space="preserve">1. - Aktivet monetare </t>
  </si>
  <si>
    <t>2 -  Derivatet e Aktivet te mbajtura per tregetim</t>
  </si>
  <si>
    <t xml:space="preserve">3 -  Aktivet te tjera financiare  afatshkurtera </t>
  </si>
  <si>
    <t xml:space="preserve">4 - Inventari </t>
  </si>
  <si>
    <t>5  -  Aktivet  biliogjike</t>
  </si>
  <si>
    <t xml:space="preserve">6 - Aktivet afatshkurtera te mbajtura per rishitje </t>
  </si>
  <si>
    <t xml:space="preserve">7 - Parapagime  dhe shpenzime  te shtyra </t>
  </si>
  <si>
    <t>II</t>
  </si>
  <si>
    <t xml:space="preserve"> AKTIVET  AFATGJATA </t>
  </si>
  <si>
    <t xml:space="preserve">1  - Financimet financiare afatgjata </t>
  </si>
  <si>
    <t>2 - Aktivet Afatgjata  materiale</t>
  </si>
  <si>
    <t xml:space="preserve">3 - Aktivet Biologjike afatgjata </t>
  </si>
  <si>
    <t>4 - Aktivet afatgjata jo materiale</t>
  </si>
  <si>
    <t>5 - Kapitali aksioner I  pa paguar</t>
  </si>
  <si>
    <t>6 - Aktivet e tjera afat gjata .</t>
  </si>
  <si>
    <t>PASIVET E KAPITALET</t>
  </si>
  <si>
    <t xml:space="preserve">Derivatet </t>
  </si>
  <si>
    <t xml:space="preserve">2 - Huamarjet </t>
  </si>
  <si>
    <t xml:space="preserve">3 - Huate e parapagimet </t>
  </si>
  <si>
    <t xml:space="preserve">4 - Grantet  dhe te ardhura te shtyra </t>
  </si>
  <si>
    <t xml:space="preserve">5 - Privizionet Afatshkurtera </t>
  </si>
  <si>
    <t xml:space="preserve">PASIVET AFATGJATA </t>
  </si>
  <si>
    <t xml:space="preserve"> 1 - Huate afatgjata </t>
  </si>
  <si>
    <t xml:space="preserve">2 - Huamarjet  te tjera afatgjata </t>
  </si>
  <si>
    <t xml:space="preserve">3 - Grantet  dhe te ardhura te shtyra </t>
  </si>
  <si>
    <t xml:space="preserve">4 - Provigjonet Afatgjata </t>
  </si>
  <si>
    <t>TOTALI I PASIVEVE ( I +  II )</t>
  </si>
  <si>
    <t>III</t>
  </si>
  <si>
    <t>KAPITALI</t>
  </si>
  <si>
    <t>1 - Aksione te pakices</t>
  </si>
  <si>
    <t>2 - Kapitali I aksionereve te Shoq meme(P F te kons)</t>
  </si>
  <si>
    <t>3- Kapitali aksioner</t>
  </si>
  <si>
    <t>4 - Primi I Aksionit</t>
  </si>
  <si>
    <t>5 - Njesite ose Aksione te thesarit ( Negative )</t>
  </si>
  <si>
    <t>6 - rezervat Statuore</t>
  </si>
  <si>
    <t>7 - Rezervat Ligjore</t>
  </si>
  <si>
    <t>8 - rezerva te tjera</t>
  </si>
  <si>
    <t xml:space="preserve">9 - Fitime te pashperndara </t>
  </si>
  <si>
    <t>10 - Fitime ( Humbja ) e vitit financiar</t>
  </si>
  <si>
    <t>TOTALI I PASIVEVE DHE KAPITALIT( I + II + III)</t>
  </si>
  <si>
    <t xml:space="preserve"> ( Bazuar ne klasifikimin e shpenzimeve sipas natyres )</t>
  </si>
  <si>
    <t xml:space="preserve">Pershkrimi I elementeve </t>
  </si>
  <si>
    <t>Raportuse</t>
  </si>
  <si>
    <t xml:space="preserve"> Shitje  NETO</t>
  </si>
  <si>
    <t xml:space="preserve"> Te ardhura te tjera nga veprimtaria e shfrytezimit </t>
  </si>
  <si>
    <t>Ndryshimi ne inventarin prod I gateshm e prodh proces</t>
  </si>
  <si>
    <t xml:space="preserve">Materiale te konsumuara </t>
  </si>
  <si>
    <t>Kostot e punes</t>
  </si>
  <si>
    <t xml:space="preserve">Pagat e personelit </t>
  </si>
  <si>
    <t>Shpenzime  per Sigurimet shoqerore e shendetesore</t>
  </si>
  <si>
    <t xml:space="preserve">Amortizimet e cvleresimet </t>
  </si>
  <si>
    <t xml:space="preserve">Shpenzime te tjera </t>
  </si>
  <si>
    <t xml:space="preserve">TOTALI I SHPENZIMEVE </t>
  </si>
  <si>
    <t xml:space="preserve">Fitimi ( humbja )  nga veprimtaria kryesore </t>
  </si>
  <si>
    <t>Te ardhura e shpenzimet financiare nga pjesmarjet</t>
  </si>
  <si>
    <t xml:space="preserve">Te ardhura e shpenz financ nga  njesite e kontrolluara </t>
  </si>
  <si>
    <t xml:space="preserve">Te ardhura e shpenzimet financiare  </t>
  </si>
  <si>
    <t>Totali I te ardhurave e shpenzimeve financiare</t>
  </si>
  <si>
    <t>Fitimi ( humbja ) para tatimit  ( 9 + / -  13 )</t>
  </si>
  <si>
    <t>Shpenzimet e tatimit  mbi fitimin</t>
  </si>
  <si>
    <t>Fitimi  ( humbja  ) neto e vitit finanaciar ( 14 - 15 )</t>
  </si>
  <si>
    <t xml:space="preserve">Elementet e pasqyrave te konsoliduara </t>
  </si>
  <si>
    <t xml:space="preserve">PASQYRA  E  TE  ARDHURAVE  DHE   SHPENZIMEVE </t>
  </si>
  <si>
    <t xml:space="preserve">Kostot e prodhimit / blerjes te mllrave te shitura </t>
  </si>
  <si>
    <t>Fitimi  ( Humbja  )  bruto  ( 1  -  2  )</t>
  </si>
  <si>
    <t>Shpenzimet e shitjes</t>
  </si>
  <si>
    <t xml:space="preserve">Shpenzimet administrative </t>
  </si>
  <si>
    <t>Te ardhura te tjera nga veprimtarite e shfrytezimit</t>
  </si>
  <si>
    <t xml:space="preserve">Shpenzime te tjera te zakoneshme </t>
  </si>
  <si>
    <t xml:space="preserve">Fitimi ( Humbja ) nga veprimtarite  e shfrytezimit </t>
  </si>
  <si>
    <t xml:space="preserve">Te ardhura e shpenzimet financiare nga njesite e kontrolluara </t>
  </si>
  <si>
    <t xml:space="preserve">Te ardhura dhe shpenzimet financiare </t>
  </si>
  <si>
    <t xml:space="preserve">111  Te ardhura e shpenz financ nga invest te tjera e financ afat gjata </t>
  </si>
  <si>
    <t xml:space="preserve">112  Te ardhura e shpenzimet nga interesat </t>
  </si>
  <si>
    <t xml:space="preserve">113 Fitime  ( humbje ) nga kurset e e kembimit </t>
  </si>
  <si>
    <t>114  Te ardhura e shpenzime te tjera financiare</t>
  </si>
  <si>
    <t>Fitimi ( humbja ) para tatimit  ( 8 + / -  12 )</t>
  </si>
  <si>
    <t>Fitimi  ( humbja  ) neto e vitit finanaciar ( 13 - 14 )</t>
  </si>
  <si>
    <t xml:space="preserve"> ( Bazuar ne klasifikimin e shpenzimeve sipas Funksioneve   )</t>
  </si>
  <si>
    <t xml:space="preserve">Pasqyra e Fluksit monetar - Metoda Direkte </t>
  </si>
  <si>
    <t>raportuse</t>
  </si>
  <si>
    <t xml:space="preserve">Periudha   </t>
  </si>
  <si>
    <t>A</t>
  </si>
  <si>
    <t>Fluksi monetar nga veprimtarite e shfrytezimit</t>
  </si>
  <si>
    <t>Mjetet monetare ( M M ) te arketuara nga klientet</t>
  </si>
  <si>
    <t>M M te paguara ndaj furnitoreve e punonjesve</t>
  </si>
  <si>
    <t>M M te ardhura nga veprimtarite e tjera</t>
  </si>
  <si>
    <t xml:space="preserve">Interes I paguar </t>
  </si>
  <si>
    <t xml:space="preserve">tatim fitimi I paguar </t>
  </si>
  <si>
    <t xml:space="preserve">M M Neto nga veprimtarite e shfrytezimit </t>
  </si>
  <si>
    <t>B</t>
  </si>
  <si>
    <t xml:space="preserve">Fluksi monetar nga veprimtarite investuse </t>
  </si>
  <si>
    <t xml:space="preserve">Blerja e njesise te kontrolluar X  minus parate e Arketuara </t>
  </si>
  <si>
    <t>Blerja e Aktiveve afat gjata  materiale</t>
  </si>
  <si>
    <t>Te ardhura nga shitja e paisjeve</t>
  </si>
  <si>
    <t>Interes I arketuar</t>
  </si>
  <si>
    <t>Divident I arketuar</t>
  </si>
  <si>
    <t xml:space="preserve">M M Neto te perdorura  ne veprimtarite investuse </t>
  </si>
  <si>
    <t>C</t>
  </si>
  <si>
    <t xml:space="preserve"> Fluksi monetar nga aktivitett financiare</t>
  </si>
  <si>
    <t>Te ardhura nga emetimi I kapitalit aksioner</t>
  </si>
  <si>
    <t>Te ardhura nga huamarjet afatgjata</t>
  </si>
  <si>
    <t>pagesat e detyrimeve te qerase financiare</t>
  </si>
  <si>
    <t>Dividente te paguar</t>
  </si>
  <si>
    <t>M M Neto e perdorur ne veprimtarite financiare</t>
  </si>
  <si>
    <t xml:space="preserve">Ritja / renja Neto e mjeteve monetare </t>
  </si>
  <si>
    <t>Mjete monetare ne fund te periudhes kontabel</t>
  </si>
  <si>
    <t>Mjete monetare ne fillim te periudhes  kontabel</t>
  </si>
  <si>
    <t xml:space="preserve">PASQYRA E NDRYSHIMEVE NE KAPITAL </t>
  </si>
  <si>
    <t xml:space="preserve">Emertimi </t>
  </si>
  <si>
    <t>Kapitali Aksioner qe I perket Aksionereve te Shoqerise Meme</t>
  </si>
  <si>
    <t>Aksioner</t>
  </si>
  <si>
    <t xml:space="preserve">Kapitali  </t>
  </si>
  <si>
    <t xml:space="preserve">Primi I </t>
  </si>
  <si>
    <t>Aksionit</t>
  </si>
  <si>
    <t xml:space="preserve">Aksionet e </t>
  </si>
  <si>
    <t>Thesarit</t>
  </si>
  <si>
    <t>Rezervat</t>
  </si>
  <si>
    <t>Stat e Ligj</t>
  </si>
  <si>
    <t xml:space="preserve">TOTALI </t>
  </si>
  <si>
    <t xml:space="preserve">Zoterimet e </t>
  </si>
  <si>
    <t>Aksionereve</t>
  </si>
  <si>
    <t>te pakices</t>
  </si>
  <si>
    <t xml:space="preserve">T O T A L I </t>
  </si>
  <si>
    <t>Efekti I ndryshimit te politikave kontabel</t>
  </si>
  <si>
    <t>Pozicioni I rregulluar</t>
  </si>
  <si>
    <t>kembimit gjate konsolidimit</t>
  </si>
  <si>
    <t xml:space="preserve"> Efekti I ndryshimeve te kurseve te  </t>
  </si>
  <si>
    <t>Totali I te aardhurave  dhe shpenzimeve</t>
  </si>
  <si>
    <t>qe nuk jane njohur ne pasqyren e</t>
  </si>
  <si>
    <t>te Ardhurave dhe Shpenzimeve</t>
  </si>
  <si>
    <t>Fitimi Neto I vitit Financiar</t>
  </si>
  <si>
    <t xml:space="preserve">Dividentet e paguar </t>
  </si>
  <si>
    <t>Trasferime ne rezerven e detyrushme</t>
  </si>
  <si>
    <t>Statuore</t>
  </si>
  <si>
    <t>Emetimi I Kapitalit Aksioner</t>
  </si>
  <si>
    <t>Efektet e ndryshimit te kurseve</t>
  </si>
  <si>
    <t>te kembimit gjate konsolidimit</t>
  </si>
  <si>
    <t>Totali I te Ardhurave dhe Shpenzimeve</t>
  </si>
  <si>
    <t xml:space="preserve"> Fitimi Neto per periudhen kontabel</t>
  </si>
  <si>
    <t xml:space="preserve">Aksione te Thesarit te riblera </t>
  </si>
  <si>
    <t>Rez e konvert</t>
  </si>
  <si>
    <t xml:space="preserve">monedh te huaj </t>
  </si>
  <si>
    <t>Fitimi I pa</t>
  </si>
  <si>
    <t>shperndare</t>
  </si>
  <si>
    <t>Emertimi</t>
  </si>
  <si>
    <t>Kapitali aksioner</t>
  </si>
  <si>
    <t>Primi I Aksionit</t>
  </si>
  <si>
    <t>Aksione te Thesarit</t>
  </si>
  <si>
    <t>Fitimi I pashpernd</t>
  </si>
  <si>
    <t xml:space="preserve">Efekti I ndryshimit ne polit kontabel </t>
  </si>
  <si>
    <t>Fitimi Neto per periudhen Kontabel</t>
  </si>
  <si>
    <t>Dividentet e paguar</t>
  </si>
  <si>
    <t>Ritja e rezerves te kapitalit</t>
  </si>
  <si>
    <t>Emetimi I Aksioneve</t>
  </si>
  <si>
    <t>Emetimi I kapitalit Aksioner</t>
  </si>
  <si>
    <t>Aksione te thesarit te riblera</t>
  </si>
  <si>
    <t>Rezerva Stat e ligj</t>
  </si>
  <si>
    <t xml:space="preserve">SHENIMET SPJEGUSE </t>
  </si>
  <si>
    <t xml:space="preserve">SHENIMET SPJEGUESE </t>
  </si>
  <si>
    <t>NJE PASQYRE E PAKONSOLIDUAR</t>
  </si>
  <si>
    <t xml:space="preserve">Pasqyra e Fluksit monetar - Metoda Indirekte </t>
  </si>
  <si>
    <t>Fitimi para tatimit</t>
  </si>
  <si>
    <t>Rregullime per :</t>
  </si>
  <si>
    <t xml:space="preserve">Ritja / renje ne tepericen e kerkesave te arketushme   </t>
  </si>
  <si>
    <t>nga  aktiviteti si dhe te kerkesave te tjera te arketushme</t>
  </si>
  <si>
    <t>Rritje / renje ne tepericen e inventarit</t>
  </si>
  <si>
    <t>Ritje/renje ne tepericen e detyrimeve per tu pag nga aktivit</t>
  </si>
  <si>
    <t>M M te perfituar nga aktiviteti</t>
  </si>
  <si>
    <t xml:space="preserve">Tatim mbi fitimin  e paguar </t>
  </si>
  <si>
    <t xml:space="preserve">M M Neto nga aktiviteti I shfrytezimit </t>
  </si>
  <si>
    <t xml:space="preserve">Fluksi monetar nga veprimtarite  investuse </t>
  </si>
  <si>
    <t>Blerja e njesise kontrolluat X minus parate e arketuar</t>
  </si>
  <si>
    <t>Blerja e aktiveve afatgjata materiale</t>
  </si>
  <si>
    <t>Dividente te arketuar</t>
  </si>
  <si>
    <t>M M Neto e perdorur ne veprimtarine investuse</t>
  </si>
  <si>
    <t>Fluksi monetar nga aktivitetet financiare</t>
  </si>
  <si>
    <t>Pagesat e detyrimeve te qerase financiare</t>
  </si>
  <si>
    <t xml:space="preserve">Dividente te paguar </t>
  </si>
  <si>
    <t>M M Neto e perdorur ne veprimtarine financiare</t>
  </si>
  <si>
    <t>Rritja / renja  Neto e mjeteveve monetare</t>
  </si>
  <si>
    <t xml:space="preserve">Mjete monetare ne fillim te periudhes kontabel </t>
  </si>
  <si>
    <t xml:space="preserve">Mjete monetare ne fund te periudhes kontabel </t>
  </si>
  <si>
    <t xml:space="preserve">           #   Amortizimi</t>
  </si>
  <si>
    <t xml:space="preserve">           # Te ardhura nga Investimet </t>
  </si>
  <si>
    <t xml:space="preserve">           # Shpenzimet per interesat</t>
  </si>
  <si>
    <t xml:space="preserve">           #  Humbjet nga kembimet valutore</t>
  </si>
  <si>
    <t>D</t>
  </si>
  <si>
    <t xml:space="preserve">E </t>
  </si>
  <si>
    <t>H</t>
  </si>
  <si>
    <t xml:space="preserve">Nje pasqyre e Konsoliduar </t>
  </si>
  <si>
    <t xml:space="preserve">Data e mbylljes te Pasqyrave Financiare </t>
  </si>
  <si>
    <t>TOTALI I AKTIVEVE ( I + II )</t>
  </si>
  <si>
    <t xml:space="preserve">12.1  Te ardhura e shpenz financ nga invest te tjera e financ afat gjata </t>
  </si>
  <si>
    <t xml:space="preserve">12.2  Te ardhura e shpenzimet nga interesat </t>
  </si>
  <si>
    <t xml:space="preserve">12.3 Fitime  ( humbje ) nga kurset e e kembimit </t>
  </si>
  <si>
    <t>12.4  Te ardhura e shpenzime te tjera financiare</t>
  </si>
  <si>
    <t>Tregetaret e Shoqerite tregetare " si dhe te ligjit 9228 date 29.04.2004 " Per kontabilitetin e</t>
  </si>
  <si>
    <t xml:space="preserve">PER DREJTIMIN E NJESISE EKONOMIKE </t>
  </si>
  <si>
    <t>(</t>
  </si>
  <si>
    <t>)</t>
  </si>
  <si>
    <t>SPECIALISTI I FINACE-KONTABILITET</t>
  </si>
  <si>
    <t>Pozicioni me 31 Dhjetor 2008</t>
  </si>
  <si>
    <t>Pozicioni me 31 Dhjetor 2007</t>
  </si>
  <si>
    <t>Pozicioni me 31 Dhjetor 2006</t>
  </si>
  <si>
    <t xml:space="preserve">-  Banka </t>
  </si>
  <si>
    <t>-  Arka</t>
  </si>
  <si>
    <t>-  Kliente per mallra , produkte e sherbime</t>
  </si>
  <si>
    <t xml:space="preserve">-  Debitore , Kreditore te tjere </t>
  </si>
  <si>
    <t>-  Tatim mbi fitimin</t>
  </si>
  <si>
    <t xml:space="preserve">-  T v sh </t>
  </si>
  <si>
    <t>-  Te drejta e detyrime ndaj ortakeve</t>
  </si>
  <si>
    <t xml:space="preserve">-  Lendet e para </t>
  </si>
  <si>
    <t>-  Inventar I imet</t>
  </si>
  <si>
    <t>-  Prodhimi ne proces</t>
  </si>
  <si>
    <t xml:space="preserve">-  Produkte te gateshme </t>
  </si>
  <si>
    <t>-  Mallra per rrishitje</t>
  </si>
  <si>
    <t xml:space="preserve">-  Parapagesa per furnizime </t>
  </si>
  <si>
    <t>- Shpenzime te periudhave te ardheshme</t>
  </si>
  <si>
    <t>- Toka</t>
  </si>
  <si>
    <t>- Ndertesa</t>
  </si>
  <si>
    <t>- Aktivet tjera afat gjata materiale</t>
  </si>
  <si>
    <t xml:space="preserve">- makineri e paisje </t>
  </si>
  <si>
    <t>- Overdraftet financiare</t>
  </si>
  <si>
    <t xml:space="preserve">- Huamarjet afatshkurtera </t>
  </si>
  <si>
    <t xml:space="preserve">- Te pagushme ndaj furnitoreve </t>
  </si>
  <si>
    <t xml:space="preserve">- Te pagushme ndaj punonjesve </t>
  </si>
  <si>
    <t>- Detyrime  per Sigurimet shoqerore</t>
  </si>
  <si>
    <t xml:space="preserve">- Detyrime Tatimore per  TAP - in  </t>
  </si>
  <si>
    <t xml:space="preserve">- Detyrime Tatimore per  Tatimin mbi fitimin </t>
  </si>
  <si>
    <t xml:space="preserve">- Detyrime tatimore per T V SH </t>
  </si>
  <si>
    <t>- Detyrime tatimore per tatimin ne burim</t>
  </si>
  <si>
    <t>- Te drejta e detyrime ndaj ortakeve</t>
  </si>
  <si>
    <t xml:space="preserve">- Dividente per tu paguar </t>
  </si>
  <si>
    <t>- Hua , bono , dhe detyrime qeraje financiare</t>
  </si>
  <si>
    <t xml:space="preserve">-  Bono te kovertushme </t>
  </si>
  <si>
    <t xml:space="preserve">  Pasqyrat financiare jane plotesuar sipas kerkesave te ligjit  9901 date 14.04.2008  " Per </t>
  </si>
  <si>
    <t>J97326614Q</t>
  </si>
  <si>
    <t>PROGER</t>
  </si>
  <si>
    <t>01.02.2007</t>
  </si>
  <si>
    <t>LEK</t>
  </si>
  <si>
    <t xml:space="preserve">   POGONI   SH P K </t>
  </si>
  <si>
    <t>TREGETI  IMPORT EKSPORT</t>
  </si>
  <si>
    <t xml:space="preserve">     Alfred   Pogoni  </t>
  </si>
  <si>
    <t>lek</t>
  </si>
  <si>
    <t>shuma</t>
  </si>
  <si>
    <t>Pasqyrat financiare " dhe SKK-ve</t>
  </si>
  <si>
    <t>pasi jane zbatuar politika kontable te njejta.</t>
  </si>
  <si>
    <t>eshte e kuadruar me pasivin.</t>
  </si>
  <si>
    <t>Aktivet monetare.</t>
  </si>
  <si>
    <t>Kliente per blerje</t>
  </si>
  <si>
    <t>SHUMA</t>
  </si>
  <si>
    <t>Te Pagueshme ndaj Furnitorve</t>
  </si>
  <si>
    <t>Kreditore te tjere</t>
  </si>
  <si>
    <t>Parapagesa per furnizime</t>
  </si>
  <si>
    <t>Te pagueshme ndaj punonjesve</t>
  </si>
  <si>
    <t>Paga dhjetor</t>
  </si>
  <si>
    <t>Aktive Afatgjate Materiale</t>
  </si>
  <si>
    <t>Shpenzime te Tjera</t>
  </si>
  <si>
    <t>Tatim fitimi I paguar</t>
  </si>
  <si>
    <t>Fitimi dhe Tatimi I fitimit</t>
  </si>
  <si>
    <t>Te ardhura gjith</t>
  </si>
  <si>
    <t xml:space="preserve">Shpenzime </t>
  </si>
  <si>
    <t>Fitimi</t>
  </si>
  <si>
    <t>Fitimi Tatimor</t>
  </si>
  <si>
    <t>Tatimi mbi fitimin</t>
  </si>
  <si>
    <t>Fitimi neto</t>
  </si>
  <si>
    <t>Norma  e Fitimit.</t>
  </si>
  <si>
    <t>Gjendje inventari</t>
  </si>
  <si>
    <t>Detyrimet Tatimore</t>
  </si>
  <si>
    <t>Bashkengjitur  Bilancit</t>
  </si>
  <si>
    <t>t v sh</t>
  </si>
  <si>
    <t xml:space="preserve">Sigurime </t>
  </si>
  <si>
    <t>Tap</t>
  </si>
  <si>
    <t xml:space="preserve"> I N V E N T A R I </t>
  </si>
  <si>
    <t>Subjekti</t>
  </si>
  <si>
    <t>NIPT-I</t>
  </si>
  <si>
    <t>Adresa Vep</t>
  </si>
  <si>
    <t>Telefoni</t>
  </si>
  <si>
    <t>NR</t>
  </si>
  <si>
    <t>ARTIKULLI</t>
  </si>
  <si>
    <t>NJ/M</t>
  </si>
  <si>
    <t>SASIA</t>
  </si>
  <si>
    <t>KOSTO</t>
  </si>
  <si>
    <t>VLERA</t>
  </si>
  <si>
    <t>NR.</t>
  </si>
  <si>
    <t xml:space="preserve">Per Drejtimin e Shoqerise </t>
  </si>
  <si>
    <t xml:space="preserve">V.O.Kjo pasqyre do te plotesohet e vecante per </t>
  </si>
  <si>
    <t>Lenden e Pare ;Mallrat ;Produktin e Gateshem dhe Prodhimin ne Proces</t>
  </si>
  <si>
    <t>NIPT</t>
  </si>
  <si>
    <t>Tel</t>
  </si>
  <si>
    <t>INVENTARI I LLOGARIVE    BANKARE</t>
  </si>
  <si>
    <t>Emertimi bankes</t>
  </si>
  <si>
    <t>Numri Llogarise</t>
  </si>
  <si>
    <t xml:space="preserve">Shuma monedhe e huaj </t>
  </si>
  <si>
    <t xml:space="preserve">Shuma ne leke </t>
  </si>
  <si>
    <t>Perfaqesuesi Personit Juridik/fizik</t>
  </si>
  <si>
    <t>(_______________________)</t>
  </si>
  <si>
    <t>(emer mbiemer , firma e vule)</t>
  </si>
  <si>
    <t xml:space="preserve">Grupet e aktiviteve </t>
  </si>
  <si>
    <t>Gjendje</t>
  </si>
  <si>
    <t>01.01.09</t>
  </si>
  <si>
    <t>Shtesa</t>
  </si>
  <si>
    <t>Pakesime</t>
  </si>
  <si>
    <t>31.12.09</t>
  </si>
  <si>
    <t>VI.mbetur</t>
  </si>
  <si>
    <t>31.12.o9</t>
  </si>
  <si>
    <t>amortiz I vitit</t>
  </si>
  <si>
    <t xml:space="preserve">Amortizimi </t>
  </si>
  <si>
    <t>VI.mbet</t>
  </si>
  <si>
    <t>PER DREJTIMIN E</t>
  </si>
  <si>
    <t>SHOQERISE</t>
  </si>
  <si>
    <t xml:space="preserve">V.O. Per pakesimetndryshimi I amortizimit dhe vleftes se </t>
  </si>
  <si>
    <t xml:space="preserve">mbetur te pasqyrohen ne storno </t>
  </si>
  <si>
    <t>nr</t>
  </si>
  <si>
    <t>Lloji automjetit</t>
  </si>
  <si>
    <t>Kapaciteti</t>
  </si>
  <si>
    <t>targa</t>
  </si>
  <si>
    <t>vlera</t>
  </si>
  <si>
    <t>Shuma</t>
  </si>
  <si>
    <t xml:space="preserve">DEKLARATA ANALITIKE PER </t>
  </si>
  <si>
    <t>TATIMIN MBI TE ARDHURAT</t>
  </si>
  <si>
    <t>Numri I vendosjes se dokumentit(NVD)</t>
  </si>
  <si>
    <t xml:space="preserve">(vetem per perdorim zyrtat </t>
  </si>
  <si>
    <t>EMERTIMI</t>
  </si>
  <si>
    <t>totali I shpenzimeve</t>
  </si>
  <si>
    <t>total shpenzimet e pazbritshme sipas ligjit(neni 21):</t>
  </si>
  <si>
    <t>a) kostoe blerjes dhe e permirsimit te tokes dhe te truallit</t>
  </si>
  <si>
    <t xml:space="preserve">b)kosto e blerjes dhe e permirsimit per aktive objekt amortizimi </t>
  </si>
  <si>
    <t xml:space="preserve">c)zmadhim I kapitalit themeltar te shoqerise ose kontributit te secilit person ne ortakeri </t>
  </si>
  <si>
    <t>c)vlera e sherbimeve ne natyre</t>
  </si>
  <si>
    <t>d)kontributet vullnetare te pensioneve</t>
  </si>
  <si>
    <t>dh)dividentet</t>
  </si>
  <si>
    <t xml:space="preserve"> e deklaruar dhe ndarja e fitimit </t>
  </si>
  <si>
    <t>e)interesate paguara mbi interesinmaksimal</t>
  </si>
  <si>
    <t xml:space="preserve">te kredise se caktuar nga banka e shqiperise </t>
  </si>
  <si>
    <t>e)gjobat,kamat-vonesat dhe kushtet e tjera penale</t>
  </si>
  <si>
    <t>f)krijimi ose rritja rezerve e fondeve te tjera</t>
  </si>
  <si>
    <t xml:space="preserve">g)tatim mbi te ardhurat personale ,akcize,tatim mbi fitimin </t>
  </si>
  <si>
    <t xml:space="preserve">dhe tatim mbi vleren e shtuar te zbritshme </t>
  </si>
  <si>
    <t>gj)shpenzimet e perfaqesimit ,pritje percjellje</t>
  </si>
  <si>
    <t xml:space="preserve">h)shpenzimet e konsumit personal </t>
  </si>
  <si>
    <t>i)shpenzimet te cilat tejkalojne kufijte e percaktuar me ligj</t>
  </si>
  <si>
    <t>j)shpenzime per dhurata</t>
  </si>
  <si>
    <t>k)cdo lloj shpenzimi,masa e te cilit nuk vertetohet me dokumenta</t>
  </si>
  <si>
    <t>l)interesi I paguar kur huaja dhe parapagimet tejkalohen kater here</t>
  </si>
  <si>
    <t>kapitalin themelor</t>
  </si>
  <si>
    <t xml:space="preserve">ll)nese baza e amortizimit eshte nje shume negative </t>
  </si>
  <si>
    <t>m)shpenzime per sherbime teknike.konsulence,menaxhim te pa likujduar</t>
  </si>
  <si>
    <t>brenda periudhes tatimore</t>
  </si>
  <si>
    <t xml:space="preserve">n)amortizim nga rivleresimi I akteve te qendrueshme </t>
  </si>
  <si>
    <t>Rezultat I Vitit Ushtrimor</t>
  </si>
  <si>
    <t>Humbja</t>
  </si>
  <si>
    <t xml:space="preserve">humbja per tu mbajtur nga 1 vit me pare </t>
  </si>
  <si>
    <t xml:space="preserve">humbja per tu mbajtur nga 2 vite me pare </t>
  </si>
  <si>
    <t xml:space="preserve">humbja per tu mbajtur nga 3 vite me pare </t>
  </si>
  <si>
    <t xml:space="preserve">Totali i te ardhurave </t>
  </si>
  <si>
    <t>shuma e humbjes per tu mbartur ne vitin ushtrimor</t>
  </si>
  <si>
    <t>shuma e humbjeve qe nuk barten per efekt fiskal</t>
  </si>
  <si>
    <t>fitimi I tatueshem</t>
  </si>
  <si>
    <t>tatim fitim I llogaritur</t>
  </si>
  <si>
    <t>zbritje nga fitimi(rezervat ligjor)</t>
  </si>
  <si>
    <t>fitim neto per tu shperndare nga periudha ushtrimore</t>
  </si>
  <si>
    <t>fitimi neto per tu shperndare nga vitet e kaluar</t>
  </si>
  <si>
    <t>shtese kapitali nga fitimi</t>
  </si>
  <si>
    <t>dividente per tu shperndare</t>
  </si>
  <si>
    <t>tatim mbi dividentin e llogaritur</t>
  </si>
  <si>
    <t>llogaritja e amortizimit</t>
  </si>
  <si>
    <t>ne total llogaritja e amortizimit vjetor=(a+b+c+d)</t>
  </si>
  <si>
    <t>a)ndertesa makineri afat gjate</t>
  </si>
  <si>
    <t>b)aktive te patrupezuara</t>
  </si>
  <si>
    <t>c)kompjuterat dhe sistem I nformacioni</t>
  </si>
  <si>
    <t xml:space="preserve">d)te gjitha aktivet e tjera te aktivitetit </t>
  </si>
  <si>
    <t>periudha tatimore</t>
  </si>
  <si>
    <t>sipas bilancit</t>
  </si>
  <si>
    <t>fiskale</t>
  </si>
  <si>
    <t>Tatimpaguesi   POGONI</t>
  </si>
  <si>
    <t xml:space="preserve"> </t>
  </si>
  <si>
    <t>AL672134301200..</t>
  </si>
  <si>
    <t>AL982134301200..</t>
  </si>
  <si>
    <t>AL972134301200..</t>
  </si>
  <si>
    <t xml:space="preserve">SUBJEKTI                   </t>
  </si>
  <si>
    <t xml:space="preserve">  POGONI</t>
  </si>
  <si>
    <t>Ndertesa</t>
  </si>
  <si>
    <t>Makineriepaisje</t>
  </si>
  <si>
    <t>Mjete transporti</t>
  </si>
  <si>
    <t>Subjekti  POGONI</t>
  </si>
  <si>
    <t>Emri tregetar   POGONI</t>
  </si>
  <si>
    <t>NIPT J97326614Q</t>
  </si>
  <si>
    <t>Adresa  PROGER DEVOLL</t>
  </si>
  <si>
    <t xml:space="preserve"> Mallra per rrishitje</t>
  </si>
  <si>
    <t xml:space="preserve"> J97326614Q</t>
  </si>
  <si>
    <t xml:space="preserve"> PROGER DEVOLL</t>
  </si>
  <si>
    <t>MBARTUR</t>
  </si>
  <si>
    <t>pjese kombanje</t>
  </si>
  <si>
    <t>premistopa</t>
  </si>
  <si>
    <t>korse lendinash</t>
  </si>
  <si>
    <t>mot ciklete</t>
  </si>
  <si>
    <t>vinc</t>
  </si>
  <si>
    <t>MOTO FREZA</t>
  </si>
  <si>
    <t>CT-45</t>
  </si>
  <si>
    <t>TL2700</t>
  </si>
  <si>
    <t>KUZHINETA</t>
  </si>
  <si>
    <t>PJESE MINI TRAK</t>
  </si>
  <si>
    <t>Inventari  eshte me koston e blerjes</t>
  </si>
  <si>
    <t>Janar</t>
  </si>
  <si>
    <t>Shkurt</t>
  </si>
  <si>
    <t>Mars</t>
  </si>
  <si>
    <t>Prill</t>
  </si>
  <si>
    <t>Maj</t>
  </si>
  <si>
    <t>Qershor</t>
  </si>
  <si>
    <t>Gusht</t>
  </si>
  <si>
    <t>Shtator</t>
  </si>
  <si>
    <t>Tetor</t>
  </si>
  <si>
    <t>Nentor</t>
  </si>
  <si>
    <t>Dhjetor</t>
  </si>
  <si>
    <t xml:space="preserve">    KONTABEL I MIRATUAR</t>
  </si>
  <si>
    <t>- Debitore e kreditore te tjere  ortak</t>
  </si>
  <si>
    <t>Kase</t>
  </si>
  <si>
    <t>LLOJI I SHPENZIMEVE</t>
  </si>
  <si>
    <t xml:space="preserve">SHUMA </t>
  </si>
  <si>
    <t>TOTALI</t>
  </si>
  <si>
    <t>amortiz</t>
  </si>
  <si>
    <t>31.12.10</t>
  </si>
  <si>
    <t>ISEK TA250</t>
  </si>
  <si>
    <t>cop</t>
  </si>
  <si>
    <t>MISUBISHID4050</t>
  </si>
  <si>
    <t>Motore</t>
  </si>
  <si>
    <t>Celsa mostra</t>
  </si>
  <si>
    <t xml:space="preserve">Celsa </t>
  </si>
  <si>
    <t>Pompa</t>
  </si>
  <si>
    <t>Bateri</t>
  </si>
  <si>
    <t>Thika freze</t>
  </si>
  <si>
    <t>Bicikleta</t>
  </si>
  <si>
    <t>Pjese kembim</t>
  </si>
  <si>
    <t>SEPIA 50</t>
  </si>
  <si>
    <t>Goma</t>
  </si>
  <si>
    <t>Kove</t>
  </si>
  <si>
    <t>Makina korese</t>
  </si>
  <si>
    <t>Traktor korse</t>
  </si>
  <si>
    <t>SOCIETE CENERALE</t>
  </si>
  <si>
    <t>PROCREDIT</t>
  </si>
  <si>
    <t>AL162094353000..</t>
  </si>
  <si>
    <t>AL052094353000005</t>
  </si>
  <si>
    <t>Sasia</t>
  </si>
  <si>
    <t>Toka</t>
  </si>
  <si>
    <t>Ndertime</t>
  </si>
  <si>
    <t>Makineri,paisje</t>
  </si>
  <si>
    <t>kompjuterike</t>
  </si>
  <si>
    <t>Zyre</t>
  </si>
  <si>
    <t xml:space="preserve">             TOTALI</t>
  </si>
  <si>
    <t>Makineri,paisje,vegla</t>
  </si>
  <si>
    <t>Administratori</t>
  </si>
  <si>
    <t>Totali</t>
  </si>
  <si>
    <t>Shoqeria   POGONI</t>
  </si>
  <si>
    <t>NIPTI  J97326614Q</t>
  </si>
  <si>
    <t>Alfred  Pogoni</t>
  </si>
  <si>
    <t>31.12.2011</t>
  </si>
  <si>
    <t>AL91209435300000</t>
  </si>
  <si>
    <t>Amortiz</t>
  </si>
  <si>
    <t>vlera e mbet</t>
  </si>
  <si>
    <t>Kondicioner</t>
  </si>
  <si>
    <t>Fshese</t>
  </si>
  <si>
    <t xml:space="preserve">Blerje </t>
  </si>
  <si>
    <t>plugje</t>
  </si>
  <si>
    <t>vaj</t>
  </si>
  <si>
    <t>pjese kembimi</t>
  </si>
  <si>
    <t>shkriferuese toke</t>
  </si>
  <si>
    <t>elefand</t>
  </si>
  <si>
    <t>prerese bari</t>
  </si>
  <si>
    <t>kove traktori</t>
  </si>
  <si>
    <t>KUBOTA GL 19</t>
  </si>
  <si>
    <t>ISEKI TL 2100</t>
  </si>
  <si>
    <t>SATOH ST1301</t>
  </si>
  <si>
    <t>ISEKI TU1500</t>
  </si>
  <si>
    <t>KUBOTA GL 21</t>
  </si>
  <si>
    <t>KUBO-B1702</t>
  </si>
  <si>
    <t>antifrize</t>
  </si>
  <si>
    <t>Aktivet</t>
  </si>
  <si>
    <t>31.12.2012</t>
  </si>
  <si>
    <t>blerje</t>
  </si>
  <si>
    <t>Amortizim</t>
  </si>
  <si>
    <t>Vlera e mbetur</t>
  </si>
  <si>
    <t xml:space="preserve">Toke </t>
  </si>
  <si>
    <t xml:space="preserve">Toka </t>
  </si>
  <si>
    <t>Eshte paguar tatim fitimi viti 2012</t>
  </si>
  <si>
    <t>Banka Popullore pro credit</t>
  </si>
  <si>
    <t>Debi</t>
  </si>
  <si>
    <t>Kredi</t>
  </si>
  <si>
    <t>Karampelas</t>
  </si>
  <si>
    <t>Maximaxak</t>
  </si>
  <si>
    <t>Kymidzis</t>
  </si>
  <si>
    <t>Suma Sangya</t>
  </si>
  <si>
    <t xml:space="preserve">Emethe A B E E </t>
  </si>
  <si>
    <t>Dhimitris kosutis</t>
  </si>
  <si>
    <t>Parastatidis</t>
  </si>
  <si>
    <t>Liotakis thomas</t>
  </si>
  <si>
    <t>V N Fareast</t>
  </si>
  <si>
    <t>Lek</t>
  </si>
  <si>
    <t>Millan Kallfa</t>
  </si>
  <si>
    <t>Vangjush Rupi</t>
  </si>
  <si>
    <t>Gjergji Firanj</t>
  </si>
  <si>
    <t>Helidona Qibivi</t>
  </si>
  <si>
    <t>Adrian Xhija</t>
  </si>
  <si>
    <t>Glodiana Rami</t>
  </si>
  <si>
    <t>Muso</t>
  </si>
  <si>
    <t>Muhamet muso</t>
  </si>
  <si>
    <t>Motore benzin</t>
  </si>
  <si>
    <t xml:space="preserve">freza te reja </t>
  </si>
  <si>
    <t>kg</t>
  </si>
  <si>
    <t>kamardare</t>
  </si>
  <si>
    <t>depozita pompe</t>
  </si>
  <si>
    <t>turbina per pompa</t>
  </si>
  <si>
    <t>Prerese asfalti</t>
  </si>
  <si>
    <t>Ambra vaj</t>
  </si>
  <si>
    <t>lit</t>
  </si>
  <si>
    <t>trasmisione freze</t>
  </si>
  <si>
    <t>siguresa freze</t>
  </si>
  <si>
    <t>grirese pemesh</t>
  </si>
  <si>
    <t>Rimorkio krastitje vjel</t>
  </si>
  <si>
    <t>ISEKI TL2701 F</t>
  </si>
  <si>
    <t>ISEKI TS2810F</t>
  </si>
  <si>
    <t>KUBOTA TL2500F</t>
  </si>
  <si>
    <t>MITSUBISHI D2050</t>
  </si>
  <si>
    <t>pirun</t>
  </si>
  <si>
    <t>Pirun FD25T</t>
  </si>
  <si>
    <t>Pirun FD45</t>
  </si>
  <si>
    <t>Pirun 60-5FD20</t>
  </si>
  <si>
    <t>paisjeZyre</t>
  </si>
  <si>
    <t>Kamion</t>
  </si>
  <si>
    <t>01.01.2013</t>
  </si>
  <si>
    <t>31.12.2013</t>
  </si>
  <si>
    <t>20.03.2014</t>
  </si>
  <si>
    <t>Aktivet Afatgjata  Materiale   2013</t>
  </si>
  <si>
    <t>vlere e mbetur</t>
  </si>
  <si>
    <t>INVENTARI AUTOMJETEVE NE PRONESI TE SUBJEKTIT 2013</t>
  </si>
  <si>
    <t xml:space="preserve"> Kliente  2013</t>
  </si>
  <si>
    <t>Emertim</t>
  </si>
  <si>
    <t>Vlere</t>
  </si>
  <si>
    <t>Petro Azisllari</t>
  </si>
  <si>
    <t>Andrea Thimi</t>
  </si>
  <si>
    <t xml:space="preserve">Tola sh p k </t>
  </si>
  <si>
    <t>Gezim kodra</t>
  </si>
  <si>
    <t>Furnitore 2013</t>
  </si>
  <si>
    <t>Cez</t>
  </si>
  <si>
    <t>Georgios loginidhis</t>
  </si>
  <si>
    <t>Konmon internac</t>
  </si>
  <si>
    <t>Seagull sa</t>
  </si>
  <si>
    <t>Sekiguchi farm tech</t>
  </si>
  <si>
    <t>Yagmur tarim</t>
  </si>
  <si>
    <t>Saim ruber</t>
  </si>
  <si>
    <t>Pozicioni ne 31 Dhjetor 2011</t>
  </si>
  <si>
    <t>Pozicioni me 31 Dhjetor 2012</t>
  </si>
  <si>
    <t>Pozicioni me 31 dhjetor 2013</t>
  </si>
  <si>
    <t>Transport Providers</t>
  </si>
  <si>
    <t xml:space="preserve">Shumat e vitit 2013 jane te krahasueshme  me vitin paraardhes </t>
  </si>
  <si>
    <t>Bilanci I vitit  2013 eshte I kuadruar. Vlera e aktivit  te bilancit eshte 78433484lek dhe</t>
  </si>
  <si>
    <t xml:space="preserve">Shpenzimet dhe blerjet jane perballuar  me ovedraft  qe subjekti ka mare  dhe te ardhurat nga shitjet </t>
  </si>
  <si>
    <t>369660lek</t>
  </si>
  <si>
    <t xml:space="preserve">paga </t>
  </si>
  <si>
    <t>bruto</t>
  </si>
  <si>
    <t>Page kontributi</t>
  </si>
  <si>
    <t>tap</t>
  </si>
  <si>
    <t>Korrik</t>
  </si>
  <si>
    <t xml:space="preserve">Rimorkio </t>
  </si>
  <si>
    <t>ISEKI TL 2300F</t>
  </si>
  <si>
    <t>ISEKI TL 2301</t>
  </si>
  <si>
    <t>ISEKI TB 1900</t>
  </si>
  <si>
    <t>ISEKI TU 1700</t>
  </si>
  <si>
    <t>KUBOTA L 2001</t>
  </si>
  <si>
    <t>KUBOTA 2002</t>
  </si>
  <si>
    <t>kubotaM 6970</t>
  </si>
  <si>
    <t>Mitsubishi MT 460</t>
  </si>
  <si>
    <t>KUBOTA L2002DT</t>
  </si>
  <si>
    <t>MITSUBISHI MT4201DT</t>
  </si>
  <si>
    <t>MITSUBISHI MT2201</t>
  </si>
  <si>
    <t>KUBOTAL1-205DT</t>
  </si>
  <si>
    <t>KUBOTALI-255DT</t>
  </si>
  <si>
    <t>KUBOTALI-26DT</t>
  </si>
  <si>
    <t>KUBOTALI-265DT</t>
  </si>
  <si>
    <t>ISEKITA357F</t>
  </si>
  <si>
    <t>KUBOTAL3602DT</t>
  </si>
  <si>
    <t>KUBOTALI-22DT</t>
  </si>
  <si>
    <t>KUBOTAL2002DT</t>
  </si>
  <si>
    <t>ISEKITL2700</t>
  </si>
  <si>
    <t>KUBOTA GL-25</t>
  </si>
  <si>
    <t>KUBOTAL3202DT</t>
  </si>
  <si>
    <t>KUBOTAGL32</t>
  </si>
  <si>
    <t>KUBOTAL1802DT</t>
  </si>
  <si>
    <t xml:space="preserve">KUBOTALI-28 </t>
  </si>
  <si>
    <t>KUBOTALI-R185</t>
  </si>
  <si>
    <t>KUBOTA DL25</t>
  </si>
  <si>
    <t>KUBOTA L2201</t>
  </si>
  <si>
    <t>ISEKITL3201</t>
  </si>
  <si>
    <t>ISEKITA295</t>
  </si>
  <si>
    <t>ISEKI TA275</t>
  </si>
  <si>
    <t>PIRUN</t>
  </si>
  <si>
    <t>PIRUN FB 09EXL-8</t>
  </si>
  <si>
    <t>PIRUN 7FBE18</t>
  </si>
  <si>
    <t>PIRUN FBT15PN-65B</t>
  </si>
  <si>
    <t>PIRUN FP01L15</t>
  </si>
  <si>
    <t>PIRUN FB15-7</t>
  </si>
  <si>
    <t>PIRUN FBT20PN-67B</t>
  </si>
  <si>
    <t>PIRUN FB15-6</t>
  </si>
  <si>
    <t>PIRUN41-FB15PX</t>
  </si>
  <si>
    <t>Korse lendinash</t>
  </si>
  <si>
    <t>pompa vaditese</t>
  </si>
  <si>
    <t xml:space="preserve">  Ngjeshese  dore </t>
  </si>
  <si>
    <t>Moto seka</t>
  </si>
  <si>
    <t>pompa uji</t>
  </si>
  <si>
    <t>karoca invalidesh</t>
  </si>
  <si>
    <t>freze t raktori</t>
  </si>
  <si>
    <t>Motokaro bujqes</t>
  </si>
  <si>
    <t>motor motofreze</t>
  </si>
  <si>
    <t>Aktivet Afatgjata Materiale  me vlere fillestare   2013</t>
  </si>
  <si>
    <t>Amortizimi A.A.Materiale   2013</t>
  </si>
  <si>
    <t>Vlera Kontabel Neto e A.A.Materiale  2013</t>
  </si>
  <si>
    <t xml:space="preserve">B K T </t>
  </si>
  <si>
    <t>AL8220543525649840</t>
  </si>
  <si>
    <t>AL4920543525649840</t>
  </si>
  <si>
    <t>CREDIT AGRIKOLE</t>
  </si>
  <si>
    <t>AL90210411430000000000</t>
  </si>
  <si>
    <t>nafte</t>
  </si>
  <si>
    <t>aksize</t>
  </si>
  <si>
    <t>transport</t>
  </si>
  <si>
    <t>telefon</t>
  </si>
  <si>
    <t>t dogan</t>
  </si>
  <si>
    <t>sherb dog</t>
  </si>
  <si>
    <t>Taksa</t>
  </si>
  <si>
    <t>ekspert kapit</t>
  </si>
  <si>
    <t>tetjera</t>
  </si>
  <si>
    <t>energji</t>
  </si>
  <si>
    <t>gjobe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</si>
</sst>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0.000"/>
    <numFmt numFmtId="170" formatCode="0.0"/>
    <numFmt numFmtId="171" formatCode="0.000000"/>
    <numFmt numFmtId="172" formatCode="0.00000"/>
    <numFmt numFmtId="173" formatCode="0.0000"/>
  </numFmts>
  <fonts count="4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sz val="10"/>
      <name val="Arial CE"/>
      <family val="0"/>
    </font>
    <font>
      <b/>
      <i/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3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7" fillId="7" borderId="1" applyNumberFormat="0" applyAlignment="0" applyProtection="0"/>
    <xf numFmtId="0" fontId="38" fillId="0" borderId="6" applyNumberFormat="0" applyFill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23" borderId="7" applyNumberFormat="0" applyFont="0" applyAlignment="0" applyProtection="0"/>
    <xf numFmtId="0" fontId="40" fillId="20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5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0" fillId="0" borderId="27" xfId="0" applyFont="1" applyBorder="1" applyAlignment="1">
      <alignment/>
    </xf>
    <xf numFmtId="0" fontId="5" fillId="0" borderId="0" xfId="0" applyFont="1" applyAlignment="1">
      <alignment/>
    </xf>
    <xf numFmtId="0" fontId="0" fillId="0" borderId="20" xfId="0" applyFont="1" applyBorder="1" applyAlignment="1">
      <alignment/>
    </xf>
    <xf numFmtId="0" fontId="4" fillId="0" borderId="20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31" xfId="0" applyBorder="1" applyAlignment="1">
      <alignment/>
    </xf>
    <xf numFmtId="0" fontId="0" fillId="0" borderId="23" xfId="0" applyFont="1" applyBorder="1" applyAlignment="1">
      <alignment/>
    </xf>
    <xf numFmtId="0" fontId="0" fillId="0" borderId="32" xfId="0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33" xfId="0" applyBorder="1" applyAlignment="1">
      <alignment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1" xfId="0" applyFont="1" applyBorder="1" applyAlignment="1">
      <alignment/>
    </xf>
    <xf numFmtId="0" fontId="1" fillId="0" borderId="23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3" xfId="0" applyFont="1" applyBorder="1" applyAlignment="1">
      <alignment/>
    </xf>
    <xf numFmtId="0" fontId="5" fillId="0" borderId="22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32" xfId="0" applyFont="1" applyBorder="1" applyAlignment="1">
      <alignment/>
    </xf>
    <xf numFmtId="0" fontId="7" fillId="0" borderId="20" xfId="0" applyFont="1" applyBorder="1" applyAlignment="1">
      <alignment/>
    </xf>
    <xf numFmtId="0" fontId="0" fillId="0" borderId="0" xfId="0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" fillId="0" borderId="46" xfId="0" applyFont="1" applyBorder="1" applyAlignment="1">
      <alignment/>
    </xf>
    <xf numFmtId="0" fontId="1" fillId="0" borderId="47" xfId="0" applyFont="1" applyBorder="1" applyAlignment="1">
      <alignment/>
    </xf>
    <xf numFmtId="0" fontId="1" fillId="0" borderId="48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7" fillId="0" borderId="57" xfId="0" applyFont="1" applyBorder="1" applyAlignment="1">
      <alignment/>
    </xf>
    <xf numFmtId="0" fontId="7" fillId="0" borderId="39" xfId="0" applyFont="1" applyBorder="1" applyAlignment="1">
      <alignment/>
    </xf>
    <xf numFmtId="0" fontId="7" fillId="0" borderId="56" xfId="0" applyFont="1" applyBorder="1" applyAlignment="1">
      <alignment/>
    </xf>
    <xf numFmtId="0" fontId="7" fillId="0" borderId="58" xfId="0" applyFont="1" applyBorder="1" applyAlignment="1">
      <alignment/>
    </xf>
    <xf numFmtId="0" fontId="0" fillId="0" borderId="0" xfId="0" applyFont="1" applyAlignment="1">
      <alignment/>
    </xf>
    <xf numFmtId="0" fontId="6" fillId="0" borderId="46" xfId="0" applyFont="1" applyBorder="1" applyAlignment="1">
      <alignment/>
    </xf>
    <xf numFmtId="0" fontId="7" fillId="0" borderId="34" xfId="0" applyFont="1" applyBorder="1" applyAlignment="1">
      <alignment/>
    </xf>
    <xf numFmtId="0" fontId="6" fillId="0" borderId="47" xfId="0" applyFont="1" applyBorder="1" applyAlignment="1">
      <alignment/>
    </xf>
    <xf numFmtId="0" fontId="4" fillId="0" borderId="36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46" xfId="0" applyBorder="1" applyAlignment="1">
      <alignment/>
    </xf>
    <xf numFmtId="0" fontId="1" fillId="0" borderId="34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40" xfId="0" applyFont="1" applyBorder="1" applyAlignment="1">
      <alignment/>
    </xf>
    <xf numFmtId="0" fontId="10" fillId="0" borderId="20" xfId="0" applyFont="1" applyBorder="1" applyAlignment="1">
      <alignment/>
    </xf>
    <xf numFmtId="0" fontId="11" fillId="0" borderId="22" xfId="0" applyFont="1" applyBorder="1" applyAlignment="1">
      <alignment/>
    </xf>
    <xf numFmtId="0" fontId="12" fillId="0" borderId="22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2" fillId="0" borderId="20" xfId="0" applyFont="1" applyBorder="1" applyAlignment="1">
      <alignment/>
    </xf>
    <xf numFmtId="0" fontId="13" fillId="0" borderId="20" xfId="0" applyFont="1" applyBorder="1" applyAlignment="1">
      <alignment/>
    </xf>
    <xf numFmtId="0" fontId="5" fillId="0" borderId="0" xfId="0" applyFont="1" applyAlignment="1">
      <alignment/>
    </xf>
    <xf numFmtId="0" fontId="1" fillId="0" borderId="38" xfId="0" applyFont="1" applyBorder="1" applyAlignment="1">
      <alignment/>
    </xf>
    <xf numFmtId="0" fontId="1" fillId="0" borderId="59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3" fontId="5" fillId="0" borderId="29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37" fontId="4" fillId="0" borderId="29" xfId="0" applyNumberFormat="1" applyFont="1" applyBorder="1" applyAlignment="1">
      <alignment/>
    </xf>
    <xf numFmtId="37" fontId="5" fillId="0" borderId="29" xfId="0" applyNumberFormat="1" applyFont="1" applyBorder="1" applyAlignment="1">
      <alignment/>
    </xf>
    <xf numFmtId="37" fontId="4" fillId="0" borderId="30" xfId="0" applyNumberFormat="1" applyFont="1" applyBorder="1" applyAlignment="1">
      <alignment/>
    </xf>
    <xf numFmtId="0" fontId="1" fillId="0" borderId="0" xfId="0" applyFont="1" applyAlignment="1">
      <alignment/>
    </xf>
    <xf numFmtId="37" fontId="5" fillId="0" borderId="31" xfId="0" applyNumberFormat="1" applyFont="1" applyBorder="1" applyAlignment="1">
      <alignment/>
    </xf>
    <xf numFmtId="37" fontId="0" fillId="0" borderId="42" xfId="0" applyNumberFormat="1" applyFont="1" applyBorder="1" applyAlignment="1">
      <alignment/>
    </xf>
    <xf numFmtId="37" fontId="1" fillId="0" borderId="32" xfId="0" applyNumberFormat="1" applyFont="1" applyBorder="1" applyAlignment="1">
      <alignment/>
    </xf>
    <xf numFmtId="37" fontId="1" fillId="0" borderId="35" xfId="0" applyNumberFormat="1" applyFont="1" applyBorder="1" applyAlignment="1">
      <alignment/>
    </xf>
    <xf numFmtId="37" fontId="1" fillId="0" borderId="33" xfId="0" applyNumberFormat="1" applyFont="1" applyBorder="1" applyAlignment="1">
      <alignment/>
    </xf>
    <xf numFmtId="37" fontId="0" fillId="0" borderId="32" xfId="0" applyNumberFormat="1" applyFont="1" applyBorder="1" applyAlignment="1">
      <alignment/>
    </xf>
    <xf numFmtId="37" fontId="0" fillId="0" borderId="43" xfId="0" applyNumberFormat="1" applyFont="1" applyBorder="1" applyAlignment="1">
      <alignment/>
    </xf>
    <xf numFmtId="37" fontId="0" fillId="0" borderId="45" xfId="0" applyNumberFormat="1" applyFont="1" applyBorder="1" applyAlignment="1">
      <alignment/>
    </xf>
    <xf numFmtId="37" fontId="6" fillId="0" borderId="32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" fillId="0" borderId="38" xfId="0" applyFont="1" applyBorder="1" applyAlignment="1">
      <alignment/>
    </xf>
    <xf numFmtId="0" fontId="5" fillId="0" borderId="29" xfId="0" applyFont="1" applyBorder="1" applyAlignment="1">
      <alignment/>
    </xf>
    <xf numFmtId="3" fontId="4" fillId="0" borderId="55" xfId="0" applyNumberFormat="1" applyFont="1" applyBorder="1" applyAlignment="1">
      <alignment/>
    </xf>
    <xf numFmtId="3" fontId="0" fillId="0" borderId="0" xfId="0" applyNumberFormat="1" applyAlignment="1">
      <alignment/>
    </xf>
    <xf numFmtId="167" fontId="0" fillId="0" borderId="22" xfId="42" applyNumberFormat="1" applyFont="1" applyBorder="1" applyAlignment="1">
      <alignment/>
    </xf>
    <xf numFmtId="167" fontId="0" fillId="0" borderId="20" xfId="42" applyNumberFormat="1" applyFont="1" applyBorder="1" applyAlignment="1">
      <alignment/>
    </xf>
    <xf numFmtId="167" fontId="0" fillId="0" borderId="32" xfId="42" applyNumberFormat="1" applyFont="1" applyBorder="1" applyAlignment="1">
      <alignment/>
    </xf>
    <xf numFmtId="167" fontId="1" fillId="0" borderId="32" xfId="42" applyNumberFormat="1" applyFont="1" applyBorder="1" applyAlignment="1">
      <alignment/>
    </xf>
    <xf numFmtId="167" fontId="0" fillId="0" borderId="25" xfId="42" applyNumberFormat="1" applyFont="1" applyBorder="1" applyAlignment="1">
      <alignment/>
    </xf>
    <xf numFmtId="167" fontId="1" fillId="0" borderId="20" xfId="42" applyNumberFormat="1" applyFont="1" applyBorder="1" applyAlignment="1">
      <alignment/>
    </xf>
    <xf numFmtId="0" fontId="4" fillId="0" borderId="20" xfId="0" applyFont="1" applyBorder="1" applyAlignment="1" quotePrefix="1">
      <alignment/>
    </xf>
    <xf numFmtId="0" fontId="0" fillId="0" borderId="20" xfId="0" applyFont="1" applyBorder="1" applyAlignment="1" quotePrefix="1">
      <alignment/>
    </xf>
    <xf numFmtId="0" fontId="4" fillId="0" borderId="20" xfId="0" applyFont="1" applyBorder="1" applyAlignment="1" quotePrefix="1">
      <alignment/>
    </xf>
    <xf numFmtId="0" fontId="1" fillId="0" borderId="40" xfId="0" applyFont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ill="1" applyBorder="1" applyAlignment="1">
      <alignment/>
    </xf>
    <xf numFmtId="0" fontId="1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6" fillId="0" borderId="13" xfId="0" applyFont="1" applyBorder="1" applyAlignment="1">
      <alignment/>
    </xf>
    <xf numFmtId="3" fontId="0" fillId="0" borderId="0" xfId="0" applyNumberFormat="1" applyBorder="1" applyAlignment="1">
      <alignment/>
    </xf>
    <xf numFmtId="0" fontId="5" fillId="0" borderId="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6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10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17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Border="1" applyAlignment="1">
      <alignment/>
    </xf>
    <xf numFmtId="37" fontId="5" fillId="0" borderId="55" xfId="0" applyNumberFormat="1" applyFont="1" applyBorder="1" applyAlignment="1">
      <alignment/>
    </xf>
    <xf numFmtId="0" fontId="0" fillId="0" borderId="20" xfId="0" applyFont="1" applyFill="1" applyBorder="1" applyAlignment="1">
      <alignment/>
    </xf>
    <xf numFmtId="3" fontId="0" fillId="0" borderId="20" xfId="0" applyNumberFormat="1" applyBorder="1" applyAlignment="1">
      <alignment/>
    </xf>
    <xf numFmtId="3" fontId="1" fillId="0" borderId="2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6" fillId="0" borderId="0" xfId="0" applyFont="1" applyBorder="1" applyAlignment="1">
      <alignment/>
    </xf>
    <xf numFmtId="1" fontId="0" fillId="0" borderId="20" xfId="0" applyNumberFormat="1" applyBorder="1" applyAlignment="1">
      <alignment/>
    </xf>
    <xf numFmtId="0" fontId="18" fillId="0" borderId="0" xfId="0" applyFont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9" fontId="3" fillId="0" borderId="34" xfId="0" applyNumberFormat="1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0" xfId="0" applyFont="1" applyAlignment="1">
      <alignment/>
    </xf>
    <xf numFmtId="0" fontId="19" fillId="0" borderId="0" xfId="0" applyFont="1" applyAlignment="1">
      <alignment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61" xfId="0" applyFont="1" applyBorder="1" applyAlignment="1">
      <alignment/>
    </xf>
    <xf numFmtId="0" fontId="9" fillId="0" borderId="36" xfId="0" applyFont="1" applyBorder="1" applyAlignment="1">
      <alignment/>
    </xf>
    <xf numFmtId="0" fontId="9" fillId="0" borderId="37" xfId="0" applyFont="1" applyBorder="1" applyAlignment="1">
      <alignment/>
    </xf>
    <xf numFmtId="0" fontId="9" fillId="0" borderId="6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60" xfId="0" applyFont="1" applyBorder="1" applyAlignment="1">
      <alignment/>
    </xf>
    <xf numFmtId="0" fontId="9" fillId="0" borderId="62" xfId="0" applyFont="1" applyBorder="1" applyAlignment="1">
      <alignment/>
    </xf>
    <xf numFmtId="0" fontId="9" fillId="0" borderId="38" xfId="0" applyFont="1" applyBorder="1" applyAlignment="1">
      <alignment/>
    </xf>
    <xf numFmtId="0" fontId="9" fillId="0" borderId="39" xfId="0" applyFont="1" applyBorder="1" applyAlignment="1">
      <alignment/>
    </xf>
    <xf numFmtId="0" fontId="18" fillId="0" borderId="62" xfId="0" applyFont="1" applyBorder="1" applyAlignment="1">
      <alignment/>
    </xf>
    <xf numFmtId="0" fontId="0" fillId="0" borderId="20" xfId="0" applyBorder="1" applyAlignment="1">
      <alignment horizontal="left"/>
    </xf>
    <xf numFmtId="0" fontId="0" fillId="0" borderId="0" xfId="0" applyAlignment="1">
      <alignment horizontal="left"/>
    </xf>
    <xf numFmtId="0" fontId="3" fillId="0" borderId="20" xfId="0" applyFont="1" applyBorder="1" applyAlignment="1">
      <alignment/>
    </xf>
    <xf numFmtId="1" fontId="0" fillId="0" borderId="32" xfId="0" applyNumberFormat="1" applyBorder="1" applyAlignment="1">
      <alignment/>
    </xf>
    <xf numFmtId="0" fontId="6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45" xfId="0" applyFont="1" applyBorder="1" applyAlignment="1">
      <alignment/>
    </xf>
    <xf numFmtId="0" fontId="18" fillId="0" borderId="0" xfId="0" applyFont="1" applyBorder="1" applyAlignment="1">
      <alignment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0" fillId="0" borderId="34" xfId="0" applyFont="1" applyBorder="1" applyAlignment="1">
      <alignment horizontal="center"/>
    </xf>
    <xf numFmtId="14" fontId="0" fillId="0" borderId="40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0" xfId="0" applyFont="1" applyAlignment="1">
      <alignment/>
    </xf>
    <xf numFmtId="3" fontId="0" fillId="0" borderId="20" xfId="44" applyNumberFormat="1" applyBorder="1" applyAlignment="1">
      <alignment/>
    </xf>
    <xf numFmtId="0" fontId="3" fillId="0" borderId="20" xfId="0" applyFont="1" applyBorder="1" applyAlignment="1">
      <alignment/>
    </xf>
    <xf numFmtId="0" fontId="0" fillId="0" borderId="34" xfId="0" applyBorder="1" applyAlignment="1">
      <alignment horizontal="center"/>
    </xf>
    <xf numFmtId="3" fontId="0" fillId="0" borderId="34" xfId="44" applyNumberFormat="1" applyBorder="1" applyAlignment="1">
      <alignment/>
    </xf>
    <xf numFmtId="0" fontId="0" fillId="0" borderId="57" xfId="0" applyFont="1" applyBorder="1" applyAlignment="1">
      <alignment vertical="center"/>
    </xf>
    <xf numFmtId="0" fontId="21" fillId="0" borderId="49" xfId="0" applyFont="1" applyBorder="1" applyAlignment="1">
      <alignment vertical="center"/>
    </xf>
    <xf numFmtId="0" fontId="21" fillId="0" borderId="49" xfId="0" applyFont="1" applyBorder="1" applyAlignment="1">
      <alignment horizontal="center" vertical="center"/>
    </xf>
    <xf numFmtId="3" fontId="21" fillId="0" borderId="49" xfId="44" applyNumberFormat="1" applyFont="1" applyBorder="1" applyAlignment="1">
      <alignment vertical="center"/>
    </xf>
    <xf numFmtId="3" fontId="21" fillId="0" borderId="50" xfId="44" applyNumberFormat="1" applyFont="1" applyBorder="1" applyAlignment="1">
      <alignment vertical="center"/>
    </xf>
    <xf numFmtId="1" fontId="0" fillId="0" borderId="0" xfId="0" applyNumberFormat="1" applyAlignment="1">
      <alignment/>
    </xf>
    <xf numFmtId="3" fontId="0" fillId="0" borderId="0" xfId="44" applyNumberForma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1" fillId="0" borderId="0" xfId="59" applyFont="1" applyBorder="1" applyAlignment="1">
      <alignment horizontal="center"/>
      <protection/>
    </xf>
    <xf numFmtId="0" fontId="1" fillId="0" borderId="0" xfId="59" applyFont="1" applyBorder="1" applyAlignment="1">
      <alignment horizontal="left" wrapText="1"/>
      <protection/>
    </xf>
    <xf numFmtId="0" fontId="1" fillId="0" borderId="0" xfId="59" applyFont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9" fillId="0" borderId="0" xfId="59" applyFont="1" applyBorder="1" applyAlignment="1">
      <alignment horizontal="left"/>
      <protection/>
    </xf>
    <xf numFmtId="0" fontId="6" fillId="0" borderId="0" xfId="59" applyFont="1" applyBorder="1" applyAlignment="1">
      <alignment horizontal="left"/>
      <protection/>
    </xf>
    <xf numFmtId="0" fontId="0" fillId="0" borderId="27" xfId="0" applyBorder="1" applyAlignment="1">
      <alignment/>
    </xf>
    <xf numFmtId="1" fontId="4" fillId="0" borderId="29" xfId="0" applyNumberFormat="1" applyFont="1" applyBorder="1" applyAlignment="1">
      <alignment/>
    </xf>
    <xf numFmtId="1" fontId="5" fillId="0" borderId="29" xfId="0" applyNumberFormat="1" applyFont="1" applyBorder="1" applyAlignment="1">
      <alignment/>
    </xf>
    <xf numFmtId="167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34" xfId="0" applyFont="1" applyBorder="1" applyAlignment="1">
      <alignment/>
    </xf>
    <xf numFmtId="9" fontId="3" fillId="0" borderId="20" xfId="0" applyNumberFormat="1" applyFont="1" applyBorder="1" applyAlignment="1">
      <alignment/>
    </xf>
    <xf numFmtId="3" fontId="4" fillId="0" borderId="29" xfId="0" applyNumberFormat="1" applyFont="1" applyFill="1" applyBorder="1" applyAlignment="1">
      <alignment/>
    </xf>
    <xf numFmtId="1" fontId="4" fillId="0" borderId="29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1" fontId="44" fillId="0" borderId="29" xfId="0" applyNumberFormat="1" applyFont="1" applyFill="1" applyBorder="1" applyAlignment="1">
      <alignment/>
    </xf>
    <xf numFmtId="167" fontId="0" fillId="0" borderId="20" xfId="42" applyNumberFormat="1" applyFont="1" applyFill="1" applyBorder="1" applyAlignment="1">
      <alignment/>
    </xf>
    <xf numFmtId="167" fontId="0" fillId="0" borderId="0" xfId="42" applyNumberFormat="1" applyFont="1" applyBorder="1" applyAlignment="1">
      <alignment/>
    </xf>
    <xf numFmtId="167" fontId="1" fillId="0" borderId="0" xfId="42" applyNumberFormat="1" applyFont="1" applyBorder="1" applyAlignment="1">
      <alignment/>
    </xf>
    <xf numFmtId="167" fontId="0" fillId="0" borderId="0" xfId="42" applyNumberFormat="1" applyFont="1" applyFill="1" applyBorder="1" applyAlignment="1">
      <alignment/>
    </xf>
    <xf numFmtId="1" fontId="1" fillId="0" borderId="25" xfId="0" applyNumberFormat="1" applyFont="1" applyFill="1" applyBorder="1" applyAlignment="1">
      <alignment/>
    </xf>
    <xf numFmtId="1" fontId="1" fillId="0" borderId="33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67" fontId="0" fillId="0" borderId="20" xfId="42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60" xfId="0" applyFont="1" applyFill="1" applyBorder="1" applyAlignment="1">
      <alignment/>
    </xf>
    <xf numFmtId="0" fontId="0" fillId="0" borderId="41" xfId="0" applyFill="1" applyBorder="1" applyAlignment="1">
      <alignment/>
    </xf>
    <xf numFmtId="0" fontId="25" fillId="0" borderId="20" xfId="0" applyFont="1" applyFill="1" applyBorder="1" applyAlignment="1">
      <alignment/>
    </xf>
    <xf numFmtId="0" fontId="25" fillId="0" borderId="20" xfId="0" applyFont="1" applyBorder="1" applyAlignment="1">
      <alignment/>
    </xf>
    <xf numFmtId="0" fontId="0" fillId="0" borderId="0" xfId="0" applyFont="1" applyAlignment="1">
      <alignment/>
    </xf>
    <xf numFmtId="0" fontId="3" fillId="0" borderId="20" xfId="0" applyFont="1" applyFill="1" applyBorder="1" applyAlignment="1">
      <alignment/>
    </xf>
    <xf numFmtId="0" fontId="0" fillId="0" borderId="20" xfId="0" applyFont="1" applyBorder="1" applyAlignment="1">
      <alignment/>
    </xf>
    <xf numFmtId="0" fontId="5" fillId="0" borderId="29" xfId="0" applyFont="1" applyBorder="1" applyAlignment="1">
      <alignment/>
    </xf>
    <xf numFmtId="0" fontId="0" fillId="0" borderId="38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0" xfId="58" applyFont="1" applyBorder="1">
      <alignment/>
      <protection/>
    </xf>
    <xf numFmtId="0" fontId="0" fillId="0" borderId="20" xfId="0" applyFont="1" applyFill="1" applyBorder="1" applyAlignment="1">
      <alignment/>
    </xf>
    <xf numFmtId="14" fontId="0" fillId="0" borderId="20" xfId="58" applyNumberFormat="1" applyFont="1" applyBorder="1" applyAlignment="1">
      <alignment horizontal="left"/>
      <protection/>
    </xf>
    <xf numFmtId="0" fontId="0" fillId="0" borderId="22" xfId="0" applyFont="1" applyBorder="1" applyAlignment="1">
      <alignment/>
    </xf>
    <xf numFmtId="0" fontId="0" fillId="0" borderId="25" xfId="0" applyFont="1" applyBorder="1" applyAlignment="1">
      <alignment/>
    </xf>
    <xf numFmtId="1" fontId="3" fillId="0" borderId="20" xfId="0" applyNumberFormat="1" applyFont="1" applyBorder="1" applyAlignment="1">
      <alignment/>
    </xf>
    <xf numFmtId="1" fontId="5" fillId="0" borderId="29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" fontId="0" fillId="0" borderId="20" xfId="0" applyNumberFormat="1" applyFill="1" applyBorder="1" applyAlignment="1">
      <alignment/>
    </xf>
    <xf numFmtId="1" fontId="0" fillId="0" borderId="35" xfId="0" applyNumberFormat="1" applyBorder="1" applyAlignment="1">
      <alignment/>
    </xf>
    <xf numFmtId="1" fontId="1" fillId="0" borderId="0" xfId="0" applyNumberFormat="1" applyFont="1" applyFill="1" applyBorder="1" applyAlignment="1">
      <alignment/>
    </xf>
    <xf numFmtId="1" fontId="0" fillId="0" borderId="20" xfId="0" applyNumberFormat="1" applyBorder="1" applyAlignment="1">
      <alignment horizontal="left"/>
    </xf>
    <xf numFmtId="0" fontId="0" fillId="0" borderId="20" xfId="0" applyFont="1" applyFill="1" applyBorder="1" applyAlignment="1">
      <alignment/>
    </xf>
    <xf numFmtId="0" fontId="25" fillId="0" borderId="27" xfId="0" applyFont="1" applyBorder="1" applyAlignment="1">
      <alignment/>
    </xf>
    <xf numFmtId="0" fontId="26" fillId="0" borderId="20" xfId="0" applyFont="1" applyBorder="1" applyAlignment="1">
      <alignment horizontal="center" vertical="center"/>
    </xf>
    <xf numFmtId="0" fontId="0" fillId="0" borderId="41" xfId="0" applyFont="1" applyFill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20" xfId="44" applyNumberFormat="1" applyFont="1" applyBorder="1" applyAlignment="1">
      <alignment/>
    </xf>
    <xf numFmtId="2" fontId="23" fillId="0" borderId="0" xfId="59" applyNumberFormat="1" applyFont="1" applyBorder="1" applyAlignment="1">
      <alignment horizontal="center" wrapText="1"/>
      <protection/>
    </xf>
    <xf numFmtId="0" fontId="6" fillId="0" borderId="38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2" fontId="23" fillId="0" borderId="0" xfId="59" applyNumberFormat="1" applyFont="1" applyBorder="1" applyAlignment="1">
      <alignment horizontal="center" wrapText="1"/>
      <protection/>
    </xf>
    <xf numFmtId="0" fontId="16" fillId="0" borderId="34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0" borderId="0" xfId="0" applyFont="1" applyBorder="1" applyAlignment="1">
      <alignment/>
    </xf>
    <xf numFmtId="2" fontId="1" fillId="0" borderId="0" xfId="59" applyNumberFormat="1" applyFont="1" applyBorder="1" applyAlignment="1">
      <alignment horizontal="center" wrapText="1"/>
      <protection/>
    </xf>
    <xf numFmtId="0" fontId="9" fillId="0" borderId="0" xfId="59" applyFont="1" applyBorder="1" applyAlignment="1">
      <alignment horizontal="center" vertical="center" wrapText="1"/>
      <protection/>
    </xf>
    <xf numFmtId="0" fontId="1" fillId="0" borderId="0" xfId="59" applyFont="1" applyBorder="1" applyAlignment="1">
      <alignment horizontal="center"/>
      <protection/>
    </xf>
    <xf numFmtId="0" fontId="1" fillId="0" borderId="0" xfId="59" applyFont="1" applyBorder="1" applyAlignment="1">
      <alignment horizontal="left" wrapText="1"/>
      <protection/>
    </xf>
    <xf numFmtId="0" fontId="1" fillId="0" borderId="0" xfId="59" applyFont="1" applyBorder="1" applyAlignment="1">
      <alignment horizontal="left" wrapText="1"/>
      <protection/>
    </xf>
    <xf numFmtId="0" fontId="0" fillId="0" borderId="0" xfId="59" applyFont="1" applyBorder="1" applyAlignment="1">
      <alignment horizontal="center"/>
      <protection/>
    </xf>
    <xf numFmtId="0" fontId="0" fillId="0" borderId="0" xfId="59" applyFont="1" applyBorder="1" applyAlignment="1">
      <alignment horizontal="left" wrapText="1"/>
      <protection/>
    </xf>
    <xf numFmtId="0" fontId="0" fillId="0" borderId="0" xfId="59" applyFont="1" applyBorder="1" applyAlignment="1">
      <alignment horizontal="left" wrapText="1"/>
      <protection/>
    </xf>
    <xf numFmtId="0" fontId="21" fillId="0" borderId="0" xfId="59" applyFont="1" applyBorder="1" applyAlignment="1">
      <alignment horizontal="left" wrapText="1"/>
      <protection/>
    </xf>
    <xf numFmtId="0" fontId="1" fillId="0" borderId="0" xfId="59" applyFont="1" applyBorder="1" applyAlignment="1">
      <alignment horizontal="center" vertical="center"/>
      <protection/>
    </xf>
    <xf numFmtId="0" fontId="0" fillId="0" borderId="0" xfId="59" applyFont="1" applyBorder="1" applyAlignment="1">
      <alignment horizontal="center" wrapText="1"/>
      <protection/>
    </xf>
    <xf numFmtId="0" fontId="0" fillId="0" borderId="0" xfId="59" applyFont="1" applyBorder="1" applyAlignment="1">
      <alignment horizontal="center" wrapText="1"/>
      <protection/>
    </xf>
    <xf numFmtId="0" fontId="7" fillId="0" borderId="0" xfId="59" applyFont="1" applyBorder="1" applyAlignment="1">
      <alignment horizontal="left" wrapText="1"/>
      <protection/>
    </xf>
    <xf numFmtId="0" fontId="1" fillId="0" borderId="0" xfId="0" applyFont="1" applyBorder="1" applyAlignment="1">
      <alignment horizontal="left"/>
    </xf>
    <xf numFmtId="0" fontId="21" fillId="0" borderId="0" xfId="59" applyFont="1" applyBorder="1" applyAlignment="1">
      <alignment horizontal="left" wrapText="1"/>
      <protection/>
    </xf>
    <xf numFmtId="0" fontId="0" fillId="0" borderId="0" xfId="0" applyFont="1" applyBorder="1" applyAlignment="1">
      <alignment horizontal="left"/>
    </xf>
    <xf numFmtId="0" fontId="3" fillId="0" borderId="0" xfId="59" applyFont="1" applyBorder="1">
      <alignment/>
      <protection/>
    </xf>
    <xf numFmtId="0" fontId="23" fillId="0" borderId="0" xfId="59" applyFont="1" applyBorder="1" applyAlignment="1">
      <alignment horizontal="center" wrapText="1"/>
      <protection/>
    </xf>
    <xf numFmtId="0" fontId="9" fillId="0" borderId="0" xfId="59" applyFont="1" applyBorder="1" applyAlignment="1">
      <alignment horizontal="center"/>
      <protection/>
    </xf>
    <xf numFmtId="0" fontId="9" fillId="0" borderId="0" xfId="59" applyFont="1" applyBorder="1" applyAlignment="1">
      <alignment horizontal="left" wrapText="1"/>
      <protection/>
    </xf>
    <xf numFmtId="0" fontId="9" fillId="0" borderId="0" xfId="59" applyFont="1" applyBorder="1" applyAlignment="1">
      <alignment horizontal="left" wrapText="1"/>
      <protection/>
    </xf>
    <xf numFmtId="0" fontId="9" fillId="0" borderId="0" xfId="59" applyFont="1" applyBorder="1" applyAlignment="1">
      <alignment horizontal="left" wrapText="1"/>
      <protection/>
    </xf>
    <xf numFmtId="0" fontId="3" fillId="0" borderId="0" xfId="59" applyFont="1" applyBorder="1" applyAlignment="1">
      <alignment horizontal="left"/>
      <protection/>
    </xf>
    <xf numFmtId="0" fontId="3" fillId="0" borderId="0" xfId="60" applyFont="1" applyFill="1" applyBorder="1" applyAlignment="1">
      <alignment horizontal="left" wrapText="1"/>
      <protection/>
    </xf>
    <xf numFmtId="0" fontId="3" fillId="0" borderId="0" xfId="60" applyFont="1" applyFill="1" applyBorder="1" applyAlignment="1">
      <alignment horizontal="left" wrapText="1"/>
      <protection/>
    </xf>
    <xf numFmtId="0" fontId="3" fillId="0" borderId="0" xfId="59" applyFont="1" applyBorder="1" applyAlignment="1">
      <alignment horizontal="left" wrapText="1"/>
      <protection/>
    </xf>
    <xf numFmtId="0" fontId="9" fillId="0" borderId="0" xfId="60" applyFont="1" applyFill="1" applyBorder="1" applyAlignment="1">
      <alignment horizontal="left" wrapText="1"/>
      <protection/>
    </xf>
    <xf numFmtId="0" fontId="3" fillId="0" borderId="0" xfId="59" applyFont="1" applyBorder="1" applyAlignment="1">
      <alignment horizontal="center"/>
      <protection/>
    </xf>
    <xf numFmtId="0" fontId="3" fillId="0" borderId="0" xfId="59" applyFont="1" applyBorder="1" applyAlignment="1">
      <alignment horizontal="left" wrapText="1"/>
      <protection/>
    </xf>
    <xf numFmtId="0" fontId="3" fillId="0" borderId="0" xfId="59" applyFont="1" applyBorder="1" applyAlignment="1">
      <alignment horizontal="left"/>
      <protection/>
    </xf>
    <xf numFmtId="0" fontId="3" fillId="0" borderId="0" xfId="59" applyFont="1" applyFill="1" applyBorder="1" applyAlignment="1">
      <alignment horizontal="center"/>
      <protection/>
    </xf>
    <xf numFmtId="0" fontId="24" fillId="0" borderId="0" xfId="60" applyFont="1" applyFill="1" applyBorder="1" applyAlignment="1">
      <alignment horizontal="left" wrapText="1"/>
      <protection/>
    </xf>
    <xf numFmtId="0" fontId="9" fillId="0" borderId="0" xfId="59" applyFont="1" applyBorder="1">
      <alignment/>
      <protection/>
    </xf>
    <xf numFmtId="0" fontId="9" fillId="0" borderId="0" xfId="59" applyFont="1" applyBorder="1" applyAlignment="1">
      <alignment horizontal="left"/>
      <protection/>
    </xf>
    <xf numFmtId="0" fontId="24" fillId="0" borderId="0" xfId="59" applyFont="1" applyBorder="1" applyAlignment="1">
      <alignment horizontal="left"/>
      <protection/>
    </xf>
    <xf numFmtId="0" fontId="0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5" fillId="0" borderId="40" xfId="0" applyFont="1" applyBorder="1" applyAlignment="1">
      <alignment/>
    </xf>
    <xf numFmtId="0" fontId="45" fillId="0" borderId="20" xfId="0" applyFont="1" applyBorder="1" applyAlignment="1">
      <alignment/>
    </xf>
    <xf numFmtId="0" fontId="45" fillId="0" borderId="27" xfId="0" applyFont="1" applyBorder="1" applyAlignment="1">
      <alignment/>
    </xf>
    <xf numFmtId="0" fontId="45" fillId="0" borderId="20" xfId="0" applyFont="1" applyFill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asn_2009 Propozimet" xfId="59"/>
    <cellStyle name="Normal_Sheet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ATOSI%20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A"/>
      <sheetName val="paga"/>
      <sheetName val="shitjet"/>
      <sheetName val="blerjet"/>
      <sheetName val="cenrt"/>
      <sheetName val="BANK DAL"/>
      <sheetName val="BANK euro"/>
      <sheetName val="banka pro kred"/>
      <sheetName val="makiner"/>
      <sheetName val="kliente 2012"/>
      <sheetName val="furnitore 2012"/>
      <sheetName val="Sheet1"/>
      <sheetName val="gjend 30.12.2013"/>
      <sheetName val="traktore 2013"/>
      <sheetName val="Sheet2"/>
      <sheetName val="shitje kliente 2013"/>
      <sheetName val="kliente mbi 300"/>
      <sheetName val="furnitore"/>
      <sheetName val="Sheet4"/>
      <sheetName val="Sheet3"/>
      <sheetName val="kliente furnit 2013"/>
    </sheetNames>
    <sheetDataSet>
      <sheetData sheetId="4">
        <row r="16">
          <cell r="Q16">
            <v>137202</v>
          </cell>
        </row>
        <row r="18">
          <cell r="R18">
            <v>159739.80000000005</v>
          </cell>
        </row>
        <row r="20">
          <cell r="R20">
            <v>7000</v>
          </cell>
        </row>
        <row r="21">
          <cell r="R21">
            <v>55184</v>
          </cell>
        </row>
        <row r="22">
          <cell r="Q22">
            <v>8159719.799999997</v>
          </cell>
        </row>
        <row r="24">
          <cell r="AC24">
            <v>48264465</v>
          </cell>
        </row>
        <row r="25">
          <cell r="Q25">
            <v>2663894</v>
          </cell>
        </row>
        <row r="64">
          <cell r="A64">
            <v>414380</v>
          </cell>
        </row>
        <row r="91">
          <cell r="L91">
            <v>41350472.14973516</v>
          </cell>
        </row>
      </sheetData>
      <sheetData sheetId="7">
        <row r="226">
          <cell r="K226">
            <v>680792</v>
          </cell>
        </row>
        <row r="227">
          <cell r="K227">
            <v>62591.731999999996</v>
          </cell>
        </row>
        <row r="228">
          <cell r="K228">
            <v>14722.4</v>
          </cell>
        </row>
        <row r="230">
          <cell r="K230">
            <v>641462</v>
          </cell>
        </row>
        <row r="232">
          <cell r="K232">
            <v>2840320</v>
          </cell>
        </row>
        <row r="233">
          <cell r="K233">
            <v>66922.004</v>
          </cell>
        </row>
        <row r="234">
          <cell r="K234">
            <v>9800</v>
          </cell>
        </row>
        <row r="235">
          <cell r="K235">
            <v>7279238.136</v>
          </cell>
        </row>
      </sheetData>
      <sheetData sheetId="20">
        <row r="40">
          <cell r="I40">
            <v>3518806.019999995</v>
          </cell>
          <cell r="J40">
            <v>9551508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J55"/>
  <sheetViews>
    <sheetView zoomScalePageLayoutView="0" workbookViewId="0" topLeftCell="A1">
      <selection activeCell="C2" sqref="C2:J54"/>
    </sheetView>
  </sheetViews>
  <sheetFormatPr defaultColWidth="9.140625" defaultRowHeight="12.75"/>
  <cols>
    <col min="2" max="2" width="1.28515625" style="0" customWidth="1"/>
    <col min="10" max="10" width="12.7109375" style="0" customWidth="1"/>
  </cols>
  <sheetData>
    <row r="1" ht="13.5" thickBot="1"/>
    <row r="2" spans="3:10" ht="12.75">
      <c r="C2" s="4"/>
      <c r="D2" s="5"/>
      <c r="E2" s="5"/>
      <c r="F2" s="5"/>
      <c r="G2" s="5"/>
      <c r="H2" s="5"/>
      <c r="I2" s="5"/>
      <c r="J2" s="6"/>
    </row>
    <row r="3" spans="3:10" ht="15.75">
      <c r="C3" s="7"/>
      <c r="D3" s="2" t="s">
        <v>0</v>
      </c>
      <c r="E3" s="2"/>
      <c r="F3" s="2"/>
      <c r="G3" s="316" t="s">
        <v>268</v>
      </c>
      <c r="H3" s="316"/>
      <c r="I3" s="316"/>
      <c r="J3" s="8"/>
    </row>
    <row r="4" spans="3:10" ht="12.75">
      <c r="C4" s="7"/>
      <c r="D4" s="2" t="s">
        <v>1</v>
      </c>
      <c r="E4" s="2"/>
      <c r="F4" s="2"/>
      <c r="G4" s="318" t="s">
        <v>264</v>
      </c>
      <c r="H4" s="318"/>
      <c r="I4" s="318"/>
      <c r="J4" s="8"/>
    </row>
    <row r="5" spans="3:10" ht="12.75">
      <c r="C5" s="7"/>
      <c r="D5" s="2" t="s">
        <v>2</v>
      </c>
      <c r="E5" s="2"/>
      <c r="F5" s="317" t="s">
        <v>265</v>
      </c>
      <c r="G5" s="317"/>
      <c r="H5" s="317"/>
      <c r="I5" s="317"/>
      <c r="J5" s="8"/>
    </row>
    <row r="6" spans="3:10" ht="12.75">
      <c r="C6" s="7"/>
      <c r="D6" s="2"/>
      <c r="E6" s="2"/>
      <c r="F6" s="2"/>
      <c r="G6" s="2"/>
      <c r="H6" s="321"/>
      <c r="I6" s="321"/>
      <c r="J6" s="8"/>
    </row>
    <row r="7" spans="3:10" ht="12.75">
      <c r="C7" s="7"/>
      <c r="D7" s="3" t="s">
        <v>3</v>
      </c>
      <c r="E7" s="2"/>
      <c r="F7" s="136" t="s">
        <v>266</v>
      </c>
      <c r="G7" s="317"/>
      <c r="H7" s="317"/>
      <c r="I7" s="136"/>
      <c r="J7" s="8"/>
    </row>
    <row r="8" spans="3:10" ht="12.75">
      <c r="C8" s="7"/>
      <c r="D8" s="3" t="s">
        <v>4</v>
      </c>
      <c r="E8" s="2"/>
      <c r="F8" s="137"/>
      <c r="G8" s="318"/>
      <c r="H8" s="318"/>
      <c r="I8" s="137"/>
      <c r="J8" s="8"/>
    </row>
    <row r="9" spans="3:10" ht="12.75">
      <c r="C9" s="7"/>
      <c r="D9" s="2"/>
      <c r="E9" s="2"/>
      <c r="F9" s="2"/>
      <c r="G9" s="2"/>
      <c r="H9" s="2"/>
      <c r="I9" s="2"/>
      <c r="J9" s="8"/>
    </row>
    <row r="10" spans="3:10" ht="12.75">
      <c r="C10" s="7"/>
      <c r="D10" s="3" t="s">
        <v>5</v>
      </c>
      <c r="E10" s="2"/>
      <c r="F10" s="319" t="s">
        <v>269</v>
      </c>
      <c r="G10" s="319"/>
      <c r="H10" s="319"/>
      <c r="I10" s="319"/>
      <c r="J10" s="320"/>
    </row>
    <row r="11" spans="3:10" ht="12.75">
      <c r="C11" s="7"/>
      <c r="D11" s="2"/>
      <c r="E11" s="2"/>
      <c r="F11" s="318"/>
      <c r="G11" s="318"/>
      <c r="H11" s="318"/>
      <c r="I11" s="318"/>
      <c r="J11" s="8"/>
    </row>
    <row r="12" spans="3:10" ht="12.75">
      <c r="C12" s="7"/>
      <c r="D12" s="2"/>
      <c r="E12" s="2"/>
      <c r="F12" s="2"/>
      <c r="G12" s="2"/>
      <c r="H12" s="2"/>
      <c r="I12" s="2"/>
      <c r="J12" s="8"/>
    </row>
    <row r="13" spans="3:10" ht="12.75">
      <c r="C13" s="7"/>
      <c r="D13" s="2"/>
      <c r="E13" s="2"/>
      <c r="F13" s="2"/>
      <c r="G13" s="2"/>
      <c r="H13" s="2"/>
      <c r="I13" s="2"/>
      <c r="J13" s="8"/>
    </row>
    <row r="14" spans="3:10" ht="12.75">
      <c r="C14" s="7"/>
      <c r="D14" s="2"/>
      <c r="E14" s="2"/>
      <c r="F14" s="2"/>
      <c r="G14" s="2"/>
      <c r="H14" s="2"/>
      <c r="I14" s="2"/>
      <c r="J14" s="8"/>
    </row>
    <row r="15" spans="3:10" ht="12.75">
      <c r="C15" s="7"/>
      <c r="D15" s="2"/>
      <c r="E15" s="2"/>
      <c r="F15" s="2"/>
      <c r="G15" s="2"/>
      <c r="H15" s="2"/>
      <c r="I15" s="2"/>
      <c r="J15" s="8"/>
    </row>
    <row r="16" spans="3:10" ht="12.75">
      <c r="C16" s="7"/>
      <c r="D16" s="2"/>
      <c r="E16" s="2"/>
      <c r="F16" s="2"/>
      <c r="G16" s="2"/>
      <c r="H16" s="2"/>
      <c r="I16" s="2"/>
      <c r="J16" s="8"/>
    </row>
    <row r="17" spans="3:10" ht="12.75">
      <c r="C17" s="7"/>
      <c r="D17" s="2"/>
      <c r="E17" s="2"/>
      <c r="F17" s="2"/>
      <c r="G17" s="2"/>
      <c r="H17" s="2"/>
      <c r="I17" s="2"/>
      <c r="J17" s="8"/>
    </row>
    <row r="18" spans="3:10" ht="12.75">
      <c r="C18" s="7"/>
      <c r="D18" s="2"/>
      <c r="E18" s="2"/>
      <c r="F18" s="2"/>
      <c r="G18" s="2"/>
      <c r="H18" s="2"/>
      <c r="I18" s="2"/>
      <c r="J18" s="8"/>
    </row>
    <row r="19" spans="3:10" ht="18">
      <c r="C19" s="7"/>
      <c r="D19" s="323" t="s">
        <v>6</v>
      </c>
      <c r="E19" s="323"/>
      <c r="F19" s="323"/>
      <c r="G19" s="323"/>
      <c r="H19" s="323"/>
      <c r="I19" s="323"/>
      <c r="J19" s="8"/>
    </row>
    <row r="20" spans="3:10" ht="12.75">
      <c r="C20" s="7"/>
      <c r="D20" s="2"/>
      <c r="E20" s="2"/>
      <c r="F20" s="2"/>
      <c r="G20" s="2"/>
      <c r="H20" s="2"/>
      <c r="I20" s="2"/>
      <c r="J20" s="8"/>
    </row>
    <row r="21" spans="3:10" ht="12.75">
      <c r="C21" s="7"/>
      <c r="D21" s="2" t="s">
        <v>7</v>
      </c>
      <c r="E21" s="2"/>
      <c r="F21" s="2"/>
      <c r="G21" s="2"/>
      <c r="H21" s="2"/>
      <c r="I21" s="2"/>
      <c r="J21" s="8"/>
    </row>
    <row r="22" spans="3:10" ht="12.75">
      <c r="C22" s="7" t="s">
        <v>8</v>
      </c>
      <c r="D22" s="2"/>
      <c r="E22" s="2"/>
      <c r="F22" s="2"/>
      <c r="G22" s="2"/>
      <c r="H22" s="2"/>
      <c r="I22" s="2"/>
      <c r="J22" s="8"/>
    </row>
    <row r="23" spans="3:10" ht="12.75">
      <c r="C23" s="7"/>
      <c r="D23" s="2"/>
      <c r="E23" s="2"/>
      <c r="F23" s="2"/>
      <c r="G23" s="2"/>
      <c r="H23" s="2"/>
      <c r="I23" s="2"/>
      <c r="J23" s="8"/>
    </row>
    <row r="24" spans="3:10" ht="12.75">
      <c r="C24" s="7"/>
      <c r="D24" s="2"/>
      <c r="E24" s="2"/>
      <c r="F24" s="2"/>
      <c r="G24" s="2"/>
      <c r="H24" s="2"/>
      <c r="I24" s="2"/>
      <c r="J24" s="8"/>
    </row>
    <row r="25" spans="3:10" ht="12.75">
      <c r="C25" s="7"/>
      <c r="D25" s="2"/>
      <c r="E25" s="2"/>
      <c r="F25" s="2"/>
      <c r="G25" s="2"/>
      <c r="H25" s="2"/>
      <c r="I25" s="2"/>
      <c r="J25" s="8"/>
    </row>
    <row r="26" spans="3:10" ht="18">
      <c r="C26" s="7"/>
      <c r="D26" s="2"/>
      <c r="E26" s="136" t="s">
        <v>9</v>
      </c>
      <c r="F26" s="136"/>
      <c r="G26" s="160">
        <v>2013</v>
      </c>
      <c r="H26" s="136"/>
      <c r="I26" s="2"/>
      <c r="J26" s="8"/>
    </row>
    <row r="27" spans="3:10" ht="12.75">
      <c r="C27" s="7"/>
      <c r="D27" s="2"/>
      <c r="E27" s="2"/>
      <c r="F27" s="2"/>
      <c r="G27" s="2"/>
      <c r="H27" s="2"/>
      <c r="I27" s="2"/>
      <c r="J27" s="8"/>
    </row>
    <row r="28" spans="3:10" ht="12.75">
      <c r="C28" s="7"/>
      <c r="D28" s="2"/>
      <c r="E28" s="2"/>
      <c r="F28" s="2"/>
      <c r="G28" s="2"/>
      <c r="H28" s="2"/>
      <c r="I28" s="2"/>
      <c r="J28" s="8"/>
    </row>
    <row r="29" spans="3:10" ht="12.75">
      <c r="C29" s="7"/>
      <c r="D29" s="2"/>
      <c r="E29" s="2"/>
      <c r="F29" s="2"/>
      <c r="G29" s="2"/>
      <c r="H29" s="2"/>
      <c r="I29" s="2"/>
      <c r="J29" s="8"/>
    </row>
    <row r="30" spans="3:10" ht="12.75">
      <c r="C30" s="7"/>
      <c r="D30" s="2"/>
      <c r="E30" s="2"/>
      <c r="F30" s="2"/>
      <c r="G30" s="2"/>
      <c r="H30" s="2"/>
      <c r="I30" s="2"/>
      <c r="J30" s="8"/>
    </row>
    <row r="31" spans="3:10" ht="12.75">
      <c r="C31" s="7"/>
      <c r="D31" s="2"/>
      <c r="E31" s="2"/>
      <c r="F31" s="2"/>
      <c r="G31" s="2"/>
      <c r="H31" s="2"/>
      <c r="I31" s="2"/>
      <c r="J31" s="8"/>
    </row>
    <row r="32" spans="3:10" ht="12.75">
      <c r="C32" s="7"/>
      <c r="D32" s="2"/>
      <c r="E32" s="2"/>
      <c r="F32" s="2"/>
      <c r="G32" s="2"/>
      <c r="H32" s="2"/>
      <c r="I32" s="2"/>
      <c r="J32" s="8"/>
    </row>
    <row r="33" spans="3:10" ht="12.75">
      <c r="C33" s="7"/>
      <c r="D33" s="2"/>
      <c r="E33" s="2"/>
      <c r="F33" s="2"/>
      <c r="G33" s="2"/>
      <c r="H33" s="2"/>
      <c r="I33" s="2"/>
      <c r="J33" s="8"/>
    </row>
    <row r="34" spans="3:10" ht="12.75">
      <c r="C34" s="7"/>
      <c r="D34" s="2"/>
      <c r="E34" s="2"/>
      <c r="F34" s="2"/>
      <c r="G34" s="2"/>
      <c r="H34" s="2"/>
      <c r="I34" s="2"/>
      <c r="J34" s="8"/>
    </row>
    <row r="35" spans="3:10" ht="12.75">
      <c r="C35" s="7"/>
      <c r="D35" s="2"/>
      <c r="E35" s="2"/>
      <c r="F35" s="2"/>
      <c r="G35" s="2"/>
      <c r="H35" s="2"/>
      <c r="I35" s="2"/>
      <c r="J35" s="8"/>
    </row>
    <row r="36" spans="3:10" ht="12.75">
      <c r="C36" s="7"/>
      <c r="D36" s="2"/>
      <c r="E36" s="2"/>
      <c r="F36" s="2"/>
      <c r="G36" s="2"/>
      <c r="H36" s="2"/>
      <c r="I36" s="2"/>
      <c r="J36" s="8"/>
    </row>
    <row r="37" spans="3:10" ht="12.75">
      <c r="C37" s="7"/>
      <c r="D37" s="2"/>
      <c r="E37" s="2"/>
      <c r="F37" s="2"/>
      <c r="G37" s="2"/>
      <c r="H37" s="2"/>
      <c r="I37" s="2"/>
      <c r="J37" s="8"/>
    </row>
    <row r="38" spans="3:10" ht="12.75">
      <c r="C38" s="7"/>
      <c r="D38" s="2"/>
      <c r="E38" s="2"/>
      <c r="F38" s="2"/>
      <c r="G38" s="2"/>
      <c r="H38" s="2"/>
      <c r="I38" s="2"/>
      <c r="J38" s="8"/>
    </row>
    <row r="39" spans="3:10" ht="12.75">
      <c r="C39" s="7"/>
      <c r="D39" s="2"/>
      <c r="E39" s="2"/>
      <c r="F39" s="2"/>
      <c r="G39" s="2"/>
      <c r="H39" s="2"/>
      <c r="I39" s="2"/>
      <c r="J39" s="8"/>
    </row>
    <row r="40" spans="3:10" ht="12.75">
      <c r="C40" s="7" t="s">
        <v>10</v>
      </c>
      <c r="D40" s="2"/>
      <c r="E40" s="2"/>
      <c r="F40" s="2"/>
      <c r="G40" s="2"/>
      <c r="H40" s="2"/>
      <c r="I40" s="321"/>
      <c r="J40" s="322"/>
    </row>
    <row r="41" spans="3:10" ht="12.75">
      <c r="C41" s="7" t="s">
        <v>11</v>
      </c>
      <c r="D41" s="2"/>
      <c r="E41" s="2"/>
      <c r="F41" s="2"/>
      <c r="G41" s="2"/>
      <c r="H41" s="2"/>
      <c r="I41" s="321"/>
      <c r="J41" s="322"/>
    </row>
    <row r="42" spans="3:10" ht="12.75">
      <c r="C42" s="7" t="s">
        <v>12</v>
      </c>
      <c r="D42" s="2"/>
      <c r="E42" s="2"/>
      <c r="F42" s="2"/>
      <c r="G42" s="2"/>
      <c r="H42" s="2" t="s">
        <v>267</v>
      </c>
      <c r="I42" s="321"/>
      <c r="J42" s="322"/>
    </row>
    <row r="43" spans="3:10" ht="12.75">
      <c r="C43" s="7" t="s">
        <v>13</v>
      </c>
      <c r="D43" s="2"/>
      <c r="E43" s="2"/>
      <c r="F43" s="2"/>
      <c r="G43" s="2"/>
      <c r="H43" s="2" t="s">
        <v>267</v>
      </c>
      <c r="I43" s="321"/>
      <c r="J43" s="322"/>
    </row>
    <row r="44" spans="3:10" ht="12.75">
      <c r="C44" s="7"/>
      <c r="D44" s="2"/>
      <c r="E44" s="2"/>
      <c r="F44" s="2"/>
      <c r="G44" s="2"/>
      <c r="H44" s="2"/>
      <c r="I44" s="2"/>
      <c r="J44" s="8"/>
    </row>
    <row r="45" spans="3:10" ht="12.75">
      <c r="C45" s="7"/>
      <c r="D45" s="2"/>
      <c r="E45" s="2"/>
      <c r="F45" s="2"/>
      <c r="G45" s="2"/>
      <c r="H45" s="2"/>
      <c r="I45" s="2"/>
      <c r="J45" s="8"/>
    </row>
    <row r="46" spans="3:10" ht="12.75">
      <c r="C46" s="7" t="s">
        <v>14</v>
      </c>
      <c r="D46" s="2"/>
      <c r="E46" s="2"/>
      <c r="F46" s="2"/>
      <c r="G46" s="2"/>
      <c r="H46" s="2" t="s">
        <v>15</v>
      </c>
      <c r="I46" s="2" t="s">
        <v>557</v>
      </c>
      <c r="J46" s="8"/>
    </row>
    <row r="47" spans="3:10" ht="12.75">
      <c r="C47" s="7"/>
      <c r="D47" s="2"/>
      <c r="E47" s="2"/>
      <c r="F47" s="2"/>
      <c r="G47" s="2"/>
      <c r="H47" s="2" t="s">
        <v>16</v>
      </c>
      <c r="I47" s="2" t="s">
        <v>558</v>
      </c>
      <c r="J47" s="8"/>
    </row>
    <row r="48" spans="3:10" ht="12.75">
      <c r="C48" s="9"/>
      <c r="D48" s="1"/>
      <c r="E48" s="1"/>
      <c r="F48" s="1"/>
      <c r="G48" s="1"/>
      <c r="H48" s="1"/>
      <c r="I48" s="1"/>
      <c r="J48" s="10"/>
    </row>
    <row r="49" spans="3:10" ht="12.75">
      <c r="C49" s="7" t="s">
        <v>218</v>
      </c>
      <c r="D49" s="2"/>
      <c r="E49" s="2"/>
      <c r="F49" s="2"/>
      <c r="G49" s="2"/>
      <c r="H49" s="2"/>
      <c r="I49" s="321" t="s">
        <v>559</v>
      </c>
      <c r="J49" s="322"/>
    </row>
    <row r="50" spans="3:10" ht="12.75">
      <c r="C50" s="7"/>
      <c r="D50" s="2"/>
      <c r="E50" s="2"/>
      <c r="F50" s="2"/>
      <c r="G50" s="2"/>
      <c r="H50" s="2"/>
      <c r="I50" s="2"/>
      <c r="J50" s="8"/>
    </row>
    <row r="51" spans="3:10" ht="12.75">
      <c r="C51" s="7"/>
      <c r="D51" s="2"/>
      <c r="E51" s="2"/>
      <c r="F51" s="2"/>
      <c r="G51" s="2"/>
      <c r="H51" s="2"/>
      <c r="I51" s="2"/>
      <c r="J51" s="8"/>
    </row>
    <row r="52" spans="3:10" ht="12.75">
      <c r="C52" s="9"/>
      <c r="D52" s="1"/>
      <c r="E52" s="1"/>
      <c r="F52" s="1"/>
      <c r="G52" s="1"/>
      <c r="H52" s="1"/>
      <c r="I52" s="1"/>
      <c r="J52" s="10"/>
    </row>
    <row r="53" spans="3:10" ht="12.75">
      <c r="C53" s="9"/>
      <c r="D53" s="1"/>
      <c r="E53" s="1"/>
      <c r="F53" s="1"/>
      <c r="G53" s="1"/>
      <c r="H53" s="1"/>
      <c r="I53" s="1"/>
      <c r="J53" s="10"/>
    </row>
    <row r="54" spans="3:10" ht="13.5" thickBot="1">
      <c r="C54" s="11"/>
      <c r="D54" s="12"/>
      <c r="E54" s="12"/>
      <c r="F54" s="12"/>
      <c r="G54" s="12"/>
      <c r="H54" s="12"/>
      <c r="I54" s="12"/>
      <c r="J54" s="13"/>
    </row>
    <row r="55" spans="3:10" ht="12.75">
      <c r="C55" s="1"/>
      <c r="D55" s="1"/>
      <c r="E55" s="1"/>
      <c r="F55" s="1"/>
      <c r="G55" s="1"/>
      <c r="H55" s="1"/>
      <c r="I55" s="1"/>
      <c r="J55" s="1"/>
    </row>
  </sheetData>
  <sheetProtection/>
  <mergeCells count="14">
    <mergeCell ref="I43:J43"/>
    <mergeCell ref="I49:J49"/>
    <mergeCell ref="D19:I19"/>
    <mergeCell ref="I40:J40"/>
    <mergeCell ref="I41:J41"/>
    <mergeCell ref="I42:J42"/>
    <mergeCell ref="G3:I3"/>
    <mergeCell ref="G7:H7"/>
    <mergeCell ref="G8:H8"/>
    <mergeCell ref="F11:I11"/>
    <mergeCell ref="F10:J10"/>
    <mergeCell ref="G4:I4"/>
    <mergeCell ref="F5:I5"/>
    <mergeCell ref="H6:I6"/>
  </mergeCells>
  <printOptions/>
  <pageMargins left="0.75" right="0.75" top="0.83" bottom="0.94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N194"/>
  <sheetViews>
    <sheetView tabSelected="1" zoomScalePageLayoutView="0" workbookViewId="0" topLeftCell="A9">
      <selection activeCell="B2" sqref="B2:J125"/>
    </sheetView>
  </sheetViews>
  <sheetFormatPr defaultColWidth="9.140625" defaultRowHeight="12.75"/>
  <cols>
    <col min="1" max="1" width="7.140625" style="0" customWidth="1"/>
    <col min="2" max="2" width="4.57421875" style="0" customWidth="1"/>
    <col min="3" max="3" width="10.28125" style="0" customWidth="1"/>
    <col min="4" max="4" width="14.8515625" style="0" customWidth="1"/>
    <col min="5" max="5" width="9.8515625" style="0" customWidth="1"/>
    <col min="6" max="6" width="8.7109375" style="0" customWidth="1"/>
    <col min="8" max="8" width="14.57421875" style="0" customWidth="1"/>
    <col min="9" max="9" width="10.57421875" style="0" customWidth="1"/>
    <col min="10" max="10" width="10.00390625" style="0" customWidth="1"/>
    <col min="11" max="11" width="9.00390625" style="0" customWidth="1"/>
  </cols>
  <sheetData>
    <row r="1" ht="13.5" thickBot="1"/>
    <row r="2" spans="2:10" ht="12.75">
      <c r="B2" s="46"/>
      <c r="C2" s="47"/>
      <c r="D2" s="47"/>
      <c r="E2" s="47"/>
      <c r="F2" s="47"/>
      <c r="G2" s="47"/>
      <c r="H2" s="47"/>
      <c r="I2" s="47"/>
      <c r="J2" s="48"/>
    </row>
    <row r="3" spans="2:10" ht="12.75">
      <c r="B3" s="9"/>
      <c r="C3" s="1"/>
      <c r="D3" s="321" t="s">
        <v>185</v>
      </c>
      <c r="E3" s="321"/>
      <c r="F3" s="321"/>
      <c r="G3" s="321"/>
      <c r="H3" s="321"/>
      <c r="I3" s="1"/>
      <c r="J3" s="10"/>
    </row>
    <row r="4" spans="2:10" ht="12.75">
      <c r="B4" s="9"/>
      <c r="C4" s="1"/>
      <c r="D4" s="1"/>
      <c r="E4" s="1"/>
      <c r="F4" s="1"/>
      <c r="G4" s="1"/>
      <c r="H4" s="1"/>
      <c r="I4" s="1"/>
      <c r="J4" s="10"/>
    </row>
    <row r="5" spans="2:10" ht="12.75">
      <c r="B5" s="9"/>
      <c r="C5" s="1" t="s">
        <v>263</v>
      </c>
      <c r="D5" s="1"/>
      <c r="E5" s="1"/>
      <c r="F5" s="1"/>
      <c r="G5" s="1"/>
      <c r="H5" s="1"/>
      <c r="I5" s="1"/>
      <c r="J5" s="10"/>
    </row>
    <row r="6" spans="2:10" ht="12.75">
      <c r="B6" s="9"/>
      <c r="C6" s="157" t="s">
        <v>224</v>
      </c>
      <c r="D6" s="1"/>
      <c r="E6" s="1"/>
      <c r="F6" s="1"/>
      <c r="G6" s="1"/>
      <c r="H6" s="1"/>
      <c r="I6" s="1"/>
      <c r="J6" s="10"/>
    </row>
    <row r="7" spans="2:10" ht="12.75">
      <c r="B7" s="9"/>
      <c r="C7" s="157" t="s">
        <v>273</v>
      </c>
      <c r="D7" s="1"/>
      <c r="E7" s="1"/>
      <c r="F7" s="1"/>
      <c r="G7" s="1"/>
      <c r="H7" s="1"/>
      <c r="I7" s="1"/>
      <c r="J7" s="10"/>
    </row>
    <row r="8" spans="2:10" ht="12.75">
      <c r="B8" s="9"/>
      <c r="C8" s="303" t="s">
        <v>582</v>
      </c>
      <c r="D8" s="1"/>
      <c r="E8" s="1"/>
      <c r="F8" s="1"/>
      <c r="G8" s="1"/>
      <c r="H8" s="1"/>
      <c r="I8" s="1"/>
      <c r="J8" s="10"/>
    </row>
    <row r="9" spans="2:10" ht="12.75">
      <c r="B9" s="9"/>
      <c r="C9" s="193" t="s">
        <v>274</v>
      </c>
      <c r="D9" s="1"/>
      <c r="E9" s="1"/>
      <c r="F9" s="1"/>
      <c r="G9" s="1"/>
      <c r="H9" s="1"/>
      <c r="I9" s="1"/>
      <c r="J9" s="10"/>
    </row>
    <row r="10" spans="2:10" ht="12.75">
      <c r="B10" s="9"/>
      <c r="C10" s="303" t="s">
        <v>583</v>
      </c>
      <c r="D10" s="1"/>
      <c r="E10" s="1"/>
      <c r="F10" s="1"/>
      <c r="G10" s="1"/>
      <c r="H10" s="157"/>
      <c r="I10" s="1"/>
      <c r="J10" s="10"/>
    </row>
    <row r="11" spans="2:10" ht="12.75">
      <c r="B11" s="9"/>
      <c r="C11" s="193" t="s">
        <v>275</v>
      </c>
      <c r="D11" s="1"/>
      <c r="E11" s="1"/>
      <c r="F11" s="1"/>
      <c r="G11" s="1"/>
      <c r="H11" s="1"/>
      <c r="I11" s="1"/>
      <c r="J11" s="10"/>
    </row>
    <row r="12" spans="2:10" ht="12.75">
      <c r="B12" s="9"/>
      <c r="C12" s="303" t="s">
        <v>584</v>
      </c>
      <c r="D12" s="1"/>
      <c r="E12" s="1"/>
      <c r="F12" s="1"/>
      <c r="G12" s="1"/>
      <c r="H12" s="1"/>
      <c r="I12" s="1"/>
      <c r="J12" s="10"/>
    </row>
    <row r="13" spans="2:10" ht="12.75">
      <c r="B13" s="9"/>
      <c r="C13" s="157"/>
      <c r="D13" s="1"/>
      <c r="E13" s="1"/>
      <c r="F13" s="1"/>
      <c r="G13" s="1"/>
      <c r="H13" s="1"/>
      <c r="I13" s="1"/>
      <c r="J13" s="10"/>
    </row>
    <row r="14" spans="2:10" ht="15.75">
      <c r="B14" s="181">
        <v>6</v>
      </c>
      <c r="C14" s="175" t="s">
        <v>276</v>
      </c>
      <c r="D14" s="1"/>
      <c r="E14" s="1"/>
      <c r="F14" s="1"/>
      <c r="G14" s="1"/>
      <c r="H14" s="1"/>
      <c r="I14" s="1"/>
      <c r="J14" s="10"/>
    </row>
    <row r="15" spans="2:10" ht="12.75">
      <c r="B15" s="9"/>
      <c r="C15" s="174"/>
      <c r="D15" s="1"/>
      <c r="E15" s="182"/>
      <c r="F15" s="1"/>
      <c r="G15" s="177"/>
      <c r="H15" s="1"/>
      <c r="I15" s="1"/>
      <c r="J15" s="10"/>
    </row>
    <row r="16" spans="2:10" ht="12.75">
      <c r="B16" s="9"/>
      <c r="C16" s="196" t="s">
        <v>513</v>
      </c>
      <c r="D16" s="55"/>
      <c r="E16" s="197">
        <f>'AKTIVI '!F8</f>
        <v>7279238.136</v>
      </c>
      <c r="F16" s="55" t="s">
        <v>271</v>
      </c>
      <c r="G16" s="177"/>
      <c r="H16" s="1"/>
      <c r="I16" s="1"/>
      <c r="J16" s="10"/>
    </row>
    <row r="17" spans="2:10" ht="12.75">
      <c r="B17" s="9"/>
      <c r="C17" s="178"/>
      <c r="D17" s="55"/>
      <c r="E17" s="55"/>
      <c r="F17" s="55" t="s">
        <v>271</v>
      </c>
      <c r="G17" s="1"/>
      <c r="H17" s="1"/>
      <c r="I17" s="1"/>
      <c r="J17" s="10"/>
    </row>
    <row r="18" spans="2:10" ht="12.75">
      <c r="B18" s="9"/>
      <c r="C18" s="178"/>
      <c r="D18" s="55"/>
      <c r="E18" s="55"/>
      <c r="F18" s="55"/>
      <c r="G18" s="177"/>
      <c r="H18" s="1"/>
      <c r="I18" s="1"/>
      <c r="J18" s="10"/>
    </row>
    <row r="19" spans="2:10" ht="12.75">
      <c r="B19" s="9"/>
      <c r="C19" s="178" t="s">
        <v>272</v>
      </c>
      <c r="D19" s="55"/>
      <c r="E19" s="198">
        <f>SUM(E16:E18)</f>
        <v>7279238.136</v>
      </c>
      <c r="F19" s="55" t="s">
        <v>271</v>
      </c>
      <c r="G19" s="1"/>
      <c r="H19" s="1"/>
      <c r="I19" s="1"/>
      <c r="J19" s="10"/>
    </row>
    <row r="20" spans="2:10" ht="12.75">
      <c r="B20" s="9"/>
      <c r="C20" s="1"/>
      <c r="D20" s="1"/>
      <c r="E20" s="1"/>
      <c r="F20" s="1"/>
      <c r="G20" s="1"/>
      <c r="H20" s="1"/>
      <c r="I20" s="1"/>
      <c r="J20" s="10"/>
    </row>
    <row r="21" spans="2:10" ht="15.75">
      <c r="B21" s="181">
        <v>7</v>
      </c>
      <c r="C21" s="175" t="s">
        <v>277</v>
      </c>
      <c r="D21" s="175"/>
      <c r="E21" s="179"/>
      <c r="F21" s="1"/>
      <c r="G21" s="199">
        <v>8</v>
      </c>
      <c r="H21" s="200" t="s">
        <v>279</v>
      </c>
      <c r="I21" s="200"/>
      <c r="J21" s="10"/>
    </row>
    <row r="22" spans="2:10" ht="12.75">
      <c r="B22" s="9"/>
      <c r="C22" s="1"/>
      <c r="D22" s="1"/>
      <c r="E22" s="1"/>
      <c r="F22" s="1"/>
      <c r="G22" s="1"/>
      <c r="H22" s="1"/>
      <c r="I22" s="177"/>
      <c r="J22" s="285"/>
    </row>
    <row r="23" spans="3:10" ht="12.75">
      <c r="C23" s="331" t="s">
        <v>563</v>
      </c>
      <c r="D23" s="331"/>
      <c r="F23" s="1"/>
      <c r="H23" s="332" t="s">
        <v>570</v>
      </c>
      <c r="I23" s="332"/>
      <c r="J23" s="332"/>
    </row>
    <row r="24" spans="3:10" ht="12.75">
      <c r="C24" s="294"/>
      <c r="D24" s="294"/>
      <c r="F24" s="1"/>
      <c r="G24" s="55" t="s">
        <v>18</v>
      </c>
      <c r="H24" s="55" t="s">
        <v>172</v>
      </c>
      <c r="I24" s="55" t="s">
        <v>514</v>
      </c>
      <c r="J24" s="55" t="s">
        <v>515</v>
      </c>
    </row>
    <row r="25" spans="2:10" ht="12.75">
      <c r="B25" s="55" t="s">
        <v>18</v>
      </c>
      <c r="C25" s="295" t="s">
        <v>564</v>
      </c>
      <c r="D25" s="295" t="s">
        <v>565</v>
      </c>
      <c r="E25" s="55" t="s">
        <v>525</v>
      </c>
      <c r="F25" s="1"/>
      <c r="G25" s="55">
        <v>1</v>
      </c>
      <c r="H25" s="55" t="s">
        <v>516</v>
      </c>
      <c r="I25" s="55">
        <v>0</v>
      </c>
      <c r="J25" s="55">
        <v>301143</v>
      </c>
    </row>
    <row r="26" spans="2:10" ht="12.75">
      <c r="B26" s="55">
        <v>1</v>
      </c>
      <c r="C26" s="296" t="s">
        <v>566</v>
      </c>
      <c r="D26" s="296">
        <v>360000</v>
      </c>
      <c r="E26" s="55" t="s">
        <v>525</v>
      </c>
      <c r="F26" s="1"/>
      <c r="G26" s="55">
        <v>2</v>
      </c>
      <c r="H26" s="55" t="s">
        <v>517</v>
      </c>
      <c r="I26" s="55">
        <v>0</v>
      </c>
      <c r="J26" s="55">
        <v>322791</v>
      </c>
    </row>
    <row r="27" spans="2:10" ht="12.75">
      <c r="B27" s="55">
        <v>2</v>
      </c>
      <c r="C27" s="296" t="s">
        <v>567</v>
      </c>
      <c r="D27" s="296">
        <v>600000</v>
      </c>
      <c r="E27" s="55" t="s">
        <v>525</v>
      </c>
      <c r="F27" s="1"/>
      <c r="G27" s="55">
        <v>3</v>
      </c>
      <c r="H27" s="55" t="s">
        <v>518</v>
      </c>
      <c r="I27" s="55">
        <v>0</v>
      </c>
      <c r="J27" s="55">
        <v>427691</v>
      </c>
    </row>
    <row r="28" spans="2:10" ht="12.75">
      <c r="B28" s="55">
        <v>3</v>
      </c>
      <c r="C28" s="296" t="s">
        <v>568</v>
      </c>
      <c r="D28" s="296">
        <v>660000</v>
      </c>
      <c r="E28" s="55" t="s">
        <v>525</v>
      </c>
      <c r="F28" s="1"/>
      <c r="G28" s="55">
        <v>4</v>
      </c>
      <c r="H28" s="55" t="s">
        <v>519</v>
      </c>
      <c r="I28" s="55">
        <v>0</v>
      </c>
      <c r="J28" s="55">
        <v>2169556</v>
      </c>
    </row>
    <row r="29" spans="2:10" ht="12.75">
      <c r="B29" s="55">
        <v>4</v>
      </c>
      <c r="C29" s="297" t="s">
        <v>526</v>
      </c>
      <c r="D29" s="297">
        <v>528000</v>
      </c>
      <c r="E29" s="55" t="s">
        <v>525</v>
      </c>
      <c r="F29" s="1"/>
      <c r="G29" s="55">
        <v>5</v>
      </c>
      <c r="H29" s="55" t="s">
        <v>520</v>
      </c>
      <c r="I29" s="55">
        <v>0</v>
      </c>
      <c r="J29" s="55">
        <v>383336</v>
      </c>
    </row>
    <row r="30" spans="2:10" ht="12.75">
      <c r="B30" s="55">
        <v>5</v>
      </c>
      <c r="C30" s="297" t="s">
        <v>527</v>
      </c>
      <c r="D30" s="297">
        <v>306960</v>
      </c>
      <c r="E30" s="55" t="s">
        <v>525</v>
      </c>
      <c r="F30" s="1"/>
      <c r="G30" s="55">
        <v>6</v>
      </c>
      <c r="H30" s="55" t="s">
        <v>521</v>
      </c>
      <c r="I30" s="55">
        <v>0</v>
      </c>
      <c r="J30" s="55">
        <v>345802</v>
      </c>
    </row>
    <row r="31" spans="2:10" ht="12.75">
      <c r="B31" s="55">
        <v>6</v>
      </c>
      <c r="C31" s="297" t="s">
        <v>528</v>
      </c>
      <c r="D31" s="297">
        <v>452160</v>
      </c>
      <c r="E31" s="55" t="s">
        <v>525</v>
      </c>
      <c r="F31" s="1"/>
      <c r="G31" s="55">
        <v>7</v>
      </c>
      <c r="H31" s="55" t="s">
        <v>522</v>
      </c>
      <c r="I31" s="55">
        <v>0</v>
      </c>
      <c r="J31" s="55">
        <v>349350</v>
      </c>
    </row>
    <row r="32" spans="2:10" ht="12.75">
      <c r="B32" s="55">
        <v>7</v>
      </c>
      <c r="C32" s="297" t="s">
        <v>529</v>
      </c>
      <c r="D32" s="297">
        <v>360000</v>
      </c>
      <c r="E32" s="55" t="s">
        <v>525</v>
      </c>
      <c r="F32" s="1"/>
      <c r="G32" s="55">
        <v>8</v>
      </c>
      <c r="H32" s="55" t="s">
        <v>571</v>
      </c>
      <c r="I32" s="55">
        <v>0</v>
      </c>
      <c r="J32" s="55">
        <v>8006</v>
      </c>
    </row>
    <row r="33" spans="2:10" ht="12.75">
      <c r="B33" s="55">
        <v>8</v>
      </c>
      <c r="C33" s="297" t="s">
        <v>530</v>
      </c>
      <c r="D33" s="297">
        <v>280000</v>
      </c>
      <c r="E33" s="55" t="s">
        <v>525</v>
      </c>
      <c r="F33" s="1"/>
      <c r="G33" s="55">
        <v>9</v>
      </c>
      <c r="H33" s="55" t="s">
        <v>523</v>
      </c>
      <c r="I33" s="55">
        <v>0</v>
      </c>
      <c r="J33" s="55">
        <v>4674592</v>
      </c>
    </row>
    <row r="34" spans="2:10" ht="12.75">
      <c r="B34" s="55">
        <v>9</v>
      </c>
      <c r="C34" s="292" t="s">
        <v>531</v>
      </c>
      <c r="D34" s="292">
        <v>4038440</v>
      </c>
      <c r="E34" s="55" t="s">
        <v>525</v>
      </c>
      <c r="F34" s="1"/>
      <c r="G34" s="55">
        <v>10</v>
      </c>
      <c r="H34" s="55" t="s">
        <v>572</v>
      </c>
      <c r="I34" s="55">
        <v>0</v>
      </c>
      <c r="J34" s="55">
        <v>261936</v>
      </c>
    </row>
    <row r="35" spans="2:10" ht="12.75">
      <c r="B35" s="55">
        <v>10</v>
      </c>
      <c r="C35" s="292" t="s">
        <v>532</v>
      </c>
      <c r="D35" s="292">
        <v>384000</v>
      </c>
      <c r="E35" s="55" t="s">
        <v>525</v>
      </c>
      <c r="F35" s="1"/>
      <c r="G35" s="55">
        <v>11</v>
      </c>
      <c r="H35" s="55" t="s">
        <v>573</v>
      </c>
      <c r="I35" s="55">
        <v>2207861.219999995</v>
      </c>
      <c r="J35" s="55">
        <v>0</v>
      </c>
    </row>
    <row r="36" spans="2:10" ht="12.75">
      <c r="B36" s="55">
        <v>11</v>
      </c>
      <c r="C36" s="298" t="s">
        <v>533</v>
      </c>
      <c r="D36" s="296">
        <v>590160</v>
      </c>
      <c r="E36" s="55" t="s">
        <v>525</v>
      </c>
      <c r="F36" s="1"/>
      <c r="G36" s="55">
        <v>12</v>
      </c>
      <c r="H36" s="55" t="s">
        <v>574</v>
      </c>
      <c r="I36" s="55">
        <v>522941</v>
      </c>
      <c r="J36" s="55">
        <v>0</v>
      </c>
    </row>
    <row r="37" spans="2:10" ht="12.75">
      <c r="B37" s="55">
        <v>12</v>
      </c>
      <c r="C37" s="297" t="s">
        <v>569</v>
      </c>
      <c r="D37" s="297">
        <v>-400000</v>
      </c>
      <c r="E37" s="55" t="s">
        <v>525</v>
      </c>
      <c r="F37" s="1"/>
      <c r="G37" s="55">
        <v>13</v>
      </c>
      <c r="H37" s="55" t="s">
        <v>575</v>
      </c>
      <c r="I37" s="55">
        <v>307032</v>
      </c>
      <c r="J37" s="55">
        <v>0</v>
      </c>
    </row>
    <row r="38" spans="2:10" ht="12.75">
      <c r="B38" s="55"/>
      <c r="C38" s="184" t="s">
        <v>480</v>
      </c>
      <c r="D38" s="65">
        <f>SUM(D26:D37)</f>
        <v>8159720</v>
      </c>
      <c r="E38" s="55"/>
      <c r="F38" s="1"/>
      <c r="G38" s="55">
        <v>14</v>
      </c>
      <c r="H38" s="55" t="s">
        <v>576</v>
      </c>
      <c r="I38" s="55">
        <v>113490</v>
      </c>
      <c r="J38" s="55">
        <v>0</v>
      </c>
    </row>
    <row r="39" spans="2:10" ht="12.75">
      <c r="B39" s="9"/>
      <c r="C39" s="157"/>
      <c r="D39" s="1"/>
      <c r="E39" s="1"/>
      <c r="F39" s="1"/>
      <c r="G39" s="55">
        <v>15</v>
      </c>
      <c r="H39" s="55" t="s">
        <v>581</v>
      </c>
      <c r="I39" s="55"/>
      <c r="J39" s="55">
        <v>46760</v>
      </c>
    </row>
    <row r="40" spans="2:10" ht="12.75">
      <c r="B40" s="9"/>
      <c r="C40" s="157"/>
      <c r="D40" s="157"/>
      <c r="E40" s="157"/>
      <c r="F40" s="1"/>
      <c r="G40" s="55">
        <v>16</v>
      </c>
      <c r="H40" s="55" t="s">
        <v>577</v>
      </c>
      <c r="I40" s="55"/>
      <c r="J40" s="55">
        <v>260545</v>
      </c>
    </row>
    <row r="41" spans="2:10" ht="12.75">
      <c r="B41" s="9"/>
      <c r="C41" s="157"/>
      <c r="D41" s="157"/>
      <c r="E41" s="157"/>
      <c r="F41" s="1"/>
      <c r="G41" s="55">
        <v>17</v>
      </c>
      <c r="H41" s="55" t="s">
        <v>524</v>
      </c>
      <c r="I41" s="55">
        <v>367481.80000000005</v>
      </c>
      <c r="J41" s="55">
        <v>0</v>
      </c>
    </row>
    <row r="42" spans="2:10" ht="12.75">
      <c r="B42" s="9"/>
      <c r="C42" s="1"/>
      <c r="D42" s="1"/>
      <c r="E42" s="1"/>
      <c r="F42" s="1"/>
      <c r="G42" s="65"/>
      <c r="H42" s="65" t="s">
        <v>272</v>
      </c>
      <c r="I42" s="65">
        <f>SUM(I35:I41)</f>
        <v>3518806.019999995</v>
      </c>
      <c r="J42" s="65">
        <f>SUM(J25:J41)</f>
        <v>9551508</v>
      </c>
    </row>
    <row r="43" spans="2:10" ht="12.75">
      <c r="B43" s="9"/>
      <c r="C43" s="1"/>
      <c r="D43" s="1"/>
      <c r="E43" s="1"/>
      <c r="F43" s="157"/>
      <c r="G43" s="1"/>
      <c r="H43" s="1"/>
      <c r="I43" s="1"/>
      <c r="J43" s="10"/>
    </row>
    <row r="44" spans="2:10" ht="12.75">
      <c r="B44" s="9"/>
      <c r="C44" s="1"/>
      <c r="D44" s="1"/>
      <c r="E44" s="1"/>
      <c r="F44" s="157"/>
      <c r="G44" s="1"/>
      <c r="H44" s="1"/>
      <c r="I44" s="1"/>
      <c r="J44" s="10"/>
    </row>
    <row r="45" spans="2:10" ht="12.75">
      <c r="B45" s="9"/>
      <c r="C45" s="1"/>
      <c r="D45" s="1"/>
      <c r="E45" s="1"/>
      <c r="F45" s="157"/>
      <c r="G45" s="1"/>
      <c r="H45" s="1"/>
      <c r="I45" s="1"/>
      <c r="J45" s="10"/>
    </row>
    <row r="46" spans="2:10" ht="12.75">
      <c r="B46" s="9"/>
      <c r="C46" s="1"/>
      <c r="D46" s="1"/>
      <c r="E46" s="1"/>
      <c r="F46" s="1"/>
      <c r="G46" s="1"/>
      <c r="H46" s="1"/>
      <c r="I46" s="1"/>
      <c r="J46" s="10"/>
    </row>
    <row r="47" spans="2:10" ht="15.75">
      <c r="B47" s="233"/>
      <c r="C47" s="1"/>
      <c r="D47" s="1"/>
      <c r="E47" s="1"/>
      <c r="F47" s="1"/>
      <c r="G47" s="1"/>
      <c r="H47" s="1"/>
      <c r="I47" s="1"/>
      <c r="J47" s="10"/>
    </row>
    <row r="48" spans="2:10" ht="15.75">
      <c r="B48" s="7">
        <v>10</v>
      </c>
      <c r="C48" s="180" t="s">
        <v>280</v>
      </c>
      <c r="D48" s="1"/>
      <c r="E48" s="1"/>
      <c r="F48" s="1"/>
      <c r="G48" s="2">
        <v>9</v>
      </c>
      <c r="H48" s="3" t="s">
        <v>281</v>
      </c>
      <c r="I48" s="2"/>
      <c r="J48" s="10"/>
    </row>
    <row r="49" spans="2:10" ht="12.75">
      <c r="B49" s="9"/>
      <c r="C49" s="1"/>
      <c r="D49" s="1"/>
      <c r="E49" s="1"/>
      <c r="F49" s="1"/>
      <c r="G49" s="1"/>
      <c r="H49" s="55" t="s">
        <v>278</v>
      </c>
      <c r="I49" s="201">
        <f>'AKTIVI '!F27</f>
        <v>3518806.019999995</v>
      </c>
      <c r="J49" s="60"/>
    </row>
    <row r="50" spans="2:10" ht="12.75">
      <c r="B50" s="9"/>
      <c r="C50" s="157"/>
      <c r="D50" s="1"/>
      <c r="E50" s="1"/>
      <c r="F50" s="1"/>
      <c r="G50" s="1"/>
      <c r="H50" s="55"/>
      <c r="I50" s="55"/>
      <c r="J50" s="60"/>
    </row>
    <row r="51" spans="2:10" ht="12.75">
      <c r="B51" s="9"/>
      <c r="C51" s="1"/>
      <c r="D51" s="1"/>
      <c r="E51" s="1"/>
      <c r="F51" s="1"/>
      <c r="G51" s="1"/>
      <c r="H51" s="55"/>
      <c r="I51" s="55"/>
      <c r="J51" s="60"/>
    </row>
    <row r="52" spans="2:10" ht="15.75">
      <c r="B52" s="233"/>
      <c r="C52" s="180"/>
      <c r="D52" s="175"/>
      <c r="E52" s="175"/>
      <c r="F52" s="1"/>
      <c r="G52" s="2"/>
      <c r="H52" s="1"/>
      <c r="I52" s="1"/>
      <c r="J52" s="10"/>
    </row>
    <row r="53" spans="2:10" ht="15.75">
      <c r="B53" s="7">
        <v>11</v>
      </c>
      <c r="C53" s="180" t="s">
        <v>295</v>
      </c>
      <c r="D53" s="175"/>
      <c r="E53" s="194">
        <f>'AKTIVI '!F26</f>
        <v>41350472.14973516</v>
      </c>
      <c r="F53" s="1" t="s">
        <v>271</v>
      </c>
      <c r="G53" s="2">
        <v>12</v>
      </c>
      <c r="H53" s="175" t="s">
        <v>296</v>
      </c>
      <c r="I53" s="1"/>
      <c r="J53" s="10"/>
    </row>
    <row r="54" spans="2:10" ht="12.75">
      <c r="B54" s="7"/>
      <c r="C54" s="2" t="s">
        <v>297</v>
      </c>
      <c r="D54" s="2"/>
      <c r="E54" s="2"/>
      <c r="F54" s="2"/>
      <c r="G54" s="2"/>
      <c r="H54" s="65" t="s">
        <v>298</v>
      </c>
      <c r="I54" s="201">
        <f>'AKTIVI '!F15</f>
        <v>2663894</v>
      </c>
      <c r="J54" s="60" t="s">
        <v>271</v>
      </c>
    </row>
    <row r="55" spans="2:10" ht="12.75">
      <c r="B55" s="7"/>
      <c r="C55" s="2" t="s">
        <v>431</v>
      </c>
      <c r="D55" s="2"/>
      <c r="E55" s="2"/>
      <c r="F55" s="2"/>
      <c r="G55" s="2"/>
      <c r="H55" s="65"/>
      <c r="I55" s="55"/>
      <c r="J55" s="60"/>
    </row>
    <row r="56" spans="2:10" ht="12.75">
      <c r="B56" s="9"/>
      <c r="C56" s="1" t="s">
        <v>297</v>
      </c>
      <c r="D56" s="1"/>
      <c r="E56" s="1"/>
      <c r="F56" s="1"/>
      <c r="G56" s="1"/>
      <c r="H56" s="55" t="s">
        <v>299</v>
      </c>
      <c r="I56" s="55">
        <f>'PASIVI '!E15</f>
        <v>55184</v>
      </c>
      <c r="J56" s="60" t="s">
        <v>271</v>
      </c>
    </row>
    <row r="57" spans="2:10" ht="12.75">
      <c r="B57" s="9"/>
      <c r="C57" s="1"/>
      <c r="D57" s="1"/>
      <c r="E57" s="1"/>
      <c r="F57" s="1"/>
      <c r="G57" s="177"/>
      <c r="H57" s="55" t="s">
        <v>300</v>
      </c>
      <c r="I57" s="55">
        <f>'PASIVI '!E16</f>
        <v>7000</v>
      </c>
      <c r="J57" s="60" t="s">
        <v>271</v>
      </c>
    </row>
    <row r="58" spans="2:10" ht="12.75">
      <c r="B58" s="9"/>
      <c r="C58" s="1"/>
      <c r="D58" s="1"/>
      <c r="E58" s="1"/>
      <c r="F58" s="1"/>
      <c r="G58" s="1"/>
      <c r="H58" s="1"/>
      <c r="I58" s="1"/>
      <c r="J58" s="10"/>
    </row>
    <row r="59" spans="2:10" ht="12.75">
      <c r="B59" s="7"/>
      <c r="C59" s="2"/>
      <c r="D59" s="2"/>
      <c r="E59" s="2"/>
      <c r="F59" s="2"/>
      <c r="G59" s="2"/>
      <c r="H59" s="2"/>
      <c r="I59" s="1"/>
      <c r="J59" s="10"/>
    </row>
    <row r="60" spans="2:10" ht="13.5" thickBot="1">
      <c r="B60" s="234"/>
      <c r="C60" s="235"/>
      <c r="D60" s="235"/>
      <c r="E60" s="235"/>
      <c r="F60" s="235"/>
      <c r="G60" s="235"/>
      <c r="H60" s="235"/>
      <c r="I60" s="12"/>
      <c r="J60" s="13"/>
    </row>
    <row r="61" spans="2:10" ht="12.75">
      <c r="B61" s="1"/>
      <c r="C61" s="1"/>
      <c r="D61" s="1"/>
      <c r="E61" s="1"/>
      <c r="F61" s="1"/>
      <c r="G61" s="1"/>
      <c r="H61" s="1"/>
      <c r="I61" s="1"/>
      <c r="J61" s="1"/>
    </row>
    <row r="62" spans="2:10" ht="12.75">
      <c r="B62" s="1"/>
      <c r="C62" s="1"/>
      <c r="D62" s="1"/>
      <c r="E62" s="1"/>
      <c r="F62" s="1"/>
      <c r="G62" s="1"/>
      <c r="H62" s="1"/>
      <c r="I62" s="1"/>
      <c r="J62" s="1"/>
    </row>
    <row r="64" ht="13.5" thickBot="1"/>
    <row r="65" spans="2:10" ht="15.75">
      <c r="B65" s="186">
        <v>13</v>
      </c>
      <c r="C65" s="187" t="s">
        <v>282</v>
      </c>
      <c r="D65" s="187"/>
      <c r="E65" s="187"/>
      <c r="F65" s="47"/>
      <c r="G65" s="47"/>
      <c r="H65" s="47"/>
      <c r="I65" s="47"/>
      <c r="J65" s="48"/>
    </row>
    <row r="66" spans="2:10" ht="12.75">
      <c r="B66" s="9"/>
      <c r="C66" s="1"/>
      <c r="D66" s="1"/>
      <c r="E66" s="1"/>
      <c r="F66" s="1"/>
      <c r="G66" s="1"/>
      <c r="H66" s="1"/>
      <c r="I66" s="1"/>
      <c r="J66" s="10"/>
    </row>
    <row r="67" spans="2:10" ht="12.75">
      <c r="B67" s="9">
        <v>1</v>
      </c>
      <c r="C67" s="55" t="s">
        <v>283</v>
      </c>
      <c r="D67" s="201">
        <f>'PASIVI '!E14</f>
        <v>159739.80000000005</v>
      </c>
      <c r="E67" s="55" t="s">
        <v>271</v>
      </c>
      <c r="F67" s="55"/>
      <c r="G67" s="1"/>
      <c r="H67" s="1"/>
      <c r="I67" s="1"/>
      <c r="J67" s="10"/>
    </row>
    <row r="68" spans="2:10" ht="12.75">
      <c r="B68" s="9">
        <v>2</v>
      </c>
      <c r="C68" s="55"/>
      <c r="D68" s="55"/>
      <c r="E68" s="55"/>
      <c r="F68" s="55"/>
      <c r="G68" s="1"/>
      <c r="H68" s="1"/>
      <c r="I68" s="1"/>
      <c r="J68" s="10"/>
    </row>
    <row r="69" spans="2:10" ht="12.75">
      <c r="B69" s="9"/>
      <c r="C69" s="55" t="s">
        <v>272</v>
      </c>
      <c r="D69" s="55">
        <f>D67+D68</f>
        <v>159739.80000000005</v>
      </c>
      <c r="E69" s="55" t="s">
        <v>271</v>
      </c>
      <c r="F69" s="55"/>
      <c r="G69" s="1"/>
      <c r="H69" s="1"/>
      <c r="I69" s="1"/>
      <c r="J69" s="10"/>
    </row>
    <row r="70" spans="2:10" ht="12.75">
      <c r="B70" s="9"/>
      <c r="C70" s="1"/>
      <c r="D70" s="1"/>
      <c r="E70" s="1"/>
      <c r="F70" s="1"/>
      <c r="G70" s="1"/>
      <c r="H70" s="1"/>
      <c r="I70" s="1"/>
      <c r="J70" s="10"/>
    </row>
    <row r="71" spans="2:10" ht="12.75">
      <c r="B71" s="9"/>
      <c r="C71" s="1"/>
      <c r="D71" s="1"/>
      <c r="E71" s="1"/>
      <c r="F71" s="1"/>
      <c r="G71" s="1"/>
      <c r="H71" s="1"/>
      <c r="I71" s="1"/>
      <c r="J71" s="10"/>
    </row>
    <row r="72" spans="2:10" ht="18">
      <c r="B72" s="192">
        <v>14</v>
      </c>
      <c r="C72" s="183" t="s">
        <v>284</v>
      </c>
      <c r="D72" s="1"/>
      <c r="E72" s="1"/>
      <c r="F72" s="1"/>
      <c r="G72" s="1"/>
      <c r="H72" s="1"/>
      <c r="I72" s="1"/>
      <c r="J72" s="10"/>
    </row>
    <row r="73" spans="2:10" ht="12.75">
      <c r="B73" s="9"/>
      <c r="C73" s="1"/>
      <c r="D73" s="1"/>
      <c r="E73" s="1"/>
      <c r="F73" s="1"/>
      <c r="G73" s="271"/>
      <c r="H73" s="270" t="s">
        <v>505</v>
      </c>
      <c r="I73" s="55" t="s">
        <v>487</v>
      </c>
      <c r="J73" s="10"/>
    </row>
    <row r="74" spans="2:10" ht="12.75">
      <c r="B74" s="9"/>
      <c r="C74" s="177"/>
      <c r="D74" s="177"/>
      <c r="E74" s="177"/>
      <c r="F74" s="177"/>
      <c r="G74" s="231"/>
      <c r="H74" s="209"/>
      <c r="I74" s="292" t="s">
        <v>558</v>
      </c>
      <c r="J74" s="10"/>
    </row>
    <row r="75" spans="2:10" ht="12.75">
      <c r="B75" s="9"/>
      <c r="C75" s="177"/>
      <c r="D75" s="177"/>
      <c r="E75" s="177"/>
      <c r="F75" s="177"/>
      <c r="G75" s="231">
        <v>1</v>
      </c>
      <c r="H75" s="209" t="s">
        <v>511</v>
      </c>
      <c r="I75" s="246">
        <v>4500000</v>
      </c>
      <c r="J75" s="10"/>
    </row>
    <row r="76" spans="2:10" ht="12.75">
      <c r="B76" s="9"/>
      <c r="C76" s="177"/>
      <c r="D76" s="1"/>
      <c r="E76" s="1"/>
      <c r="F76" s="1"/>
      <c r="G76" s="246">
        <v>2</v>
      </c>
      <c r="H76" s="246" t="s">
        <v>410</v>
      </c>
      <c r="I76" s="301">
        <v>9623103.85</v>
      </c>
      <c r="J76" s="10"/>
    </row>
    <row r="77" spans="2:10" ht="12.75">
      <c r="B77" s="9"/>
      <c r="C77" s="1"/>
      <c r="D77" s="1"/>
      <c r="E77" s="1"/>
      <c r="F77" s="1"/>
      <c r="G77" s="246">
        <v>3</v>
      </c>
      <c r="H77" s="246" t="s">
        <v>411</v>
      </c>
      <c r="I77" s="246">
        <v>60000</v>
      </c>
      <c r="J77" s="10"/>
    </row>
    <row r="78" spans="2:10" ht="12.75">
      <c r="B78" s="9"/>
      <c r="C78" s="1"/>
      <c r="D78" s="1"/>
      <c r="E78" s="1"/>
      <c r="F78" s="1"/>
      <c r="G78" s="231">
        <v>4</v>
      </c>
      <c r="H78" s="246" t="s">
        <v>412</v>
      </c>
      <c r="I78" s="246">
        <v>37176</v>
      </c>
      <c r="J78" s="10"/>
    </row>
    <row r="79" spans="2:10" ht="12.75">
      <c r="B79" s="9"/>
      <c r="C79" s="1"/>
      <c r="D79" s="1"/>
      <c r="E79" s="1"/>
      <c r="F79" s="1"/>
      <c r="G79" s="246">
        <v>5</v>
      </c>
      <c r="H79" s="246" t="s">
        <v>445</v>
      </c>
      <c r="I79" s="301">
        <v>28195.2</v>
      </c>
      <c r="J79" s="10"/>
    </row>
    <row r="80" spans="2:10" ht="12.75" customHeight="1">
      <c r="B80" s="191">
        <v>15</v>
      </c>
      <c r="C80" s="2" t="s">
        <v>285</v>
      </c>
      <c r="D80" s="2"/>
      <c r="E80" s="2"/>
      <c r="F80" s="2"/>
      <c r="G80" s="246">
        <v>6</v>
      </c>
      <c r="H80" s="246" t="s">
        <v>488</v>
      </c>
      <c r="I80" s="301">
        <v>36261.6</v>
      </c>
      <c r="J80" s="10"/>
    </row>
    <row r="81" spans="2:10" ht="12.75">
      <c r="B81" s="9"/>
      <c r="C81" s="66" t="s">
        <v>306</v>
      </c>
      <c r="D81" s="66" t="s">
        <v>446</v>
      </c>
      <c r="E81" s="55" t="s">
        <v>447</v>
      </c>
      <c r="F81" s="55"/>
      <c r="G81" s="231">
        <v>7</v>
      </c>
      <c r="H81" s="269" t="s">
        <v>489</v>
      </c>
      <c r="I81" s="301">
        <v>151368</v>
      </c>
      <c r="J81" s="10"/>
    </row>
    <row r="82" spans="2:10" ht="12.75">
      <c r="B82" s="9"/>
      <c r="C82" s="89"/>
      <c r="D82" s="89"/>
      <c r="E82" s="55" t="s">
        <v>448</v>
      </c>
      <c r="F82" s="55"/>
      <c r="G82" s="246">
        <v>8</v>
      </c>
      <c r="H82" s="246"/>
      <c r="I82" s="301"/>
      <c r="J82" s="10"/>
    </row>
    <row r="83" spans="2:10" ht="12.75">
      <c r="B83" s="9"/>
      <c r="C83" s="55">
        <v>1</v>
      </c>
      <c r="D83" s="55" t="s">
        <v>655</v>
      </c>
      <c r="E83" s="55">
        <v>24360</v>
      </c>
      <c r="F83" s="55"/>
      <c r="G83" s="246"/>
      <c r="H83" s="246" t="s">
        <v>278</v>
      </c>
      <c r="I83" s="301">
        <f>SUM(I75:I82)</f>
        <v>14436104.649999999</v>
      </c>
      <c r="J83" s="10"/>
    </row>
    <row r="84" spans="2:10" ht="12.75">
      <c r="B84" s="9"/>
      <c r="C84" s="55">
        <v>2</v>
      </c>
      <c r="D84" s="55" t="s">
        <v>653</v>
      </c>
      <c r="E84" s="178">
        <v>653164</v>
      </c>
      <c r="F84" s="55"/>
      <c r="G84" s="1"/>
      <c r="H84" s="1"/>
      <c r="I84" s="1"/>
      <c r="J84" s="10"/>
    </row>
    <row r="85" spans="2:10" ht="12.75">
      <c r="B85" s="9"/>
      <c r="C85" s="55">
        <v>3</v>
      </c>
      <c r="D85" s="297" t="s">
        <v>649</v>
      </c>
      <c r="E85" s="178">
        <v>680962</v>
      </c>
      <c r="F85" s="55"/>
      <c r="G85" s="1"/>
      <c r="H85" s="1"/>
      <c r="I85" s="1"/>
      <c r="J85" s="10"/>
    </row>
    <row r="86" spans="2:10" ht="12.75">
      <c r="B86" s="9"/>
      <c r="C86" s="55">
        <v>4</v>
      </c>
      <c r="D86" s="297" t="s">
        <v>651</v>
      </c>
      <c r="E86" s="178">
        <v>3780558</v>
      </c>
      <c r="F86" s="55"/>
      <c r="G86" s="1"/>
      <c r="H86" s="1"/>
      <c r="I86" s="1"/>
      <c r="J86" s="10"/>
    </row>
    <row r="87" spans="2:10" ht="12.75">
      <c r="B87" s="9"/>
      <c r="C87" s="55">
        <v>5</v>
      </c>
      <c r="D87" s="297" t="s">
        <v>650</v>
      </c>
      <c r="E87" s="178">
        <v>143838</v>
      </c>
      <c r="F87" s="55"/>
      <c r="G87" s="1"/>
      <c r="H87" s="1"/>
      <c r="I87" s="1"/>
      <c r="J87" s="10"/>
    </row>
    <row r="88" spans="2:10" ht="12.75">
      <c r="B88" s="9"/>
      <c r="C88" s="55">
        <v>6</v>
      </c>
      <c r="D88" s="297" t="s">
        <v>659</v>
      </c>
      <c r="E88" s="178">
        <v>6806</v>
      </c>
      <c r="F88" s="55"/>
      <c r="G88" s="1"/>
      <c r="H88" s="1"/>
      <c r="I88" s="1"/>
      <c r="J88" s="10"/>
    </row>
    <row r="89" spans="2:10" ht="12.75">
      <c r="B89" s="9"/>
      <c r="C89" s="55">
        <v>7</v>
      </c>
      <c r="D89" s="297" t="s">
        <v>654</v>
      </c>
      <c r="E89" s="178">
        <v>40000</v>
      </c>
      <c r="F89" s="55"/>
      <c r="G89" s="1"/>
      <c r="H89" s="1"/>
      <c r="I89" s="1"/>
      <c r="J89" s="10"/>
    </row>
    <row r="90" spans="2:14" ht="12.75">
      <c r="B90" s="9"/>
      <c r="C90" s="55">
        <v>8</v>
      </c>
      <c r="D90" s="297" t="s">
        <v>652</v>
      </c>
      <c r="E90" s="178">
        <v>336769</v>
      </c>
      <c r="F90" s="55"/>
      <c r="G90" s="1"/>
      <c r="H90" s="1"/>
      <c r="I90" s="1"/>
      <c r="J90" s="10"/>
      <c r="N90" s="378"/>
    </row>
    <row r="91" spans="2:14" ht="12.75">
      <c r="B91" s="9"/>
      <c r="C91" s="55">
        <v>9</v>
      </c>
      <c r="D91" s="297" t="s">
        <v>656</v>
      </c>
      <c r="E91" s="178">
        <v>144000</v>
      </c>
      <c r="F91" s="55"/>
      <c r="G91" s="1"/>
      <c r="H91" s="1"/>
      <c r="I91" s="1"/>
      <c r="J91" s="10"/>
      <c r="N91" s="378"/>
    </row>
    <row r="92" spans="2:14" ht="12.75">
      <c r="B92" s="9"/>
      <c r="C92" s="55">
        <v>10</v>
      </c>
      <c r="D92" s="297" t="s">
        <v>657</v>
      </c>
      <c r="E92" s="178">
        <v>134292</v>
      </c>
      <c r="F92" s="55"/>
      <c r="G92" s="1"/>
      <c r="H92" s="1"/>
      <c r="I92" s="1"/>
      <c r="J92" s="10"/>
      <c r="N92" s="378"/>
    </row>
    <row r="93" spans="2:14" ht="12.75">
      <c r="B93" s="9"/>
      <c r="C93" s="55">
        <v>11</v>
      </c>
      <c r="D93" s="297" t="s">
        <v>658</v>
      </c>
      <c r="E93" s="178">
        <v>97489</v>
      </c>
      <c r="F93" s="55"/>
      <c r="G93" s="1"/>
      <c r="H93" s="1"/>
      <c r="I93" s="1"/>
      <c r="J93" s="10"/>
      <c r="M93" s="379"/>
      <c r="N93" s="378"/>
    </row>
    <row r="94" spans="2:14" ht="12.75">
      <c r="B94" s="9"/>
      <c r="C94" s="55">
        <v>12</v>
      </c>
      <c r="D94" s="178"/>
      <c r="E94" s="55"/>
      <c r="F94" s="55"/>
      <c r="G94" s="1"/>
      <c r="H94" s="1"/>
      <c r="I94" s="1"/>
      <c r="J94" s="10"/>
      <c r="M94" s="379"/>
      <c r="N94" s="378"/>
    </row>
    <row r="95" spans="2:14" ht="12.75">
      <c r="B95" s="9"/>
      <c r="C95" s="55">
        <v>13</v>
      </c>
      <c r="D95" s="55" t="s">
        <v>480</v>
      </c>
      <c r="E95" s="55">
        <v>6042238</v>
      </c>
      <c r="F95" s="55"/>
      <c r="G95" s="1"/>
      <c r="H95" s="1"/>
      <c r="I95" s="1"/>
      <c r="J95" s="10"/>
      <c r="M95" s="379"/>
      <c r="N95" s="378"/>
    </row>
    <row r="96" spans="2:14" ht="12.75">
      <c r="B96" s="9"/>
      <c r="C96" s="55"/>
      <c r="D96" s="55"/>
      <c r="E96" s="40"/>
      <c r="F96" s="55"/>
      <c r="G96" s="1"/>
      <c r="H96" s="1"/>
      <c r="I96" s="1"/>
      <c r="J96" s="10"/>
      <c r="M96" s="379"/>
      <c r="N96" s="378"/>
    </row>
    <row r="97" spans="2:14" ht="12.75">
      <c r="B97" s="9"/>
      <c r="C97" s="55"/>
      <c r="D97" s="55"/>
      <c r="E97" s="40"/>
      <c r="F97" s="55"/>
      <c r="G97" s="1"/>
      <c r="H97" s="1"/>
      <c r="I97" s="1"/>
      <c r="J97" s="10"/>
      <c r="M97" s="379"/>
      <c r="N97" s="378"/>
    </row>
    <row r="98" spans="2:14" ht="12.75">
      <c r="B98" s="9"/>
      <c r="C98" s="55"/>
      <c r="D98" s="40"/>
      <c r="E98" s="40"/>
      <c r="F98" s="55"/>
      <c r="G98" s="1"/>
      <c r="H98" s="1"/>
      <c r="I98" s="1"/>
      <c r="J98" s="10"/>
      <c r="M98" s="379"/>
      <c r="N98" s="378"/>
    </row>
    <row r="99" spans="2:14" ht="12.75">
      <c r="B99" s="9"/>
      <c r="C99" s="55"/>
      <c r="D99" s="55"/>
      <c r="E99" s="40"/>
      <c r="F99" s="55"/>
      <c r="G99" s="1"/>
      <c r="H99" s="1"/>
      <c r="I99" s="1"/>
      <c r="J99" s="10"/>
      <c r="M99" s="379"/>
      <c r="N99" s="378"/>
    </row>
    <row r="100" spans="2:14" ht="12.75">
      <c r="B100" s="9"/>
      <c r="C100" s="40"/>
      <c r="D100" s="55"/>
      <c r="E100" s="40"/>
      <c r="F100" s="55"/>
      <c r="G100" s="1"/>
      <c r="H100" s="1"/>
      <c r="I100" s="1"/>
      <c r="J100" s="10"/>
      <c r="M100" s="379"/>
      <c r="N100" s="378"/>
    </row>
    <row r="101" spans="2:14" ht="12.75">
      <c r="B101" s="9"/>
      <c r="C101" s="40"/>
      <c r="D101" s="55"/>
      <c r="E101" s="40"/>
      <c r="F101" s="55"/>
      <c r="G101" s="1"/>
      <c r="H101" s="1"/>
      <c r="I101" s="1"/>
      <c r="J101" s="10"/>
      <c r="M101" s="379"/>
      <c r="N101" s="378"/>
    </row>
    <row r="102" spans="2:14" ht="12.75">
      <c r="B102" s="9"/>
      <c r="C102" s="40"/>
      <c r="D102" s="55"/>
      <c r="E102" s="40"/>
      <c r="F102" s="55"/>
      <c r="G102" s="1"/>
      <c r="H102" s="1"/>
      <c r="I102" s="1"/>
      <c r="J102" s="10"/>
      <c r="M102" s="379"/>
      <c r="N102" s="378"/>
    </row>
    <row r="103" spans="2:14" ht="12.75">
      <c r="B103" s="9"/>
      <c r="C103" s="55"/>
      <c r="D103" s="55"/>
      <c r="E103" s="40"/>
      <c r="F103" s="55"/>
      <c r="G103" s="1"/>
      <c r="H103" s="1"/>
      <c r="I103" s="1"/>
      <c r="J103" s="10"/>
      <c r="M103" s="379"/>
      <c r="N103" s="378"/>
    </row>
    <row r="104" spans="2:14" ht="12.75">
      <c r="B104" s="9"/>
      <c r="C104" s="40"/>
      <c r="D104" s="65"/>
      <c r="E104" s="40"/>
      <c r="F104" s="55"/>
      <c r="G104" s="1"/>
      <c r="H104" s="1"/>
      <c r="I104" s="1"/>
      <c r="J104" s="10"/>
      <c r="M104" s="379"/>
      <c r="N104" s="378"/>
    </row>
    <row r="105" spans="2:14" ht="12.75">
      <c r="B105" s="9"/>
      <c r="C105" s="177"/>
      <c r="D105" s="2"/>
      <c r="E105" s="177"/>
      <c r="F105" s="1"/>
      <c r="G105" s="1"/>
      <c r="H105" s="1"/>
      <c r="I105" s="1"/>
      <c r="J105" s="10"/>
      <c r="M105" s="379"/>
      <c r="N105" s="378"/>
    </row>
    <row r="106" spans="2:14" ht="18">
      <c r="B106" s="192">
        <v>16</v>
      </c>
      <c r="C106" s="190" t="s">
        <v>286</v>
      </c>
      <c r="D106" s="189"/>
      <c r="E106" s="2"/>
      <c r="F106" s="1"/>
      <c r="G106" s="1"/>
      <c r="H106" s="1"/>
      <c r="I106" s="1"/>
      <c r="J106" s="10"/>
      <c r="M106" s="379"/>
      <c r="N106" s="378"/>
    </row>
    <row r="107" spans="2:14" ht="18">
      <c r="B107" s="192"/>
      <c r="C107" s="177" t="s">
        <v>512</v>
      </c>
      <c r="D107" s="2"/>
      <c r="E107" s="177"/>
      <c r="F107" s="304" t="s">
        <v>585</v>
      </c>
      <c r="G107" s="1"/>
      <c r="H107" s="1"/>
      <c r="I107" s="1"/>
      <c r="J107" s="10"/>
      <c r="M107" s="379"/>
      <c r="N107" s="378"/>
    </row>
    <row r="108" spans="2:14" ht="18">
      <c r="B108" s="192"/>
      <c r="C108" s="174"/>
      <c r="D108" s="2"/>
      <c r="E108" s="177"/>
      <c r="F108" s="1"/>
      <c r="G108" s="177"/>
      <c r="H108" s="1"/>
      <c r="I108" s="1"/>
      <c r="J108" s="10"/>
      <c r="M108" s="379"/>
      <c r="N108" s="378"/>
    </row>
    <row r="109" spans="2:10" ht="18">
      <c r="B109" s="192"/>
      <c r="C109" s="174"/>
      <c r="D109" s="2"/>
      <c r="E109" s="177"/>
      <c r="F109" s="1"/>
      <c r="G109" s="1"/>
      <c r="H109" s="1"/>
      <c r="I109" s="1"/>
      <c r="J109" s="10"/>
    </row>
    <row r="110" spans="2:10" ht="18">
      <c r="B110" s="192">
        <v>17</v>
      </c>
      <c r="C110" s="175" t="s">
        <v>287</v>
      </c>
      <c r="D110" s="1"/>
      <c r="E110" s="1"/>
      <c r="F110" s="1"/>
      <c r="G110" s="1"/>
      <c r="H110" s="1"/>
      <c r="I110" s="1"/>
      <c r="J110" s="10"/>
    </row>
    <row r="111" spans="2:10" ht="12.75">
      <c r="B111" s="9"/>
      <c r="C111" s="9"/>
      <c r="D111" s="1"/>
      <c r="E111" s="1"/>
      <c r="F111" s="1"/>
      <c r="G111" s="1"/>
      <c r="H111" s="1"/>
      <c r="I111" s="1"/>
      <c r="J111" s="10"/>
    </row>
    <row r="112" spans="2:10" ht="12.75">
      <c r="B112" s="9"/>
      <c r="C112" s="55" t="s">
        <v>288</v>
      </c>
      <c r="D112" s="55"/>
      <c r="E112" s="55"/>
      <c r="F112" s="55">
        <f>'Ardh e shp - natyres'!E8+'Ardh e shp - natyres'!E22+'Ardh e shp - natyres'!E24</f>
        <v>48267168</v>
      </c>
      <c r="G112" s="1"/>
      <c r="H112" s="1"/>
      <c r="I112" s="1"/>
      <c r="J112" s="10"/>
    </row>
    <row r="113" spans="2:10" ht="12.75">
      <c r="B113" s="9"/>
      <c r="C113" s="55" t="s">
        <v>289</v>
      </c>
      <c r="D113" s="55"/>
      <c r="E113" s="55"/>
      <c r="F113" s="55">
        <v>45847038</v>
      </c>
      <c r="G113" s="1"/>
      <c r="H113" s="1"/>
      <c r="I113" s="1"/>
      <c r="J113" s="10"/>
    </row>
    <row r="114" spans="2:10" ht="12.75">
      <c r="B114" s="9"/>
      <c r="C114" s="40" t="s">
        <v>290</v>
      </c>
      <c r="D114" s="55"/>
      <c r="E114" s="55"/>
      <c r="F114" s="65">
        <f>F112-F113</f>
        <v>2420130</v>
      </c>
      <c r="G114" s="1"/>
      <c r="H114" s="1"/>
      <c r="I114" s="1"/>
      <c r="J114" s="10"/>
    </row>
    <row r="115" spans="2:10" ht="12.75">
      <c r="B115" s="9"/>
      <c r="C115" s="55"/>
      <c r="D115" s="55"/>
      <c r="E115" s="55"/>
      <c r="F115" s="55"/>
      <c r="G115" s="1"/>
      <c r="H115" s="1"/>
      <c r="I115" s="1"/>
      <c r="J115" s="10"/>
    </row>
    <row r="116" spans="2:10" ht="12.75">
      <c r="B116" s="9"/>
      <c r="C116" s="178" t="s">
        <v>291</v>
      </c>
      <c r="D116" s="55"/>
      <c r="E116" s="55"/>
      <c r="F116" s="55">
        <f>F114</f>
        <v>2420130</v>
      </c>
      <c r="G116" s="1"/>
      <c r="H116" s="1"/>
      <c r="I116" s="1"/>
      <c r="J116" s="10"/>
    </row>
    <row r="117" spans="2:10" ht="12.75">
      <c r="B117" s="9"/>
      <c r="C117" s="178" t="s">
        <v>292</v>
      </c>
      <c r="D117" s="55"/>
      <c r="E117" s="55"/>
      <c r="F117" s="55">
        <f>'Ardh e shp - natyres'!E28</f>
        <v>242693</v>
      </c>
      <c r="G117" s="1"/>
      <c r="H117" s="1"/>
      <c r="I117" s="1"/>
      <c r="J117" s="10"/>
    </row>
    <row r="118" spans="2:10" ht="12.75">
      <c r="B118" s="9"/>
      <c r="C118" s="184" t="s">
        <v>293</v>
      </c>
      <c r="D118" s="65"/>
      <c r="E118" s="65"/>
      <c r="F118" s="184">
        <f>F116-F117</f>
        <v>2177437</v>
      </c>
      <c r="G118" s="1"/>
      <c r="H118" s="1"/>
      <c r="I118" s="1"/>
      <c r="J118" s="10"/>
    </row>
    <row r="119" spans="2:10" ht="12.75">
      <c r="B119" s="9"/>
      <c r="C119" s="74"/>
      <c r="D119" s="178"/>
      <c r="E119" s="55"/>
      <c r="F119" s="178"/>
      <c r="G119" s="1"/>
      <c r="H119" s="1"/>
      <c r="I119" s="1"/>
      <c r="J119" s="10"/>
    </row>
    <row r="120" spans="2:10" ht="12.75">
      <c r="B120" s="9"/>
      <c r="C120" s="185" t="s">
        <v>294</v>
      </c>
      <c r="D120" s="1"/>
      <c r="E120" s="188">
        <v>0.0501</v>
      </c>
      <c r="F120" s="188"/>
      <c r="G120" s="188"/>
      <c r="H120" s="1"/>
      <c r="I120" s="1"/>
      <c r="J120" s="10"/>
    </row>
    <row r="121" spans="2:10" ht="12.75">
      <c r="B121" s="9"/>
      <c r="C121" s="174"/>
      <c r="D121" s="1"/>
      <c r="E121" s="1"/>
      <c r="F121" s="188"/>
      <c r="G121" s="1"/>
      <c r="H121" s="1"/>
      <c r="I121" s="1"/>
      <c r="J121" s="10"/>
    </row>
    <row r="122" spans="2:10" ht="12.75">
      <c r="B122" s="9"/>
      <c r="C122" s="174"/>
      <c r="D122" s="1"/>
      <c r="E122" s="1"/>
      <c r="F122" s="188"/>
      <c r="G122" s="1"/>
      <c r="H122" s="1"/>
      <c r="I122" s="1"/>
      <c r="J122" s="10"/>
    </row>
    <row r="123" spans="2:10" ht="12.75">
      <c r="B123" s="9"/>
      <c r="C123" s="174"/>
      <c r="D123" s="1"/>
      <c r="E123" s="1"/>
      <c r="F123" s="188"/>
      <c r="G123" s="1"/>
      <c r="H123" s="1"/>
      <c r="I123" s="1"/>
      <c r="J123" s="10"/>
    </row>
    <row r="124" spans="2:11" ht="12.75">
      <c r="B124" s="9"/>
      <c r="C124" s="2" t="s">
        <v>443</v>
      </c>
      <c r="D124" s="2"/>
      <c r="E124" s="2"/>
      <c r="F124" s="2"/>
      <c r="G124" s="2" t="s">
        <v>225</v>
      </c>
      <c r="H124" s="2"/>
      <c r="I124" s="2"/>
      <c r="J124" s="8"/>
      <c r="K124" s="10"/>
    </row>
    <row r="125" spans="2:11" ht="12.75">
      <c r="B125" s="9"/>
      <c r="C125" s="2"/>
      <c r="D125" s="2"/>
      <c r="E125" s="2"/>
      <c r="F125" s="2"/>
      <c r="G125" s="2"/>
      <c r="H125" s="2" t="s">
        <v>270</v>
      </c>
      <c r="I125" s="2"/>
      <c r="J125" s="8"/>
      <c r="K125" s="10"/>
    </row>
    <row r="126" spans="2:10" ht="12.75">
      <c r="B126" s="9"/>
      <c r="C126" s="1"/>
      <c r="D126" s="1"/>
      <c r="E126" s="1"/>
      <c r="F126" s="1"/>
      <c r="G126" s="1"/>
      <c r="H126" s="1"/>
      <c r="I126" s="1"/>
      <c r="J126" s="10"/>
    </row>
    <row r="127" spans="2:10" ht="12.75">
      <c r="B127" s="9"/>
      <c r="C127" s="2"/>
      <c r="D127" s="2"/>
      <c r="E127" s="2"/>
      <c r="F127" s="2"/>
      <c r="G127" s="2"/>
      <c r="H127" s="2"/>
      <c r="I127" s="2"/>
      <c r="J127" s="8"/>
    </row>
    <row r="128" spans="2:10" ht="12.75">
      <c r="B128" s="9"/>
      <c r="C128" s="2"/>
      <c r="D128" s="2"/>
      <c r="E128" s="2"/>
      <c r="F128" s="2"/>
      <c r="G128" s="2"/>
      <c r="H128" s="2"/>
      <c r="I128" s="2"/>
      <c r="J128" s="8"/>
    </row>
    <row r="129" spans="2:10" ht="13.5" thickBot="1">
      <c r="B129" s="9"/>
      <c r="C129" s="1"/>
      <c r="D129" s="1"/>
      <c r="E129" s="1"/>
      <c r="F129" s="1"/>
      <c r="G129" s="1"/>
      <c r="H129" s="1"/>
      <c r="I129" s="1"/>
      <c r="J129" s="10"/>
    </row>
    <row r="130" spans="2:11" ht="12.75">
      <c r="B130" s="46"/>
      <c r="C130" s="47"/>
      <c r="D130" s="47"/>
      <c r="E130" s="47"/>
      <c r="F130" s="47"/>
      <c r="G130" s="47"/>
      <c r="H130" s="47"/>
      <c r="I130" s="47"/>
      <c r="J130" s="47"/>
      <c r="K130" s="48"/>
    </row>
    <row r="131" spans="2:11" ht="12.75">
      <c r="B131" s="178" t="s">
        <v>586</v>
      </c>
      <c r="C131" s="178" t="s">
        <v>587</v>
      </c>
      <c r="D131" s="178" t="s">
        <v>588</v>
      </c>
      <c r="E131" s="178">
        <v>15</v>
      </c>
      <c r="F131" s="178">
        <v>9.5</v>
      </c>
      <c r="G131" s="178">
        <v>3.4</v>
      </c>
      <c r="H131" s="178" t="s">
        <v>589</v>
      </c>
      <c r="I131" s="178" t="s">
        <v>341</v>
      </c>
      <c r="J131" s="178"/>
      <c r="K131" s="10"/>
    </row>
    <row r="132" spans="2:11" ht="12.75">
      <c r="B132" s="178" t="s">
        <v>432</v>
      </c>
      <c r="C132" s="178">
        <v>162100</v>
      </c>
      <c r="D132" s="178">
        <v>162100</v>
      </c>
      <c r="E132" s="178">
        <f>D132*15%</f>
        <v>24315</v>
      </c>
      <c r="F132" s="305">
        <f>D132*9.5%</f>
        <v>15399.5</v>
      </c>
      <c r="G132" s="305">
        <f>D132*3.4%</f>
        <v>5511.400000000001</v>
      </c>
      <c r="H132" s="178">
        <v>12210</v>
      </c>
      <c r="I132" s="178">
        <v>6</v>
      </c>
      <c r="J132" s="305"/>
      <c r="K132" s="236"/>
    </row>
    <row r="133" spans="2:11" ht="12.75">
      <c r="B133" s="178" t="s">
        <v>433</v>
      </c>
      <c r="C133" s="178">
        <v>146100</v>
      </c>
      <c r="D133" s="178">
        <v>146100</v>
      </c>
      <c r="E133" s="178">
        <f aca="true" t="shared" si="0" ref="E133:E143">D133*15%</f>
        <v>21915</v>
      </c>
      <c r="F133" s="305">
        <f aca="true" t="shared" si="1" ref="F133:F143">D133*9.5%</f>
        <v>13879.5</v>
      </c>
      <c r="G133" s="305">
        <f aca="true" t="shared" si="2" ref="G133:G143">D133*3.4%</f>
        <v>4967.400000000001</v>
      </c>
      <c r="H133" s="178">
        <v>9610</v>
      </c>
      <c r="I133" s="178">
        <v>6</v>
      </c>
      <c r="J133" s="305"/>
      <c r="K133" s="237"/>
    </row>
    <row r="134" spans="2:11" ht="12.75">
      <c r="B134" s="178" t="s">
        <v>434</v>
      </c>
      <c r="C134" s="178">
        <v>127100</v>
      </c>
      <c r="D134" s="178">
        <v>127100</v>
      </c>
      <c r="E134" s="178">
        <f t="shared" si="0"/>
        <v>19065</v>
      </c>
      <c r="F134" s="305">
        <f t="shared" si="1"/>
        <v>12074.5</v>
      </c>
      <c r="G134" s="305">
        <f t="shared" si="2"/>
        <v>4321.400000000001</v>
      </c>
      <c r="H134" s="178">
        <v>8710</v>
      </c>
      <c r="I134" s="178">
        <v>5</v>
      </c>
      <c r="J134" s="305"/>
      <c r="K134" s="232"/>
    </row>
    <row r="135" spans="2:11" ht="12.75">
      <c r="B135" s="178" t="s">
        <v>435</v>
      </c>
      <c r="C135" s="178">
        <v>127100</v>
      </c>
      <c r="D135" s="178">
        <v>127100</v>
      </c>
      <c r="E135" s="178">
        <f t="shared" si="0"/>
        <v>19065</v>
      </c>
      <c r="F135" s="305">
        <f t="shared" si="1"/>
        <v>12074.5</v>
      </c>
      <c r="G135" s="305">
        <f t="shared" si="2"/>
        <v>4321.400000000001</v>
      </c>
      <c r="H135" s="178">
        <v>8710</v>
      </c>
      <c r="I135" s="178">
        <v>5</v>
      </c>
      <c r="J135" s="305"/>
      <c r="K135" s="232"/>
    </row>
    <row r="136" spans="2:11" ht="12.75">
      <c r="B136" s="178" t="s">
        <v>436</v>
      </c>
      <c r="C136" s="178">
        <v>127100</v>
      </c>
      <c r="D136" s="178">
        <v>127100</v>
      </c>
      <c r="E136" s="178">
        <f t="shared" si="0"/>
        <v>19065</v>
      </c>
      <c r="F136" s="305">
        <f t="shared" si="1"/>
        <v>12074.5</v>
      </c>
      <c r="G136" s="305">
        <f t="shared" si="2"/>
        <v>4321.400000000001</v>
      </c>
      <c r="H136" s="178">
        <v>3500</v>
      </c>
      <c r="I136" s="178">
        <v>5</v>
      </c>
      <c r="J136" s="305"/>
      <c r="K136" s="232"/>
    </row>
    <row r="137" spans="2:11" ht="12.75">
      <c r="B137" s="178" t="s">
        <v>437</v>
      </c>
      <c r="C137" s="178">
        <v>127100</v>
      </c>
      <c r="D137" s="178">
        <v>127100</v>
      </c>
      <c r="E137" s="178">
        <f t="shared" si="0"/>
        <v>19065</v>
      </c>
      <c r="F137" s="305">
        <f t="shared" si="1"/>
        <v>12074.5</v>
      </c>
      <c r="G137" s="305">
        <f t="shared" si="2"/>
        <v>4321.400000000001</v>
      </c>
      <c r="H137" s="178">
        <v>3500</v>
      </c>
      <c r="I137" s="178">
        <v>5</v>
      </c>
      <c r="J137" s="305"/>
      <c r="K137" s="232"/>
    </row>
    <row r="138" spans="2:11" ht="12.75">
      <c r="B138" s="178" t="s">
        <v>590</v>
      </c>
      <c r="C138" s="178">
        <v>136200</v>
      </c>
      <c r="D138" s="178">
        <v>136200</v>
      </c>
      <c r="E138" s="178">
        <f t="shared" si="0"/>
        <v>20430</v>
      </c>
      <c r="F138" s="305">
        <f t="shared" si="1"/>
        <v>12939</v>
      </c>
      <c r="G138" s="305">
        <f t="shared" si="2"/>
        <v>4630.8</v>
      </c>
      <c r="H138" s="178">
        <v>3500</v>
      </c>
      <c r="I138" s="178">
        <v>6</v>
      </c>
      <c r="J138" s="305"/>
      <c r="K138" s="232"/>
    </row>
    <row r="139" spans="2:11" ht="12.75">
      <c r="B139" s="178" t="s">
        <v>438</v>
      </c>
      <c r="C139" s="178">
        <v>158900</v>
      </c>
      <c r="D139" s="178">
        <v>158900</v>
      </c>
      <c r="E139" s="178">
        <f t="shared" si="0"/>
        <v>23835</v>
      </c>
      <c r="F139" s="305">
        <f t="shared" si="1"/>
        <v>15095.5</v>
      </c>
      <c r="G139" s="305">
        <f t="shared" si="2"/>
        <v>5402.6</v>
      </c>
      <c r="H139" s="178">
        <v>7000</v>
      </c>
      <c r="I139" s="178">
        <v>6</v>
      </c>
      <c r="J139" s="305"/>
      <c r="K139" s="232"/>
    </row>
    <row r="140" spans="2:11" ht="12.75">
      <c r="B140" s="178" t="s">
        <v>439</v>
      </c>
      <c r="C140" s="178">
        <v>156900</v>
      </c>
      <c r="D140" s="178">
        <v>159900</v>
      </c>
      <c r="E140" s="178">
        <f t="shared" si="0"/>
        <v>23985</v>
      </c>
      <c r="F140" s="305">
        <f t="shared" si="1"/>
        <v>15190.5</v>
      </c>
      <c r="G140" s="305">
        <f t="shared" si="2"/>
        <v>5436.6</v>
      </c>
      <c r="H140" s="178">
        <v>7000</v>
      </c>
      <c r="I140" s="178">
        <v>6</v>
      </c>
      <c r="J140" s="305"/>
      <c r="K140" s="232"/>
    </row>
    <row r="141" spans="2:11" ht="12.75">
      <c r="B141" s="178" t="s">
        <v>440</v>
      </c>
      <c r="C141" s="178">
        <v>178100</v>
      </c>
      <c r="D141" s="178">
        <v>185100</v>
      </c>
      <c r="E141" s="178">
        <f t="shared" si="0"/>
        <v>27765</v>
      </c>
      <c r="F141" s="305">
        <f t="shared" si="1"/>
        <v>17584.5</v>
      </c>
      <c r="G141" s="305">
        <f t="shared" si="2"/>
        <v>6293.400000000001</v>
      </c>
      <c r="H141" s="178">
        <v>7000</v>
      </c>
      <c r="I141" s="178">
        <v>7</v>
      </c>
      <c r="J141" s="305"/>
      <c r="K141" s="232"/>
    </row>
    <row r="142" spans="2:11" ht="12.75">
      <c r="B142" s="178" t="s">
        <v>441</v>
      </c>
      <c r="C142" s="178">
        <v>178100</v>
      </c>
      <c r="D142" s="178">
        <v>185100</v>
      </c>
      <c r="E142" s="178">
        <f t="shared" si="0"/>
        <v>27765</v>
      </c>
      <c r="F142" s="305">
        <f t="shared" si="1"/>
        <v>17584.5</v>
      </c>
      <c r="G142" s="305">
        <f t="shared" si="2"/>
        <v>6293.400000000001</v>
      </c>
      <c r="H142" s="178">
        <v>7000</v>
      </c>
      <c r="I142" s="178">
        <v>7</v>
      </c>
      <c r="J142" s="305"/>
      <c r="K142" s="232"/>
    </row>
    <row r="143" spans="2:11" ht="12.75">
      <c r="B143" s="178" t="s">
        <v>442</v>
      </c>
      <c r="C143" s="178">
        <v>190800</v>
      </c>
      <c r="D143" s="178">
        <v>197800</v>
      </c>
      <c r="E143" s="178">
        <f t="shared" si="0"/>
        <v>29670</v>
      </c>
      <c r="F143" s="305">
        <f t="shared" si="1"/>
        <v>18791</v>
      </c>
      <c r="G143" s="305">
        <f t="shared" si="2"/>
        <v>6725.200000000001</v>
      </c>
      <c r="H143" s="178">
        <v>7000</v>
      </c>
      <c r="I143" s="178">
        <v>8</v>
      </c>
      <c r="J143" s="178"/>
      <c r="K143" s="232"/>
    </row>
    <row r="144" spans="2:11" ht="12.75">
      <c r="B144" s="184" t="s">
        <v>346</v>
      </c>
      <c r="C144" s="184">
        <f>SUM(C132:C143)</f>
        <v>1815600</v>
      </c>
      <c r="D144" s="184">
        <f aca="true" t="shared" si="3" ref="D144:I144">SUM(D132:D143)</f>
        <v>1839600</v>
      </c>
      <c r="E144" s="184">
        <f t="shared" si="3"/>
        <v>275940</v>
      </c>
      <c r="F144" s="184">
        <f t="shared" si="3"/>
        <v>174762</v>
      </c>
      <c r="G144" s="184">
        <f t="shared" si="3"/>
        <v>62546.40000000001</v>
      </c>
      <c r="H144" s="184">
        <f t="shared" si="3"/>
        <v>84740</v>
      </c>
      <c r="I144" s="184">
        <f t="shared" si="3"/>
        <v>72</v>
      </c>
      <c r="J144" s="184"/>
      <c r="K144" s="306"/>
    </row>
    <row r="145" spans="2:11" ht="12.75">
      <c r="B145" s="3"/>
      <c r="C145" s="3"/>
      <c r="D145" s="157"/>
      <c r="E145" s="157"/>
      <c r="F145" s="268"/>
      <c r="G145" s="157"/>
      <c r="H145" s="268"/>
      <c r="I145" s="268"/>
      <c r="J145" s="157"/>
      <c r="K145" s="268"/>
    </row>
    <row r="146" spans="2:11" ht="12.75">
      <c r="B146" s="3"/>
      <c r="C146" s="3"/>
      <c r="D146" s="157"/>
      <c r="E146" s="157"/>
      <c r="F146" s="157"/>
      <c r="G146" s="157"/>
      <c r="H146" s="157"/>
      <c r="I146" s="157"/>
      <c r="J146" s="157"/>
      <c r="K146" s="157"/>
    </row>
    <row r="147" spans="2:11" ht="12.75">
      <c r="B147" s="3"/>
      <c r="C147" s="3"/>
      <c r="D147" s="3"/>
      <c r="E147" s="3"/>
      <c r="F147" s="3"/>
      <c r="G147" s="307"/>
      <c r="H147" s="3"/>
      <c r="I147" s="307"/>
      <c r="J147" s="3"/>
      <c r="K147" s="3"/>
    </row>
    <row r="148" spans="2:11" ht="12.75">
      <c r="B148" s="9"/>
      <c r="C148" s="1"/>
      <c r="D148" s="1"/>
      <c r="E148" s="1"/>
      <c r="F148" s="1"/>
      <c r="G148" s="1"/>
      <c r="H148" s="1"/>
      <c r="I148" s="1"/>
      <c r="J148" s="1"/>
      <c r="K148" s="10"/>
    </row>
    <row r="149" spans="2:11" ht="12.75">
      <c r="B149" s="9"/>
      <c r="C149" s="1"/>
      <c r="D149" s="1"/>
      <c r="E149" s="1"/>
      <c r="F149" s="1"/>
      <c r="G149" s="1"/>
      <c r="H149" s="1"/>
      <c r="I149" s="1"/>
      <c r="J149" s="1"/>
      <c r="K149" s="10"/>
    </row>
    <row r="150" spans="2:11" ht="12.75">
      <c r="B150" s="9"/>
      <c r="C150" s="1"/>
      <c r="D150" s="1"/>
      <c r="E150" s="1"/>
      <c r="F150" s="1"/>
      <c r="G150" s="1"/>
      <c r="H150" s="1"/>
      <c r="I150" s="1"/>
      <c r="J150" s="1"/>
      <c r="K150" s="10"/>
    </row>
    <row r="151" spans="2:11" ht="12.75">
      <c r="B151" s="9"/>
      <c r="C151" s="2"/>
      <c r="D151" s="2"/>
      <c r="E151" s="2"/>
      <c r="F151" s="2"/>
      <c r="G151" s="2"/>
      <c r="H151" s="2"/>
      <c r="I151" s="2"/>
      <c r="J151" s="2"/>
      <c r="K151" s="10"/>
    </row>
    <row r="152" spans="2:11" ht="12.75">
      <c r="B152" s="9"/>
      <c r="C152" s="2"/>
      <c r="D152" s="2"/>
      <c r="E152" s="2"/>
      <c r="F152" s="2"/>
      <c r="G152" s="2"/>
      <c r="H152" s="2"/>
      <c r="I152" s="2"/>
      <c r="J152" s="2"/>
      <c r="K152" s="10"/>
    </row>
    <row r="153" spans="2:11" ht="12.75">
      <c r="B153" s="9"/>
      <c r="C153" s="1"/>
      <c r="D153" s="1"/>
      <c r="E153" s="1"/>
      <c r="F153" s="1"/>
      <c r="G153" s="1"/>
      <c r="H153" s="1"/>
      <c r="I153" s="1"/>
      <c r="J153" s="1"/>
      <c r="K153" s="10"/>
    </row>
    <row r="154" spans="2:11" ht="12.75">
      <c r="B154" s="9"/>
      <c r="C154" s="1"/>
      <c r="D154" s="1"/>
      <c r="E154" s="1"/>
      <c r="F154" s="1"/>
      <c r="G154" s="1"/>
      <c r="H154" s="1"/>
      <c r="I154" s="1"/>
      <c r="J154" s="1"/>
      <c r="K154" s="10"/>
    </row>
    <row r="155" spans="2:11" ht="12.75">
      <c r="B155" s="9"/>
      <c r="C155" s="1"/>
      <c r="D155" s="1"/>
      <c r="E155" s="1"/>
      <c r="F155" s="1"/>
      <c r="G155" s="1"/>
      <c r="H155" s="1"/>
      <c r="I155" s="1"/>
      <c r="J155" s="1"/>
      <c r="K155" s="10"/>
    </row>
    <row r="156" spans="2:11" ht="12.75">
      <c r="B156" s="9"/>
      <c r="C156" s="1"/>
      <c r="D156" s="1"/>
      <c r="E156" s="1"/>
      <c r="F156" s="1"/>
      <c r="G156" s="1"/>
      <c r="H156" s="1"/>
      <c r="I156" s="1"/>
      <c r="J156" s="1"/>
      <c r="K156" s="10"/>
    </row>
    <row r="157" spans="2:11" ht="12.75">
      <c r="B157" s="9"/>
      <c r="C157" s="1"/>
      <c r="D157" s="1"/>
      <c r="E157" s="1"/>
      <c r="F157" s="1"/>
      <c r="G157" s="1"/>
      <c r="H157" s="1"/>
      <c r="I157" s="1"/>
      <c r="J157" s="1"/>
      <c r="K157" s="10"/>
    </row>
    <row r="158" spans="2:11" ht="12.75">
      <c r="B158" s="9"/>
      <c r="C158" s="1"/>
      <c r="D158" s="1"/>
      <c r="E158" s="1"/>
      <c r="F158" s="1"/>
      <c r="G158" s="1"/>
      <c r="H158" s="1"/>
      <c r="I158" s="1"/>
      <c r="J158" s="1"/>
      <c r="K158" s="10"/>
    </row>
    <row r="159" spans="2:11" ht="12.75">
      <c r="B159" s="9"/>
      <c r="C159" s="1"/>
      <c r="D159" s="1"/>
      <c r="E159" s="1"/>
      <c r="F159" s="1"/>
      <c r="G159" s="1"/>
      <c r="H159" s="1"/>
      <c r="I159" s="1"/>
      <c r="J159" s="1"/>
      <c r="K159" s="10"/>
    </row>
    <row r="160" spans="2:11" ht="12.75">
      <c r="B160" s="9"/>
      <c r="C160" s="1"/>
      <c r="D160" s="1"/>
      <c r="E160" s="1"/>
      <c r="F160" s="1"/>
      <c r="G160" s="1"/>
      <c r="H160" s="1"/>
      <c r="I160" s="1"/>
      <c r="J160" s="1"/>
      <c r="K160" s="10"/>
    </row>
    <row r="161" spans="2:11" ht="12.75">
      <c r="B161" s="9"/>
      <c r="C161" s="1"/>
      <c r="D161" s="1"/>
      <c r="E161" s="1"/>
      <c r="F161" s="1"/>
      <c r="G161" s="1"/>
      <c r="H161" s="1"/>
      <c r="I161" s="1"/>
      <c r="J161" s="1"/>
      <c r="K161" s="10"/>
    </row>
    <row r="162" spans="2:11" ht="12.75">
      <c r="B162" s="9"/>
      <c r="C162" s="1"/>
      <c r="D162" s="1"/>
      <c r="E162" s="1"/>
      <c r="F162" s="1"/>
      <c r="G162" s="1"/>
      <c r="H162" s="1"/>
      <c r="I162" s="1"/>
      <c r="J162" s="1"/>
      <c r="K162" s="10"/>
    </row>
    <row r="163" spans="2:11" ht="12.75">
      <c r="B163" s="9"/>
      <c r="C163" s="1"/>
      <c r="D163" s="1"/>
      <c r="E163" s="1"/>
      <c r="F163" s="1"/>
      <c r="G163" s="1"/>
      <c r="H163" s="1"/>
      <c r="I163" s="1"/>
      <c r="J163" s="1"/>
      <c r="K163" s="10"/>
    </row>
    <row r="164" spans="2:11" ht="12.75">
      <c r="B164" s="9"/>
      <c r="C164" s="1"/>
      <c r="D164" s="1"/>
      <c r="E164" s="1"/>
      <c r="F164" s="1"/>
      <c r="G164" s="1"/>
      <c r="H164" s="1"/>
      <c r="I164" s="1"/>
      <c r="J164" s="1"/>
      <c r="K164" s="10"/>
    </row>
    <row r="165" spans="2:11" ht="12.75">
      <c r="B165" s="9"/>
      <c r="C165" s="1"/>
      <c r="D165" s="1"/>
      <c r="E165" s="1"/>
      <c r="F165" s="1"/>
      <c r="G165" s="1"/>
      <c r="H165" s="1"/>
      <c r="I165" s="1"/>
      <c r="J165" s="1"/>
      <c r="K165" s="10"/>
    </row>
    <row r="166" spans="2:11" ht="12.75">
      <c r="B166" s="9"/>
      <c r="C166" s="1"/>
      <c r="D166" s="1"/>
      <c r="E166" s="1"/>
      <c r="F166" s="1"/>
      <c r="G166" s="1"/>
      <c r="H166" s="1"/>
      <c r="I166" s="1"/>
      <c r="J166" s="1"/>
      <c r="K166" s="10"/>
    </row>
    <row r="167" spans="2:11" ht="12.75">
      <c r="B167" s="9"/>
      <c r="C167" s="1"/>
      <c r="D167" s="1"/>
      <c r="E167" s="1"/>
      <c r="F167" s="1"/>
      <c r="G167" s="1"/>
      <c r="H167" s="1"/>
      <c r="I167" s="1"/>
      <c r="J167" s="1"/>
      <c r="K167" s="10"/>
    </row>
    <row r="168" spans="2:11" ht="12.75">
      <c r="B168" s="9"/>
      <c r="C168" s="1"/>
      <c r="D168" s="1"/>
      <c r="E168" s="1"/>
      <c r="F168" s="1"/>
      <c r="G168" s="1"/>
      <c r="H168" s="1"/>
      <c r="I168" s="1"/>
      <c r="J168" s="1"/>
      <c r="K168" s="10"/>
    </row>
    <row r="169" spans="2:11" ht="12.75">
      <c r="B169" s="9"/>
      <c r="C169" s="1"/>
      <c r="D169" s="1"/>
      <c r="E169" s="1"/>
      <c r="F169" s="1"/>
      <c r="G169" s="1"/>
      <c r="H169" s="1"/>
      <c r="I169" s="1"/>
      <c r="J169" s="1"/>
      <c r="K169" s="10"/>
    </row>
    <row r="170" spans="2:11" ht="12.75">
      <c r="B170" s="9"/>
      <c r="C170" s="1"/>
      <c r="D170" s="1"/>
      <c r="E170" s="1"/>
      <c r="F170" s="1"/>
      <c r="G170" s="1"/>
      <c r="H170" s="1"/>
      <c r="I170" s="1"/>
      <c r="J170" s="1"/>
      <c r="K170" s="10"/>
    </row>
    <row r="171" spans="2:11" ht="12.75">
      <c r="B171" s="9"/>
      <c r="C171" s="1"/>
      <c r="D171" s="1"/>
      <c r="E171" s="1"/>
      <c r="F171" s="1"/>
      <c r="G171" s="1"/>
      <c r="H171" s="1"/>
      <c r="I171" s="1"/>
      <c r="J171" s="1"/>
      <c r="K171" s="10"/>
    </row>
    <row r="172" spans="2:11" ht="12.75">
      <c r="B172" s="9"/>
      <c r="C172" s="1"/>
      <c r="D172" s="1"/>
      <c r="E172" s="1"/>
      <c r="F172" s="1"/>
      <c r="G172" s="1"/>
      <c r="H172" s="1"/>
      <c r="I172" s="1"/>
      <c r="J172" s="1"/>
      <c r="K172" s="10"/>
    </row>
    <row r="173" spans="2:11" ht="12.75">
      <c r="B173" s="9"/>
      <c r="C173" s="1"/>
      <c r="D173" s="1"/>
      <c r="E173" s="1"/>
      <c r="F173" s="1"/>
      <c r="G173" s="1"/>
      <c r="H173" s="1"/>
      <c r="I173" s="1"/>
      <c r="J173" s="1"/>
      <c r="K173" s="10"/>
    </row>
    <row r="174" spans="2:11" ht="12.75">
      <c r="B174" s="9"/>
      <c r="C174" s="1"/>
      <c r="D174" s="1"/>
      <c r="E174" s="1"/>
      <c r="F174" s="1"/>
      <c r="G174" s="1"/>
      <c r="H174" s="1"/>
      <c r="I174" s="1"/>
      <c r="J174" s="1"/>
      <c r="K174" s="10"/>
    </row>
    <row r="175" spans="2:11" ht="12.75">
      <c r="B175" s="9"/>
      <c r="C175" s="1"/>
      <c r="D175" s="1"/>
      <c r="E175" s="1"/>
      <c r="F175" s="1"/>
      <c r="G175" s="1"/>
      <c r="H175" s="1"/>
      <c r="I175" s="1"/>
      <c r="J175" s="1"/>
      <c r="K175" s="10"/>
    </row>
    <row r="176" spans="2:11" ht="12.75">
      <c r="B176" s="9"/>
      <c r="C176" s="1"/>
      <c r="D176" s="1"/>
      <c r="E176" s="1"/>
      <c r="F176" s="1"/>
      <c r="G176" s="1"/>
      <c r="H176" s="1"/>
      <c r="I176" s="1"/>
      <c r="J176" s="1"/>
      <c r="K176" s="10"/>
    </row>
    <row r="177" spans="2:11" ht="12.75">
      <c r="B177" s="9"/>
      <c r="C177" s="1"/>
      <c r="D177" s="1"/>
      <c r="E177" s="1"/>
      <c r="F177" s="1"/>
      <c r="G177" s="1"/>
      <c r="H177" s="1"/>
      <c r="I177" s="1"/>
      <c r="J177" s="1"/>
      <c r="K177" s="10"/>
    </row>
    <row r="178" spans="2:11" ht="12.75">
      <c r="B178" s="9"/>
      <c r="C178" s="1"/>
      <c r="D178" s="1"/>
      <c r="E178" s="1"/>
      <c r="F178" s="1"/>
      <c r="G178" s="1"/>
      <c r="H178" s="1"/>
      <c r="I178" s="1"/>
      <c r="J178" s="1"/>
      <c r="K178" s="10"/>
    </row>
    <row r="179" spans="2:11" ht="12.75">
      <c r="B179" s="9"/>
      <c r="C179" s="1"/>
      <c r="D179" s="1"/>
      <c r="E179" s="1"/>
      <c r="F179" s="1"/>
      <c r="G179" s="1"/>
      <c r="H179" s="1"/>
      <c r="I179" s="1"/>
      <c r="J179" s="1"/>
      <c r="K179" s="10"/>
    </row>
    <row r="180" spans="2:11" ht="12.75">
      <c r="B180" s="9"/>
      <c r="C180" s="1"/>
      <c r="D180" s="1"/>
      <c r="E180" s="1"/>
      <c r="F180" s="1"/>
      <c r="G180" s="1"/>
      <c r="H180" s="1"/>
      <c r="I180" s="1"/>
      <c r="J180" s="1"/>
      <c r="K180" s="10"/>
    </row>
    <row r="181" spans="2:11" ht="12.75">
      <c r="B181" s="9"/>
      <c r="C181" s="1"/>
      <c r="D181" s="1"/>
      <c r="E181" s="1"/>
      <c r="F181" s="1"/>
      <c r="G181" s="1"/>
      <c r="H181" s="1"/>
      <c r="I181" s="1"/>
      <c r="J181" s="1"/>
      <c r="K181" s="10"/>
    </row>
    <row r="182" spans="2:11" ht="12.75">
      <c r="B182" s="9"/>
      <c r="C182" s="1"/>
      <c r="D182" s="1"/>
      <c r="E182" s="1"/>
      <c r="F182" s="1"/>
      <c r="G182" s="1"/>
      <c r="H182" s="1"/>
      <c r="I182" s="1"/>
      <c r="J182" s="1"/>
      <c r="K182" s="10"/>
    </row>
    <row r="183" spans="2:11" ht="12.75">
      <c r="B183" s="9"/>
      <c r="C183" s="1"/>
      <c r="D183" s="1"/>
      <c r="E183" s="1"/>
      <c r="F183" s="1"/>
      <c r="G183" s="1"/>
      <c r="H183" s="1"/>
      <c r="I183" s="1"/>
      <c r="J183" s="1"/>
      <c r="K183" s="10"/>
    </row>
    <row r="184" spans="2:11" ht="12.75">
      <c r="B184" s="9"/>
      <c r="C184" s="1"/>
      <c r="D184" s="1"/>
      <c r="E184" s="1"/>
      <c r="F184" s="1"/>
      <c r="G184" s="1"/>
      <c r="H184" s="1"/>
      <c r="I184" s="1"/>
      <c r="J184" s="1"/>
      <c r="K184" s="10"/>
    </row>
    <row r="185" spans="2:11" ht="12.75">
      <c r="B185" s="9"/>
      <c r="C185" s="1"/>
      <c r="D185" s="1"/>
      <c r="E185" s="1"/>
      <c r="F185" s="1"/>
      <c r="G185" s="1"/>
      <c r="H185" s="1"/>
      <c r="I185" s="1"/>
      <c r="J185" s="1"/>
      <c r="K185" s="10"/>
    </row>
    <row r="186" spans="2:11" ht="12.75">
      <c r="B186" s="9"/>
      <c r="C186" s="1"/>
      <c r="D186" s="1"/>
      <c r="E186" s="1"/>
      <c r="F186" s="1"/>
      <c r="G186" s="1"/>
      <c r="H186" s="1"/>
      <c r="I186" s="1"/>
      <c r="J186" s="1"/>
      <c r="K186" s="10"/>
    </row>
    <row r="187" spans="2:11" ht="12.75">
      <c r="B187" s="9"/>
      <c r="C187" s="1"/>
      <c r="D187" s="1"/>
      <c r="E187" s="1"/>
      <c r="F187" s="1"/>
      <c r="G187" s="1"/>
      <c r="H187" s="1"/>
      <c r="I187" s="1"/>
      <c r="J187" s="1"/>
      <c r="K187" s="10"/>
    </row>
    <row r="188" spans="2:11" ht="12.75">
      <c r="B188" s="9"/>
      <c r="C188" s="1"/>
      <c r="D188" s="1"/>
      <c r="E188" s="1"/>
      <c r="F188" s="1"/>
      <c r="G188" s="1"/>
      <c r="H188" s="1"/>
      <c r="I188" s="1"/>
      <c r="J188" s="1"/>
      <c r="K188" s="10"/>
    </row>
    <row r="189" spans="2:11" ht="12.75">
      <c r="B189" s="9"/>
      <c r="C189" s="1"/>
      <c r="D189" s="1"/>
      <c r="E189" s="1"/>
      <c r="F189" s="1"/>
      <c r="G189" s="1"/>
      <c r="H189" s="1"/>
      <c r="I189" s="1"/>
      <c r="J189" s="1"/>
      <c r="K189" s="10"/>
    </row>
    <row r="190" spans="2:11" ht="12.75">
      <c r="B190" s="9"/>
      <c r="C190" s="1"/>
      <c r="D190" s="1"/>
      <c r="E190" s="1"/>
      <c r="F190" s="1"/>
      <c r="G190" s="1"/>
      <c r="H190" s="1"/>
      <c r="I190" s="1"/>
      <c r="J190" s="1"/>
      <c r="K190" s="10"/>
    </row>
    <row r="191" spans="2:11" ht="12.75">
      <c r="B191" s="9"/>
      <c r="C191" s="1"/>
      <c r="D191" s="1"/>
      <c r="E191" s="1"/>
      <c r="F191" s="1"/>
      <c r="G191" s="1"/>
      <c r="H191" s="1"/>
      <c r="I191" s="1"/>
      <c r="J191" s="1"/>
      <c r="K191" s="10"/>
    </row>
    <row r="192" spans="2:11" ht="12.75">
      <c r="B192" s="9"/>
      <c r="C192" s="1"/>
      <c r="D192" s="1"/>
      <c r="E192" s="1"/>
      <c r="F192" s="1"/>
      <c r="G192" s="1"/>
      <c r="H192" s="1"/>
      <c r="I192" s="1"/>
      <c r="J192" s="1"/>
      <c r="K192" s="10"/>
    </row>
    <row r="193" spans="2:11" ht="12.75">
      <c r="B193" s="9"/>
      <c r="C193" s="1"/>
      <c r="D193" s="1"/>
      <c r="E193" s="1"/>
      <c r="F193" s="1"/>
      <c r="G193" s="1"/>
      <c r="H193" s="1"/>
      <c r="I193" s="1"/>
      <c r="J193" s="1"/>
      <c r="K193" s="10"/>
    </row>
    <row r="194" spans="2:11" ht="13.5" thickBot="1">
      <c r="B194" s="11"/>
      <c r="C194" s="12"/>
      <c r="D194" s="12"/>
      <c r="E194" s="12"/>
      <c r="F194" s="12"/>
      <c r="G194" s="12"/>
      <c r="H194" s="12"/>
      <c r="I194" s="12"/>
      <c r="J194" s="12"/>
      <c r="K194" s="13"/>
    </row>
  </sheetData>
  <sheetProtection/>
  <mergeCells count="3">
    <mergeCell ref="D3:H3"/>
    <mergeCell ref="C23:D23"/>
    <mergeCell ref="H23:J23"/>
  </mergeCells>
  <printOptions/>
  <pageMargins left="0.25" right="0.25" top="0.25" bottom="0.25" header="0.25" footer="0.2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J64"/>
  <sheetViews>
    <sheetView zoomScalePageLayoutView="0" workbookViewId="0" topLeftCell="A13">
      <selection activeCell="H49" sqref="H49"/>
    </sheetView>
  </sheetViews>
  <sheetFormatPr defaultColWidth="9.140625" defaultRowHeight="12.75"/>
  <cols>
    <col min="1" max="1" width="6.140625" style="0" customWidth="1"/>
    <col min="8" max="8" width="11.28125" style="0" customWidth="1"/>
    <col min="10" max="10" width="10.7109375" style="0" customWidth="1"/>
    <col min="11" max="11" width="6.140625" style="0" customWidth="1"/>
  </cols>
  <sheetData>
    <row r="1" ht="13.5" thickBot="1"/>
    <row r="2" spans="2:10" ht="12.75">
      <c r="B2" s="46"/>
      <c r="C2" s="333" t="s">
        <v>186</v>
      </c>
      <c r="D2" s="333"/>
      <c r="E2" s="333"/>
      <c r="F2" s="333"/>
      <c r="G2" s="333"/>
      <c r="H2" s="333"/>
      <c r="I2" s="333"/>
      <c r="J2" s="48"/>
    </row>
    <row r="3" spans="2:10" ht="12.75">
      <c r="B3" s="9"/>
      <c r="C3" s="1"/>
      <c r="D3" s="1"/>
      <c r="E3" s="1"/>
      <c r="F3" s="1"/>
      <c r="G3" s="1"/>
      <c r="H3" s="1"/>
      <c r="I3" s="1"/>
      <c r="J3" s="10"/>
    </row>
    <row r="4" spans="2:10" ht="12.75">
      <c r="B4" s="9"/>
      <c r="C4" s="1"/>
      <c r="D4" s="1"/>
      <c r="E4" s="1"/>
      <c r="F4" s="1"/>
      <c r="G4" s="1"/>
      <c r="H4" s="1"/>
      <c r="I4" s="1"/>
      <c r="J4" s="10"/>
    </row>
    <row r="5" spans="2:10" ht="12.75">
      <c r="B5" s="9"/>
      <c r="C5" s="1"/>
      <c r="D5" s="1"/>
      <c r="E5" s="1"/>
      <c r="F5" s="1"/>
      <c r="G5" s="1"/>
      <c r="H5" s="1"/>
      <c r="I5" s="1"/>
      <c r="J5" s="10"/>
    </row>
    <row r="6" spans="2:10" ht="12.75">
      <c r="B6" s="9"/>
      <c r="C6" s="1"/>
      <c r="D6" s="1"/>
      <c r="E6" s="1"/>
      <c r="F6" s="1"/>
      <c r="G6" s="1"/>
      <c r="H6" s="1"/>
      <c r="I6" s="1"/>
      <c r="J6" s="10"/>
    </row>
    <row r="7" spans="2:10" ht="12.75">
      <c r="B7" s="9"/>
      <c r="C7" s="1"/>
      <c r="D7" s="1"/>
      <c r="E7" s="1"/>
      <c r="F7" s="1"/>
      <c r="G7" s="1"/>
      <c r="H7" s="1"/>
      <c r="I7" s="1"/>
      <c r="J7" s="10"/>
    </row>
    <row r="8" spans="2:10" ht="12.75">
      <c r="B8" s="9"/>
      <c r="C8" s="1"/>
      <c r="D8" s="1"/>
      <c r="E8" s="1"/>
      <c r="F8" s="1"/>
      <c r="G8" s="1"/>
      <c r="H8" s="1"/>
      <c r="I8" s="1"/>
      <c r="J8" s="10"/>
    </row>
    <row r="9" spans="2:10" ht="12.75">
      <c r="B9" s="9"/>
      <c r="C9" s="1"/>
      <c r="D9" s="1"/>
      <c r="E9" s="1"/>
      <c r="F9" s="1"/>
      <c r="G9" s="1"/>
      <c r="H9" s="1"/>
      <c r="I9" s="1"/>
      <c r="J9" s="10"/>
    </row>
    <row r="10" spans="2:10" ht="12.75">
      <c r="B10" s="9"/>
      <c r="C10" s="1"/>
      <c r="D10" s="1"/>
      <c r="E10" s="1"/>
      <c r="F10" s="1"/>
      <c r="G10" s="1"/>
      <c r="H10" s="1"/>
      <c r="I10" s="1"/>
      <c r="J10" s="10"/>
    </row>
    <row r="11" spans="2:10" ht="12.75">
      <c r="B11" s="9"/>
      <c r="C11" s="1"/>
      <c r="D11" s="1"/>
      <c r="E11" s="1"/>
      <c r="F11" s="1"/>
      <c r="G11" s="1"/>
      <c r="H11" s="1"/>
      <c r="I11" s="1"/>
      <c r="J11" s="10"/>
    </row>
    <row r="12" spans="2:10" ht="12.75">
      <c r="B12" s="9"/>
      <c r="C12" s="1"/>
      <c r="D12" s="1"/>
      <c r="E12" s="1"/>
      <c r="F12" s="1"/>
      <c r="G12" s="1"/>
      <c r="H12" s="1"/>
      <c r="I12" s="1"/>
      <c r="J12" s="10"/>
    </row>
    <row r="13" spans="2:10" ht="12.75">
      <c r="B13" s="9"/>
      <c r="C13" s="1"/>
      <c r="D13" s="1"/>
      <c r="E13" s="1"/>
      <c r="F13" s="1"/>
      <c r="G13" s="1"/>
      <c r="H13" s="1"/>
      <c r="I13" s="1"/>
      <c r="J13" s="10"/>
    </row>
    <row r="14" spans="2:10" ht="12.75">
      <c r="B14" s="9"/>
      <c r="C14" s="1"/>
      <c r="D14" s="1"/>
      <c r="E14" s="1"/>
      <c r="F14" s="1"/>
      <c r="G14" s="1"/>
      <c r="H14" s="1"/>
      <c r="I14" s="1"/>
      <c r="J14" s="10"/>
    </row>
    <row r="15" spans="2:10" ht="12.75">
      <c r="B15" s="9"/>
      <c r="C15" s="1"/>
      <c r="D15" s="1"/>
      <c r="E15" s="1"/>
      <c r="F15" s="1"/>
      <c r="G15" s="1"/>
      <c r="H15" s="1"/>
      <c r="I15" s="1"/>
      <c r="J15" s="10"/>
    </row>
    <row r="16" spans="2:10" ht="12.75">
      <c r="B16" s="9"/>
      <c r="C16" s="1"/>
      <c r="D16" s="1"/>
      <c r="E16" s="1"/>
      <c r="F16" s="1"/>
      <c r="G16" s="1"/>
      <c r="H16" s="1"/>
      <c r="I16" s="1"/>
      <c r="J16" s="10"/>
    </row>
    <row r="17" spans="2:10" ht="12.75">
      <c r="B17" s="9"/>
      <c r="C17" s="1"/>
      <c r="D17" s="1"/>
      <c r="E17" s="1"/>
      <c r="F17" s="1"/>
      <c r="G17" s="1"/>
      <c r="H17" s="1"/>
      <c r="I17" s="1"/>
      <c r="J17" s="10"/>
    </row>
    <row r="18" spans="2:10" ht="12.75">
      <c r="B18" s="9"/>
      <c r="C18" s="1"/>
      <c r="D18" s="1"/>
      <c r="E18" s="1"/>
      <c r="F18" s="1"/>
      <c r="G18" s="1"/>
      <c r="H18" s="1"/>
      <c r="I18" s="1"/>
      <c r="J18" s="10"/>
    </row>
    <row r="19" spans="2:10" ht="12.75">
      <c r="B19" s="9"/>
      <c r="C19" s="1"/>
      <c r="D19" s="1"/>
      <c r="E19" s="1"/>
      <c r="F19" s="1"/>
      <c r="G19" s="1"/>
      <c r="H19" s="1"/>
      <c r="I19" s="1"/>
      <c r="J19" s="10"/>
    </row>
    <row r="20" spans="2:10" ht="12.75">
      <c r="B20" s="9"/>
      <c r="C20" s="1"/>
      <c r="D20" s="1"/>
      <c r="E20" s="1"/>
      <c r="F20" s="1"/>
      <c r="G20" s="1"/>
      <c r="H20" s="1"/>
      <c r="I20" s="1"/>
      <c r="J20" s="10"/>
    </row>
    <row r="21" spans="2:10" ht="12.75">
      <c r="B21" s="9"/>
      <c r="C21" s="1"/>
      <c r="D21" s="1"/>
      <c r="E21" s="1"/>
      <c r="F21" s="1"/>
      <c r="G21" s="1"/>
      <c r="H21" s="1"/>
      <c r="I21" s="1"/>
      <c r="J21" s="10"/>
    </row>
    <row r="22" spans="2:10" ht="12.75">
      <c r="B22" s="9"/>
      <c r="C22" s="1"/>
      <c r="D22" s="1"/>
      <c r="E22" s="1"/>
      <c r="F22" s="1"/>
      <c r="G22" s="1"/>
      <c r="H22" s="1"/>
      <c r="I22" s="1"/>
      <c r="J22" s="10"/>
    </row>
    <row r="23" spans="2:10" ht="12.75">
      <c r="B23" s="9"/>
      <c r="C23" s="1"/>
      <c r="D23" s="1"/>
      <c r="E23" s="1"/>
      <c r="F23" s="1"/>
      <c r="G23" s="1"/>
      <c r="H23" s="1"/>
      <c r="I23" s="1"/>
      <c r="J23" s="10"/>
    </row>
    <row r="24" spans="2:10" ht="12.75">
      <c r="B24" s="9"/>
      <c r="C24" s="1"/>
      <c r="D24" s="1"/>
      <c r="E24" s="1"/>
      <c r="F24" s="1"/>
      <c r="G24" s="1"/>
      <c r="H24" s="1"/>
      <c r="I24" s="1"/>
      <c r="J24" s="10"/>
    </row>
    <row r="25" spans="2:10" ht="12.75">
      <c r="B25" s="9"/>
      <c r="C25" s="1"/>
      <c r="D25" s="1"/>
      <c r="E25" s="1"/>
      <c r="F25" s="1"/>
      <c r="G25" s="1"/>
      <c r="H25" s="1"/>
      <c r="I25" s="1"/>
      <c r="J25" s="10"/>
    </row>
    <row r="26" spans="2:10" ht="12.75">
      <c r="B26" s="9"/>
      <c r="C26" s="1"/>
      <c r="D26" s="1"/>
      <c r="E26" s="1"/>
      <c r="F26" s="1"/>
      <c r="G26" s="1"/>
      <c r="H26" s="1"/>
      <c r="I26" s="1"/>
      <c r="J26" s="10"/>
    </row>
    <row r="27" spans="2:10" ht="12.75">
      <c r="B27" s="9"/>
      <c r="C27" s="1"/>
      <c r="D27" s="1"/>
      <c r="E27" s="1"/>
      <c r="F27" s="1"/>
      <c r="G27" s="1"/>
      <c r="H27" s="1"/>
      <c r="I27" s="1"/>
      <c r="J27" s="10"/>
    </row>
    <row r="28" spans="2:10" ht="12.75">
      <c r="B28" s="9"/>
      <c r="C28" s="1"/>
      <c r="D28" s="1"/>
      <c r="E28" s="1"/>
      <c r="F28" s="1"/>
      <c r="G28" s="1"/>
      <c r="H28" s="1"/>
      <c r="I28" s="1"/>
      <c r="J28" s="10"/>
    </row>
    <row r="29" spans="2:10" ht="12.75">
      <c r="B29" s="9"/>
      <c r="C29" s="1"/>
      <c r="D29" s="1"/>
      <c r="E29" s="1"/>
      <c r="F29" s="1"/>
      <c r="G29" s="1"/>
      <c r="H29" s="1"/>
      <c r="I29" s="1"/>
      <c r="J29" s="10"/>
    </row>
    <row r="30" spans="2:10" ht="12.75">
      <c r="B30" s="9"/>
      <c r="C30" s="1"/>
      <c r="D30" s="1"/>
      <c r="E30" s="1"/>
      <c r="F30" s="1"/>
      <c r="G30" s="1"/>
      <c r="H30" s="1"/>
      <c r="I30" s="1"/>
      <c r="J30" s="10"/>
    </row>
    <row r="31" spans="2:10" ht="12.75">
      <c r="B31" s="9"/>
      <c r="C31" s="1"/>
      <c r="D31" s="1"/>
      <c r="E31" s="1"/>
      <c r="F31" s="1"/>
      <c r="G31" s="1"/>
      <c r="H31" s="1"/>
      <c r="I31" s="1"/>
      <c r="J31" s="10"/>
    </row>
    <row r="32" spans="2:10" ht="12.75">
      <c r="B32" s="9"/>
      <c r="C32" s="1"/>
      <c r="D32" s="1"/>
      <c r="E32" s="1"/>
      <c r="F32" s="1"/>
      <c r="G32" s="1"/>
      <c r="H32" s="1"/>
      <c r="I32" s="1"/>
      <c r="J32" s="10"/>
    </row>
    <row r="33" spans="2:10" ht="12.75">
      <c r="B33" s="9"/>
      <c r="C33" s="1"/>
      <c r="D33" s="1"/>
      <c r="E33" s="1"/>
      <c r="F33" s="1"/>
      <c r="G33" s="1"/>
      <c r="H33" s="1"/>
      <c r="I33" s="1"/>
      <c r="J33" s="10"/>
    </row>
    <row r="34" spans="2:10" ht="12.75">
      <c r="B34" s="9"/>
      <c r="C34" s="1"/>
      <c r="D34" s="1"/>
      <c r="E34" s="1"/>
      <c r="F34" s="1"/>
      <c r="G34" s="1"/>
      <c r="H34" s="1"/>
      <c r="I34" s="1"/>
      <c r="J34" s="10"/>
    </row>
    <row r="35" spans="2:10" ht="12.75">
      <c r="B35" s="9"/>
      <c r="C35" s="1"/>
      <c r="D35" s="1"/>
      <c r="E35" s="1"/>
      <c r="F35" s="1"/>
      <c r="G35" s="1"/>
      <c r="H35" s="1"/>
      <c r="I35" s="1"/>
      <c r="J35" s="10"/>
    </row>
    <row r="36" spans="2:10" ht="12.75">
      <c r="B36" s="9"/>
      <c r="C36" s="1"/>
      <c r="D36" s="1"/>
      <c r="E36" s="1"/>
      <c r="F36" s="1"/>
      <c r="G36" s="1"/>
      <c r="H36" s="1"/>
      <c r="I36" s="1"/>
      <c r="J36" s="10"/>
    </row>
    <row r="37" spans="2:10" ht="12.75">
      <c r="B37" s="9"/>
      <c r="C37" s="1"/>
      <c r="D37" s="1"/>
      <c r="E37" s="1"/>
      <c r="F37" s="1"/>
      <c r="G37" s="1"/>
      <c r="H37" s="1"/>
      <c r="I37" s="1"/>
      <c r="J37" s="10"/>
    </row>
    <row r="38" spans="2:10" ht="12.75">
      <c r="B38" s="9"/>
      <c r="C38" s="1"/>
      <c r="D38" s="1"/>
      <c r="E38" s="1"/>
      <c r="F38" s="1"/>
      <c r="G38" s="1"/>
      <c r="H38" s="1"/>
      <c r="I38" s="1"/>
      <c r="J38" s="10"/>
    </row>
    <row r="39" spans="2:10" ht="12.75">
      <c r="B39" s="9"/>
      <c r="C39" s="1"/>
      <c r="D39" s="1"/>
      <c r="E39" s="1"/>
      <c r="F39" s="1"/>
      <c r="G39" s="1"/>
      <c r="H39" s="1"/>
      <c r="I39" s="1"/>
      <c r="J39" s="10"/>
    </row>
    <row r="40" spans="2:10" ht="12.75">
      <c r="B40" s="9"/>
      <c r="C40" s="1"/>
      <c r="D40" s="1"/>
      <c r="E40" s="1"/>
      <c r="F40" s="1"/>
      <c r="G40" s="1"/>
      <c r="H40" s="1"/>
      <c r="I40" s="1"/>
      <c r="J40" s="10"/>
    </row>
    <row r="41" spans="2:10" ht="12.75">
      <c r="B41" s="9"/>
      <c r="C41" s="1"/>
      <c r="D41" s="1"/>
      <c r="E41" s="1"/>
      <c r="F41" s="1"/>
      <c r="G41" s="1"/>
      <c r="H41" s="1"/>
      <c r="I41" s="1"/>
      <c r="J41" s="10"/>
    </row>
    <row r="42" spans="2:10" ht="12.75">
      <c r="B42" s="9"/>
      <c r="C42" s="1"/>
      <c r="D42" s="1"/>
      <c r="E42" s="1"/>
      <c r="F42" s="1"/>
      <c r="G42" s="1"/>
      <c r="H42" s="1"/>
      <c r="I42" s="1"/>
      <c r="J42" s="10"/>
    </row>
    <row r="43" spans="2:10" ht="12.75">
      <c r="B43" s="9"/>
      <c r="C43" s="1"/>
      <c r="D43" s="1"/>
      <c r="E43" s="1"/>
      <c r="F43" s="1"/>
      <c r="G43" s="1"/>
      <c r="H43" s="1"/>
      <c r="I43" s="1"/>
      <c r="J43" s="10"/>
    </row>
    <row r="44" spans="2:10" ht="12.75">
      <c r="B44" s="9"/>
      <c r="C44" s="1"/>
      <c r="D44" s="1"/>
      <c r="E44" s="1"/>
      <c r="F44" s="1"/>
      <c r="G44" s="1"/>
      <c r="H44" s="1"/>
      <c r="I44" s="1"/>
      <c r="J44" s="10"/>
    </row>
    <row r="45" spans="2:10" ht="12.75">
      <c r="B45" s="9"/>
      <c r="C45" s="1"/>
      <c r="D45" s="1"/>
      <c r="E45" s="1"/>
      <c r="F45" s="1"/>
      <c r="G45" s="1"/>
      <c r="H45" s="1"/>
      <c r="I45" s="1"/>
      <c r="J45" s="10"/>
    </row>
    <row r="46" spans="2:10" ht="12.75">
      <c r="B46" s="9"/>
      <c r="C46" s="1"/>
      <c r="D46" s="1"/>
      <c r="E46" s="1"/>
      <c r="F46" s="1"/>
      <c r="G46" s="1"/>
      <c r="H46" s="1"/>
      <c r="I46" s="1"/>
      <c r="J46" s="10"/>
    </row>
    <row r="47" spans="2:10" ht="12.75">
      <c r="B47" s="9"/>
      <c r="C47" s="1"/>
      <c r="D47" s="1"/>
      <c r="E47" s="1"/>
      <c r="F47" s="1"/>
      <c r="G47" s="1"/>
      <c r="H47" s="1"/>
      <c r="I47" s="1"/>
      <c r="J47" s="10"/>
    </row>
    <row r="48" spans="2:10" ht="12.75">
      <c r="B48" s="9"/>
      <c r="C48" s="1"/>
      <c r="D48" s="1"/>
      <c r="E48" s="1"/>
      <c r="F48" s="1"/>
      <c r="G48" s="1"/>
      <c r="H48" s="1"/>
      <c r="I48" s="1"/>
      <c r="J48" s="10"/>
    </row>
    <row r="49" spans="2:10" ht="12.75">
      <c r="B49" s="9"/>
      <c r="C49" s="1"/>
      <c r="D49" s="1"/>
      <c r="E49" s="1"/>
      <c r="F49" s="1"/>
      <c r="G49" s="1"/>
      <c r="H49" s="1"/>
      <c r="I49" s="1"/>
      <c r="J49" s="10"/>
    </row>
    <row r="50" spans="2:10" ht="12.75">
      <c r="B50" s="9"/>
      <c r="C50" s="1"/>
      <c r="D50" s="1"/>
      <c r="E50" s="1"/>
      <c r="F50" s="1"/>
      <c r="G50" s="1"/>
      <c r="H50" s="1"/>
      <c r="I50" s="1"/>
      <c r="J50" s="10"/>
    </row>
    <row r="51" spans="2:10" ht="12.75">
      <c r="B51" s="9"/>
      <c r="C51" s="1"/>
      <c r="D51" s="1"/>
      <c r="E51" s="1"/>
      <c r="F51" s="1"/>
      <c r="G51" s="1"/>
      <c r="H51" s="1"/>
      <c r="I51" s="1"/>
      <c r="J51" s="10"/>
    </row>
    <row r="52" spans="2:10" ht="12.75">
      <c r="B52" s="9"/>
      <c r="C52" s="1"/>
      <c r="D52" s="1"/>
      <c r="E52" s="1"/>
      <c r="F52" s="1"/>
      <c r="G52" s="1"/>
      <c r="H52" s="1"/>
      <c r="I52" s="1"/>
      <c r="J52" s="10"/>
    </row>
    <row r="53" spans="2:10" ht="12.75">
      <c r="B53" s="9"/>
      <c r="C53" s="1"/>
      <c r="D53" s="1"/>
      <c r="E53" s="1"/>
      <c r="F53" s="1"/>
      <c r="G53" s="1"/>
      <c r="H53" s="1"/>
      <c r="I53" s="1"/>
      <c r="J53" s="10"/>
    </row>
    <row r="54" spans="2:10" ht="12.75">
      <c r="B54" s="9"/>
      <c r="C54" s="1"/>
      <c r="D54" s="1"/>
      <c r="E54" s="1"/>
      <c r="F54" s="1"/>
      <c r="G54" s="1"/>
      <c r="H54" s="1"/>
      <c r="I54" s="1"/>
      <c r="J54" s="10"/>
    </row>
    <row r="55" spans="2:10" ht="12.75">
      <c r="B55" s="9"/>
      <c r="C55" s="1"/>
      <c r="D55" s="1"/>
      <c r="E55" s="1"/>
      <c r="F55" s="1"/>
      <c r="G55" s="1"/>
      <c r="H55" s="1"/>
      <c r="I55" s="1"/>
      <c r="J55" s="10"/>
    </row>
    <row r="56" spans="2:10" ht="12.75">
      <c r="B56" s="9"/>
      <c r="C56" s="1"/>
      <c r="D56" s="1"/>
      <c r="E56" s="1"/>
      <c r="F56" s="1"/>
      <c r="G56" s="1"/>
      <c r="H56" s="1"/>
      <c r="I56" s="1"/>
      <c r="J56" s="10"/>
    </row>
    <row r="57" spans="2:10" ht="12.75">
      <c r="B57" s="9"/>
      <c r="C57" s="1" t="s">
        <v>228</v>
      </c>
      <c r="D57" s="1"/>
      <c r="E57" s="1"/>
      <c r="F57" s="1"/>
      <c r="G57" s="1" t="s">
        <v>225</v>
      </c>
      <c r="H57" s="1"/>
      <c r="I57" s="1"/>
      <c r="J57" s="10"/>
    </row>
    <row r="58" spans="2:10" ht="12.75">
      <c r="B58" s="9"/>
      <c r="C58" s="1"/>
      <c r="D58" s="1"/>
      <c r="E58" s="1"/>
      <c r="F58" s="1"/>
      <c r="G58" s="1"/>
      <c r="H58" s="1"/>
      <c r="I58" s="1"/>
      <c r="J58" s="10"/>
    </row>
    <row r="59" spans="2:10" ht="12.75">
      <c r="B59" s="9"/>
      <c r="C59" s="159" t="s">
        <v>226</v>
      </c>
      <c r="D59" s="159"/>
      <c r="E59" s="159" t="s">
        <v>227</v>
      </c>
      <c r="F59" s="159"/>
      <c r="G59" s="159" t="s">
        <v>226</v>
      </c>
      <c r="H59" s="159"/>
      <c r="I59" s="159" t="s">
        <v>227</v>
      </c>
      <c r="J59" s="10"/>
    </row>
    <row r="60" spans="2:10" ht="12.75">
      <c r="B60" s="9"/>
      <c r="C60" s="1"/>
      <c r="D60" s="1"/>
      <c r="E60" s="1"/>
      <c r="F60" s="1"/>
      <c r="G60" s="1"/>
      <c r="H60" s="1"/>
      <c r="I60" s="1"/>
      <c r="J60" s="10"/>
    </row>
    <row r="61" spans="2:10" ht="12.75">
      <c r="B61" s="9"/>
      <c r="C61" s="1"/>
      <c r="D61" s="1"/>
      <c r="E61" s="1"/>
      <c r="F61" s="1"/>
      <c r="G61" s="1"/>
      <c r="H61" s="1"/>
      <c r="I61" s="1"/>
      <c r="J61" s="10"/>
    </row>
    <row r="62" spans="2:10" ht="12.75">
      <c r="B62" s="9"/>
      <c r="C62" s="1"/>
      <c r="D62" s="1"/>
      <c r="E62" s="1"/>
      <c r="F62" s="1"/>
      <c r="G62" s="1"/>
      <c r="H62" s="1"/>
      <c r="I62" s="1"/>
      <c r="J62" s="10"/>
    </row>
    <row r="63" spans="2:10" ht="12.75">
      <c r="B63" s="9"/>
      <c r="C63" s="1"/>
      <c r="D63" s="1"/>
      <c r="E63" s="1"/>
      <c r="F63" s="1"/>
      <c r="G63" s="1"/>
      <c r="H63" s="1"/>
      <c r="I63" s="1"/>
      <c r="J63" s="10"/>
    </row>
    <row r="64" spans="2:10" ht="13.5" thickBot="1">
      <c r="B64" s="11"/>
      <c r="C64" s="12"/>
      <c r="D64" s="12"/>
      <c r="E64" s="12"/>
      <c r="F64" s="12"/>
      <c r="G64" s="12"/>
      <c r="H64" s="12"/>
      <c r="I64" s="12"/>
      <c r="J64" s="13"/>
    </row>
  </sheetData>
  <sheetProtection/>
  <mergeCells count="1">
    <mergeCell ref="C2:I2"/>
  </mergeCells>
  <printOptions/>
  <pageMargins left="0.25" right="0.25" top="0.25" bottom="0.25" header="0.25" footer="0.2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5:G47"/>
  <sheetViews>
    <sheetView zoomScalePageLayoutView="0" workbookViewId="0" topLeftCell="A13">
      <selection activeCell="B5" sqref="B5:F52"/>
    </sheetView>
  </sheetViews>
  <sheetFormatPr defaultColWidth="9.140625" defaultRowHeight="12.75"/>
  <cols>
    <col min="3" max="3" width="21.140625" style="0" customWidth="1"/>
    <col min="4" max="4" width="22.7109375" style="0" customWidth="1"/>
    <col min="5" max="5" width="11.7109375" style="0" customWidth="1"/>
  </cols>
  <sheetData>
    <row r="5" spans="2:7" ht="12.75">
      <c r="B5" t="s">
        <v>403</v>
      </c>
      <c r="G5" t="s">
        <v>404</v>
      </c>
    </row>
    <row r="6" spans="2:3" ht="12.75">
      <c r="B6" t="s">
        <v>316</v>
      </c>
      <c r="C6" t="s">
        <v>264</v>
      </c>
    </row>
    <row r="7" spans="2:5" ht="12.75">
      <c r="B7" t="s">
        <v>317</v>
      </c>
      <c r="C7">
        <v>684019972</v>
      </c>
      <c r="E7">
        <v>2013</v>
      </c>
    </row>
    <row r="9" ht="12.75">
      <c r="D9" t="s">
        <v>318</v>
      </c>
    </row>
    <row r="12" spans="2:6" ht="12.75">
      <c r="B12" s="55" t="s">
        <v>306</v>
      </c>
      <c r="C12" s="55" t="s">
        <v>319</v>
      </c>
      <c r="D12" s="55" t="s">
        <v>320</v>
      </c>
      <c r="E12" s="55" t="s">
        <v>321</v>
      </c>
      <c r="F12" s="55" t="s">
        <v>322</v>
      </c>
    </row>
    <row r="13" spans="2:6" ht="12.75">
      <c r="B13" s="55">
        <v>1</v>
      </c>
      <c r="C13" s="55" t="s">
        <v>467</v>
      </c>
      <c r="D13" s="55" t="s">
        <v>407</v>
      </c>
      <c r="E13" s="55"/>
      <c r="F13" s="55">
        <f>'[1]banka pro kred'!$K$230</f>
        <v>641462</v>
      </c>
    </row>
    <row r="14" spans="2:6" ht="12.75">
      <c r="B14" s="55"/>
      <c r="C14" s="55"/>
      <c r="D14" s="55">
        <v>75136</v>
      </c>
      <c r="E14" s="55"/>
      <c r="F14" s="55"/>
    </row>
    <row r="15" spans="2:6" ht="12.75">
      <c r="B15" s="55">
        <v>2</v>
      </c>
      <c r="C15" s="55" t="s">
        <v>467</v>
      </c>
      <c r="D15" s="55" t="s">
        <v>406</v>
      </c>
      <c r="E15" s="55"/>
      <c r="F15" s="55"/>
    </row>
    <row r="16" spans="2:6" ht="12.75">
      <c r="B16" s="55"/>
      <c r="C16" s="55"/>
      <c r="D16" s="55">
        <v>218969</v>
      </c>
      <c r="E16" s="55">
        <v>4862</v>
      </c>
      <c r="F16" s="55">
        <f>'[1]banka pro kred'!$K$226</f>
        <v>680792</v>
      </c>
    </row>
    <row r="17" spans="2:6" ht="12.75">
      <c r="B17" s="55">
        <v>3</v>
      </c>
      <c r="C17" s="55" t="s">
        <v>467</v>
      </c>
      <c r="D17" s="55" t="s">
        <v>405</v>
      </c>
      <c r="E17" s="55"/>
      <c r="F17" s="55"/>
    </row>
    <row r="18" spans="2:6" ht="12.75">
      <c r="B18" s="55"/>
      <c r="C18" s="55"/>
      <c r="D18" s="55">
        <v>224474</v>
      </c>
      <c r="E18" s="55">
        <v>597</v>
      </c>
      <c r="F18" s="201">
        <f>'[1]banka pro kred'!$K$227</f>
        <v>62591.731999999996</v>
      </c>
    </row>
    <row r="19" spans="2:6" ht="12.75">
      <c r="B19" s="55">
        <v>4</v>
      </c>
      <c r="C19" s="55" t="s">
        <v>468</v>
      </c>
      <c r="D19" s="55" t="s">
        <v>469</v>
      </c>
      <c r="E19" s="55"/>
      <c r="F19" s="55"/>
    </row>
    <row r="20" spans="2:6" ht="12.75">
      <c r="B20" s="55"/>
      <c r="C20" s="55"/>
      <c r="D20" s="55">
        <v>531834470001</v>
      </c>
      <c r="E20" s="55"/>
      <c r="F20" s="55">
        <v>2890387</v>
      </c>
    </row>
    <row r="21" spans="2:6" ht="12.75">
      <c r="B21" s="55">
        <v>5</v>
      </c>
      <c r="C21" s="55" t="s">
        <v>468</v>
      </c>
      <c r="D21" s="55" t="s">
        <v>470</v>
      </c>
      <c r="E21" s="55">
        <v>20288</v>
      </c>
      <c r="F21" s="55">
        <f>'[1]banka pro kred'!$K$232</f>
        <v>2840320</v>
      </c>
    </row>
    <row r="22" spans="2:6" ht="12.75">
      <c r="B22" s="55"/>
      <c r="C22" s="55"/>
      <c r="D22" s="55">
        <v>31834470102</v>
      </c>
      <c r="E22" s="55"/>
      <c r="F22" s="55"/>
    </row>
    <row r="23" spans="2:6" ht="12.75">
      <c r="B23" s="55">
        <v>6</v>
      </c>
      <c r="C23" s="55" t="s">
        <v>468</v>
      </c>
      <c r="D23" s="55" t="s">
        <v>485</v>
      </c>
      <c r="E23" s="55">
        <v>637</v>
      </c>
      <c r="F23" s="55">
        <f>'[1]banka pro kred'!$K$233</f>
        <v>66922.004</v>
      </c>
    </row>
    <row r="24" spans="2:6" ht="12.75">
      <c r="B24" s="55"/>
      <c r="C24" s="55"/>
      <c r="D24" s="55">
        <v>531834470203</v>
      </c>
      <c r="E24" s="55"/>
      <c r="F24" s="55"/>
    </row>
    <row r="25" spans="2:6" ht="12.75">
      <c r="B25" s="55">
        <v>7</v>
      </c>
      <c r="C25" s="292" t="s">
        <v>644</v>
      </c>
      <c r="D25" s="292" t="s">
        <v>645</v>
      </c>
      <c r="E25" s="55"/>
      <c r="F25" s="55">
        <v>72241</v>
      </c>
    </row>
    <row r="26" spans="2:6" ht="12.75">
      <c r="B26" s="55">
        <v>8</v>
      </c>
      <c r="C26" s="292" t="s">
        <v>644</v>
      </c>
      <c r="D26" s="292" t="s">
        <v>646</v>
      </c>
      <c r="E26" s="55">
        <v>105</v>
      </c>
      <c r="F26" s="55">
        <f>'[1]banka pro kred'!$K$228</f>
        <v>14722.4</v>
      </c>
    </row>
    <row r="27" spans="2:6" ht="12.75">
      <c r="B27" s="55">
        <v>9</v>
      </c>
      <c r="C27" s="292" t="s">
        <v>647</v>
      </c>
      <c r="D27" s="292" t="s">
        <v>648</v>
      </c>
      <c r="E27" s="55"/>
      <c r="F27" s="55"/>
    </row>
    <row r="28" spans="2:6" ht="12.75">
      <c r="B28" s="55"/>
      <c r="C28" s="55"/>
      <c r="D28" s="55">
        <v>799192</v>
      </c>
      <c r="E28" s="55">
        <v>70</v>
      </c>
      <c r="F28" s="55">
        <f>'[1]banka pro kred'!$K$234</f>
        <v>9800</v>
      </c>
    </row>
    <row r="29" spans="2:6" ht="12.75">
      <c r="B29" s="55"/>
      <c r="C29" s="55"/>
      <c r="D29" s="55"/>
      <c r="E29" s="55"/>
      <c r="F29" s="55"/>
    </row>
    <row r="30" spans="2:6" ht="12.75">
      <c r="B30" s="55"/>
      <c r="C30" s="55"/>
      <c r="D30" s="55"/>
      <c r="E30" s="55"/>
      <c r="F30" s="55"/>
    </row>
    <row r="31" spans="2:6" ht="12.75">
      <c r="B31" s="55"/>
      <c r="C31" s="55"/>
      <c r="D31" s="55"/>
      <c r="E31" s="55"/>
      <c r="F31" s="55"/>
    </row>
    <row r="32" spans="2:6" ht="12.75">
      <c r="B32" s="55"/>
      <c r="C32" s="55"/>
      <c r="D32" s="55"/>
      <c r="E32" s="55"/>
      <c r="F32" s="55"/>
    </row>
    <row r="33" spans="2:6" ht="12.75">
      <c r="B33" s="55"/>
      <c r="C33" s="55"/>
      <c r="D33" s="55"/>
      <c r="E33" s="55"/>
      <c r="F33" s="55"/>
    </row>
    <row r="34" spans="2:6" ht="12.75">
      <c r="B34" s="55"/>
      <c r="C34" s="55"/>
      <c r="D34" s="55"/>
      <c r="E34" s="55"/>
      <c r="F34" s="55"/>
    </row>
    <row r="35" spans="2:6" ht="12.75">
      <c r="B35" s="55"/>
      <c r="C35" s="55"/>
      <c r="D35" s="55"/>
      <c r="E35" s="55"/>
      <c r="F35" s="55"/>
    </row>
    <row r="36" spans="2:6" ht="12.75">
      <c r="B36" s="55"/>
      <c r="C36" s="55"/>
      <c r="D36" s="55"/>
      <c r="E36" s="55"/>
      <c r="F36" s="55"/>
    </row>
    <row r="37" spans="2:6" ht="12.75">
      <c r="B37" s="55"/>
      <c r="C37" s="55"/>
      <c r="D37" s="55"/>
      <c r="E37" s="55"/>
      <c r="F37" s="55"/>
    </row>
    <row r="38" spans="2:6" ht="12.75">
      <c r="B38" s="55"/>
      <c r="C38" s="55"/>
      <c r="D38" s="55"/>
      <c r="E38" s="55"/>
      <c r="F38" s="55"/>
    </row>
    <row r="39" spans="2:6" ht="12.75">
      <c r="B39" s="55"/>
      <c r="C39" s="55"/>
      <c r="D39" s="55"/>
      <c r="E39" s="55"/>
      <c r="F39" s="55"/>
    </row>
    <row r="40" spans="2:6" ht="12.75">
      <c r="B40" s="55"/>
      <c r="C40" s="55"/>
      <c r="D40" s="55"/>
      <c r="E40" s="55"/>
      <c r="F40" s="55"/>
    </row>
    <row r="41" spans="2:6" ht="12.75">
      <c r="B41" s="55"/>
      <c r="C41" s="55"/>
      <c r="D41" s="55"/>
      <c r="E41" s="55"/>
      <c r="F41" s="55"/>
    </row>
    <row r="42" spans="2:6" ht="12.75">
      <c r="B42" s="55"/>
      <c r="C42" s="55" t="s">
        <v>272</v>
      </c>
      <c r="D42" s="55"/>
      <c r="E42" s="55"/>
      <c r="F42" s="55">
        <f>SUM(F13:F41)</f>
        <v>7279238.136</v>
      </c>
    </row>
    <row r="45" ht="12.75">
      <c r="D45" t="s">
        <v>323</v>
      </c>
    </row>
    <row r="46" ht="12.75">
      <c r="D46" t="s">
        <v>324</v>
      </c>
    </row>
    <row r="47" ht="12.75">
      <c r="D47" t="s">
        <v>325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33">
      <selection activeCell="A1" sqref="A1:I53"/>
    </sheetView>
  </sheetViews>
  <sheetFormatPr defaultColWidth="9.140625" defaultRowHeight="12.75"/>
  <cols>
    <col min="3" max="3" width="10.421875" style="0" customWidth="1"/>
    <col min="5" max="5" width="12.28125" style="0" customWidth="1"/>
    <col min="7" max="7" width="6.7109375" style="0" customWidth="1"/>
    <col min="8" max="8" width="11.00390625" style="0" customWidth="1"/>
    <col min="9" max="9" width="12.28125" style="0" customWidth="1"/>
  </cols>
  <sheetData>
    <row r="1" spans="1:8" ht="12.75">
      <c r="A1" s="218" t="s">
        <v>347</v>
      </c>
      <c r="B1" s="218"/>
      <c r="C1" s="218"/>
      <c r="F1" s="214" t="s">
        <v>349</v>
      </c>
      <c r="G1" s="207"/>
      <c r="H1" s="208"/>
    </row>
    <row r="2" spans="1:10" ht="12.75">
      <c r="A2" s="218" t="s">
        <v>348</v>
      </c>
      <c r="B2" s="218"/>
      <c r="C2" s="218"/>
      <c r="F2" s="215" t="s">
        <v>350</v>
      </c>
      <c r="G2" s="210"/>
      <c r="H2" s="211"/>
      <c r="J2" s="212"/>
    </row>
    <row r="3" spans="1:10" ht="12.75">
      <c r="A3" s="219" t="s">
        <v>415</v>
      </c>
      <c r="B3" s="220"/>
      <c r="C3" s="221"/>
      <c r="F3" s="214" t="s">
        <v>400</v>
      </c>
      <c r="G3" s="208"/>
      <c r="J3" s="212"/>
    </row>
    <row r="4" spans="1:7" ht="12.75">
      <c r="A4" s="222" t="s">
        <v>414</v>
      </c>
      <c r="B4" s="223"/>
      <c r="C4" s="224"/>
      <c r="F4" s="228">
        <v>2013</v>
      </c>
      <c r="G4" s="88"/>
    </row>
    <row r="5" spans="1:3" ht="12.75">
      <c r="A5" s="225" t="s">
        <v>416</v>
      </c>
      <c r="B5" s="226"/>
      <c r="C5" s="227"/>
    </row>
    <row r="6" spans="2:9" ht="12.75">
      <c r="B6" s="50" t="s">
        <v>351</v>
      </c>
      <c r="H6" s="55" t="s">
        <v>401</v>
      </c>
      <c r="I6" s="55" t="s">
        <v>402</v>
      </c>
    </row>
    <row r="7" spans="1:9" ht="12.75">
      <c r="A7" s="217" t="s">
        <v>383</v>
      </c>
      <c r="B7" s="50"/>
      <c r="H7" s="229">
        <f>'Shenimet Spjeguse'!F112</f>
        <v>48267168</v>
      </c>
      <c r="I7" s="229">
        <f>H7</f>
        <v>48267168</v>
      </c>
    </row>
    <row r="8" spans="1:9" ht="12.75">
      <c r="A8" s="216" t="s">
        <v>352</v>
      </c>
      <c r="H8" s="229">
        <f>'Shenimet Spjeguse'!F113</f>
        <v>45847038</v>
      </c>
      <c r="I8" s="229">
        <f>H8</f>
        <v>45847038</v>
      </c>
    </row>
    <row r="9" spans="1:9" ht="12.75">
      <c r="A9" s="216" t="s">
        <v>353</v>
      </c>
      <c r="H9" s="229"/>
      <c r="I9" s="229">
        <v>6806</v>
      </c>
    </row>
    <row r="10" spans="1:9" ht="12.75">
      <c r="A10" s="216" t="s">
        <v>354</v>
      </c>
      <c r="H10" s="229"/>
      <c r="I10" s="229"/>
    </row>
    <row r="11" spans="1:9" ht="12.75">
      <c r="A11" s="216" t="s">
        <v>355</v>
      </c>
      <c r="H11" s="229"/>
      <c r="I11" s="229"/>
    </row>
    <row r="12" spans="1:9" ht="12.75">
      <c r="A12" s="216" t="s">
        <v>356</v>
      </c>
      <c r="H12" s="229"/>
      <c r="I12" s="229"/>
    </row>
    <row r="13" spans="1:9" ht="12.75">
      <c r="A13" s="216" t="s">
        <v>357</v>
      </c>
      <c r="H13" s="229"/>
      <c r="I13" s="229"/>
    </row>
    <row r="14" spans="1:9" ht="12.75">
      <c r="A14" s="216" t="s">
        <v>358</v>
      </c>
      <c r="H14" s="229"/>
      <c r="I14" s="229"/>
    </row>
    <row r="15" spans="1:9" ht="12.75">
      <c r="A15" s="216" t="s">
        <v>359</v>
      </c>
      <c r="B15" t="s">
        <v>360</v>
      </c>
      <c r="H15" s="229"/>
      <c r="I15" s="229"/>
    </row>
    <row r="16" spans="1:9" ht="12.75">
      <c r="A16" s="216" t="s">
        <v>361</v>
      </c>
      <c r="D16" s="216" t="s">
        <v>362</v>
      </c>
      <c r="H16" s="229"/>
      <c r="I16" s="229"/>
    </row>
    <row r="17" spans="1:9" ht="12.75">
      <c r="A17" s="216" t="s">
        <v>363</v>
      </c>
      <c r="H17" s="229"/>
      <c r="I17" s="229"/>
    </row>
    <row r="18" spans="1:9" ht="12.75">
      <c r="A18" s="216" t="s">
        <v>364</v>
      </c>
      <c r="H18" s="229"/>
      <c r="I18" s="229"/>
    </row>
    <row r="19" spans="1:9" ht="12.75">
      <c r="A19" s="216" t="s">
        <v>365</v>
      </c>
      <c r="H19" s="229"/>
      <c r="I19" s="229"/>
    </row>
    <row r="20" spans="1:9" ht="12.75">
      <c r="A20" s="216" t="s">
        <v>366</v>
      </c>
      <c r="H20" s="229"/>
      <c r="I20" s="229"/>
    </row>
    <row r="21" spans="1:9" ht="12.75">
      <c r="A21" s="216" t="s">
        <v>367</v>
      </c>
      <c r="H21" s="229"/>
      <c r="I21" s="229"/>
    </row>
    <row r="22" spans="1:9" ht="12.75">
      <c r="A22" s="216" t="s">
        <v>368</v>
      </c>
      <c r="H22" s="229"/>
      <c r="I22" s="229"/>
    </row>
    <row r="23" spans="1:9" ht="12.75">
      <c r="A23" s="216" t="s">
        <v>369</v>
      </c>
      <c r="H23" s="229"/>
      <c r="I23" s="229"/>
    </row>
    <row r="24" spans="1:9" ht="12.75">
      <c r="A24" s="216" t="s">
        <v>370</v>
      </c>
      <c r="H24" s="229"/>
      <c r="I24" s="229"/>
    </row>
    <row r="25" spans="1:9" ht="12.75">
      <c r="A25" s="216" t="s">
        <v>371</v>
      </c>
      <c r="H25" s="229"/>
      <c r="I25" s="229"/>
    </row>
    <row r="26" spans="1:9" ht="12.75">
      <c r="A26" s="216" t="s">
        <v>372</v>
      </c>
      <c r="F26" s="216" t="s">
        <v>373</v>
      </c>
      <c r="H26" s="229"/>
      <c r="I26" s="229"/>
    </row>
    <row r="27" spans="8:9" ht="0.75" customHeight="1">
      <c r="H27" s="229"/>
      <c r="I27" s="229"/>
    </row>
    <row r="28" spans="1:9" ht="12.75">
      <c r="A28" s="216" t="s">
        <v>374</v>
      </c>
      <c r="H28" s="229"/>
      <c r="I28" s="229"/>
    </row>
    <row r="29" spans="1:9" ht="12.75">
      <c r="A29" s="216" t="s">
        <v>375</v>
      </c>
      <c r="F29" s="216" t="s">
        <v>376</v>
      </c>
      <c r="H29" s="229"/>
      <c r="I29" s="229"/>
    </row>
    <row r="30" spans="1:9" ht="12.75">
      <c r="A30" s="216" t="s">
        <v>377</v>
      </c>
      <c r="H30" s="230"/>
      <c r="I30" s="230"/>
    </row>
    <row r="31" spans="1:9" ht="12.75">
      <c r="A31" s="217" t="s">
        <v>378</v>
      </c>
      <c r="B31" s="50"/>
      <c r="C31" s="50"/>
      <c r="H31" s="229">
        <f>H7-H8</f>
        <v>2420130</v>
      </c>
      <c r="I31" s="229">
        <f>I7-I8+I9</f>
        <v>2426936</v>
      </c>
    </row>
    <row r="32" spans="1:9" ht="12.75">
      <c r="A32" s="50" t="s">
        <v>379</v>
      </c>
      <c r="B32" s="50"/>
      <c r="C32" s="50"/>
      <c r="H32" s="229">
        <v>0</v>
      </c>
      <c r="I32" s="308"/>
    </row>
    <row r="33" spans="1:9" ht="12.75">
      <c r="A33" s="217" t="s">
        <v>290</v>
      </c>
      <c r="B33" s="50"/>
      <c r="C33" s="50"/>
      <c r="H33" s="229">
        <f>H31</f>
        <v>2420130</v>
      </c>
      <c r="I33" s="229">
        <f>I31</f>
        <v>2426936</v>
      </c>
    </row>
    <row r="34" spans="1:9" ht="12.75">
      <c r="A34" s="216" t="s">
        <v>380</v>
      </c>
      <c r="B34" s="212"/>
      <c r="C34" s="212"/>
      <c r="D34" s="212"/>
      <c r="H34" s="229"/>
      <c r="I34" s="229"/>
    </row>
    <row r="35" spans="1:9" ht="12.75">
      <c r="A35" s="212" t="s">
        <v>381</v>
      </c>
      <c r="B35" s="212"/>
      <c r="C35" s="212"/>
      <c r="D35" s="212"/>
      <c r="H35" s="229"/>
      <c r="I35" s="229"/>
    </row>
    <row r="36" spans="1:9" ht="12.75">
      <c r="A36" s="212" t="s">
        <v>382</v>
      </c>
      <c r="B36" s="212"/>
      <c r="C36" s="212"/>
      <c r="D36" s="212"/>
      <c r="H36" s="229"/>
      <c r="I36" s="229"/>
    </row>
    <row r="37" spans="1:9" ht="12.75">
      <c r="A37" s="218" t="s">
        <v>384</v>
      </c>
      <c r="B37" s="50"/>
      <c r="C37" s="50"/>
      <c r="D37" s="50"/>
      <c r="H37" s="229"/>
      <c r="I37" s="229"/>
    </row>
    <row r="38" spans="1:9" ht="12.75">
      <c r="A38" s="218" t="s">
        <v>385</v>
      </c>
      <c r="B38" s="50"/>
      <c r="C38" s="50"/>
      <c r="D38" s="50"/>
      <c r="H38" s="229"/>
      <c r="I38" s="229"/>
    </row>
    <row r="39" spans="1:9" ht="12.75">
      <c r="A39" s="218" t="s">
        <v>386</v>
      </c>
      <c r="B39" s="50"/>
      <c r="C39" s="50"/>
      <c r="D39" s="50"/>
      <c r="H39" s="229">
        <f>H33</f>
        <v>2420130</v>
      </c>
      <c r="I39" s="229">
        <f>I33</f>
        <v>2426936</v>
      </c>
    </row>
    <row r="40" spans="1:9" ht="12.75">
      <c r="A40" s="218" t="s">
        <v>387</v>
      </c>
      <c r="B40" s="50"/>
      <c r="C40" s="50"/>
      <c r="D40" s="50"/>
      <c r="H40" s="229">
        <f>H39*10%</f>
        <v>242013</v>
      </c>
      <c r="I40" s="229">
        <f>I39*10%</f>
        <v>242693.6</v>
      </c>
    </row>
    <row r="41" spans="1:9" ht="12.75">
      <c r="A41" s="218" t="s">
        <v>388</v>
      </c>
      <c r="B41" s="50"/>
      <c r="C41" s="50"/>
      <c r="D41" s="50"/>
      <c r="H41" s="229"/>
      <c r="I41" s="229"/>
    </row>
    <row r="42" spans="1:9" ht="12.75">
      <c r="A42" s="218" t="s">
        <v>389</v>
      </c>
      <c r="B42" s="50"/>
      <c r="C42" s="50"/>
      <c r="D42" s="50"/>
      <c r="H42" s="229">
        <f>H39-H40</f>
        <v>2178117</v>
      </c>
      <c r="I42" s="308">
        <f>H31-I40</f>
        <v>2177436.4</v>
      </c>
    </row>
    <row r="43" spans="1:9" ht="12.75">
      <c r="A43" s="218" t="s">
        <v>390</v>
      </c>
      <c r="B43" s="50"/>
      <c r="C43" s="50"/>
      <c r="D43" s="50"/>
      <c r="H43" s="229">
        <v>0</v>
      </c>
      <c r="I43" s="229">
        <v>0</v>
      </c>
    </row>
    <row r="44" spans="1:9" ht="12.75">
      <c r="A44" s="218" t="s">
        <v>391</v>
      </c>
      <c r="B44" s="50"/>
      <c r="C44" s="50"/>
      <c r="D44" s="50"/>
      <c r="H44" s="229"/>
      <c r="I44" s="229"/>
    </row>
    <row r="45" spans="1:9" ht="12.75">
      <c r="A45" s="218" t="s">
        <v>392</v>
      </c>
      <c r="B45" s="50"/>
      <c r="C45" s="50"/>
      <c r="D45" s="50"/>
      <c r="H45" s="229"/>
      <c r="I45" s="229"/>
    </row>
    <row r="46" spans="1:9" ht="12.75">
      <c r="A46" s="218" t="s">
        <v>393</v>
      </c>
      <c r="B46" s="50"/>
      <c r="C46" s="50"/>
      <c r="D46" s="50"/>
      <c r="H46" s="230"/>
      <c r="I46" s="230"/>
    </row>
    <row r="47" spans="1:9" ht="12.75">
      <c r="A47" s="218" t="s">
        <v>394</v>
      </c>
      <c r="B47" s="50"/>
      <c r="C47" s="50"/>
      <c r="D47" s="50"/>
      <c r="H47" s="229"/>
      <c r="I47" s="229"/>
    </row>
    <row r="48" spans="1:9" ht="12.75">
      <c r="A48" s="218" t="s">
        <v>395</v>
      </c>
      <c r="B48" s="50"/>
      <c r="C48" s="50"/>
      <c r="D48" s="50"/>
      <c r="H48" s="229">
        <v>584729</v>
      </c>
      <c r="I48" s="229">
        <v>584729</v>
      </c>
    </row>
    <row r="49" spans="1:9" ht="12.75">
      <c r="A49" s="212" t="s">
        <v>396</v>
      </c>
      <c r="H49" s="229">
        <v>521479</v>
      </c>
      <c r="I49" s="229">
        <v>521479</v>
      </c>
    </row>
    <row r="50" spans="1:9" ht="12.75">
      <c r="A50" s="212" t="s">
        <v>397</v>
      </c>
      <c r="H50" s="229"/>
      <c r="I50" s="229"/>
    </row>
    <row r="51" spans="1:9" ht="12.75">
      <c r="A51" s="212" t="s">
        <v>398</v>
      </c>
      <c r="H51" s="229">
        <v>7049</v>
      </c>
      <c r="I51" s="229">
        <v>7049</v>
      </c>
    </row>
    <row r="52" spans="1:9" ht="12.75">
      <c r="A52" s="212" t="s">
        <v>399</v>
      </c>
      <c r="H52" s="229">
        <f>H48-H49-H51</f>
        <v>56201</v>
      </c>
      <c r="I52" s="229">
        <f>I48-I49-I51</f>
        <v>56201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G30"/>
  <sheetViews>
    <sheetView zoomScalePageLayoutView="0" workbookViewId="0" topLeftCell="A1">
      <selection activeCell="B4" sqref="B4:F30"/>
    </sheetView>
  </sheetViews>
  <sheetFormatPr defaultColWidth="9.140625" defaultRowHeight="12.75"/>
  <cols>
    <col min="2" max="2" width="8.00390625" style="0" customWidth="1"/>
    <col min="3" max="3" width="13.00390625" style="0" customWidth="1"/>
  </cols>
  <sheetData>
    <row r="3" spans="1:7" ht="12.75">
      <c r="A3" s="212"/>
      <c r="B3" s="212"/>
      <c r="C3" s="212"/>
      <c r="D3" s="212"/>
      <c r="E3" s="212"/>
      <c r="F3" s="212"/>
      <c r="G3" s="212"/>
    </row>
    <row r="4" spans="1:7" ht="12.75">
      <c r="A4" s="212"/>
      <c r="B4" s="212" t="s">
        <v>408</v>
      </c>
      <c r="C4" s="212" t="s">
        <v>409</v>
      </c>
      <c r="D4" s="212"/>
      <c r="E4" s="212"/>
      <c r="F4" s="212"/>
      <c r="G4" s="212"/>
    </row>
    <row r="5" spans="1:7" ht="12.75">
      <c r="A5" s="212"/>
      <c r="B5" s="212"/>
      <c r="C5" s="212"/>
      <c r="D5" s="212"/>
      <c r="E5" s="212"/>
      <c r="F5" s="212"/>
      <c r="G5" s="212"/>
    </row>
    <row r="6" spans="1:7" ht="12.75">
      <c r="A6" s="212"/>
      <c r="B6" s="213" t="s">
        <v>562</v>
      </c>
      <c r="C6" s="213"/>
      <c r="D6" s="213"/>
      <c r="E6" s="213"/>
      <c r="F6" s="213"/>
      <c r="G6" s="213"/>
    </row>
    <row r="8" spans="2:6" ht="12.75">
      <c r="B8" s="55" t="s">
        <v>341</v>
      </c>
      <c r="C8" s="55" t="s">
        <v>342</v>
      </c>
      <c r="D8" s="55" t="s">
        <v>343</v>
      </c>
      <c r="E8" s="55" t="s">
        <v>344</v>
      </c>
      <c r="F8" s="55" t="s">
        <v>345</v>
      </c>
    </row>
    <row r="9" spans="2:6" ht="12.75">
      <c r="B9" s="55">
        <v>1</v>
      </c>
      <c r="C9" s="55" t="s">
        <v>556</v>
      </c>
      <c r="D9" s="55"/>
      <c r="E9" s="55"/>
      <c r="F9" s="55">
        <f>Sheet2!T12</f>
        <v>37176</v>
      </c>
    </row>
    <row r="10" spans="2:6" ht="12.75">
      <c r="B10" s="55">
        <v>2</v>
      </c>
      <c r="C10" s="55"/>
      <c r="D10" s="55"/>
      <c r="E10" s="55"/>
      <c r="F10" s="55"/>
    </row>
    <row r="11" spans="2:6" ht="12.75">
      <c r="B11" s="55">
        <v>3</v>
      </c>
      <c r="C11" s="55"/>
      <c r="D11" s="55"/>
      <c r="E11" s="55"/>
      <c r="F11" s="55"/>
    </row>
    <row r="12" spans="2:6" ht="12.75">
      <c r="B12" s="55">
        <v>4</v>
      </c>
      <c r="C12" s="55"/>
      <c r="D12" s="55"/>
      <c r="E12" s="55"/>
      <c r="F12" s="55"/>
    </row>
    <row r="13" spans="2:6" ht="12.75">
      <c r="B13" s="55">
        <v>5</v>
      </c>
      <c r="C13" s="55"/>
      <c r="D13" s="55"/>
      <c r="E13" s="55"/>
      <c r="F13" s="55"/>
    </row>
    <row r="14" spans="2:6" ht="12.75">
      <c r="B14" s="55">
        <v>6</v>
      </c>
      <c r="C14" s="55"/>
      <c r="D14" s="55"/>
      <c r="E14" s="55"/>
      <c r="F14" s="55"/>
    </row>
    <row r="15" spans="2:6" ht="12.75">
      <c r="B15" s="55">
        <v>7</v>
      </c>
      <c r="C15" s="55"/>
      <c r="D15" s="55"/>
      <c r="E15" s="55"/>
      <c r="F15" s="55"/>
    </row>
    <row r="16" spans="2:6" ht="12.75">
      <c r="B16" s="55">
        <v>8</v>
      </c>
      <c r="C16" s="55"/>
      <c r="D16" s="55"/>
      <c r="E16" s="55"/>
      <c r="F16" s="55"/>
    </row>
    <row r="17" spans="2:6" ht="12.75">
      <c r="B17" s="55">
        <v>9</v>
      </c>
      <c r="C17" s="55"/>
      <c r="D17" s="55"/>
      <c r="E17" s="55"/>
      <c r="F17" s="55"/>
    </row>
    <row r="18" spans="2:6" ht="12.75">
      <c r="B18" s="55">
        <v>10</v>
      </c>
      <c r="C18" s="55"/>
      <c r="D18" s="55"/>
      <c r="E18" s="55"/>
      <c r="F18" s="55"/>
    </row>
    <row r="19" spans="2:6" ht="12.75">
      <c r="B19" s="55">
        <v>11</v>
      </c>
      <c r="C19" s="55"/>
      <c r="D19" s="55"/>
      <c r="E19" s="55"/>
      <c r="F19" s="55"/>
    </row>
    <row r="20" spans="2:6" ht="12.75">
      <c r="B20" s="55">
        <v>12</v>
      </c>
      <c r="C20" s="55"/>
      <c r="D20" s="55"/>
      <c r="E20" s="55"/>
      <c r="F20" s="55"/>
    </row>
    <row r="21" spans="2:6" ht="12.75">
      <c r="B21" s="55">
        <v>13</v>
      </c>
      <c r="C21" s="55"/>
      <c r="D21" s="55"/>
      <c r="E21" s="55"/>
      <c r="F21" s="55"/>
    </row>
    <row r="22" spans="2:6" ht="12.75">
      <c r="B22" s="55">
        <v>14</v>
      </c>
      <c r="C22" s="55"/>
      <c r="D22" s="55"/>
      <c r="E22" s="55"/>
      <c r="F22" s="55"/>
    </row>
    <row r="23" spans="2:6" ht="12.75">
      <c r="B23" s="55">
        <v>15</v>
      </c>
      <c r="C23" s="55"/>
      <c r="D23" s="55"/>
      <c r="E23" s="55"/>
      <c r="F23" s="55"/>
    </row>
    <row r="24" spans="2:6" ht="12.75">
      <c r="B24" s="55">
        <v>16</v>
      </c>
      <c r="C24" s="55"/>
      <c r="D24" s="55"/>
      <c r="E24" s="55"/>
      <c r="F24" s="55"/>
    </row>
    <row r="25" spans="2:6" ht="12.75">
      <c r="B25" s="55">
        <v>17</v>
      </c>
      <c r="C25" s="55"/>
      <c r="D25" s="55"/>
      <c r="E25" s="55"/>
      <c r="F25" s="55"/>
    </row>
    <row r="26" spans="2:6" ht="12.75">
      <c r="B26" s="55">
        <v>18</v>
      </c>
      <c r="C26" s="55"/>
      <c r="D26" s="55"/>
      <c r="E26" s="55"/>
      <c r="F26" s="55"/>
    </row>
    <row r="27" spans="2:6" ht="12.75">
      <c r="B27" s="55">
        <v>19</v>
      </c>
      <c r="C27" s="55"/>
      <c r="D27" s="55"/>
      <c r="E27" s="55"/>
      <c r="F27" s="55"/>
    </row>
    <row r="28" spans="2:6" ht="12.75">
      <c r="B28" s="66">
        <v>20</v>
      </c>
      <c r="C28" s="66"/>
      <c r="D28" s="66"/>
      <c r="E28" s="66"/>
      <c r="F28" s="66"/>
    </row>
    <row r="29" spans="2:6" ht="12.75">
      <c r="B29" s="203"/>
      <c r="C29" s="85" t="s">
        <v>346</v>
      </c>
      <c r="D29" s="203"/>
      <c r="E29" s="203"/>
      <c r="F29" s="66">
        <f>SUM(F9:F28)</f>
        <v>37176</v>
      </c>
    </row>
    <row r="30" spans="2:6" ht="12.75">
      <c r="B30" s="204"/>
      <c r="C30" s="87"/>
      <c r="D30" s="204"/>
      <c r="E30" s="204"/>
      <c r="F30" s="8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T40"/>
  <sheetViews>
    <sheetView zoomScalePageLayoutView="0" workbookViewId="0" topLeftCell="A1">
      <selection activeCell="A2" sqref="A2:T28"/>
    </sheetView>
  </sheetViews>
  <sheetFormatPr defaultColWidth="9.140625" defaultRowHeight="12.75"/>
  <cols>
    <col min="1" max="1" width="5.00390625" style="0" customWidth="1"/>
    <col min="2" max="2" width="10.140625" style="0" customWidth="1"/>
    <col min="3" max="3" width="6.00390625" style="0" customWidth="1"/>
    <col min="4" max="4" width="1.7109375" style="0" customWidth="1"/>
    <col min="5" max="5" width="1.28515625" style="0" customWidth="1"/>
    <col min="6" max="6" width="6.00390625" style="0" customWidth="1"/>
    <col min="7" max="7" width="3.00390625" style="0" customWidth="1"/>
    <col min="8" max="8" width="6.00390625" style="0" customWidth="1"/>
    <col min="9" max="9" width="5.57421875" style="0" customWidth="1"/>
    <col min="10" max="11" width="5.140625" style="0" customWidth="1"/>
    <col min="12" max="12" width="5.421875" style="0" customWidth="1"/>
    <col min="13" max="13" width="6.00390625" style="0" customWidth="1"/>
    <col min="14" max="14" width="7.57421875" style="0" customWidth="1"/>
    <col min="15" max="15" width="8.140625" style="0" customWidth="1"/>
    <col min="16" max="16" width="7.140625" style="0" customWidth="1"/>
    <col min="17" max="17" width="6.57421875" style="0" customWidth="1"/>
    <col min="18" max="18" width="10.00390625" style="0" customWidth="1"/>
    <col min="19" max="19" width="8.57421875" style="0" customWidth="1"/>
  </cols>
  <sheetData>
    <row r="2" ht="12.75">
      <c r="B2" t="s">
        <v>413</v>
      </c>
    </row>
    <row r="3" ht="12.75">
      <c r="F3" s="290" t="s">
        <v>560</v>
      </c>
    </row>
    <row r="6" spans="14:15" ht="12.75">
      <c r="N6" s="1"/>
      <c r="O6" s="1"/>
    </row>
    <row r="7" spans="1:20" ht="12.75">
      <c r="A7" s="205">
        <v>0.2</v>
      </c>
      <c r="B7" s="206" t="s">
        <v>326</v>
      </c>
      <c r="C7" s="206" t="s">
        <v>327</v>
      </c>
      <c r="D7" s="206" t="s">
        <v>329</v>
      </c>
      <c r="E7" s="206" t="s">
        <v>330</v>
      </c>
      <c r="F7" s="231" t="s">
        <v>327</v>
      </c>
      <c r="G7" s="231" t="s">
        <v>335</v>
      </c>
      <c r="H7" s="231" t="s">
        <v>332</v>
      </c>
      <c r="I7" s="231" t="s">
        <v>334</v>
      </c>
      <c r="J7" s="231" t="s">
        <v>332</v>
      </c>
      <c r="K7" s="231" t="s">
        <v>449</v>
      </c>
      <c r="L7" s="231" t="s">
        <v>332</v>
      </c>
      <c r="M7" s="231" t="s">
        <v>490</v>
      </c>
      <c r="N7" s="269" t="s">
        <v>486</v>
      </c>
      <c r="O7" s="269" t="s">
        <v>487</v>
      </c>
      <c r="P7" s="269" t="s">
        <v>507</v>
      </c>
      <c r="Q7" s="269" t="s">
        <v>508</v>
      </c>
      <c r="R7" s="269" t="s">
        <v>509</v>
      </c>
      <c r="S7" s="291" t="s">
        <v>508</v>
      </c>
      <c r="T7" s="291" t="s">
        <v>561</v>
      </c>
    </row>
    <row r="8" spans="1:20" ht="12.75">
      <c r="A8" s="209" t="s">
        <v>336</v>
      </c>
      <c r="B8" s="209"/>
      <c r="C8" s="209" t="s">
        <v>328</v>
      </c>
      <c r="D8" s="209"/>
      <c r="E8" s="209"/>
      <c r="F8" s="231" t="s">
        <v>331</v>
      </c>
      <c r="G8" s="231" t="s">
        <v>328</v>
      </c>
      <c r="H8" s="231" t="s">
        <v>333</v>
      </c>
      <c r="I8" s="231">
        <v>2009</v>
      </c>
      <c r="J8" s="231" t="s">
        <v>331</v>
      </c>
      <c r="K8" s="231">
        <v>2010</v>
      </c>
      <c r="L8" s="231" t="s">
        <v>450</v>
      </c>
      <c r="M8" s="231">
        <v>2011</v>
      </c>
      <c r="N8" s="246">
        <v>2011</v>
      </c>
      <c r="O8" s="246" t="s">
        <v>484</v>
      </c>
      <c r="P8" s="55"/>
      <c r="Q8" s="55"/>
      <c r="R8" s="231" t="s">
        <v>506</v>
      </c>
      <c r="S8" s="231"/>
      <c r="T8" s="231" t="s">
        <v>558</v>
      </c>
    </row>
    <row r="9" spans="1:20" ht="12.75">
      <c r="A9" s="209">
        <v>1</v>
      </c>
      <c r="B9" s="383" t="s">
        <v>510</v>
      </c>
      <c r="C9" s="383"/>
      <c r="D9" s="383"/>
      <c r="E9" s="383"/>
      <c r="F9" s="384"/>
      <c r="G9" s="384"/>
      <c r="H9" s="384"/>
      <c r="I9" s="384"/>
      <c r="J9" s="384"/>
      <c r="K9" s="384"/>
      <c r="L9" s="384"/>
      <c r="M9" s="384"/>
      <c r="N9" s="384"/>
      <c r="O9" s="384"/>
      <c r="P9" s="384">
        <v>4500000</v>
      </c>
      <c r="Q9" s="384">
        <v>0</v>
      </c>
      <c r="R9" s="384">
        <f>O9+P9-Q9</f>
        <v>4500000</v>
      </c>
      <c r="S9" s="384">
        <v>0</v>
      </c>
      <c r="T9" s="384">
        <f>R9-S9</f>
        <v>4500000</v>
      </c>
    </row>
    <row r="10" spans="1:20" ht="15" customHeight="1">
      <c r="A10" s="246">
        <v>2</v>
      </c>
      <c r="B10" s="384" t="s">
        <v>410</v>
      </c>
      <c r="C10" s="384">
        <v>0</v>
      </c>
      <c r="D10" s="384"/>
      <c r="E10" s="384"/>
      <c r="F10" s="384">
        <v>0</v>
      </c>
      <c r="G10" s="384"/>
      <c r="H10" s="384"/>
      <c r="I10" s="384"/>
      <c r="J10" s="384"/>
      <c r="K10" s="384"/>
      <c r="L10" s="385"/>
      <c r="M10" s="385"/>
      <c r="N10" s="384"/>
      <c r="O10" s="384"/>
      <c r="P10" s="384">
        <v>10570000</v>
      </c>
      <c r="Q10" s="384">
        <v>440417</v>
      </c>
      <c r="R10" s="384">
        <f>O10+P10-Q10</f>
        <v>10129583</v>
      </c>
      <c r="S10" s="384">
        <f>R10*5%</f>
        <v>506479.15</v>
      </c>
      <c r="T10" s="384">
        <f aca="true" t="shared" si="0" ref="T10:T15">R10-S10</f>
        <v>9623103.85</v>
      </c>
    </row>
    <row r="11" spans="1:20" ht="14.25" customHeight="1">
      <c r="A11" s="246">
        <v>3</v>
      </c>
      <c r="B11" s="384" t="s">
        <v>411</v>
      </c>
      <c r="C11" s="384"/>
      <c r="D11" s="384"/>
      <c r="E11" s="384"/>
      <c r="F11" s="384"/>
      <c r="G11" s="384"/>
      <c r="H11" s="384"/>
      <c r="I11" s="384"/>
      <c r="J11" s="384"/>
      <c r="K11" s="384"/>
      <c r="L11" s="385"/>
      <c r="M11" s="385"/>
      <c r="N11" s="384"/>
      <c r="O11" s="384"/>
      <c r="P11" s="384">
        <v>90000</v>
      </c>
      <c r="Q11" s="384">
        <v>15000</v>
      </c>
      <c r="R11" s="384">
        <f>O11+P11-Q11</f>
        <v>75000</v>
      </c>
      <c r="S11" s="384">
        <f>R11*20%</f>
        <v>15000</v>
      </c>
      <c r="T11" s="384">
        <f t="shared" si="0"/>
        <v>60000</v>
      </c>
    </row>
    <row r="12" spans="1:20" ht="12.75" customHeight="1">
      <c r="A12" s="209">
        <v>4</v>
      </c>
      <c r="B12" s="384" t="s">
        <v>412</v>
      </c>
      <c r="C12" s="384">
        <v>113453</v>
      </c>
      <c r="D12" s="384">
        <v>0</v>
      </c>
      <c r="E12" s="384">
        <v>0</v>
      </c>
      <c r="F12" s="384">
        <v>113453</v>
      </c>
      <c r="G12" s="384">
        <v>0</v>
      </c>
      <c r="H12" s="384">
        <v>113453</v>
      </c>
      <c r="I12" s="384">
        <v>22691</v>
      </c>
      <c r="J12" s="384">
        <v>90762</v>
      </c>
      <c r="K12" s="384">
        <v>18153</v>
      </c>
      <c r="L12" s="385">
        <v>72609</v>
      </c>
      <c r="M12" s="385"/>
      <c r="N12" s="384">
        <v>14522</v>
      </c>
      <c r="O12" s="384">
        <f>L12+M12-N12</f>
        <v>58087</v>
      </c>
      <c r="P12" s="384"/>
      <c r="Q12" s="384">
        <v>11617</v>
      </c>
      <c r="R12" s="384">
        <v>46470</v>
      </c>
      <c r="S12" s="384">
        <f>R12*20%</f>
        <v>9294</v>
      </c>
      <c r="T12" s="384">
        <f t="shared" si="0"/>
        <v>37176</v>
      </c>
    </row>
    <row r="13" spans="1:20" ht="15" customHeight="1">
      <c r="A13" s="246">
        <v>5</v>
      </c>
      <c r="B13" s="384" t="s">
        <v>445</v>
      </c>
      <c r="C13" s="384"/>
      <c r="D13" s="384"/>
      <c r="E13" s="384"/>
      <c r="F13" s="384"/>
      <c r="G13" s="384"/>
      <c r="H13" s="384"/>
      <c r="I13" s="384"/>
      <c r="J13" s="384">
        <v>73422</v>
      </c>
      <c r="K13" s="384">
        <v>18354</v>
      </c>
      <c r="L13" s="385">
        <v>55067</v>
      </c>
      <c r="M13" s="385"/>
      <c r="N13" s="384">
        <v>11013</v>
      </c>
      <c r="O13" s="384">
        <f>L13+M13-N13</f>
        <v>44054</v>
      </c>
      <c r="P13" s="384"/>
      <c r="Q13" s="384">
        <v>8810</v>
      </c>
      <c r="R13" s="384">
        <f>O13+P13-Q13</f>
        <v>35244</v>
      </c>
      <c r="S13" s="384">
        <f>R13*20%</f>
        <v>7048.8</v>
      </c>
      <c r="T13" s="384">
        <f t="shared" si="0"/>
        <v>28195.2</v>
      </c>
    </row>
    <row r="14" spans="1:20" ht="14.25" customHeight="1">
      <c r="A14" s="246">
        <v>6</v>
      </c>
      <c r="B14" s="384" t="s">
        <v>488</v>
      </c>
      <c r="C14" s="384"/>
      <c r="D14" s="384"/>
      <c r="E14" s="384"/>
      <c r="F14" s="384"/>
      <c r="G14" s="384"/>
      <c r="H14" s="384"/>
      <c r="I14" s="384"/>
      <c r="J14" s="384"/>
      <c r="K14" s="384"/>
      <c r="L14" s="385"/>
      <c r="M14" s="385">
        <v>58613</v>
      </c>
      <c r="N14" s="384">
        <v>1954</v>
      </c>
      <c r="O14" s="384">
        <f>L14+M14-N14</f>
        <v>56659</v>
      </c>
      <c r="P14" s="384"/>
      <c r="Q14" s="384">
        <v>11332</v>
      </c>
      <c r="R14" s="384">
        <v>45327</v>
      </c>
      <c r="S14" s="384">
        <f>R14*20%</f>
        <v>9065.4</v>
      </c>
      <c r="T14" s="384">
        <f t="shared" si="0"/>
        <v>36261.6</v>
      </c>
    </row>
    <row r="15" spans="1:20" ht="12.75">
      <c r="A15" s="209">
        <v>7</v>
      </c>
      <c r="B15" s="386" t="s">
        <v>489</v>
      </c>
      <c r="C15" s="384"/>
      <c r="D15" s="384"/>
      <c r="E15" s="384"/>
      <c r="F15" s="384"/>
      <c r="G15" s="384"/>
      <c r="H15" s="384"/>
      <c r="I15" s="384"/>
      <c r="J15" s="384"/>
      <c r="K15" s="384"/>
      <c r="L15" s="385"/>
      <c r="M15" s="385">
        <v>267750</v>
      </c>
      <c r="N15" s="384">
        <v>31238</v>
      </c>
      <c r="O15" s="384">
        <f>L15+M15-N15</f>
        <v>236512</v>
      </c>
      <c r="P15" s="384"/>
      <c r="Q15" s="384">
        <v>47302</v>
      </c>
      <c r="R15" s="384">
        <f>O15-Q15</f>
        <v>189210</v>
      </c>
      <c r="S15" s="384">
        <f>R15*20%</f>
        <v>37842</v>
      </c>
      <c r="T15" s="384">
        <f t="shared" si="0"/>
        <v>151368</v>
      </c>
    </row>
    <row r="16" spans="1:20" ht="12.75">
      <c r="A16" s="246"/>
      <c r="B16" s="384" t="s">
        <v>278</v>
      </c>
      <c r="C16" s="384">
        <f aca="true" t="shared" si="1" ref="C16:L16">SUM(C12:C15)</f>
        <v>113453</v>
      </c>
      <c r="D16" s="384">
        <f t="shared" si="1"/>
        <v>0</v>
      </c>
      <c r="E16" s="384">
        <f t="shared" si="1"/>
        <v>0</v>
      </c>
      <c r="F16" s="384">
        <f t="shared" si="1"/>
        <v>113453</v>
      </c>
      <c r="G16" s="384">
        <f t="shared" si="1"/>
        <v>0</v>
      </c>
      <c r="H16" s="384">
        <f t="shared" si="1"/>
        <v>113453</v>
      </c>
      <c r="I16" s="384">
        <f t="shared" si="1"/>
        <v>22691</v>
      </c>
      <c r="J16" s="384">
        <f t="shared" si="1"/>
        <v>164184</v>
      </c>
      <c r="K16" s="384">
        <f t="shared" si="1"/>
        <v>36507</v>
      </c>
      <c r="L16" s="385">
        <f t="shared" si="1"/>
        <v>127676</v>
      </c>
      <c r="M16" s="385">
        <f>SUM(M13:M15)</f>
        <v>326363</v>
      </c>
      <c r="N16" s="384">
        <f aca="true" t="shared" si="2" ref="N16:T16">SUM(N9:N15)</f>
        <v>58727</v>
      </c>
      <c r="O16" s="384">
        <f t="shared" si="2"/>
        <v>395312</v>
      </c>
      <c r="P16" s="384">
        <f t="shared" si="2"/>
        <v>15160000</v>
      </c>
      <c r="Q16" s="384">
        <f t="shared" si="2"/>
        <v>534478</v>
      </c>
      <c r="R16" s="384">
        <f t="shared" si="2"/>
        <v>15020834</v>
      </c>
      <c r="S16" s="386">
        <f t="shared" si="2"/>
        <v>584729.3500000001</v>
      </c>
      <c r="T16" s="386">
        <f t="shared" si="2"/>
        <v>14436104.649999999</v>
      </c>
    </row>
    <row r="17" spans="1:13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9:10" ht="12.75">
      <c r="I19" s="202" t="s">
        <v>337</v>
      </c>
      <c r="J19" s="202"/>
    </row>
    <row r="20" ht="12.75">
      <c r="I20" t="s">
        <v>338</v>
      </c>
    </row>
    <row r="23" spans="9:18" ht="12.75">
      <c r="I23" s="177"/>
      <c r="J23" s="177"/>
      <c r="K23" s="177"/>
      <c r="L23" s="177"/>
      <c r="M23" s="177"/>
      <c r="N23" s="1"/>
      <c r="O23" s="177"/>
      <c r="P23" s="177"/>
      <c r="Q23" s="177"/>
      <c r="R23" s="157"/>
    </row>
    <row r="24" spans="9:18" ht="12.75">
      <c r="I24" s="177"/>
      <c r="J24" s="1"/>
      <c r="K24" s="1"/>
      <c r="L24" s="1"/>
      <c r="M24" s="1"/>
      <c r="N24" s="177"/>
      <c r="O24" s="157"/>
      <c r="P24" s="1"/>
      <c r="Q24" s="194"/>
      <c r="R24" s="268"/>
    </row>
    <row r="25" spans="1:18" ht="12.75">
      <c r="A25" t="s">
        <v>339</v>
      </c>
      <c r="I25" s="1"/>
      <c r="J25" s="1"/>
      <c r="K25" s="1"/>
      <c r="L25" s="1"/>
      <c r="M25" s="1"/>
      <c r="N25" s="1"/>
      <c r="O25" s="1"/>
      <c r="P25" s="1"/>
      <c r="Q25" s="194"/>
      <c r="R25" s="268"/>
    </row>
    <row r="26" spans="1:18" ht="12.75">
      <c r="A26" t="s">
        <v>340</v>
      </c>
      <c r="I26" s="177"/>
      <c r="J26" s="1"/>
      <c r="K26" s="1"/>
      <c r="L26" s="1"/>
      <c r="M26" s="1"/>
      <c r="N26" s="1"/>
      <c r="O26" s="1"/>
      <c r="P26" s="1"/>
      <c r="Q26" s="194"/>
      <c r="R26" s="194"/>
    </row>
    <row r="27" spans="9:18" ht="12.75">
      <c r="I27" s="174"/>
      <c r="J27" s="1"/>
      <c r="K27" s="1"/>
      <c r="L27" s="1"/>
      <c r="M27" s="1"/>
      <c r="N27" s="1"/>
      <c r="O27" s="1"/>
      <c r="P27" s="1"/>
      <c r="Q27" s="194"/>
      <c r="R27" s="194"/>
    </row>
    <row r="28" spans="9:18" ht="12.75">
      <c r="I28" s="174"/>
      <c r="J28" s="1"/>
      <c r="K28" s="1"/>
      <c r="L28" s="1"/>
      <c r="M28" s="1"/>
      <c r="N28" s="1"/>
      <c r="O28" s="194"/>
      <c r="P28" s="194"/>
      <c r="Q28" s="194"/>
      <c r="R28" s="194"/>
    </row>
    <row r="29" spans="1:4" ht="12.75">
      <c r="A29" s="1"/>
      <c r="B29" s="1"/>
      <c r="C29" s="1"/>
      <c r="D29" s="1"/>
    </row>
    <row r="30" spans="1:4" ht="12.75">
      <c r="A30" s="380"/>
      <c r="B30" s="261"/>
      <c r="C30" s="1"/>
      <c r="D30" s="1"/>
    </row>
    <row r="31" spans="1:4" ht="12.75">
      <c r="A31" s="381"/>
      <c r="B31" s="381"/>
      <c r="C31" s="381"/>
      <c r="D31" s="1"/>
    </row>
    <row r="32" spans="1:4" ht="12.75">
      <c r="A32" s="381"/>
      <c r="B32" s="381"/>
      <c r="C32" s="381"/>
      <c r="D32" s="1"/>
    </row>
    <row r="33" spans="1:4" ht="12.75">
      <c r="A33" s="261"/>
      <c r="B33" s="261"/>
      <c r="C33" s="381"/>
      <c r="D33" s="1"/>
    </row>
    <row r="34" spans="1:4" ht="12.75">
      <c r="A34" s="381"/>
      <c r="B34" s="261"/>
      <c r="C34" s="381"/>
      <c r="D34" s="1"/>
    </row>
    <row r="35" spans="1:4" ht="12.75">
      <c r="A35" s="261"/>
      <c r="B35" s="261"/>
      <c r="C35" s="381"/>
      <c r="D35" s="1"/>
    </row>
    <row r="36" spans="1:4" ht="12.75">
      <c r="A36" s="381"/>
      <c r="B36" s="261"/>
      <c r="C36" s="381"/>
      <c r="D36" s="1"/>
    </row>
    <row r="37" spans="1:4" ht="12.75">
      <c r="A37" s="261"/>
      <c r="B37" s="261"/>
      <c r="C37" s="381"/>
      <c r="D37" s="1"/>
    </row>
    <row r="38" spans="1:4" ht="12.75">
      <c r="A38" s="381"/>
      <c r="B38" s="382"/>
      <c r="C38" s="381"/>
      <c r="D38" s="1"/>
    </row>
    <row r="39" spans="1:4" ht="12.75">
      <c r="A39" s="223"/>
      <c r="B39" s="223"/>
      <c r="C39" s="223"/>
      <c r="D39" s="1"/>
    </row>
    <row r="40" spans="1:4" ht="12.75">
      <c r="A40" s="1"/>
      <c r="B40" s="1"/>
      <c r="C40" s="1"/>
      <c r="D40" s="1"/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4:H305"/>
  <sheetViews>
    <sheetView zoomScalePageLayoutView="0" workbookViewId="0" topLeftCell="A185">
      <selection activeCell="B157" sqref="B157:G208"/>
    </sheetView>
  </sheetViews>
  <sheetFormatPr defaultColWidth="9.140625" defaultRowHeight="12.75"/>
  <cols>
    <col min="2" max="2" width="10.8515625" style="0" customWidth="1"/>
    <col min="3" max="3" width="23.421875" style="0" customWidth="1"/>
    <col min="4" max="4" width="11.28125" style="0" customWidth="1"/>
    <col min="5" max="5" width="8.140625" style="0" customWidth="1"/>
    <col min="6" max="6" width="10.7109375" style="0" customWidth="1"/>
    <col min="7" max="7" width="13.421875" style="0" customWidth="1"/>
  </cols>
  <sheetData>
    <row r="4" spans="3:5" ht="12.75">
      <c r="C4" t="s">
        <v>301</v>
      </c>
      <c r="E4" t="s">
        <v>417</v>
      </c>
    </row>
    <row r="6" ht="12.75">
      <c r="E6" s="202" t="s">
        <v>558</v>
      </c>
    </row>
    <row r="9" spans="2:3" ht="12.75">
      <c r="B9" t="s">
        <v>302</v>
      </c>
      <c r="C9" t="s">
        <v>409</v>
      </c>
    </row>
    <row r="10" spans="2:3" ht="12.75">
      <c r="B10" t="s">
        <v>303</v>
      </c>
      <c r="C10" t="s">
        <v>418</v>
      </c>
    </row>
    <row r="11" spans="2:3" ht="12.75">
      <c r="B11" t="s">
        <v>304</v>
      </c>
      <c r="C11" t="s">
        <v>419</v>
      </c>
    </row>
    <row r="12" spans="2:3" ht="12.75">
      <c r="B12" t="s">
        <v>305</v>
      </c>
      <c r="C12">
        <v>684019972</v>
      </c>
    </row>
    <row r="14" spans="2:8" ht="12.75">
      <c r="B14" s="55" t="s">
        <v>312</v>
      </c>
      <c r="C14" s="55" t="s">
        <v>307</v>
      </c>
      <c r="D14" s="55" t="s">
        <v>308</v>
      </c>
      <c r="E14" s="55" t="s">
        <v>309</v>
      </c>
      <c r="F14" s="55" t="s">
        <v>310</v>
      </c>
      <c r="G14" s="55" t="s">
        <v>311</v>
      </c>
      <c r="H14" s="1"/>
    </row>
    <row r="15" spans="2:8" ht="12.75">
      <c r="B15" s="55">
        <v>1</v>
      </c>
      <c r="C15" s="55" t="s">
        <v>458</v>
      </c>
      <c r="D15" s="292" t="s">
        <v>452</v>
      </c>
      <c r="E15" s="55">
        <v>10</v>
      </c>
      <c r="F15" s="201">
        <f>G15/E15</f>
        <v>4489.272727272727</v>
      </c>
      <c r="G15" s="201">
        <v>44892.72727272727</v>
      </c>
      <c r="H15" s="1"/>
    </row>
    <row r="16" spans="2:8" ht="12.75">
      <c r="B16" s="55">
        <v>2</v>
      </c>
      <c r="C16" s="55" t="s">
        <v>458</v>
      </c>
      <c r="D16" s="292" t="s">
        <v>452</v>
      </c>
      <c r="E16" s="55">
        <v>1</v>
      </c>
      <c r="F16" s="201">
        <f aca="true" t="shared" si="0" ref="F16:F43">G16/E16</f>
        <v>25000</v>
      </c>
      <c r="G16" s="201">
        <v>25000</v>
      </c>
      <c r="H16" s="1"/>
    </row>
    <row r="17" spans="2:8" ht="12.75">
      <c r="B17" s="55">
        <v>2</v>
      </c>
      <c r="C17" s="55" t="s">
        <v>421</v>
      </c>
      <c r="D17" s="292" t="s">
        <v>452</v>
      </c>
      <c r="E17" s="55">
        <v>3</v>
      </c>
      <c r="F17" s="201">
        <f t="shared" si="0"/>
        <v>7910</v>
      </c>
      <c r="G17" s="201">
        <v>23730</v>
      </c>
      <c r="H17" s="1"/>
    </row>
    <row r="18" spans="2:8" ht="12.75">
      <c r="B18" s="55">
        <v>3</v>
      </c>
      <c r="C18" s="55" t="s">
        <v>422</v>
      </c>
      <c r="D18" s="292" t="s">
        <v>452</v>
      </c>
      <c r="E18" s="55">
        <v>270</v>
      </c>
      <c r="F18" s="201">
        <f t="shared" si="0"/>
        <v>91</v>
      </c>
      <c r="G18" s="201">
        <v>24570</v>
      </c>
      <c r="H18" s="1"/>
    </row>
    <row r="19" spans="2:8" ht="12.75">
      <c r="B19" s="55">
        <v>4</v>
      </c>
      <c r="C19" s="55" t="s">
        <v>423</v>
      </c>
      <c r="D19" s="292" t="s">
        <v>452</v>
      </c>
      <c r="E19" s="55">
        <v>3</v>
      </c>
      <c r="F19" s="201">
        <f t="shared" si="0"/>
        <v>1353</v>
      </c>
      <c r="G19" s="201">
        <v>4059</v>
      </c>
      <c r="H19" s="1"/>
    </row>
    <row r="20" spans="2:8" ht="12.75">
      <c r="B20" s="55">
        <v>5</v>
      </c>
      <c r="C20" s="178" t="s">
        <v>424</v>
      </c>
      <c r="D20" s="292" t="s">
        <v>452</v>
      </c>
      <c r="E20" s="55">
        <v>1</v>
      </c>
      <c r="F20" s="201">
        <f t="shared" si="0"/>
        <v>72140</v>
      </c>
      <c r="G20" s="201">
        <v>72140</v>
      </c>
      <c r="H20" s="1"/>
    </row>
    <row r="21" spans="2:8" ht="12.75">
      <c r="B21" s="55">
        <v>6</v>
      </c>
      <c r="C21" s="55" t="s">
        <v>425</v>
      </c>
      <c r="D21" s="292" t="s">
        <v>452</v>
      </c>
      <c r="E21" s="55">
        <v>1</v>
      </c>
      <c r="F21" s="201">
        <f t="shared" si="0"/>
        <v>12624</v>
      </c>
      <c r="G21" s="201">
        <v>12624</v>
      </c>
      <c r="H21" s="1"/>
    </row>
    <row r="22" spans="2:8" ht="12.75">
      <c r="B22" s="55">
        <v>7</v>
      </c>
      <c r="C22" s="55" t="s">
        <v>454</v>
      </c>
      <c r="D22" s="292" t="s">
        <v>452</v>
      </c>
      <c r="E22" s="55">
        <v>17</v>
      </c>
      <c r="F22" s="201">
        <f t="shared" si="0"/>
        <v>27185.176470588234</v>
      </c>
      <c r="G22" s="201">
        <v>462148</v>
      </c>
      <c r="H22" s="1"/>
    </row>
    <row r="23" spans="2:8" ht="12.75">
      <c r="B23" s="55">
        <v>8</v>
      </c>
      <c r="C23" s="55" t="s">
        <v>454</v>
      </c>
      <c r="D23" s="292" t="s">
        <v>452</v>
      </c>
      <c r="E23" s="55">
        <v>37</v>
      </c>
      <c r="F23" s="201">
        <f t="shared" si="0"/>
        <v>15027</v>
      </c>
      <c r="G23" s="201">
        <v>555999</v>
      </c>
      <c r="H23" s="1"/>
    </row>
    <row r="24" spans="2:8" ht="12.75">
      <c r="B24" s="55">
        <v>9</v>
      </c>
      <c r="C24" s="292" t="s">
        <v>534</v>
      </c>
      <c r="D24" s="292" t="s">
        <v>452</v>
      </c>
      <c r="E24" s="55">
        <v>3</v>
      </c>
      <c r="F24" s="201">
        <f t="shared" si="0"/>
        <v>9936.3</v>
      </c>
      <c r="G24" s="201">
        <v>29808.899999999998</v>
      </c>
      <c r="H24" s="1"/>
    </row>
    <row r="25" spans="2:8" ht="12.75">
      <c r="B25" s="55">
        <v>10</v>
      </c>
      <c r="C25" s="292" t="s">
        <v>535</v>
      </c>
      <c r="D25" s="292" t="s">
        <v>452</v>
      </c>
      <c r="E25" s="55">
        <v>5</v>
      </c>
      <c r="F25" s="201">
        <f t="shared" si="0"/>
        <v>75342</v>
      </c>
      <c r="G25" s="201">
        <v>376710</v>
      </c>
      <c r="H25" s="1"/>
    </row>
    <row r="26" spans="2:8" ht="12.75">
      <c r="B26" s="55">
        <v>11</v>
      </c>
      <c r="C26" s="55" t="s">
        <v>426</v>
      </c>
      <c r="D26" s="292" t="s">
        <v>452</v>
      </c>
      <c r="E26" s="55">
        <v>5</v>
      </c>
      <c r="F26" s="201">
        <f t="shared" si="0"/>
        <v>8238</v>
      </c>
      <c r="G26" s="201">
        <v>41190</v>
      </c>
      <c r="H26" s="1"/>
    </row>
    <row r="27" spans="2:8" ht="12.75">
      <c r="B27" s="55">
        <v>12</v>
      </c>
      <c r="C27" s="292" t="s">
        <v>426</v>
      </c>
      <c r="D27" s="292" t="s">
        <v>452</v>
      </c>
      <c r="E27" s="55">
        <v>9</v>
      </c>
      <c r="F27" s="201">
        <f t="shared" si="0"/>
        <v>30584</v>
      </c>
      <c r="G27" s="201">
        <v>275256</v>
      </c>
      <c r="H27" s="1"/>
    </row>
    <row r="28" spans="2:8" ht="12.75">
      <c r="B28" s="55">
        <v>13</v>
      </c>
      <c r="C28" s="55" t="s">
        <v>491</v>
      </c>
      <c r="D28" s="292" t="s">
        <v>452</v>
      </c>
      <c r="E28" s="55">
        <v>18</v>
      </c>
      <c r="F28" s="201">
        <f t="shared" si="0"/>
        <v>15030</v>
      </c>
      <c r="G28" s="201">
        <v>270540</v>
      </c>
      <c r="H28" s="1"/>
    </row>
    <row r="29" spans="2:8" ht="12.75">
      <c r="B29" s="55">
        <v>14</v>
      </c>
      <c r="C29" s="55" t="s">
        <v>429</v>
      </c>
      <c r="D29" s="55" t="s">
        <v>452</v>
      </c>
      <c r="E29" s="55">
        <v>308</v>
      </c>
      <c r="F29" s="201">
        <f t="shared" si="0"/>
        <v>347</v>
      </c>
      <c r="G29" s="201">
        <v>106876</v>
      </c>
      <c r="H29" s="1"/>
    </row>
    <row r="30" spans="2:8" ht="12.75">
      <c r="B30" s="55">
        <v>15</v>
      </c>
      <c r="C30" s="55" t="s">
        <v>455</v>
      </c>
      <c r="D30" s="55" t="s">
        <v>452</v>
      </c>
      <c r="E30" s="55">
        <v>50</v>
      </c>
      <c r="F30" s="201">
        <f t="shared" si="0"/>
        <v>512</v>
      </c>
      <c r="G30" s="201">
        <v>25600</v>
      </c>
      <c r="H30" s="1"/>
    </row>
    <row r="31" spans="2:8" ht="12.75">
      <c r="B31" s="55">
        <v>16</v>
      </c>
      <c r="C31" s="55" t="s">
        <v>456</v>
      </c>
      <c r="D31" s="55" t="s">
        <v>452</v>
      </c>
      <c r="E31" s="55">
        <v>7</v>
      </c>
      <c r="F31" s="201">
        <f t="shared" si="0"/>
        <v>2302</v>
      </c>
      <c r="G31" s="201">
        <v>16114</v>
      </c>
      <c r="H31" s="1"/>
    </row>
    <row r="32" spans="2:8" ht="12.75">
      <c r="B32" s="55">
        <v>17</v>
      </c>
      <c r="C32" s="55" t="s">
        <v>430</v>
      </c>
      <c r="D32" s="55" t="s">
        <v>452</v>
      </c>
      <c r="E32" s="55">
        <v>515</v>
      </c>
      <c r="F32" s="201">
        <f t="shared" si="0"/>
        <v>432</v>
      </c>
      <c r="G32" s="201">
        <v>222480</v>
      </c>
      <c r="H32" s="1"/>
    </row>
    <row r="33" spans="2:8" ht="12.75">
      <c r="B33" s="55">
        <v>18</v>
      </c>
      <c r="C33" s="55" t="s">
        <v>457</v>
      </c>
      <c r="D33" s="292" t="s">
        <v>452</v>
      </c>
      <c r="E33" s="55">
        <v>9</v>
      </c>
      <c r="F33" s="201">
        <f t="shared" si="0"/>
        <v>349964.27777777775</v>
      </c>
      <c r="G33" s="201">
        <v>3149678.5</v>
      </c>
      <c r="H33" s="1"/>
    </row>
    <row r="34" spans="2:8" ht="12.75">
      <c r="B34" s="55">
        <v>19</v>
      </c>
      <c r="C34" s="55" t="s">
        <v>459</v>
      </c>
      <c r="D34" s="292" t="s">
        <v>452</v>
      </c>
      <c r="E34" s="55">
        <v>16076</v>
      </c>
      <c r="F34" s="201">
        <f t="shared" si="0"/>
        <v>107.66540184125404</v>
      </c>
      <c r="G34" s="201">
        <v>1730829</v>
      </c>
      <c r="H34" s="1"/>
    </row>
    <row r="35" spans="2:8" ht="12.75">
      <c r="B35" s="55">
        <v>20</v>
      </c>
      <c r="C35" s="55" t="s">
        <v>492</v>
      </c>
      <c r="D35" s="292" t="s">
        <v>452</v>
      </c>
      <c r="E35" s="55">
        <v>574.3999999999996</v>
      </c>
      <c r="F35" s="201">
        <f t="shared" si="0"/>
        <v>357.60803928701347</v>
      </c>
      <c r="G35" s="201">
        <v>205410.0577664604</v>
      </c>
      <c r="H35" s="1"/>
    </row>
    <row r="36" spans="2:8" ht="12.75">
      <c r="B36" s="55">
        <v>21</v>
      </c>
      <c r="C36" s="55" t="s">
        <v>461</v>
      </c>
      <c r="D36" s="292" t="s">
        <v>271</v>
      </c>
      <c r="E36" s="55"/>
      <c r="F36" s="201"/>
      <c r="G36" s="201">
        <v>1284272</v>
      </c>
      <c r="H36" s="1"/>
    </row>
    <row r="37" spans="2:8" ht="12.75">
      <c r="B37" s="55">
        <v>22</v>
      </c>
      <c r="C37" s="55" t="s">
        <v>493</v>
      </c>
      <c r="D37" s="292" t="s">
        <v>452</v>
      </c>
      <c r="E37" s="55">
        <v>3910</v>
      </c>
      <c r="F37" s="201">
        <f t="shared" si="0"/>
        <v>530</v>
      </c>
      <c r="G37" s="201">
        <v>2072300</v>
      </c>
      <c r="H37" s="1"/>
    </row>
    <row r="38" spans="2:8" ht="12.75">
      <c r="B38" s="55">
        <v>24</v>
      </c>
      <c r="C38" s="55" t="s">
        <v>463</v>
      </c>
      <c r="D38" s="292" t="s">
        <v>452</v>
      </c>
      <c r="E38" s="55">
        <v>380</v>
      </c>
      <c r="F38" s="201">
        <f t="shared" si="0"/>
        <v>10228.565789473685</v>
      </c>
      <c r="G38" s="201">
        <v>3886855</v>
      </c>
      <c r="H38" s="1"/>
    </row>
    <row r="39" spans="2:8" ht="12.75">
      <c r="B39" s="55">
        <v>25</v>
      </c>
      <c r="C39" s="55" t="s">
        <v>464</v>
      </c>
      <c r="D39" s="292" t="s">
        <v>452</v>
      </c>
      <c r="E39" s="55">
        <v>4</v>
      </c>
      <c r="F39" s="201">
        <f t="shared" si="0"/>
        <v>14195</v>
      </c>
      <c r="G39" s="201">
        <v>56780</v>
      </c>
      <c r="H39" s="1"/>
    </row>
    <row r="40" spans="2:8" ht="12.75">
      <c r="B40" s="55">
        <v>26</v>
      </c>
      <c r="C40" s="55" t="s">
        <v>497</v>
      </c>
      <c r="D40" s="292" t="s">
        <v>452</v>
      </c>
      <c r="E40" s="55">
        <v>1</v>
      </c>
      <c r="F40" s="201">
        <f t="shared" si="0"/>
        <v>12579</v>
      </c>
      <c r="G40" s="201">
        <v>12579</v>
      </c>
      <c r="H40" s="1"/>
    </row>
    <row r="41" spans="2:8" ht="12.75">
      <c r="B41" s="55">
        <v>27</v>
      </c>
      <c r="C41" s="55" t="s">
        <v>465</v>
      </c>
      <c r="D41" s="292" t="s">
        <v>452</v>
      </c>
      <c r="E41" s="55">
        <v>2</v>
      </c>
      <c r="F41" s="201">
        <f t="shared" si="0"/>
        <v>5533.5</v>
      </c>
      <c r="G41" s="201">
        <v>11067</v>
      </c>
      <c r="H41" s="1"/>
    </row>
    <row r="42" spans="2:8" ht="12.75">
      <c r="B42" s="55">
        <v>28</v>
      </c>
      <c r="C42" s="55" t="s">
        <v>466</v>
      </c>
      <c r="D42" s="292" t="s">
        <v>452</v>
      </c>
      <c r="E42" s="55">
        <v>1</v>
      </c>
      <c r="F42" s="201">
        <f t="shared" si="0"/>
        <v>47500</v>
      </c>
      <c r="G42" s="201">
        <v>47500</v>
      </c>
      <c r="H42" s="1"/>
    </row>
    <row r="43" spans="2:8" ht="12.75">
      <c r="B43" s="55">
        <v>29</v>
      </c>
      <c r="C43" s="55" t="s">
        <v>460</v>
      </c>
      <c r="D43" s="292" t="s">
        <v>452</v>
      </c>
      <c r="E43" s="55">
        <v>220</v>
      </c>
      <c r="F43" s="201">
        <f t="shared" si="0"/>
        <v>1482.7852564102564</v>
      </c>
      <c r="G43" s="201">
        <v>326212.7564102564</v>
      </c>
      <c r="H43" s="1"/>
    </row>
    <row r="44" spans="2:8" ht="12.75">
      <c r="B44" s="55"/>
      <c r="C44" s="104"/>
      <c r="D44" s="40"/>
      <c r="E44" s="55"/>
      <c r="F44" s="55"/>
      <c r="G44" s="55"/>
      <c r="H44" s="1"/>
    </row>
    <row r="45" spans="3:7" ht="12.75">
      <c r="C45" s="286" t="s">
        <v>480</v>
      </c>
      <c r="E45" s="287">
        <f>SUM(E15:E44)</f>
        <v>22440.4</v>
      </c>
      <c r="F45" s="287">
        <f>SUM(F15:F44)</f>
        <v>751021.151462651</v>
      </c>
      <c r="G45" s="287">
        <f>SUM(G15:G44)</f>
        <v>15373220.941449445</v>
      </c>
    </row>
    <row r="46" spans="4:6" ht="12.75">
      <c r="D46" s="202" t="s">
        <v>313</v>
      </c>
      <c r="E46" s="202"/>
      <c r="F46" s="202"/>
    </row>
    <row r="50" ht="12.75">
      <c r="C50" t="s">
        <v>314</v>
      </c>
    </row>
    <row r="51" ht="12.75">
      <c r="C51" t="s">
        <v>315</v>
      </c>
    </row>
    <row r="55" spans="3:5" ht="12.75">
      <c r="C55" t="s">
        <v>301</v>
      </c>
      <c r="E55" t="s">
        <v>417</v>
      </c>
    </row>
    <row r="57" ht="12.75">
      <c r="E57" s="202" t="s">
        <v>558</v>
      </c>
    </row>
    <row r="60" spans="2:3" ht="12.75">
      <c r="B60" t="s">
        <v>302</v>
      </c>
      <c r="C60" t="s">
        <v>409</v>
      </c>
    </row>
    <row r="61" spans="2:3" ht="12.75">
      <c r="B61" t="s">
        <v>303</v>
      </c>
      <c r="C61" t="s">
        <v>418</v>
      </c>
    </row>
    <row r="62" spans="2:3" ht="12.75">
      <c r="B62" t="s">
        <v>304</v>
      </c>
      <c r="C62" t="s">
        <v>419</v>
      </c>
    </row>
    <row r="63" spans="2:3" ht="12.75">
      <c r="B63" t="s">
        <v>305</v>
      </c>
      <c r="C63">
        <v>684019972</v>
      </c>
    </row>
    <row r="65" spans="2:8" ht="12.75">
      <c r="B65" s="55" t="s">
        <v>312</v>
      </c>
      <c r="C65" s="55" t="s">
        <v>307</v>
      </c>
      <c r="D65" s="55" t="s">
        <v>308</v>
      </c>
      <c r="E65" s="55" t="s">
        <v>309</v>
      </c>
      <c r="F65" s="55" t="s">
        <v>310</v>
      </c>
      <c r="G65" s="55" t="s">
        <v>311</v>
      </c>
      <c r="H65" s="1"/>
    </row>
    <row r="66" spans="2:8" ht="12.75">
      <c r="B66" s="55"/>
      <c r="C66" s="55" t="s">
        <v>420</v>
      </c>
      <c r="D66" s="55"/>
      <c r="E66" s="55">
        <f>E45</f>
        <v>22440.4</v>
      </c>
      <c r="F66" s="55">
        <f>F45</f>
        <v>751021.151462651</v>
      </c>
      <c r="G66" s="55">
        <f>G45</f>
        <v>15373220.941449445</v>
      </c>
      <c r="H66" s="1"/>
    </row>
    <row r="67" spans="2:8" ht="12.75">
      <c r="B67" s="55">
        <v>30</v>
      </c>
      <c r="C67" s="55" t="s">
        <v>494</v>
      </c>
      <c r="D67" s="292" t="s">
        <v>452</v>
      </c>
      <c r="E67" s="55">
        <v>2</v>
      </c>
      <c r="F67" s="201">
        <f aca="true" t="shared" si="1" ref="F67:F81">G67/E67</f>
        <v>140570</v>
      </c>
      <c r="G67" s="201">
        <v>281140</v>
      </c>
      <c r="H67" s="1"/>
    </row>
    <row r="68" spans="2:8" ht="12.75">
      <c r="B68" s="55">
        <v>31</v>
      </c>
      <c r="C68" s="55" t="s">
        <v>495</v>
      </c>
      <c r="D68" s="292" t="s">
        <v>452</v>
      </c>
      <c r="E68" s="55">
        <v>1</v>
      </c>
      <c r="F68" s="201">
        <f t="shared" si="1"/>
        <v>10400</v>
      </c>
      <c r="G68" s="201">
        <v>10400</v>
      </c>
      <c r="H68" s="1"/>
    </row>
    <row r="69" spans="2:8" ht="12.75">
      <c r="B69" s="55">
        <v>32</v>
      </c>
      <c r="C69" s="55" t="s">
        <v>496</v>
      </c>
      <c r="D69" s="292" t="s">
        <v>452</v>
      </c>
      <c r="E69" s="55">
        <v>3</v>
      </c>
      <c r="F69" s="201">
        <f t="shared" si="1"/>
        <v>3534.3333333333335</v>
      </c>
      <c r="G69" s="201">
        <v>10603</v>
      </c>
      <c r="H69" s="1"/>
    </row>
    <row r="70" spans="2:8" ht="12.75">
      <c r="B70" s="55">
        <v>33</v>
      </c>
      <c r="C70" s="178" t="s">
        <v>454</v>
      </c>
      <c r="D70" s="55" t="s">
        <v>462</v>
      </c>
      <c r="E70" s="55">
        <v>64</v>
      </c>
      <c r="F70" s="201">
        <f t="shared" si="1"/>
        <v>23823.260285714274</v>
      </c>
      <c r="G70" s="201">
        <v>1524688.6582857135</v>
      </c>
      <c r="H70" s="1"/>
    </row>
    <row r="71" spans="2:8" ht="12.75">
      <c r="B71" s="55">
        <v>34</v>
      </c>
      <c r="C71" s="55" t="s">
        <v>504</v>
      </c>
      <c r="D71" s="55" t="s">
        <v>536</v>
      </c>
      <c r="E71" s="55">
        <v>285</v>
      </c>
      <c r="F71" s="201">
        <f t="shared" si="1"/>
        <v>291.67</v>
      </c>
      <c r="G71" s="201">
        <v>83125.95000000001</v>
      </c>
      <c r="H71" s="1"/>
    </row>
    <row r="72" spans="2:8" ht="12.75">
      <c r="B72" s="55">
        <v>35</v>
      </c>
      <c r="C72" s="309" t="s">
        <v>537</v>
      </c>
      <c r="D72" s="55" t="s">
        <v>452</v>
      </c>
      <c r="E72" s="55">
        <v>32</v>
      </c>
      <c r="F72" s="201">
        <f t="shared" si="1"/>
        <v>1000</v>
      </c>
      <c r="G72" s="201">
        <v>32000</v>
      </c>
      <c r="H72" s="1"/>
    </row>
    <row r="73" spans="2:8" ht="12.75">
      <c r="B73" s="55">
        <v>36</v>
      </c>
      <c r="C73" s="55" t="s">
        <v>538</v>
      </c>
      <c r="D73" s="55" t="s">
        <v>452</v>
      </c>
      <c r="E73" s="55">
        <v>1</v>
      </c>
      <c r="F73" s="201">
        <f t="shared" si="1"/>
        <v>15408.6</v>
      </c>
      <c r="G73" s="201">
        <v>15408.6</v>
      </c>
      <c r="H73" s="1"/>
    </row>
    <row r="74" spans="2:8" ht="12.75">
      <c r="B74" s="55">
        <v>37</v>
      </c>
      <c r="C74" s="55" t="s">
        <v>539</v>
      </c>
      <c r="D74" s="55" t="s">
        <v>452</v>
      </c>
      <c r="E74" s="55">
        <v>1</v>
      </c>
      <c r="F74" s="201">
        <f t="shared" si="1"/>
        <v>29480</v>
      </c>
      <c r="G74" s="201">
        <v>29480</v>
      </c>
      <c r="H74" s="1"/>
    </row>
    <row r="75" spans="2:8" ht="12.75">
      <c r="B75" s="55">
        <v>39</v>
      </c>
      <c r="C75" s="55" t="s">
        <v>540</v>
      </c>
      <c r="D75" s="55" t="s">
        <v>452</v>
      </c>
      <c r="E75" s="55">
        <v>2</v>
      </c>
      <c r="F75" s="201">
        <f t="shared" si="1"/>
        <v>5340</v>
      </c>
      <c r="G75" s="201">
        <v>10680</v>
      </c>
      <c r="H75" s="1"/>
    </row>
    <row r="76" spans="2:8" ht="12.75">
      <c r="B76" s="55">
        <v>40</v>
      </c>
      <c r="C76" s="55" t="s">
        <v>541</v>
      </c>
      <c r="D76" s="55" t="s">
        <v>542</v>
      </c>
      <c r="E76" s="55">
        <v>260</v>
      </c>
      <c r="F76" s="201">
        <f t="shared" si="1"/>
        <v>415.8</v>
      </c>
      <c r="G76" s="201">
        <v>108108</v>
      </c>
      <c r="H76" s="1"/>
    </row>
    <row r="77" spans="2:8" ht="12.75">
      <c r="B77" s="55">
        <v>41</v>
      </c>
      <c r="C77" s="289" t="s">
        <v>543</v>
      </c>
      <c r="D77" s="55" t="s">
        <v>452</v>
      </c>
      <c r="E77" s="55">
        <v>190</v>
      </c>
      <c r="F77" s="201">
        <f t="shared" si="1"/>
        <v>3411.6</v>
      </c>
      <c r="G77" s="201">
        <v>648204</v>
      </c>
      <c r="H77" s="1"/>
    </row>
    <row r="78" spans="2:8" ht="12.75">
      <c r="B78" s="55">
        <v>42</v>
      </c>
      <c r="C78" s="289" t="s">
        <v>544</v>
      </c>
      <c r="D78" s="55" t="s">
        <v>452</v>
      </c>
      <c r="E78" s="55">
        <v>1500</v>
      </c>
      <c r="F78" s="201">
        <f t="shared" si="1"/>
        <v>74.75</v>
      </c>
      <c r="G78" s="201">
        <v>112125</v>
      </c>
      <c r="H78" s="1"/>
    </row>
    <row r="79" spans="2:8" ht="12.75">
      <c r="B79" s="55">
        <v>43</v>
      </c>
      <c r="C79" s="292" t="s">
        <v>545</v>
      </c>
      <c r="D79" s="55" t="s">
        <v>452</v>
      </c>
      <c r="E79" s="55">
        <v>19</v>
      </c>
      <c r="F79" s="201">
        <f t="shared" si="1"/>
        <v>120683.73684210527</v>
      </c>
      <c r="G79" s="201">
        <v>2292991</v>
      </c>
      <c r="H79" s="1"/>
    </row>
    <row r="80" spans="2:8" ht="12.75">
      <c r="B80" s="55">
        <v>44</v>
      </c>
      <c r="C80" s="289" t="s">
        <v>546</v>
      </c>
      <c r="D80" s="55" t="s">
        <v>452</v>
      </c>
      <c r="E80" s="55">
        <v>1</v>
      </c>
      <c r="F80" s="201">
        <f t="shared" si="1"/>
        <v>153802</v>
      </c>
      <c r="G80" s="201">
        <v>153802</v>
      </c>
      <c r="H80" s="1"/>
    </row>
    <row r="81" spans="2:8" ht="12.75">
      <c r="B81" s="55">
        <v>45</v>
      </c>
      <c r="C81" s="289" t="s">
        <v>591</v>
      </c>
      <c r="D81" s="55" t="s">
        <v>452</v>
      </c>
      <c r="E81" s="55">
        <v>3</v>
      </c>
      <c r="F81" s="201">
        <f t="shared" si="1"/>
        <v>24000</v>
      </c>
      <c r="G81" s="201">
        <v>72000</v>
      </c>
      <c r="H81" s="1"/>
    </row>
    <row r="82" spans="2:8" ht="12.75">
      <c r="B82" s="55">
        <v>46</v>
      </c>
      <c r="C82" s="289" t="s">
        <v>547</v>
      </c>
      <c r="D82" s="55" t="s">
        <v>452</v>
      </c>
      <c r="E82" s="310">
        <v>1</v>
      </c>
      <c r="F82" s="55">
        <v>234412.99999999997</v>
      </c>
      <c r="G82" s="55">
        <v>234412.99999999997</v>
      </c>
      <c r="H82" s="1"/>
    </row>
    <row r="83" spans="2:8" ht="12.75">
      <c r="B83" s="55">
        <v>47</v>
      </c>
      <c r="C83" s="289" t="s">
        <v>548</v>
      </c>
      <c r="D83" s="55" t="s">
        <v>452</v>
      </c>
      <c r="E83" s="310">
        <v>1</v>
      </c>
      <c r="F83" s="55">
        <v>255509.99999999997</v>
      </c>
      <c r="G83" s="55">
        <v>255509.99999999997</v>
      </c>
      <c r="H83" s="1"/>
    </row>
    <row r="84" spans="2:8" ht="12.75">
      <c r="B84" s="55">
        <v>48</v>
      </c>
      <c r="C84" s="289" t="s">
        <v>549</v>
      </c>
      <c r="D84" s="55" t="s">
        <v>452</v>
      </c>
      <c r="E84" s="310">
        <v>1</v>
      </c>
      <c r="F84" s="55">
        <v>255509.99999999997</v>
      </c>
      <c r="G84" s="55">
        <v>255509.99999999997</v>
      </c>
      <c r="H84" s="1"/>
    </row>
    <row r="85" spans="2:8" ht="12.75">
      <c r="B85" s="55">
        <v>49</v>
      </c>
      <c r="C85" s="289" t="s">
        <v>550</v>
      </c>
      <c r="D85" s="55" t="s">
        <v>452</v>
      </c>
      <c r="E85" s="310">
        <v>1</v>
      </c>
      <c r="F85" s="55">
        <v>241314.99999999997</v>
      </c>
      <c r="G85" s="55">
        <v>241314.99999999997</v>
      </c>
      <c r="H85" s="1"/>
    </row>
    <row r="86" spans="2:8" ht="12.75">
      <c r="B86" s="55">
        <v>50</v>
      </c>
      <c r="C86" s="292" t="s">
        <v>551</v>
      </c>
      <c r="D86" s="55" t="s">
        <v>452</v>
      </c>
      <c r="E86" s="38">
        <v>1</v>
      </c>
      <c r="F86" s="55">
        <v>248832.00000000003</v>
      </c>
      <c r="G86" s="55">
        <v>248832.00000000003</v>
      </c>
      <c r="H86" s="1"/>
    </row>
    <row r="87" spans="2:8" ht="12.75">
      <c r="B87" s="55">
        <v>51</v>
      </c>
      <c r="C87" s="292" t="s">
        <v>551</v>
      </c>
      <c r="D87" s="55" t="s">
        <v>452</v>
      </c>
      <c r="E87" s="38">
        <v>1</v>
      </c>
      <c r="F87" s="55">
        <v>357522</v>
      </c>
      <c r="G87" s="55">
        <v>357522</v>
      </c>
      <c r="H87" s="1"/>
    </row>
    <row r="88" spans="2:8" ht="12.75">
      <c r="B88" s="55">
        <v>52</v>
      </c>
      <c r="C88" s="292" t="s">
        <v>551</v>
      </c>
      <c r="D88" s="55" t="s">
        <v>452</v>
      </c>
      <c r="E88" s="38">
        <v>1</v>
      </c>
      <c r="F88" s="55">
        <v>238348</v>
      </c>
      <c r="G88" s="55">
        <v>238348</v>
      </c>
      <c r="H88" s="1"/>
    </row>
    <row r="89" spans="2:8" ht="12.75">
      <c r="B89" s="55">
        <v>53</v>
      </c>
      <c r="C89" s="292" t="s">
        <v>551</v>
      </c>
      <c r="D89" s="55" t="s">
        <v>452</v>
      </c>
      <c r="E89" s="38">
        <v>1</v>
      </c>
      <c r="F89" s="55">
        <v>150000</v>
      </c>
      <c r="G89" s="55">
        <v>150000</v>
      </c>
      <c r="H89" s="1"/>
    </row>
    <row r="90" spans="2:8" ht="12.75">
      <c r="B90" s="55">
        <v>54</v>
      </c>
      <c r="C90" s="292" t="s">
        <v>552</v>
      </c>
      <c r="D90" s="55" t="s">
        <v>452</v>
      </c>
      <c r="E90" s="264">
        <v>1</v>
      </c>
      <c r="F90" s="55">
        <v>263076</v>
      </c>
      <c r="G90" s="55">
        <v>263076</v>
      </c>
      <c r="H90" s="1"/>
    </row>
    <row r="91" spans="2:8" ht="12.75">
      <c r="B91" s="55">
        <v>55</v>
      </c>
      <c r="C91" s="292" t="s">
        <v>553</v>
      </c>
      <c r="D91" s="55" t="s">
        <v>452</v>
      </c>
      <c r="E91" s="264">
        <v>1</v>
      </c>
      <c r="F91" s="55">
        <v>412335</v>
      </c>
      <c r="G91" s="55">
        <v>412335</v>
      </c>
      <c r="H91" s="1"/>
    </row>
    <row r="92" spans="2:8" ht="12.75">
      <c r="B92" s="55">
        <v>56</v>
      </c>
      <c r="C92" s="292" t="s">
        <v>554</v>
      </c>
      <c r="D92" s="55" t="s">
        <v>452</v>
      </c>
      <c r="E92" s="264">
        <v>1</v>
      </c>
      <c r="F92" s="55">
        <v>270725</v>
      </c>
      <c r="G92" s="55">
        <v>270725</v>
      </c>
      <c r="H92" s="1"/>
    </row>
    <row r="93" spans="2:8" ht="12.75">
      <c r="B93" s="55">
        <v>57</v>
      </c>
      <c r="C93" s="55" t="s">
        <v>498</v>
      </c>
      <c r="D93" s="55" t="s">
        <v>452</v>
      </c>
      <c r="E93" s="264">
        <v>1</v>
      </c>
      <c r="F93" s="55">
        <v>239160</v>
      </c>
      <c r="G93" s="55">
        <v>239160</v>
      </c>
      <c r="H93" s="1"/>
    </row>
    <row r="94" spans="2:8" ht="12.75">
      <c r="B94" s="55">
        <v>58</v>
      </c>
      <c r="C94" s="55" t="s">
        <v>500</v>
      </c>
      <c r="D94" s="55" t="s">
        <v>452</v>
      </c>
      <c r="E94" s="264">
        <v>1</v>
      </c>
      <c r="F94" s="55">
        <v>117810</v>
      </c>
      <c r="G94" s="55">
        <v>117810</v>
      </c>
      <c r="H94" s="1"/>
    </row>
    <row r="95" spans="2:7" ht="12.75">
      <c r="B95" s="55"/>
      <c r="C95" s="55" t="s">
        <v>278</v>
      </c>
      <c r="D95" s="55"/>
      <c r="E95" s="55">
        <f>SUM(E66:E94)</f>
        <v>24817.4</v>
      </c>
      <c r="F95" s="55">
        <f>SUM(F66:F94)</f>
        <v>4567812.901923804</v>
      </c>
      <c r="G95" s="55">
        <f>SUM(G66:G94)</f>
        <v>24042533.14973516</v>
      </c>
    </row>
    <row r="96" spans="4:6" ht="12.75">
      <c r="D96" s="202" t="s">
        <v>313</v>
      </c>
      <c r="E96" s="202"/>
      <c r="F96" s="202"/>
    </row>
    <row r="100" ht="12.75">
      <c r="C100" t="s">
        <v>314</v>
      </c>
    </row>
    <row r="101" ht="12.75">
      <c r="C101" t="s">
        <v>315</v>
      </c>
    </row>
    <row r="105" spans="3:5" ht="12.75">
      <c r="C105" t="s">
        <v>301</v>
      </c>
      <c r="E105" t="s">
        <v>417</v>
      </c>
    </row>
    <row r="107" ht="12.75">
      <c r="E107" s="202" t="s">
        <v>558</v>
      </c>
    </row>
    <row r="110" spans="2:3" ht="12.75">
      <c r="B110" t="s">
        <v>302</v>
      </c>
      <c r="C110" t="s">
        <v>409</v>
      </c>
    </row>
    <row r="111" spans="2:3" ht="12.75">
      <c r="B111" t="s">
        <v>303</v>
      </c>
      <c r="C111" t="s">
        <v>418</v>
      </c>
    </row>
    <row r="112" spans="2:3" ht="12.75">
      <c r="B112" t="s">
        <v>304</v>
      </c>
      <c r="C112" t="s">
        <v>419</v>
      </c>
    </row>
    <row r="113" spans="2:3" ht="12.75">
      <c r="B113" t="s">
        <v>305</v>
      </c>
      <c r="C113">
        <v>684019972</v>
      </c>
    </row>
    <row r="115" spans="2:8" ht="12.75">
      <c r="B115" s="55" t="s">
        <v>312</v>
      </c>
      <c r="C115" s="55" t="s">
        <v>307</v>
      </c>
      <c r="D115" s="55" t="s">
        <v>308</v>
      </c>
      <c r="E115" s="55" t="s">
        <v>309</v>
      </c>
      <c r="F115" s="55" t="s">
        <v>310</v>
      </c>
      <c r="G115" s="55" t="s">
        <v>311</v>
      </c>
      <c r="H115" s="1"/>
    </row>
    <row r="116" spans="2:8" ht="12.75">
      <c r="B116" s="55"/>
      <c r="C116" s="55" t="s">
        <v>420</v>
      </c>
      <c r="D116" s="55" t="e">
        <f>#REF!</f>
        <v>#REF!</v>
      </c>
      <c r="E116" s="55">
        <f>E95</f>
        <v>24817.4</v>
      </c>
      <c r="F116" s="201">
        <f>F95</f>
        <v>4567812.901923804</v>
      </c>
      <c r="G116" s="55">
        <f>G95</f>
        <v>24042533.14973516</v>
      </c>
      <c r="H116" s="1"/>
    </row>
    <row r="117" spans="2:8" ht="12.75">
      <c r="B117" s="55">
        <v>59</v>
      </c>
      <c r="C117" s="55" t="s">
        <v>501</v>
      </c>
      <c r="D117" s="55" t="s">
        <v>452</v>
      </c>
      <c r="E117" s="264">
        <v>1</v>
      </c>
      <c r="F117" s="55">
        <v>176715</v>
      </c>
      <c r="G117" s="55">
        <v>176715</v>
      </c>
      <c r="H117" s="1"/>
    </row>
    <row r="118" spans="2:8" ht="12.75">
      <c r="B118" s="55">
        <v>60</v>
      </c>
      <c r="C118" s="55" t="s">
        <v>502</v>
      </c>
      <c r="D118" s="55" t="s">
        <v>452</v>
      </c>
      <c r="E118" s="264">
        <v>1</v>
      </c>
      <c r="F118" s="55">
        <v>235620</v>
      </c>
      <c r="G118" s="55">
        <v>235620</v>
      </c>
      <c r="H118" s="1"/>
    </row>
    <row r="119" spans="2:8" ht="12.75">
      <c r="B119" s="55">
        <v>61</v>
      </c>
      <c r="C119" s="55" t="s">
        <v>427</v>
      </c>
      <c r="D119" s="55" t="s">
        <v>452</v>
      </c>
      <c r="E119" s="264">
        <v>1</v>
      </c>
      <c r="F119" s="55">
        <v>239970</v>
      </c>
      <c r="G119" s="55">
        <v>239970</v>
      </c>
      <c r="H119" s="1"/>
    </row>
    <row r="120" spans="2:8" ht="12.75">
      <c r="B120" s="55">
        <v>62</v>
      </c>
      <c r="C120" s="55" t="s">
        <v>503</v>
      </c>
      <c r="D120" s="55" t="s">
        <v>452</v>
      </c>
      <c r="E120" s="264">
        <v>1</v>
      </c>
      <c r="F120" s="55">
        <v>110088</v>
      </c>
      <c r="G120" s="55">
        <v>110088</v>
      </c>
      <c r="H120" s="1"/>
    </row>
    <row r="121" spans="2:8" ht="12.75">
      <c r="B121" s="55">
        <v>63</v>
      </c>
      <c r="C121" s="55" t="s">
        <v>428</v>
      </c>
      <c r="D121" s="55" t="s">
        <v>452</v>
      </c>
      <c r="E121" s="264">
        <v>1</v>
      </c>
      <c r="F121" s="55">
        <v>203760</v>
      </c>
      <c r="G121" s="55">
        <v>203760</v>
      </c>
      <c r="H121" s="1"/>
    </row>
    <row r="122" spans="2:8" ht="12.75">
      <c r="B122" s="55">
        <v>64</v>
      </c>
      <c r="C122" s="55" t="s">
        <v>451</v>
      </c>
      <c r="D122" s="55" t="s">
        <v>452</v>
      </c>
      <c r="E122" s="264">
        <v>1</v>
      </c>
      <c r="F122" s="55">
        <v>228184</v>
      </c>
      <c r="G122" s="55">
        <v>228184</v>
      </c>
      <c r="H122" s="1"/>
    </row>
    <row r="123" spans="2:8" ht="12.75">
      <c r="B123" s="55">
        <v>65</v>
      </c>
      <c r="C123" s="55" t="s">
        <v>453</v>
      </c>
      <c r="D123" s="55" t="s">
        <v>452</v>
      </c>
      <c r="E123" s="264">
        <v>1</v>
      </c>
      <c r="F123" s="55">
        <v>377370</v>
      </c>
      <c r="G123" s="55">
        <v>377370</v>
      </c>
      <c r="H123" s="1"/>
    </row>
    <row r="124" spans="2:8" ht="12.75">
      <c r="B124" s="55">
        <v>66</v>
      </c>
      <c r="C124" s="289" t="s">
        <v>592</v>
      </c>
      <c r="D124" s="55" t="s">
        <v>452</v>
      </c>
      <c r="E124" s="55">
        <v>1</v>
      </c>
      <c r="F124" s="89">
        <v>184395</v>
      </c>
      <c r="G124" s="89">
        <v>184395</v>
      </c>
      <c r="H124" s="1"/>
    </row>
    <row r="125" spans="2:8" ht="12.75">
      <c r="B125" s="55">
        <v>67</v>
      </c>
      <c r="C125" s="289" t="s">
        <v>499</v>
      </c>
      <c r="D125" s="55" t="s">
        <v>452</v>
      </c>
      <c r="E125" s="55">
        <v>1</v>
      </c>
      <c r="F125" s="55">
        <v>184395</v>
      </c>
      <c r="G125" s="55">
        <v>184395</v>
      </c>
      <c r="H125" s="1"/>
    </row>
    <row r="126" spans="2:8" ht="12.75">
      <c r="B126" s="55">
        <v>68</v>
      </c>
      <c r="C126" s="289" t="s">
        <v>593</v>
      </c>
      <c r="D126" s="55" t="s">
        <v>452</v>
      </c>
      <c r="E126" s="55">
        <v>1</v>
      </c>
      <c r="F126" s="55">
        <v>184395</v>
      </c>
      <c r="G126" s="55">
        <v>184395</v>
      </c>
      <c r="H126" s="1"/>
    </row>
    <row r="127" spans="2:8" ht="12.75">
      <c r="B127" s="55">
        <v>69</v>
      </c>
      <c r="C127" s="289" t="s">
        <v>594</v>
      </c>
      <c r="D127" s="55" t="s">
        <v>452</v>
      </c>
      <c r="E127" s="55">
        <v>1</v>
      </c>
      <c r="F127" s="55">
        <v>172102</v>
      </c>
      <c r="G127" s="55">
        <v>172102</v>
      </c>
      <c r="H127" s="1"/>
    </row>
    <row r="128" spans="2:8" ht="12.75">
      <c r="B128" s="55">
        <v>70</v>
      </c>
      <c r="C128" s="289" t="s">
        <v>595</v>
      </c>
      <c r="D128" s="55" t="s">
        <v>452</v>
      </c>
      <c r="E128" s="55">
        <v>1</v>
      </c>
      <c r="F128" s="55">
        <v>147516</v>
      </c>
      <c r="G128" s="55">
        <v>147516</v>
      </c>
      <c r="H128" s="1"/>
    </row>
    <row r="129" spans="2:8" ht="12.75">
      <c r="B129" s="55">
        <v>71</v>
      </c>
      <c r="C129" s="289" t="s">
        <v>596</v>
      </c>
      <c r="D129" s="55" t="s">
        <v>452</v>
      </c>
      <c r="E129" s="55">
        <v>1</v>
      </c>
      <c r="F129" s="55">
        <v>147516</v>
      </c>
      <c r="G129" s="55">
        <v>147516</v>
      </c>
      <c r="H129" s="1"/>
    </row>
    <row r="130" spans="2:8" ht="12.75">
      <c r="B130" s="55">
        <v>72</v>
      </c>
      <c r="C130" s="289" t="s">
        <v>597</v>
      </c>
      <c r="D130" s="55" t="s">
        <v>452</v>
      </c>
      <c r="E130" s="178">
        <v>1</v>
      </c>
      <c r="F130" s="55">
        <v>200000</v>
      </c>
      <c r="G130" s="55">
        <v>200000</v>
      </c>
      <c r="H130" s="1"/>
    </row>
    <row r="131" spans="2:8" ht="12.75">
      <c r="B131" s="55">
        <v>73</v>
      </c>
      <c r="C131" s="311" t="s">
        <v>598</v>
      </c>
      <c r="D131" s="55" t="s">
        <v>452</v>
      </c>
      <c r="E131" s="178">
        <v>1</v>
      </c>
      <c r="F131" s="55">
        <v>730660</v>
      </c>
      <c r="G131" s="55">
        <v>730660</v>
      </c>
      <c r="H131" s="1"/>
    </row>
    <row r="132" spans="2:8" ht="12.75">
      <c r="B132" s="55">
        <v>74</v>
      </c>
      <c r="C132" s="292" t="s">
        <v>599</v>
      </c>
      <c r="D132" s="55" t="s">
        <v>452</v>
      </c>
      <c r="E132" s="178">
        <v>1</v>
      </c>
      <c r="F132" s="55">
        <v>521900</v>
      </c>
      <c r="G132" s="55">
        <v>521900</v>
      </c>
      <c r="H132" s="1"/>
    </row>
    <row r="133" spans="2:8" ht="12.75">
      <c r="B133" s="55">
        <v>75</v>
      </c>
      <c r="C133" s="292" t="s">
        <v>600</v>
      </c>
      <c r="D133" s="55" t="s">
        <v>452</v>
      </c>
      <c r="E133" s="178">
        <v>1</v>
      </c>
      <c r="F133" s="55">
        <v>344454</v>
      </c>
      <c r="G133" s="55">
        <v>344454</v>
      </c>
      <c r="H133" s="1"/>
    </row>
    <row r="134" spans="2:8" ht="12.75">
      <c r="B134" s="55">
        <v>76</v>
      </c>
      <c r="C134" s="292" t="s">
        <v>601</v>
      </c>
      <c r="D134" s="55" t="s">
        <v>452</v>
      </c>
      <c r="E134" s="178">
        <v>1</v>
      </c>
      <c r="F134" s="55">
        <v>417520</v>
      </c>
      <c r="G134" s="55">
        <v>417520</v>
      </c>
      <c r="H134" s="1"/>
    </row>
    <row r="135" spans="2:8" ht="12.75">
      <c r="B135" s="55">
        <v>77</v>
      </c>
      <c r="C135" s="292" t="s">
        <v>602</v>
      </c>
      <c r="D135" s="55" t="s">
        <v>452</v>
      </c>
      <c r="E135" s="178">
        <v>1</v>
      </c>
      <c r="F135" s="55">
        <v>150000</v>
      </c>
      <c r="G135" s="55">
        <v>150000</v>
      </c>
      <c r="H135" s="1"/>
    </row>
    <row r="136" spans="2:8" ht="12.75">
      <c r="B136" s="55">
        <v>78</v>
      </c>
      <c r="C136" s="292" t="s">
        <v>603</v>
      </c>
      <c r="D136" s="55" t="s">
        <v>452</v>
      </c>
      <c r="E136" s="178">
        <v>1</v>
      </c>
      <c r="F136" s="55">
        <v>396644</v>
      </c>
      <c r="G136" s="55">
        <v>396644</v>
      </c>
      <c r="H136" s="1"/>
    </row>
    <row r="137" spans="2:8" ht="12.75">
      <c r="B137" s="55">
        <v>79</v>
      </c>
      <c r="C137" s="292" t="s">
        <v>604</v>
      </c>
      <c r="D137" s="55" t="s">
        <v>452</v>
      </c>
      <c r="E137" s="178">
        <v>1</v>
      </c>
      <c r="F137" s="55">
        <v>365330</v>
      </c>
      <c r="G137" s="55">
        <v>365330</v>
      </c>
      <c r="H137" s="1"/>
    </row>
    <row r="138" spans="2:8" ht="12.75">
      <c r="B138" s="55">
        <v>80</v>
      </c>
      <c r="C138" s="292" t="s">
        <v>605</v>
      </c>
      <c r="D138" s="55" t="s">
        <v>452</v>
      </c>
      <c r="E138" s="178">
        <v>1</v>
      </c>
      <c r="F138" s="55">
        <v>417520</v>
      </c>
      <c r="G138" s="55">
        <v>417520</v>
      </c>
      <c r="H138" s="1"/>
    </row>
    <row r="139" spans="2:8" ht="12.75">
      <c r="B139" s="55">
        <v>81</v>
      </c>
      <c r="C139" s="292" t="s">
        <v>604</v>
      </c>
      <c r="D139" s="55" t="s">
        <v>452</v>
      </c>
      <c r="E139" s="178">
        <v>1</v>
      </c>
      <c r="F139" s="55">
        <v>417520</v>
      </c>
      <c r="G139" s="55">
        <v>417520</v>
      </c>
      <c r="H139" s="1"/>
    </row>
    <row r="140" spans="2:8" ht="12.75">
      <c r="B140" s="55">
        <v>82</v>
      </c>
      <c r="C140" s="292" t="s">
        <v>606</v>
      </c>
      <c r="D140" s="55" t="s">
        <v>452</v>
      </c>
      <c r="E140" s="178">
        <v>1</v>
      </c>
      <c r="F140" s="55">
        <v>417520</v>
      </c>
      <c r="G140" s="55">
        <v>417520</v>
      </c>
      <c r="H140" s="1"/>
    </row>
    <row r="141" spans="2:8" ht="12.75">
      <c r="B141" s="55">
        <v>83</v>
      </c>
      <c r="C141" s="292" t="s">
        <v>607</v>
      </c>
      <c r="D141" s="55" t="s">
        <v>452</v>
      </c>
      <c r="E141" s="178">
        <v>1</v>
      </c>
      <c r="F141" s="55">
        <v>365330</v>
      </c>
      <c r="G141" s="55">
        <v>365330</v>
      </c>
      <c r="H141" s="1"/>
    </row>
    <row r="142" spans="2:8" ht="12.75">
      <c r="B142" s="55">
        <v>84</v>
      </c>
      <c r="C142" s="292" t="s">
        <v>608</v>
      </c>
      <c r="D142" s="55" t="s">
        <v>452</v>
      </c>
      <c r="E142" s="178">
        <v>1</v>
      </c>
      <c r="F142" s="55">
        <v>480148</v>
      </c>
      <c r="G142" s="55">
        <v>480148</v>
      </c>
      <c r="H142" s="1"/>
    </row>
    <row r="143" spans="2:8" ht="12.75">
      <c r="B143" s="55">
        <v>85</v>
      </c>
      <c r="C143" s="292" t="s">
        <v>609</v>
      </c>
      <c r="D143" s="55" t="s">
        <v>452</v>
      </c>
      <c r="E143" s="178">
        <v>1</v>
      </c>
      <c r="F143" s="55">
        <v>365330</v>
      </c>
      <c r="G143" s="55">
        <v>365330</v>
      </c>
      <c r="H143" s="1"/>
    </row>
    <row r="144" spans="2:8" ht="12.75">
      <c r="B144" s="55">
        <v>86</v>
      </c>
      <c r="C144" s="292" t="s">
        <v>610</v>
      </c>
      <c r="D144" s="55" t="s">
        <v>452</v>
      </c>
      <c r="E144" s="178">
        <v>1</v>
      </c>
      <c r="F144" s="55">
        <v>344454</v>
      </c>
      <c r="G144" s="55">
        <v>344454</v>
      </c>
      <c r="H144" s="1"/>
    </row>
    <row r="145" spans="2:8" ht="12.75">
      <c r="B145" s="55">
        <v>87</v>
      </c>
      <c r="C145" s="292" t="s">
        <v>611</v>
      </c>
      <c r="D145" s="55" t="s">
        <v>452</v>
      </c>
      <c r="E145" s="178">
        <v>1</v>
      </c>
      <c r="F145" s="55">
        <v>208760</v>
      </c>
      <c r="G145" s="55">
        <v>208760</v>
      </c>
      <c r="H145" s="1"/>
    </row>
    <row r="146" spans="2:7" ht="12.75">
      <c r="B146" s="55"/>
      <c r="C146" s="55" t="s">
        <v>278</v>
      </c>
      <c r="D146" s="55"/>
      <c r="E146" s="55">
        <f>SUM(E116:E145)</f>
        <v>24846.4</v>
      </c>
      <c r="F146" s="55">
        <f>SUM(F116:F145)</f>
        <v>13302928.901923804</v>
      </c>
      <c r="G146" s="55">
        <f>SUM(G116:G145)</f>
        <v>32777649.14973516</v>
      </c>
    </row>
    <row r="147" spans="4:6" ht="12.75">
      <c r="D147" s="202" t="s">
        <v>313</v>
      </c>
      <c r="E147" s="202"/>
      <c r="F147" s="202"/>
    </row>
    <row r="151" ht="12.75">
      <c r="C151" t="s">
        <v>314</v>
      </c>
    </row>
    <row r="152" ht="12.75">
      <c r="C152" t="s">
        <v>315</v>
      </c>
    </row>
    <row r="156" spans="3:5" ht="12.75">
      <c r="C156" t="s">
        <v>301</v>
      </c>
      <c r="E156" t="s">
        <v>417</v>
      </c>
    </row>
    <row r="158" ht="12.75">
      <c r="E158" s="202" t="s">
        <v>558</v>
      </c>
    </row>
    <row r="161" spans="2:3" ht="12.75">
      <c r="B161" t="s">
        <v>302</v>
      </c>
      <c r="C161" t="s">
        <v>409</v>
      </c>
    </row>
    <row r="162" spans="2:3" ht="12.75">
      <c r="B162" t="s">
        <v>303</v>
      </c>
      <c r="C162" t="s">
        <v>418</v>
      </c>
    </row>
    <row r="163" spans="2:3" ht="12.75">
      <c r="B163" t="s">
        <v>304</v>
      </c>
      <c r="C163" t="s">
        <v>419</v>
      </c>
    </row>
    <row r="164" spans="2:3" ht="12.75">
      <c r="B164" t="s">
        <v>305</v>
      </c>
      <c r="C164">
        <v>684019972</v>
      </c>
    </row>
    <row r="166" spans="2:8" ht="12.75">
      <c r="B166" s="55" t="s">
        <v>312</v>
      </c>
      <c r="C166" s="55" t="s">
        <v>307</v>
      </c>
      <c r="D166" s="55" t="s">
        <v>308</v>
      </c>
      <c r="E166" s="55" t="s">
        <v>309</v>
      </c>
      <c r="F166" s="55" t="s">
        <v>310</v>
      </c>
      <c r="G166" s="55" t="s">
        <v>311</v>
      </c>
      <c r="H166" s="1"/>
    </row>
    <row r="167" spans="2:8" ht="12.75">
      <c r="B167" s="55"/>
      <c r="C167" s="55" t="s">
        <v>420</v>
      </c>
      <c r="D167" s="55" t="str">
        <f>D145</f>
        <v>cop</v>
      </c>
      <c r="E167" s="55">
        <f>E146</f>
        <v>24846.4</v>
      </c>
      <c r="F167" s="201">
        <f>F146</f>
        <v>13302928.901923804</v>
      </c>
      <c r="G167" s="55">
        <f>G146</f>
        <v>32777649.14973516</v>
      </c>
      <c r="H167" s="1"/>
    </row>
    <row r="168" spans="2:8" ht="12.75">
      <c r="B168" s="55">
        <v>88</v>
      </c>
      <c r="C168" s="292" t="s">
        <v>612</v>
      </c>
      <c r="D168" s="55" t="s">
        <v>452</v>
      </c>
      <c r="E168" s="178">
        <v>1</v>
      </c>
      <c r="F168" s="55">
        <v>438396</v>
      </c>
      <c r="G168" s="55">
        <v>438396</v>
      </c>
      <c r="H168" s="1"/>
    </row>
    <row r="169" spans="2:8" ht="12.75">
      <c r="B169" s="55">
        <v>89</v>
      </c>
      <c r="C169" s="292" t="s">
        <v>613</v>
      </c>
      <c r="D169" s="55" t="s">
        <v>452</v>
      </c>
      <c r="E169" s="178">
        <v>1</v>
      </c>
      <c r="F169" s="55">
        <v>469710</v>
      </c>
      <c r="G169" s="55">
        <v>469710</v>
      </c>
      <c r="H169" s="1"/>
    </row>
    <row r="170" spans="2:8" ht="12.75">
      <c r="B170" s="55">
        <v>90</v>
      </c>
      <c r="C170" s="55" t="s">
        <v>614</v>
      </c>
      <c r="D170" s="55" t="s">
        <v>452</v>
      </c>
      <c r="E170" s="178">
        <v>1</v>
      </c>
      <c r="F170" s="55">
        <v>605404</v>
      </c>
      <c r="G170" s="55">
        <v>605404</v>
      </c>
      <c r="H170" s="1"/>
    </row>
    <row r="171" spans="2:8" ht="12.75">
      <c r="B171" s="55">
        <v>91</v>
      </c>
      <c r="C171" s="55" t="s">
        <v>615</v>
      </c>
      <c r="D171" s="55" t="s">
        <v>452</v>
      </c>
      <c r="E171" s="178">
        <v>1</v>
      </c>
      <c r="F171" s="55">
        <v>271388</v>
      </c>
      <c r="G171" s="55">
        <v>271388</v>
      </c>
      <c r="H171" s="1"/>
    </row>
    <row r="172" spans="2:8" ht="12.75">
      <c r="B172" s="55">
        <v>92</v>
      </c>
      <c r="C172" s="55" t="s">
        <v>616</v>
      </c>
      <c r="D172" s="55" t="s">
        <v>452</v>
      </c>
      <c r="E172" s="178">
        <v>1</v>
      </c>
      <c r="F172" s="55">
        <v>521900</v>
      </c>
      <c r="G172" s="55">
        <v>521900</v>
      </c>
      <c r="H172" s="1"/>
    </row>
    <row r="173" spans="2:8" ht="12.75">
      <c r="B173" s="55">
        <v>93</v>
      </c>
      <c r="C173" s="55" t="s">
        <v>617</v>
      </c>
      <c r="D173" s="55" t="s">
        <v>452</v>
      </c>
      <c r="E173" s="178">
        <v>1</v>
      </c>
      <c r="F173" s="55">
        <v>292264</v>
      </c>
      <c r="G173" s="55">
        <v>292264</v>
      </c>
      <c r="H173" s="1"/>
    </row>
    <row r="174" spans="2:8" ht="12.75">
      <c r="B174" s="55">
        <v>94</v>
      </c>
      <c r="C174" s="55" t="s">
        <v>618</v>
      </c>
      <c r="D174" s="55" t="s">
        <v>452</v>
      </c>
      <c r="E174" s="178">
        <v>1</v>
      </c>
      <c r="F174" s="55">
        <v>417520</v>
      </c>
      <c r="G174" s="55">
        <v>417520</v>
      </c>
      <c r="H174" s="1"/>
    </row>
    <row r="175" spans="2:8" ht="12.75">
      <c r="B175" s="55">
        <v>95</v>
      </c>
      <c r="C175" s="55" t="s">
        <v>619</v>
      </c>
      <c r="D175" s="55" t="s">
        <v>452</v>
      </c>
      <c r="E175" s="178">
        <v>1</v>
      </c>
      <c r="F175" s="55">
        <v>187884</v>
      </c>
      <c r="G175" s="55">
        <v>187884</v>
      </c>
      <c r="H175" s="1"/>
    </row>
    <row r="176" spans="2:8" ht="12.75">
      <c r="B176" s="55">
        <v>96</v>
      </c>
      <c r="C176" s="55" t="s">
        <v>615</v>
      </c>
      <c r="D176" s="55" t="s">
        <v>452</v>
      </c>
      <c r="E176" s="178">
        <v>1</v>
      </c>
      <c r="F176" s="55">
        <v>271388</v>
      </c>
      <c r="G176" s="55">
        <v>271388</v>
      </c>
      <c r="H176" s="1"/>
    </row>
    <row r="177" spans="2:8" ht="12.75">
      <c r="B177" s="55">
        <v>97</v>
      </c>
      <c r="C177" s="55" t="s">
        <v>620</v>
      </c>
      <c r="D177" s="55" t="s">
        <v>452</v>
      </c>
      <c r="E177" s="178">
        <v>1</v>
      </c>
      <c r="F177" s="55">
        <v>375768</v>
      </c>
      <c r="G177" s="55">
        <v>375768</v>
      </c>
      <c r="H177" s="1"/>
    </row>
    <row r="178" spans="2:8" ht="12.75">
      <c r="B178" s="55">
        <v>98</v>
      </c>
      <c r="C178" s="55" t="s">
        <v>621</v>
      </c>
      <c r="D178" s="55" t="s">
        <v>452</v>
      </c>
      <c r="E178" s="178">
        <v>1</v>
      </c>
      <c r="F178" s="55">
        <v>417520</v>
      </c>
      <c r="G178" s="55">
        <v>417520</v>
      </c>
      <c r="H178" s="1"/>
    </row>
    <row r="179" spans="2:8" ht="12.75">
      <c r="B179" s="55">
        <v>99</v>
      </c>
      <c r="C179" s="55" t="s">
        <v>622</v>
      </c>
      <c r="D179" s="55" t="s">
        <v>452</v>
      </c>
      <c r="E179" s="178">
        <v>1</v>
      </c>
      <c r="F179" s="55">
        <v>417520</v>
      </c>
      <c r="G179" s="55">
        <v>417520</v>
      </c>
      <c r="H179" s="1"/>
    </row>
    <row r="180" spans="2:8" ht="12.75">
      <c r="B180" s="55">
        <v>100</v>
      </c>
      <c r="C180" s="292" t="s">
        <v>623</v>
      </c>
      <c r="D180" s="55" t="s">
        <v>452</v>
      </c>
      <c r="E180" s="178">
        <v>1</v>
      </c>
      <c r="F180" s="55">
        <v>282740</v>
      </c>
      <c r="G180" s="55">
        <v>282740</v>
      </c>
      <c r="H180" s="1"/>
    </row>
    <row r="181" spans="2:8" ht="12.75">
      <c r="B181" s="55">
        <v>101</v>
      </c>
      <c r="C181" s="292" t="s">
        <v>623</v>
      </c>
      <c r="D181" s="55" t="s">
        <v>452</v>
      </c>
      <c r="E181" s="178">
        <v>1</v>
      </c>
      <c r="F181" s="55">
        <v>167008</v>
      </c>
      <c r="G181" s="55">
        <v>167008</v>
      </c>
      <c r="H181" s="1"/>
    </row>
    <row r="182" spans="2:8" ht="12.75">
      <c r="B182" s="55">
        <v>102</v>
      </c>
      <c r="C182" s="292" t="s">
        <v>623</v>
      </c>
      <c r="D182" s="55" t="s">
        <v>452</v>
      </c>
      <c r="E182" s="178">
        <v>1</v>
      </c>
      <c r="F182" s="55">
        <v>260950</v>
      </c>
      <c r="G182" s="55">
        <v>260950</v>
      </c>
      <c r="H182" s="1"/>
    </row>
    <row r="183" spans="2:8" ht="12.75">
      <c r="B183" s="55">
        <v>103</v>
      </c>
      <c r="C183" s="55" t="s">
        <v>624</v>
      </c>
      <c r="D183" s="55" t="s">
        <v>452</v>
      </c>
      <c r="E183" s="178">
        <v>1</v>
      </c>
      <c r="F183" s="55">
        <v>364650</v>
      </c>
      <c r="G183" s="55">
        <v>364650</v>
      </c>
      <c r="H183" s="1"/>
    </row>
    <row r="184" spans="2:8" ht="12.75">
      <c r="B184" s="55">
        <v>104</v>
      </c>
      <c r="C184" s="55" t="s">
        <v>625</v>
      </c>
      <c r="D184" s="55" t="s">
        <v>452</v>
      </c>
      <c r="E184" s="178">
        <v>1</v>
      </c>
      <c r="F184" s="55">
        <v>532950</v>
      </c>
      <c r="G184" s="55">
        <v>532950</v>
      </c>
      <c r="H184" s="1"/>
    </row>
    <row r="185" spans="2:8" ht="12.75">
      <c r="B185" s="55">
        <v>105</v>
      </c>
      <c r="C185" s="55" t="s">
        <v>626</v>
      </c>
      <c r="D185" s="55" t="s">
        <v>452</v>
      </c>
      <c r="E185" s="178">
        <v>1</v>
      </c>
      <c r="F185" s="55">
        <v>308550</v>
      </c>
      <c r="G185" s="55">
        <v>308550</v>
      </c>
      <c r="H185" s="1"/>
    </row>
    <row r="186" spans="2:8" ht="12.75">
      <c r="B186" s="55">
        <v>106</v>
      </c>
      <c r="C186" s="55" t="s">
        <v>627</v>
      </c>
      <c r="D186" s="55" t="s">
        <v>452</v>
      </c>
      <c r="E186" s="178">
        <v>1</v>
      </c>
      <c r="F186" s="55">
        <v>322575</v>
      </c>
      <c r="G186" s="55">
        <v>322575</v>
      </c>
      <c r="H186" s="1"/>
    </row>
    <row r="187" spans="2:8" ht="12.75">
      <c r="B187" s="55">
        <v>107</v>
      </c>
      <c r="C187" s="55" t="s">
        <v>628</v>
      </c>
      <c r="D187" s="55" t="s">
        <v>452</v>
      </c>
      <c r="E187" s="178">
        <v>1</v>
      </c>
      <c r="F187" s="55">
        <v>322575</v>
      </c>
      <c r="G187" s="55">
        <v>322575</v>
      </c>
      <c r="H187" s="1"/>
    </row>
    <row r="188" spans="2:8" ht="12.75">
      <c r="B188" s="55">
        <v>108</v>
      </c>
      <c r="C188" s="55" t="s">
        <v>629</v>
      </c>
      <c r="D188" s="55" t="s">
        <v>452</v>
      </c>
      <c r="E188" s="178">
        <v>1</v>
      </c>
      <c r="F188" s="55">
        <v>336600</v>
      </c>
      <c r="G188" s="55">
        <v>336600</v>
      </c>
      <c r="H188" s="1"/>
    </row>
    <row r="189" spans="2:8" ht="12.75">
      <c r="B189" s="55">
        <v>109</v>
      </c>
      <c r="C189" s="55" t="s">
        <v>630</v>
      </c>
      <c r="D189" s="55" t="s">
        <v>452</v>
      </c>
      <c r="E189" s="178">
        <v>1</v>
      </c>
      <c r="F189" s="55">
        <v>322575</v>
      </c>
      <c r="G189" s="55">
        <v>322575</v>
      </c>
      <c r="H189" s="1"/>
    </row>
    <row r="190" spans="2:8" ht="12.75">
      <c r="B190" s="55">
        <v>110</v>
      </c>
      <c r="C190" s="55" t="s">
        <v>631</v>
      </c>
      <c r="D190" s="55" t="s">
        <v>452</v>
      </c>
      <c r="E190" s="178">
        <v>1</v>
      </c>
      <c r="F190" s="55">
        <v>364650</v>
      </c>
      <c r="G190" s="55">
        <v>364650</v>
      </c>
      <c r="H190" s="1"/>
    </row>
    <row r="191" spans="2:8" ht="12.75">
      <c r="B191" s="55">
        <v>111</v>
      </c>
      <c r="C191" s="288" t="s">
        <v>632</v>
      </c>
      <c r="D191" s="55" t="s">
        <v>452</v>
      </c>
      <c r="E191" s="55">
        <v>1</v>
      </c>
      <c r="F191" s="201">
        <f aca="true" t="shared" si="2" ref="F191:F199">G191/E191</f>
        <v>6146</v>
      </c>
      <c r="G191" s="201">
        <v>6146</v>
      </c>
      <c r="H191" s="1"/>
    </row>
    <row r="192" spans="2:8" ht="12.75">
      <c r="B192" s="55">
        <v>112</v>
      </c>
      <c r="C192" s="288" t="s">
        <v>633</v>
      </c>
      <c r="D192" s="55" t="s">
        <v>452</v>
      </c>
      <c r="E192" s="55">
        <v>6</v>
      </c>
      <c r="F192" s="201">
        <f t="shared" si="2"/>
        <v>4044</v>
      </c>
      <c r="G192" s="201">
        <v>24264</v>
      </c>
      <c r="H192" s="1"/>
    </row>
    <row r="193" spans="2:8" ht="12.75">
      <c r="B193" s="55">
        <v>113</v>
      </c>
      <c r="C193" s="288" t="s">
        <v>634</v>
      </c>
      <c r="D193" s="55" t="s">
        <v>452</v>
      </c>
      <c r="E193" s="55">
        <v>4</v>
      </c>
      <c r="F193" s="201">
        <f t="shared" si="2"/>
        <v>7643</v>
      </c>
      <c r="G193" s="201">
        <v>30572</v>
      </c>
      <c r="H193" s="1"/>
    </row>
    <row r="194" spans="2:8" ht="12.75">
      <c r="B194" s="55">
        <v>114</v>
      </c>
      <c r="C194" s="288" t="s">
        <v>635</v>
      </c>
      <c r="D194" s="55" t="s">
        <v>452</v>
      </c>
      <c r="E194" s="55">
        <v>3</v>
      </c>
      <c r="F194" s="201">
        <f t="shared" si="2"/>
        <v>3639.3333333333335</v>
      </c>
      <c r="G194" s="201">
        <v>10918</v>
      </c>
      <c r="H194" s="1"/>
    </row>
    <row r="195" spans="2:8" ht="12.75">
      <c r="B195" s="55">
        <v>115</v>
      </c>
      <c r="C195" s="55" t="s">
        <v>636</v>
      </c>
      <c r="D195" s="55" t="s">
        <v>452</v>
      </c>
      <c r="E195" s="55">
        <v>10</v>
      </c>
      <c r="F195" s="201">
        <f t="shared" si="2"/>
        <v>7097.8</v>
      </c>
      <c r="G195" s="201">
        <v>70978</v>
      </c>
      <c r="H195" s="1"/>
    </row>
    <row r="196" spans="2:8" ht="12.75">
      <c r="B196" s="55">
        <v>116</v>
      </c>
      <c r="C196" s="55" t="s">
        <v>637</v>
      </c>
      <c r="D196" s="55" t="s">
        <v>452</v>
      </c>
      <c r="E196" s="55">
        <v>1</v>
      </c>
      <c r="F196" s="201">
        <f t="shared" si="2"/>
        <v>21740</v>
      </c>
      <c r="G196" s="201">
        <v>21740</v>
      </c>
      <c r="H196" s="1"/>
    </row>
    <row r="197" spans="2:7" ht="12.75">
      <c r="B197" s="55">
        <v>117</v>
      </c>
      <c r="C197" s="55" t="s">
        <v>638</v>
      </c>
      <c r="D197" s="55" t="s">
        <v>452</v>
      </c>
      <c r="E197" s="55">
        <v>1</v>
      </c>
      <c r="F197" s="201">
        <f t="shared" si="2"/>
        <v>21614</v>
      </c>
      <c r="G197" s="201">
        <v>21614</v>
      </c>
    </row>
    <row r="198" spans="2:7" ht="12.75">
      <c r="B198" s="55">
        <v>118</v>
      </c>
      <c r="C198" s="55" t="s">
        <v>639</v>
      </c>
      <c r="D198" s="55" t="s">
        <v>452</v>
      </c>
      <c r="E198" s="55">
        <v>1</v>
      </c>
      <c r="F198" s="201">
        <f t="shared" si="2"/>
        <v>104380</v>
      </c>
      <c r="G198" s="201">
        <v>104380</v>
      </c>
    </row>
    <row r="199" spans="2:7" ht="12.75">
      <c r="B199" s="55">
        <v>119</v>
      </c>
      <c r="C199" s="55" t="s">
        <v>640</v>
      </c>
      <c r="D199" s="55" t="s">
        <v>452</v>
      </c>
      <c r="E199" s="55">
        <v>1</v>
      </c>
      <c r="F199" s="201">
        <f t="shared" si="2"/>
        <v>9726</v>
      </c>
      <c r="G199" s="201">
        <v>9726</v>
      </c>
    </row>
    <row r="200" spans="3:7" ht="12.75">
      <c r="C200" s="312" t="s">
        <v>480</v>
      </c>
      <c r="G200" s="254">
        <f>SUM(G167:G199)</f>
        <v>41350472.14973516</v>
      </c>
    </row>
    <row r="202" ht="12.75">
      <c r="C202" t="s">
        <v>314</v>
      </c>
    </row>
    <row r="203" ht="12.75">
      <c r="C203" t="s">
        <v>315</v>
      </c>
    </row>
    <row r="207" spans="1:8" ht="12.75">
      <c r="A207" s="1"/>
      <c r="B207" s="1"/>
      <c r="C207" s="1"/>
      <c r="D207" s="1"/>
      <c r="E207" s="1"/>
      <c r="F207" s="1"/>
      <c r="G207" s="1"/>
      <c r="H207" s="1"/>
    </row>
    <row r="208" spans="1:8" ht="12.75">
      <c r="A208" s="1"/>
      <c r="B208" s="1"/>
      <c r="C208" s="1"/>
      <c r="D208" s="1"/>
      <c r="E208" s="1"/>
      <c r="F208" s="1"/>
      <c r="G208" s="1"/>
      <c r="H208" s="1"/>
    </row>
    <row r="209" spans="1:8" ht="12.75">
      <c r="A209" s="1"/>
      <c r="B209" s="1"/>
      <c r="C209" s="1"/>
      <c r="D209" s="1"/>
      <c r="E209" s="238"/>
      <c r="F209" s="1"/>
      <c r="G209" s="1"/>
      <c r="H209" s="1"/>
    </row>
    <row r="210" spans="1:8" ht="12.75">
      <c r="A210" s="1"/>
      <c r="B210" s="1"/>
      <c r="C210" s="1"/>
      <c r="D210" s="1"/>
      <c r="E210" s="1"/>
      <c r="F210" s="1"/>
      <c r="G210" s="1"/>
      <c r="H210" s="1"/>
    </row>
    <row r="211" spans="1:8" ht="12.75">
      <c r="A211" s="1"/>
      <c r="B211" s="1"/>
      <c r="C211" s="1"/>
      <c r="D211" s="1"/>
      <c r="E211" s="1"/>
      <c r="F211" s="1"/>
      <c r="G211" s="1"/>
      <c r="H211" s="1"/>
    </row>
    <row r="212" spans="1:8" ht="12.75">
      <c r="A212" s="1"/>
      <c r="B212" s="1"/>
      <c r="C212" s="1"/>
      <c r="D212" s="1"/>
      <c r="E212" s="1"/>
      <c r="F212" s="1"/>
      <c r="G212" s="1"/>
      <c r="H212" s="1"/>
    </row>
    <row r="213" spans="1:8" ht="12.75">
      <c r="A213" s="1"/>
      <c r="B213" s="1"/>
      <c r="C213" s="1"/>
      <c r="D213" s="1"/>
      <c r="E213" s="1"/>
      <c r="F213" s="1"/>
      <c r="G213" s="1"/>
      <c r="H213" s="1"/>
    </row>
    <row r="214" spans="1:8" ht="12.75">
      <c r="A214" s="1"/>
      <c r="B214" s="1"/>
      <c r="C214" s="1"/>
      <c r="D214" s="1"/>
      <c r="E214" s="1"/>
      <c r="F214" s="1"/>
      <c r="G214" s="1"/>
      <c r="H214" s="1"/>
    </row>
    <row r="215" spans="1:8" ht="12.75">
      <c r="A215" s="1"/>
      <c r="B215" s="1"/>
      <c r="C215" s="1"/>
      <c r="D215" s="1"/>
      <c r="E215" s="1"/>
      <c r="F215" s="1"/>
      <c r="G215" s="1"/>
      <c r="H215" s="1"/>
    </row>
    <row r="216" spans="1:8" ht="12.75">
      <c r="A216" s="1"/>
      <c r="B216" s="1"/>
      <c r="C216" s="1"/>
      <c r="D216" s="1"/>
      <c r="E216" s="1"/>
      <c r="F216" s="1"/>
      <c r="G216" s="1"/>
      <c r="H216" s="1"/>
    </row>
    <row r="217" spans="1:8" ht="12.75">
      <c r="A217" s="1"/>
      <c r="B217" s="1"/>
      <c r="C217" s="1"/>
      <c r="D217" s="1"/>
      <c r="E217" s="1"/>
      <c r="F217" s="1"/>
      <c r="G217" s="1"/>
      <c r="H217" s="1"/>
    </row>
    <row r="218" spans="1:8" ht="12.75">
      <c r="A218" s="1"/>
      <c r="B218" s="1"/>
      <c r="C218" s="1"/>
      <c r="D218" s="1"/>
      <c r="E218" s="1"/>
      <c r="F218" s="1"/>
      <c r="G218" s="1"/>
      <c r="H218" s="1"/>
    </row>
    <row r="219" spans="1:8" ht="12.75">
      <c r="A219" s="1"/>
      <c r="B219" s="1"/>
      <c r="C219" s="177"/>
      <c r="D219" s="1"/>
      <c r="E219" s="1"/>
      <c r="F219" s="194"/>
      <c r="G219" s="194"/>
      <c r="H219" s="1"/>
    </row>
    <row r="220" spans="1:8" ht="12.75">
      <c r="A220" s="1"/>
      <c r="B220" s="1"/>
      <c r="C220" s="1"/>
      <c r="D220" s="1"/>
      <c r="E220" s="1"/>
      <c r="F220" s="194"/>
      <c r="G220" s="194"/>
      <c r="H220" s="1"/>
    </row>
    <row r="221" spans="1:8" ht="12.75">
      <c r="A221" s="1"/>
      <c r="B221" s="1"/>
      <c r="C221" s="1"/>
      <c r="D221" s="1"/>
      <c r="E221" s="1"/>
      <c r="F221" s="194"/>
      <c r="G221" s="194"/>
      <c r="H221" s="1"/>
    </row>
    <row r="222" spans="1:8" ht="12.75">
      <c r="A222" s="1"/>
      <c r="B222" s="1"/>
      <c r="C222" s="1"/>
      <c r="D222" s="1"/>
      <c r="E222" s="1"/>
      <c r="F222" s="194"/>
      <c r="G222" s="194"/>
      <c r="H222" s="1"/>
    </row>
    <row r="223" spans="1:8" ht="12.75">
      <c r="A223" s="1"/>
      <c r="B223" s="1"/>
      <c r="C223" s="1"/>
      <c r="D223" s="1"/>
      <c r="E223" s="1"/>
      <c r="F223" s="194"/>
      <c r="G223" s="194"/>
      <c r="H223" s="1"/>
    </row>
    <row r="224" spans="1:8" ht="12.75">
      <c r="A224" s="1"/>
      <c r="B224" s="1"/>
      <c r="C224" s="1"/>
      <c r="D224" s="1"/>
      <c r="E224" s="1"/>
      <c r="F224" s="194"/>
      <c r="G224" s="194"/>
      <c r="H224" s="1"/>
    </row>
    <row r="225" spans="1:8" ht="12.75">
      <c r="A225" s="1"/>
      <c r="B225" s="1"/>
      <c r="C225" s="1"/>
      <c r="D225" s="1"/>
      <c r="E225" s="1"/>
      <c r="F225" s="194"/>
      <c r="G225" s="1"/>
      <c r="H225" s="1"/>
    </row>
    <row r="226" spans="1:8" ht="12.75">
      <c r="A226" s="1"/>
      <c r="B226" s="1"/>
      <c r="C226" s="1"/>
      <c r="D226" s="1"/>
      <c r="E226" s="1"/>
      <c r="F226" s="194"/>
      <c r="G226" s="1"/>
      <c r="H226" s="1"/>
    </row>
    <row r="227" spans="1:8" ht="12.75">
      <c r="A227" s="1"/>
      <c r="B227" s="1"/>
      <c r="C227" s="1"/>
      <c r="D227" s="1"/>
      <c r="E227" s="1"/>
      <c r="F227" s="194"/>
      <c r="G227" s="194"/>
      <c r="H227" s="1"/>
    </row>
    <row r="228" spans="1:8" ht="12.75">
      <c r="A228" s="1"/>
      <c r="B228" s="1"/>
      <c r="C228" s="1"/>
      <c r="D228" s="1"/>
      <c r="E228" s="1"/>
      <c r="F228" s="194"/>
      <c r="G228" s="194"/>
      <c r="H228" s="1"/>
    </row>
    <row r="229" spans="1:8" ht="12.75">
      <c r="A229" s="1"/>
      <c r="B229" s="1"/>
      <c r="C229" s="1"/>
      <c r="D229" s="1"/>
      <c r="E229" s="1"/>
      <c r="F229" s="194"/>
      <c r="G229" s="194"/>
      <c r="H229" s="1"/>
    </row>
    <row r="230" spans="1:8" ht="12.75">
      <c r="A230" s="1"/>
      <c r="B230" s="1"/>
      <c r="C230" s="1"/>
      <c r="D230" s="1"/>
      <c r="E230" s="1"/>
      <c r="F230" s="194"/>
      <c r="G230" s="194"/>
      <c r="H230" s="1"/>
    </row>
    <row r="231" spans="1:8" ht="12.75">
      <c r="A231" s="1"/>
      <c r="B231" s="1"/>
      <c r="C231" s="1"/>
      <c r="D231" s="1"/>
      <c r="E231" s="1"/>
      <c r="F231" s="194"/>
      <c r="G231" s="194"/>
      <c r="H231" s="1"/>
    </row>
    <row r="232" spans="1:8" ht="12.75">
      <c r="A232" s="1"/>
      <c r="B232" s="1"/>
      <c r="C232" s="1"/>
      <c r="D232" s="1"/>
      <c r="E232" s="1"/>
      <c r="F232" s="194"/>
      <c r="G232" s="194"/>
      <c r="H232" s="1"/>
    </row>
    <row r="233" spans="1:8" ht="12.75">
      <c r="A233" s="1"/>
      <c r="B233" s="1"/>
      <c r="C233" s="68"/>
      <c r="D233" s="1"/>
      <c r="E233" s="1"/>
      <c r="F233" s="1"/>
      <c r="G233" s="1"/>
      <c r="H233" s="1"/>
    </row>
    <row r="234" spans="1:8" ht="12.75">
      <c r="A234" s="1"/>
      <c r="B234" s="1"/>
      <c r="C234" s="68"/>
      <c r="D234" s="1"/>
      <c r="E234" s="1"/>
      <c r="F234" s="1"/>
      <c r="G234" s="1"/>
      <c r="H234" s="1"/>
    </row>
    <row r="235" spans="1:8" ht="12.75">
      <c r="A235" s="1"/>
      <c r="B235" s="1"/>
      <c r="C235" s="68"/>
      <c r="D235" s="1"/>
      <c r="E235" s="1"/>
      <c r="F235" s="1"/>
      <c r="G235" s="1"/>
      <c r="H235" s="1"/>
    </row>
    <row r="236" spans="1:8" ht="12.75">
      <c r="A236" s="1"/>
      <c r="B236" s="1"/>
      <c r="C236" s="68"/>
      <c r="D236" s="1"/>
      <c r="E236" s="1"/>
      <c r="F236" s="1"/>
      <c r="G236" s="1"/>
      <c r="H236" s="1"/>
    </row>
    <row r="237" spans="1:8" ht="12.75">
      <c r="A237" s="1"/>
      <c r="B237" s="1"/>
      <c r="C237" s="68"/>
      <c r="D237" s="1"/>
      <c r="E237" s="1"/>
      <c r="F237" s="1"/>
      <c r="G237" s="1"/>
      <c r="H237" s="1"/>
    </row>
    <row r="238" spans="1:8" ht="12.75">
      <c r="A238" s="1"/>
      <c r="B238" s="1"/>
      <c r="C238" s="68"/>
      <c r="D238" s="1"/>
      <c r="E238" s="1"/>
      <c r="F238" s="1"/>
      <c r="G238" s="1"/>
      <c r="H238" s="1"/>
    </row>
    <row r="239" spans="1:8" ht="12.75">
      <c r="A239" s="1"/>
      <c r="B239" s="1"/>
      <c r="C239" s="68"/>
      <c r="D239" s="1"/>
      <c r="E239" s="1"/>
      <c r="F239" s="1"/>
      <c r="G239" s="1"/>
      <c r="H239" s="1"/>
    </row>
    <row r="240" spans="1:8" ht="12.75">
      <c r="A240" s="1"/>
      <c r="B240" s="1"/>
      <c r="C240" s="1"/>
      <c r="D240" s="1"/>
      <c r="E240" s="1"/>
      <c r="F240" s="1"/>
      <c r="G240" s="1"/>
      <c r="H240" s="1"/>
    </row>
    <row r="241" spans="1:8" ht="12.75">
      <c r="A241" s="1"/>
      <c r="B241" s="1"/>
      <c r="C241" s="1"/>
      <c r="D241" s="1"/>
      <c r="E241" s="1"/>
      <c r="F241" s="1"/>
      <c r="G241" s="1"/>
      <c r="H241" s="1"/>
    </row>
    <row r="242" spans="1:8" ht="12.75">
      <c r="A242" s="1"/>
      <c r="B242" s="1"/>
      <c r="C242" s="1"/>
      <c r="D242" s="1"/>
      <c r="E242" s="1"/>
      <c r="F242" s="1"/>
      <c r="G242" s="1"/>
      <c r="H242" s="1"/>
    </row>
    <row r="243" spans="1:8" ht="12.75">
      <c r="A243" s="1"/>
      <c r="B243" s="1"/>
      <c r="C243" s="1"/>
      <c r="D243" s="1"/>
      <c r="E243" s="1"/>
      <c r="F243" s="1"/>
      <c r="G243" s="1"/>
      <c r="H243" s="1"/>
    </row>
    <row r="244" spans="1:8" ht="12.75">
      <c r="A244" s="1"/>
      <c r="B244" s="1"/>
      <c r="C244" s="1"/>
      <c r="D244" s="1"/>
      <c r="E244" s="1"/>
      <c r="F244" s="1"/>
      <c r="G244" s="1"/>
      <c r="H244" s="1"/>
    </row>
    <row r="245" spans="1:8" ht="12.75">
      <c r="A245" s="1"/>
      <c r="B245" s="1"/>
      <c r="C245" s="1"/>
      <c r="D245" s="1"/>
      <c r="E245" s="1"/>
      <c r="F245" s="1"/>
      <c r="G245" s="1"/>
      <c r="H245" s="1"/>
    </row>
    <row r="246" spans="1:8" ht="12.75">
      <c r="A246" s="1"/>
      <c r="B246" s="1"/>
      <c r="C246" s="1"/>
      <c r="D246" s="1"/>
      <c r="E246" s="1"/>
      <c r="F246" s="1"/>
      <c r="G246" s="1"/>
      <c r="H246" s="1"/>
    </row>
    <row r="247" spans="1:8" ht="12.75">
      <c r="A247" s="1"/>
      <c r="B247" s="1"/>
      <c r="C247" s="1"/>
      <c r="D247" s="1"/>
      <c r="E247" s="1"/>
      <c r="F247" s="1"/>
      <c r="G247" s="1"/>
      <c r="H247" s="1"/>
    </row>
    <row r="248" spans="1:8" ht="12.75">
      <c r="A248" s="1"/>
      <c r="B248" s="1"/>
      <c r="C248" s="1"/>
      <c r="D248" s="1"/>
      <c r="E248" s="1"/>
      <c r="F248" s="194"/>
      <c r="G248" s="194"/>
      <c r="H248" s="1"/>
    </row>
    <row r="249" spans="1:8" ht="12.75">
      <c r="A249" s="1"/>
      <c r="B249" s="1"/>
      <c r="C249" s="1"/>
      <c r="D249" s="238"/>
      <c r="E249" s="238"/>
      <c r="F249" s="238"/>
      <c r="G249" s="1"/>
      <c r="H249" s="1"/>
    </row>
    <row r="250" spans="1:8" ht="12.75">
      <c r="A250" s="1"/>
      <c r="B250" s="1"/>
      <c r="C250" s="1"/>
      <c r="D250" s="1"/>
      <c r="E250" s="1"/>
      <c r="F250" s="1"/>
      <c r="G250" s="1"/>
      <c r="H250" s="1"/>
    </row>
    <row r="251" spans="1:8" ht="12.75">
      <c r="A251" s="1"/>
      <c r="B251" s="1"/>
      <c r="C251" s="1"/>
      <c r="D251" s="1"/>
      <c r="E251" s="1"/>
      <c r="F251" s="1"/>
      <c r="G251" s="1"/>
      <c r="H251" s="1"/>
    </row>
    <row r="252" spans="1:8" ht="12.75">
      <c r="A252" s="1"/>
      <c r="B252" s="1"/>
      <c r="C252" s="1"/>
      <c r="D252" s="1"/>
      <c r="E252" s="1"/>
      <c r="F252" s="1"/>
      <c r="G252" s="1"/>
      <c r="H252" s="1"/>
    </row>
    <row r="253" spans="1:8" ht="12.75">
      <c r="A253" s="1"/>
      <c r="B253" s="1"/>
      <c r="C253" s="1"/>
      <c r="D253" s="1"/>
      <c r="E253" s="1"/>
      <c r="F253" s="1"/>
      <c r="G253" s="1"/>
      <c r="H253" s="1"/>
    </row>
    <row r="254" spans="1:8" ht="12.75">
      <c r="A254" s="1"/>
      <c r="B254" s="1"/>
      <c r="C254" s="1"/>
      <c r="D254" s="1"/>
      <c r="E254" s="1"/>
      <c r="F254" s="1"/>
      <c r="G254" s="1"/>
      <c r="H254" s="1"/>
    </row>
    <row r="255" spans="1:8" ht="12.75">
      <c r="A255" s="1"/>
      <c r="B255" s="1"/>
      <c r="C255" s="1"/>
      <c r="D255" s="1"/>
      <c r="E255" s="1"/>
      <c r="F255" s="1"/>
      <c r="G255" s="1"/>
      <c r="H255" s="1"/>
    </row>
    <row r="256" spans="1:8" ht="12.75">
      <c r="A256" s="1"/>
      <c r="B256" s="1"/>
      <c r="C256" s="1"/>
      <c r="D256" s="1"/>
      <c r="E256" s="1"/>
      <c r="F256" s="1"/>
      <c r="G256" s="1"/>
      <c r="H256" s="1"/>
    </row>
    <row r="258" spans="2:7" ht="12.75">
      <c r="B258" s="1"/>
      <c r="C258" s="1"/>
      <c r="D258" s="1"/>
      <c r="E258" s="1"/>
      <c r="F258" s="1"/>
      <c r="G258" s="1"/>
    </row>
    <row r="259" spans="2:7" ht="12.75">
      <c r="B259" s="1"/>
      <c r="C259" s="1"/>
      <c r="D259" s="1"/>
      <c r="E259" s="1"/>
      <c r="F259" s="1"/>
      <c r="G259" s="1"/>
    </row>
    <row r="260" spans="2:7" ht="12.75">
      <c r="B260" s="1"/>
      <c r="C260" s="1"/>
      <c r="D260" s="1"/>
      <c r="E260" s="238"/>
      <c r="F260" s="1"/>
      <c r="G260" s="1"/>
    </row>
    <row r="261" spans="2:7" ht="12.75">
      <c r="B261" s="1"/>
      <c r="C261" s="1"/>
      <c r="D261" s="1"/>
      <c r="E261" s="1"/>
      <c r="F261" s="1"/>
      <c r="G261" s="1"/>
    </row>
    <row r="262" spans="2:7" ht="12.75">
      <c r="B262" s="1"/>
      <c r="C262" s="1"/>
      <c r="D262" s="1"/>
      <c r="E262" s="1"/>
      <c r="F262" s="1"/>
      <c r="G262" s="1"/>
    </row>
    <row r="263" spans="2:7" ht="12.75">
      <c r="B263" s="1"/>
      <c r="C263" s="1"/>
      <c r="D263" s="1"/>
      <c r="E263" s="1"/>
      <c r="F263" s="1"/>
      <c r="G263" s="1"/>
    </row>
    <row r="264" spans="2:7" ht="12.75">
      <c r="B264" s="1"/>
      <c r="C264" s="1"/>
      <c r="D264" s="1"/>
      <c r="E264" s="1"/>
      <c r="F264" s="1"/>
      <c r="G264" s="1"/>
    </row>
    <row r="265" spans="2:7" ht="12.75">
      <c r="B265" s="1"/>
      <c r="C265" s="1"/>
      <c r="D265" s="1"/>
      <c r="E265" s="1"/>
      <c r="F265" s="1"/>
      <c r="G265" s="1"/>
    </row>
    <row r="266" spans="2:7" ht="12.75">
      <c r="B266" s="1"/>
      <c r="C266" s="1"/>
      <c r="D266" s="1"/>
      <c r="E266" s="1"/>
      <c r="F266" s="1"/>
      <c r="G266" s="1"/>
    </row>
    <row r="267" spans="2:7" ht="12.75">
      <c r="B267" s="1"/>
      <c r="C267" s="1"/>
      <c r="D267" s="1"/>
      <c r="E267" s="1"/>
      <c r="F267" s="1"/>
      <c r="G267" s="1"/>
    </row>
    <row r="268" spans="2:8" ht="12.75">
      <c r="B268" s="1"/>
      <c r="C268" s="1"/>
      <c r="D268" s="1"/>
      <c r="E268" s="1"/>
      <c r="F268" s="1"/>
      <c r="G268" s="1"/>
      <c r="H268" s="1"/>
    </row>
    <row r="269" spans="2:8" ht="12.75">
      <c r="B269" s="1"/>
      <c r="C269" s="1"/>
      <c r="D269" s="1"/>
      <c r="E269" s="1"/>
      <c r="F269" s="194"/>
      <c r="G269" s="1"/>
      <c r="H269" s="1"/>
    </row>
    <row r="270" spans="2:8" ht="12.75">
      <c r="B270" s="1"/>
      <c r="C270" s="1"/>
      <c r="D270" s="1"/>
      <c r="E270" s="1"/>
      <c r="F270" s="1"/>
      <c r="G270" s="1"/>
      <c r="H270" s="1"/>
    </row>
    <row r="271" spans="2:8" ht="12.75">
      <c r="B271" s="1"/>
      <c r="C271" s="1"/>
      <c r="D271" s="1"/>
      <c r="E271" s="1"/>
      <c r="F271" s="1"/>
      <c r="G271" s="1"/>
      <c r="H271" s="1"/>
    </row>
    <row r="272" spans="2:8" ht="12.75">
      <c r="B272" s="1"/>
      <c r="C272" s="1"/>
      <c r="D272" s="1"/>
      <c r="E272" s="1"/>
      <c r="F272" s="1"/>
      <c r="G272" s="1"/>
      <c r="H272" s="1"/>
    </row>
    <row r="273" spans="2:8" ht="12.75">
      <c r="B273" s="1"/>
      <c r="C273" s="1"/>
      <c r="D273" s="1"/>
      <c r="E273" s="1"/>
      <c r="F273" s="194"/>
      <c r="G273" s="1"/>
      <c r="H273" s="1"/>
    </row>
    <row r="274" spans="2:8" ht="12.75">
      <c r="B274" s="1"/>
      <c r="C274" s="68"/>
      <c r="D274" s="1"/>
      <c r="E274" s="1"/>
      <c r="F274" s="1"/>
      <c r="G274" s="1"/>
      <c r="H274" s="1"/>
    </row>
    <row r="275" spans="2:8" ht="12.75">
      <c r="B275" s="1"/>
      <c r="C275" s="68"/>
      <c r="D275" s="1"/>
      <c r="E275" s="1"/>
      <c r="F275" s="1"/>
      <c r="G275" s="1"/>
      <c r="H275" s="1"/>
    </row>
    <row r="276" spans="2:8" ht="12.75">
      <c r="B276" s="1"/>
      <c r="C276" s="68"/>
      <c r="D276" s="1"/>
      <c r="E276" s="1"/>
      <c r="F276" s="1"/>
      <c r="G276" s="1"/>
      <c r="H276" s="1"/>
    </row>
    <row r="277" spans="2:8" ht="12.75">
      <c r="B277" s="1"/>
      <c r="C277" s="68"/>
      <c r="D277" s="1"/>
      <c r="E277" s="1"/>
      <c r="F277" s="1"/>
      <c r="G277" s="1"/>
      <c r="H277" s="1"/>
    </row>
    <row r="278" spans="2:8" ht="12.75">
      <c r="B278" s="1"/>
      <c r="C278" s="68"/>
      <c r="D278" s="1"/>
      <c r="E278" s="1"/>
      <c r="F278" s="1"/>
      <c r="G278" s="1"/>
      <c r="H278" s="1"/>
    </row>
    <row r="279" spans="2:8" ht="12.75">
      <c r="B279" s="1"/>
      <c r="C279" s="68"/>
      <c r="D279" s="1"/>
      <c r="E279" s="1"/>
      <c r="F279" s="1"/>
      <c r="G279" s="1"/>
      <c r="H279" s="1"/>
    </row>
    <row r="280" spans="2:8" ht="12.75">
      <c r="B280" s="1"/>
      <c r="C280" s="68"/>
      <c r="D280" s="1"/>
      <c r="E280" s="1"/>
      <c r="F280" s="1"/>
      <c r="G280" s="1"/>
      <c r="H280" s="1"/>
    </row>
    <row r="281" spans="2:8" ht="12.75">
      <c r="B281" s="1"/>
      <c r="C281" s="68"/>
      <c r="D281" s="1"/>
      <c r="E281" s="1"/>
      <c r="F281" s="1"/>
      <c r="G281" s="1"/>
      <c r="H281" s="1"/>
    </row>
    <row r="282" spans="2:8" ht="12.75">
      <c r="B282" s="1"/>
      <c r="C282" s="68"/>
      <c r="D282" s="1"/>
      <c r="E282" s="1"/>
      <c r="F282" s="1"/>
      <c r="G282" s="1"/>
      <c r="H282" s="1"/>
    </row>
    <row r="283" spans="2:8" ht="12.75">
      <c r="B283" s="1"/>
      <c r="C283" s="68"/>
      <c r="D283" s="1"/>
      <c r="E283" s="1"/>
      <c r="F283" s="1"/>
      <c r="G283" s="1"/>
      <c r="H283" s="1"/>
    </row>
    <row r="284" spans="2:8" ht="12.75">
      <c r="B284" s="1"/>
      <c r="C284" s="68"/>
      <c r="D284" s="1"/>
      <c r="E284" s="1"/>
      <c r="F284" s="1"/>
      <c r="G284" s="1"/>
      <c r="H284" s="1"/>
    </row>
    <row r="285" spans="2:8" ht="12.75">
      <c r="B285" s="1"/>
      <c r="C285" s="68"/>
      <c r="D285" s="1"/>
      <c r="E285" s="1"/>
      <c r="F285" s="1"/>
      <c r="G285" s="1"/>
      <c r="H285" s="1"/>
    </row>
    <row r="286" spans="2:8" ht="12.75">
      <c r="B286" s="1"/>
      <c r="C286" s="68"/>
      <c r="D286" s="1"/>
      <c r="E286" s="1"/>
      <c r="F286" s="1"/>
      <c r="G286" s="1"/>
      <c r="H286" s="1"/>
    </row>
    <row r="287" spans="2:8" ht="12.75">
      <c r="B287" s="1"/>
      <c r="C287" s="68"/>
      <c r="D287" s="1"/>
      <c r="E287" s="1"/>
      <c r="F287" s="1"/>
      <c r="G287" s="1"/>
      <c r="H287" s="1"/>
    </row>
    <row r="288" spans="2:8" ht="12.75">
      <c r="B288" s="1"/>
      <c r="C288" s="68"/>
      <c r="D288" s="1"/>
      <c r="E288" s="1"/>
      <c r="F288" s="1"/>
      <c r="G288" s="1"/>
      <c r="H288" s="1"/>
    </row>
    <row r="289" spans="2:8" ht="12.75">
      <c r="B289" s="1"/>
      <c r="C289" s="68"/>
      <c r="D289" s="1"/>
      <c r="E289" s="1"/>
      <c r="F289" s="1"/>
      <c r="G289" s="1"/>
      <c r="H289" s="1"/>
    </row>
    <row r="290" spans="2:8" ht="12.75">
      <c r="B290" s="1"/>
      <c r="C290" s="68"/>
      <c r="D290" s="1"/>
      <c r="E290" s="1"/>
      <c r="F290" s="1"/>
      <c r="G290" s="1"/>
      <c r="H290" s="1"/>
    </row>
    <row r="291" spans="2:8" ht="12.75">
      <c r="B291" s="1"/>
      <c r="C291" s="1"/>
      <c r="D291" s="1"/>
      <c r="E291" s="1"/>
      <c r="F291" s="1"/>
      <c r="G291" s="1"/>
      <c r="H291" s="1"/>
    </row>
    <row r="292" spans="2:8" ht="12.75">
      <c r="B292" s="1"/>
      <c r="C292" s="1"/>
      <c r="D292" s="1"/>
      <c r="E292" s="1"/>
      <c r="F292" s="1"/>
      <c r="G292" s="1"/>
      <c r="H292" s="1"/>
    </row>
    <row r="293" spans="2:8" ht="12.75">
      <c r="B293" s="1"/>
      <c r="C293" s="1"/>
      <c r="D293" s="1"/>
      <c r="E293" s="1"/>
      <c r="F293" s="1"/>
      <c r="G293" s="1"/>
      <c r="H293" s="1"/>
    </row>
    <row r="294" spans="2:8" ht="12.75">
      <c r="B294" s="1"/>
      <c r="C294" s="1"/>
      <c r="D294" s="1"/>
      <c r="E294" s="1"/>
      <c r="F294" s="1"/>
      <c r="G294" s="1"/>
      <c r="H294" s="1"/>
    </row>
    <row r="295" spans="2:8" ht="12.75">
      <c r="B295" s="1"/>
      <c r="C295" s="1"/>
      <c r="D295" s="1"/>
      <c r="E295" s="1"/>
      <c r="F295" s="1"/>
      <c r="G295" s="1"/>
      <c r="H295" s="1"/>
    </row>
    <row r="296" spans="2:8" ht="12.75">
      <c r="B296" s="1"/>
      <c r="C296" s="1"/>
      <c r="D296" s="1"/>
      <c r="E296" s="1"/>
      <c r="F296" s="1"/>
      <c r="G296" s="1"/>
      <c r="H296" s="1"/>
    </row>
    <row r="297" spans="2:8" ht="12.75">
      <c r="B297" s="1"/>
      <c r="C297" s="1"/>
      <c r="D297" s="1"/>
      <c r="E297" s="1"/>
      <c r="F297" s="1"/>
      <c r="G297" s="1"/>
      <c r="H297" s="1"/>
    </row>
    <row r="298" spans="2:8" ht="12.75">
      <c r="B298" s="1"/>
      <c r="C298" s="1"/>
      <c r="D298" s="1"/>
      <c r="E298" s="1"/>
      <c r="F298" s="1"/>
      <c r="G298" s="1"/>
      <c r="H298" s="1"/>
    </row>
    <row r="299" spans="2:7" ht="12.75">
      <c r="B299" s="1"/>
      <c r="C299" s="1"/>
      <c r="D299" s="1"/>
      <c r="E299" s="1"/>
      <c r="F299" s="194"/>
      <c r="G299" s="1"/>
    </row>
    <row r="300" spans="2:7" ht="12.75">
      <c r="B300" s="1"/>
      <c r="C300" s="1"/>
      <c r="D300" s="238"/>
      <c r="E300" s="238"/>
      <c r="F300" s="238"/>
      <c r="G300" s="1"/>
    </row>
    <row r="301" spans="2:7" ht="12.75">
      <c r="B301" s="1"/>
      <c r="C301" s="1"/>
      <c r="D301" s="1"/>
      <c r="E301" s="1"/>
      <c r="F301" s="1"/>
      <c r="G301" s="1"/>
    </row>
    <row r="302" spans="2:7" ht="12.75">
      <c r="B302" s="1"/>
      <c r="C302" s="1"/>
      <c r="D302" s="1"/>
      <c r="E302" s="1"/>
      <c r="F302" s="1"/>
      <c r="G302" s="1"/>
    </row>
    <row r="303" spans="2:7" ht="12.75">
      <c r="B303" s="1"/>
      <c r="C303" s="1"/>
      <c r="D303" s="1"/>
      <c r="E303" s="1"/>
      <c r="F303" s="1"/>
      <c r="G303" s="1"/>
    </row>
    <row r="304" spans="2:7" ht="12.75">
      <c r="B304" s="1"/>
      <c r="C304" s="1"/>
      <c r="D304" s="1"/>
      <c r="E304" s="1"/>
      <c r="F304" s="1"/>
      <c r="G304" s="1"/>
    </row>
    <row r="305" spans="2:7" ht="12.75">
      <c r="B305" s="1"/>
      <c r="C305" s="1"/>
      <c r="D305" s="1"/>
      <c r="E305" s="1"/>
      <c r="F305" s="1"/>
      <c r="G305" s="1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184"/>
  <sheetViews>
    <sheetView zoomScalePageLayoutView="0" workbookViewId="0" topLeftCell="A15">
      <selection activeCell="A1" sqref="A1:I52"/>
    </sheetView>
  </sheetViews>
  <sheetFormatPr defaultColWidth="9.140625" defaultRowHeight="12.75"/>
  <cols>
    <col min="1" max="1" width="7.28125" style="0" customWidth="1"/>
    <col min="4" max="4" width="11.57421875" style="0" customWidth="1"/>
    <col min="5" max="5" width="10.140625" style="0" bestFit="1" customWidth="1"/>
    <col min="6" max="6" width="7.7109375" style="0" customWidth="1"/>
    <col min="7" max="7" width="12.57421875" style="0" customWidth="1"/>
    <col min="13" max="13" width="40.00390625" style="0" customWidth="1"/>
    <col min="14" max="14" width="26.421875" style="0" customWidth="1"/>
  </cols>
  <sheetData>
    <row r="1" spans="2:14" ht="15">
      <c r="B1" s="239" t="s">
        <v>481</v>
      </c>
      <c r="K1" s="1"/>
      <c r="L1" s="256"/>
      <c r="M1" s="1"/>
      <c r="N1" s="1"/>
    </row>
    <row r="2" spans="2:14" ht="12.75">
      <c r="B2" s="240" t="s">
        <v>482</v>
      </c>
      <c r="K2" s="1"/>
      <c r="L2" s="256"/>
      <c r="M2" s="1"/>
      <c r="N2" s="1"/>
    </row>
    <row r="3" spans="2:14" ht="12.75">
      <c r="B3" s="240"/>
      <c r="K3" s="1"/>
      <c r="L3" s="256"/>
      <c r="M3" s="1"/>
      <c r="N3" s="2"/>
    </row>
    <row r="4" spans="2:14" ht="15.75">
      <c r="B4" s="340" t="s">
        <v>641</v>
      </c>
      <c r="C4" s="340"/>
      <c r="D4" s="340"/>
      <c r="E4" s="340"/>
      <c r="F4" s="340"/>
      <c r="G4" s="340"/>
      <c r="K4" s="1"/>
      <c r="L4" s="1"/>
      <c r="M4" s="1"/>
      <c r="N4" s="1"/>
    </row>
    <row r="5" spans="11:14" ht="12.75">
      <c r="K5" s="1"/>
      <c r="L5" s="1"/>
      <c r="M5" s="2"/>
      <c r="N5" s="2"/>
    </row>
    <row r="6" spans="1:14" ht="12.75">
      <c r="A6" s="338" t="s">
        <v>18</v>
      </c>
      <c r="B6" s="336" t="s">
        <v>172</v>
      </c>
      <c r="C6" s="338" t="s">
        <v>471</v>
      </c>
      <c r="D6" s="241" t="s">
        <v>327</v>
      </c>
      <c r="E6" s="338" t="s">
        <v>329</v>
      </c>
      <c r="F6" s="338" t="s">
        <v>330</v>
      </c>
      <c r="G6" s="241" t="s">
        <v>327</v>
      </c>
      <c r="K6" s="1"/>
      <c r="L6" s="2"/>
      <c r="M6" s="177"/>
      <c r="N6" s="177"/>
    </row>
    <row r="7" spans="1:14" ht="12.75">
      <c r="A7" s="339"/>
      <c r="B7" s="337"/>
      <c r="C7" s="339"/>
      <c r="D7" s="242">
        <v>40909</v>
      </c>
      <c r="E7" s="339"/>
      <c r="F7" s="339"/>
      <c r="G7" s="242">
        <v>41639</v>
      </c>
      <c r="K7" s="1"/>
      <c r="L7" s="2"/>
      <c r="M7" s="177"/>
      <c r="N7" s="1"/>
    </row>
    <row r="8" spans="1:14" ht="12.75">
      <c r="A8" s="243">
        <v>1</v>
      </c>
      <c r="B8" s="244" t="s">
        <v>472</v>
      </c>
      <c r="C8" s="243"/>
      <c r="D8" s="245">
        <v>4500000</v>
      </c>
      <c r="E8" s="245"/>
      <c r="F8" s="245"/>
      <c r="G8" s="245">
        <f aca="true" t="shared" si="0" ref="G8:G16">D8+E8-F8</f>
        <v>4500000</v>
      </c>
      <c r="K8" s="1"/>
      <c r="L8" s="2"/>
      <c r="M8" s="177"/>
      <c r="N8" s="1"/>
    </row>
    <row r="9" spans="1:14" ht="12.75">
      <c r="A9" s="243">
        <v>2</v>
      </c>
      <c r="B9" s="244" t="s">
        <v>473</v>
      </c>
      <c r="C9" s="243"/>
      <c r="D9" s="245">
        <v>10570000</v>
      </c>
      <c r="E9" s="245"/>
      <c r="F9" s="245"/>
      <c r="G9" s="245">
        <f t="shared" si="0"/>
        <v>10570000</v>
      </c>
      <c r="K9" s="1"/>
      <c r="L9" s="2"/>
      <c r="M9" s="177"/>
      <c r="N9" s="1"/>
    </row>
    <row r="10" spans="1:14" ht="12.75">
      <c r="A10" s="243">
        <v>3</v>
      </c>
      <c r="B10" s="246" t="s">
        <v>474</v>
      </c>
      <c r="C10" s="243"/>
      <c r="D10" s="245">
        <v>90000</v>
      </c>
      <c r="E10" s="245"/>
      <c r="F10" s="245"/>
      <c r="G10" s="245">
        <f t="shared" si="0"/>
        <v>90000</v>
      </c>
      <c r="K10" s="1"/>
      <c r="L10" s="2"/>
      <c r="M10" s="177"/>
      <c r="N10" s="1"/>
    </row>
    <row r="11" spans="1:14" ht="12.75">
      <c r="A11" s="243">
        <v>4</v>
      </c>
      <c r="B11" s="246" t="s">
        <v>412</v>
      </c>
      <c r="C11" s="243"/>
      <c r="D11" s="245">
        <v>170180</v>
      </c>
      <c r="E11" s="245"/>
      <c r="F11" s="245"/>
      <c r="G11" s="245">
        <f t="shared" si="0"/>
        <v>170180</v>
      </c>
      <c r="K11" s="1"/>
      <c r="L11" s="2"/>
      <c r="M11" s="177"/>
      <c r="N11" s="1"/>
    </row>
    <row r="12" spans="1:14" ht="12.75">
      <c r="A12" s="243">
        <v>5</v>
      </c>
      <c r="B12" s="246" t="s">
        <v>475</v>
      </c>
      <c r="C12" s="243"/>
      <c r="D12" s="245">
        <v>73422</v>
      </c>
      <c r="E12" s="65"/>
      <c r="F12" s="245"/>
      <c r="G12" s="245">
        <f t="shared" si="0"/>
        <v>73422</v>
      </c>
      <c r="K12" s="1"/>
      <c r="L12" s="2"/>
      <c r="M12" s="177"/>
      <c r="N12" s="1"/>
    </row>
    <row r="13" spans="1:14" ht="12.75">
      <c r="A13" s="243">
        <v>1</v>
      </c>
      <c r="B13" s="246" t="s">
        <v>476</v>
      </c>
      <c r="C13" s="243"/>
      <c r="D13" s="245">
        <v>326363</v>
      </c>
      <c r="E13" s="245"/>
      <c r="F13" s="245"/>
      <c r="G13" s="245">
        <f t="shared" si="0"/>
        <v>326363</v>
      </c>
      <c r="K13" s="1"/>
      <c r="L13" s="2"/>
      <c r="M13" s="177"/>
      <c r="N13" s="377"/>
    </row>
    <row r="14" spans="1:14" ht="12.75">
      <c r="A14" s="243">
        <v>2</v>
      </c>
      <c r="B14" s="55"/>
      <c r="C14" s="243"/>
      <c r="D14" s="245">
        <v>0</v>
      </c>
      <c r="E14" s="245"/>
      <c r="F14" s="245"/>
      <c r="G14" s="245">
        <f t="shared" si="0"/>
        <v>0</v>
      </c>
      <c r="K14" s="2"/>
      <c r="L14" s="2"/>
      <c r="M14" s="2"/>
      <c r="N14" s="2"/>
    </row>
    <row r="15" spans="1:14" ht="12.75">
      <c r="A15" s="243">
        <v>3</v>
      </c>
      <c r="B15" s="55"/>
      <c r="C15" s="243"/>
      <c r="D15" s="245">
        <v>0</v>
      </c>
      <c r="E15" s="245"/>
      <c r="F15" s="245"/>
      <c r="G15" s="245">
        <f t="shared" si="0"/>
        <v>0</v>
      </c>
      <c r="K15" s="1"/>
      <c r="L15" s="2"/>
      <c r="M15" s="177"/>
      <c r="N15" s="1"/>
    </row>
    <row r="16" spans="1:14" ht="13.5" thickBot="1">
      <c r="A16" s="247">
        <v>4</v>
      </c>
      <c r="B16" s="66"/>
      <c r="C16" s="247"/>
      <c r="D16" s="248"/>
      <c r="E16" s="248"/>
      <c r="F16" s="248"/>
      <c r="G16" s="248">
        <f t="shared" si="0"/>
        <v>0</v>
      </c>
      <c r="K16" s="1"/>
      <c r="L16" s="2"/>
      <c r="M16" s="177"/>
      <c r="N16" s="177"/>
    </row>
    <row r="17" spans="1:14" ht="13.5" thickBot="1">
      <c r="A17" s="249"/>
      <c r="B17" s="250" t="s">
        <v>477</v>
      </c>
      <c r="C17" s="251"/>
      <c r="D17" s="252">
        <f>SUM(D8:D16)</f>
        <v>15729965</v>
      </c>
      <c r="E17" s="252">
        <f>SUM(E8:E16)</f>
        <v>0</v>
      </c>
      <c r="F17" s="252">
        <f>SUM(F8:F16)</f>
        <v>0</v>
      </c>
      <c r="G17" s="253">
        <f>SUM(G8:G16)</f>
        <v>15729965</v>
      </c>
      <c r="K17" s="1"/>
      <c r="L17" s="2"/>
      <c r="M17" s="177"/>
      <c r="N17" s="1"/>
    </row>
    <row r="18" spans="11:14" ht="12.75">
      <c r="K18" s="2"/>
      <c r="L18" s="2"/>
      <c r="M18" s="2"/>
      <c r="N18" s="2"/>
    </row>
    <row r="19" spans="11:14" ht="12.75">
      <c r="K19" s="1"/>
      <c r="L19" s="2"/>
      <c r="M19" s="177"/>
      <c r="N19" s="1"/>
    </row>
    <row r="20" spans="2:14" ht="15.75">
      <c r="B20" s="340" t="s">
        <v>642</v>
      </c>
      <c r="C20" s="340"/>
      <c r="D20" s="340"/>
      <c r="E20" s="340"/>
      <c r="F20" s="340"/>
      <c r="G20" s="340"/>
      <c r="K20" s="1"/>
      <c r="L20" s="2"/>
      <c r="M20" s="2"/>
      <c r="N20" s="1"/>
    </row>
    <row r="21" spans="11:14" ht="12.75">
      <c r="K21" s="1"/>
      <c r="L21" s="2"/>
      <c r="M21" s="177"/>
      <c r="N21" s="1"/>
    </row>
    <row r="22" spans="1:14" ht="12.75">
      <c r="A22" s="338" t="s">
        <v>18</v>
      </c>
      <c r="B22" s="336" t="s">
        <v>172</v>
      </c>
      <c r="C22" s="338" t="s">
        <v>471</v>
      </c>
      <c r="D22" s="241" t="s">
        <v>327</v>
      </c>
      <c r="E22" s="338" t="s">
        <v>329</v>
      </c>
      <c r="F22" s="338" t="s">
        <v>330</v>
      </c>
      <c r="G22" s="241" t="s">
        <v>327</v>
      </c>
      <c r="K22" s="1"/>
      <c r="L22" s="2"/>
      <c r="M22" s="177"/>
      <c r="N22" s="1"/>
    </row>
    <row r="23" spans="1:14" ht="12.75">
      <c r="A23" s="339"/>
      <c r="B23" s="337"/>
      <c r="C23" s="339"/>
      <c r="D23" s="242">
        <v>41274</v>
      </c>
      <c r="E23" s="339"/>
      <c r="F23" s="339"/>
      <c r="G23" s="242">
        <v>41639</v>
      </c>
      <c r="K23" s="1"/>
      <c r="L23" s="2"/>
      <c r="M23" s="177"/>
      <c r="N23" s="1"/>
    </row>
    <row r="24" spans="1:14" ht="12.75">
      <c r="A24" s="243">
        <v>1</v>
      </c>
      <c r="B24" s="244" t="s">
        <v>472</v>
      </c>
      <c r="C24" s="243"/>
      <c r="D24" s="245">
        <v>0</v>
      </c>
      <c r="E24" s="245">
        <v>0</v>
      </c>
      <c r="F24" s="245"/>
      <c r="G24" s="245">
        <f aca="true" t="shared" si="1" ref="G24:G30">D24+E24</f>
        <v>0</v>
      </c>
      <c r="K24" s="1"/>
      <c r="L24" s="2"/>
      <c r="M24" s="177"/>
      <c r="N24" s="1"/>
    </row>
    <row r="25" spans="1:14" ht="12.75">
      <c r="A25" s="243">
        <v>2</v>
      </c>
      <c r="B25" s="244" t="s">
        <v>473</v>
      </c>
      <c r="C25" s="243"/>
      <c r="D25" s="245">
        <v>440417</v>
      </c>
      <c r="E25" s="245">
        <v>506479.15</v>
      </c>
      <c r="F25" s="245"/>
      <c r="G25" s="245">
        <f t="shared" si="1"/>
        <v>946896.15</v>
      </c>
      <c r="K25" s="1"/>
      <c r="L25" s="2"/>
      <c r="M25" s="177"/>
      <c r="N25" s="1"/>
    </row>
    <row r="26" spans="1:14" ht="12.75">
      <c r="A26" s="243">
        <v>3</v>
      </c>
      <c r="B26" s="246" t="s">
        <v>478</v>
      </c>
      <c r="C26" s="243"/>
      <c r="D26" s="245">
        <v>15000</v>
      </c>
      <c r="E26" s="201">
        <v>15000</v>
      </c>
      <c r="F26" s="245"/>
      <c r="G26" s="245">
        <f t="shared" si="1"/>
        <v>30000</v>
      </c>
      <c r="K26" s="1"/>
      <c r="L26" s="2"/>
      <c r="M26" s="177"/>
      <c r="N26" s="1"/>
    </row>
    <row r="27" spans="1:14" ht="12.75">
      <c r="A27" s="243">
        <v>4</v>
      </c>
      <c r="B27" s="246" t="s">
        <v>412</v>
      </c>
      <c r="C27" s="243"/>
      <c r="D27" s="245">
        <v>123710</v>
      </c>
      <c r="E27" s="201">
        <v>9294</v>
      </c>
      <c r="F27" s="245"/>
      <c r="G27" s="245">
        <f t="shared" si="1"/>
        <v>133004</v>
      </c>
      <c r="K27" s="2"/>
      <c r="L27" s="2"/>
      <c r="M27" s="2"/>
      <c r="N27" s="1"/>
    </row>
    <row r="28" spans="1:14" ht="12.75">
      <c r="A28" s="243">
        <v>5</v>
      </c>
      <c r="B28" s="246" t="s">
        <v>475</v>
      </c>
      <c r="C28" s="243"/>
      <c r="D28" s="245">
        <v>38177</v>
      </c>
      <c r="E28" s="201">
        <v>7048.8</v>
      </c>
      <c r="F28" s="245"/>
      <c r="G28" s="245">
        <f t="shared" si="1"/>
        <v>45225.8</v>
      </c>
      <c r="K28" s="1"/>
      <c r="L28" s="2"/>
      <c r="M28" s="177"/>
      <c r="N28" s="1"/>
    </row>
    <row r="29" spans="1:14" ht="12.75">
      <c r="A29" s="243">
        <v>1</v>
      </c>
      <c r="B29" s="246" t="s">
        <v>555</v>
      </c>
      <c r="C29" s="243"/>
      <c r="D29" s="245">
        <v>91825</v>
      </c>
      <c r="E29" s="201">
        <v>46907</v>
      </c>
      <c r="F29" s="245"/>
      <c r="G29" s="245">
        <f t="shared" si="1"/>
        <v>138732</v>
      </c>
      <c r="K29" s="1"/>
      <c r="L29" s="2"/>
      <c r="M29" s="177"/>
      <c r="N29" s="177"/>
    </row>
    <row r="30" spans="1:14" ht="12.75">
      <c r="A30" s="243">
        <v>2</v>
      </c>
      <c r="B30" s="55"/>
      <c r="C30" s="243"/>
      <c r="D30" s="245">
        <v>0</v>
      </c>
      <c r="E30" s="201"/>
      <c r="F30" s="245"/>
      <c r="G30" s="245">
        <f t="shared" si="1"/>
        <v>0</v>
      </c>
      <c r="K30" s="1"/>
      <c r="L30" s="2"/>
      <c r="M30" s="177"/>
      <c r="N30" s="177"/>
    </row>
    <row r="31" spans="1:14" ht="12.75">
      <c r="A31" s="243">
        <v>3</v>
      </c>
      <c r="B31" s="55"/>
      <c r="C31" s="243"/>
      <c r="D31" s="245">
        <v>0</v>
      </c>
      <c r="E31" s="245"/>
      <c r="F31" s="245"/>
      <c r="G31" s="245">
        <f>D31+E31-F31</f>
        <v>0</v>
      </c>
      <c r="K31" s="1"/>
      <c r="L31" s="2"/>
      <c r="M31" s="177"/>
      <c r="N31" s="1"/>
    </row>
    <row r="32" spans="1:14" ht="13.5" thickBot="1">
      <c r="A32" s="247">
        <v>4</v>
      </c>
      <c r="B32" s="66"/>
      <c r="C32" s="247"/>
      <c r="D32" s="248">
        <v>0</v>
      </c>
      <c r="E32" s="248"/>
      <c r="F32" s="248"/>
      <c r="G32" s="248">
        <f>D32+E32-F32</f>
        <v>0</v>
      </c>
      <c r="K32" s="2"/>
      <c r="L32" s="2"/>
      <c r="M32" s="2"/>
      <c r="N32" s="1"/>
    </row>
    <row r="33" spans="1:14" ht="13.5" thickBot="1">
      <c r="A33" s="249"/>
      <c r="B33" s="250" t="s">
        <v>477</v>
      </c>
      <c r="C33" s="251"/>
      <c r="D33" s="252">
        <f>SUM(D24:D32)</f>
        <v>709129</v>
      </c>
      <c r="E33" s="252">
        <f>SUM(E24:E32)</f>
        <v>584728.9500000001</v>
      </c>
      <c r="F33" s="252">
        <f>SUM(F24:F32)</f>
        <v>0</v>
      </c>
      <c r="G33" s="253">
        <f>SUM(G24:G32)</f>
        <v>1293857.95</v>
      </c>
      <c r="K33" s="1"/>
      <c r="L33" s="2"/>
      <c r="M33" s="177"/>
      <c r="N33" s="1"/>
    </row>
    <row r="34" spans="7:14" ht="12.75">
      <c r="G34" s="254"/>
      <c r="K34" s="1"/>
      <c r="L34" s="2"/>
      <c r="M34" s="177"/>
      <c r="N34" s="1"/>
    </row>
    <row r="35" spans="11:14" ht="12.75">
      <c r="K35" s="1"/>
      <c r="L35" s="2"/>
      <c r="M35" s="177"/>
      <c r="N35" s="1"/>
    </row>
    <row r="36" spans="2:14" ht="15.75">
      <c r="B36" s="340" t="s">
        <v>643</v>
      </c>
      <c r="C36" s="340"/>
      <c r="D36" s="340"/>
      <c r="E36" s="340"/>
      <c r="F36" s="340"/>
      <c r="G36" s="340"/>
      <c r="K36" s="1"/>
      <c r="L36" s="2"/>
      <c r="M36" s="177"/>
      <c r="N36" s="1"/>
    </row>
    <row r="37" spans="11:14" ht="12.75">
      <c r="K37" s="1"/>
      <c r="L37" s="2"/>
      <c r="M37" s="177"/>
      <c r="N37" s="177"/>
    </row>
    <row r="38" spans="1:14" ht="12.75">
      <c r="A38" s="338" t="s">
        <v>18</v>
      </c>
      <c r="B38" s="336" t="s">
        <v>172</v>
      </c>
      <c r="C38" s="338" t="s">
        <v>471</v>
      </c>
      <c r="D38" s="241" t="s">
        <v>327</v>
      </c>
      <c r="E38" s="338" t="s">
        <v>329</v>
      </c>
      <c r="F38" s="338" t="s">
        <v>330</v>
      </c>
      <c r="G38" s="241" t="s">
        <v>327</v>
      </c>
      <c r="K38" s="1"/>
      <c r="L38" s="2"/>
      <c r="M38" s="174"/>
      <c r="N38" s="1"/>
    </row>
    <row r="39" spans="1:14" ht="12.75">
      <c r="A39" s="339"/>
      <c r="B39" s="337"/>
      <c r="C39" s="339"/>
      <c r="D39" s="242">
        <v>41274</v>
      </c>
      <c r="E39" s="339"/>
      <c r="F39" s="339"/>
      <c r="G39" s="242">
        <v>41639</v>
      </c>
      <c r="K39" s="1"/>
      <c r="L39" s="2"/>
      <c r="M39" s="177"/>
      <c r="N39" s="1"/>
    </row>
    <row r="40" spans="1:14" ht="12.75">
      <c r="A40" s="243">
        <v>1</v>
      </c>
      <c r="B40" s="244" t="s">
        <v>472</v>
      </c>
      <c r="C40" s="243"/>
      <c r="D40" s="313">
        <f aca="true" t="shared" si="2" ref="D40:D45">G8-D24</f>
        <v>4500000</v>
      </c>
      <c r="E40" s="245"/>
      <c r="F40" s="245"/>
      <c r="G40" s="245">
        <f aca="true" t="shared" si="3" ref="G40:G48">D40+E40-F40</f>
        <v>4500000</v>
      </c>
      <c r="K40" s="1"/>
      <c r="L40" s="2"/>
      <c r="M40" s="177"/>
      <c r="N40" s="1"/>
    </row>
    <row r="41" spans="1:14" ht="12.75">
      <c r="A41" s="243">
        <v>2</v>
      </c>
      <c r="B41" s="246" t="s">
        <v>473</v>
      </c>
      <c r="C41" s="243"/>
      <c r="D41" s="313">
        <f t="shared" si="2"/>
        <v>10129583</v>
      </c>
      <c r="E41" s="245"/>
      <c r="F41" s="245">
        <v>506479.15</v>
      </c>
      <c r="G41" s="245">
        <f t="shared" si="3"/>
        <v>9623103.85</v>
      </c>
      <c r="K41" s="1"/>
      <c r="L41" s="2"/>
      <c r="M41" s="177"/>
      <c r="N41" s="1"/>
    </row>
    <row r="42" spans="1:14" ht="12.75">
      <c r="A42" s="243">
        <v>3</v>
      </c>
      <c r="B42" s="246" t="s">
        <v>478</v>
      </c>
      <c r="C42" s="243"/>
      <c r="D42" s="313">
        <f t="shared" si="2"/>
        <v>75000</v>
      </c>
      <c r="E42" s="254"/>
      <c r="F42" s="201">
        <v>15000</v>
      </c>
      <c r="G42" s="245">
        <f t="shared" si="3"/>
        <v>60000</v>
      </c>
      <c r="K42" s="1"/>
      <c r="L42" s="2"/>
      <c r="M42" s="177"/>
      <c r="N42" s="1"/>
    </row>
    <row r="43" spans="1:14" ht="12.75">
      <c r="A43" s="243">
        <v>4</v>
      </c>
      <c r="B43" s="246" t="s">
        <v>412</v>
      </c>
      <c r="C43" s="243"/>
      <c r="D43" s="313">
        <f t="shared" si="2"/>
        <v>46470</v>
      </c>
      <c r="E43" s="245"/>
      <c r="F43" s="201">
        <v>9294</v>
      </c>
      <c r="G43" s="245">
        <f t="shared" si="3"/>
        <v>37176</v>
      </c>
      <c r="K43" s="157"/>
      <c r="L43" s="2"/>
      <c r="M43" s="177"/>
      <c r="N43" s="1"/>
    </row>
    <row r="44" spans="1:14" ht="12.75">
      <c r="A44" s="243">
        <v>5</v>
      </c>
      <c r="B44" s="246" t="s">
        <v>475</v>
      </c>
      <c r="C44" s="243"/>
      <c r="D44" s="313">
        <f t="shared" si="2"/>
        <v>35245</v>
      </c>
      <c r="E44" s="245"/>
      <c r="F44" s="201">
        <v>7048.8</v>
      </c>
      <c r="G44" s="245">
        <f t="shared" si="3"/>
        <v>28196.2</v>
      </c>
      <c r="K44" s="2"/>
      <c r="L44" s="1"/>
      <c r="M44" s="2"/>
      <c r="N44" s="2"/>
    </row>
    <row r="45" spans="1:14" ht="12.75">
      <c r="A45" s="243">
        <v>1</v>
      </c>
      <c r="B45" s="246" t="s">
        <v>476</v>
      </c>
      <c r="C45" s="243"/>
      <c r="D45" s="313">
        <f t="shared" si="2"/>
        <v>234538</v>
      </c>
      <c r="E45" s="245"/>
      <c r="F45" s="201">
        <v>46907</v>
      </c>
      <c r="G45" s="245">
        <f t="shared" si="3"/>
        <v>187631</v>
      </c>
      <c r="K45" s="1"/>
      <c r="L45" s="1"/>
      <c r="M45" s="2"/>
      <c r="N45" s="176"/>
    </row>
    <row r="46" spans="1:14" ht="12.75">
      <c r="A46" s="243">
        <v>2</v>
      </c>
      <c r="B46" s="246"/>
      <c r="C46" s="243"/>
      <c r="D46" s="314"/>
      <c r="E46" s="245"/>
      <c r="F46" s="245"/>
      <c r="G46" s="245">
        <f t="shared" si="3"/>
        <v>0</v>
      </c>
      <c r="K46" s="1"/>
      <c r="L46" s="1"/>
      <c r="M46" s="1"/>
      <c r="N46" s="1"/>
    </row>
    <row r="47" spans="1:14" ht="12.75">
      <c r="A47" s="243">
        <v>3</v>
      </c>
      <c r="B47" s="55"/>
      <c r="C47" s="243"/>
      <c r="D47" s="245"/>
      <c r="E47" s="245"/>
      <c r="F47" s="245"/>
      <c r="G47" s="245">
        <f t="shared" si="3"/>
        <v>0</v>
      </c>
      <c r="K47" s="1"/>
      <c r="L47" s="1"/>
      <c r="M47" s="1"/>
      <c r="N47" s="1"/>
    </row>
    <row r="48" spans="1:14" ht="13.5" thickBot="1">
      <c r="A48" s="247">
        <v>4</v>
      </c>
      <c r="B48" s="66"/>
      <c r="C48" s="247"/>
      <c r="D48" s="248"/>
      <c r="E48" s="248"/>
      <c r="F48" s="248"/>
      <c r="G48" s="248">
        <f t="shared" si="3"/>
        <v>0</v>
      </c>
      <c r="K48" s="1"/>
      <c r="L48" s="2"/>
      <c r="M48" s="1"/>
      <c r="N48" s="2"/>
    </row>
    <row r="49" spans="1:14" ht="13.5" thickBot="1">
      <c r="A49" s="249"/>
      <c r="B49" s="250" t="s">
        <v>477</v>
      </c>
      <c r="C49" s="251"/>
      <c r="D49" s="252">
        <f>SUM(D40:D48)</f>
        <v>15020836</v>
      </c>
      <c r="E49" s="252">
        <f>SUM(E40:E48)</f>
        <v>0</v>
      </c>
      <c r="F49" s="252">
        <f>SUM(F40:F48)</f>
        <v>584728.9500000001</v>
      </c>
      <c r="G49" s="253">
        <f>SUM(G40:G48)</f>
        <v>14436107.049999999</v>
      </c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82"/>
      <c r="G50" s="255"/>
      <c r="K50" s="1"/>
      <c r="L50" s="1"/>
      <c r="M50" s="1"/>
      <c r="N50" s="1"/>
    </row>
    <row r="51" spans="4:14" ht="15.75">
      <c r="D51" s="163"/>
      <c r="E51" s="326" t="s">
        <v>479</v>
      </c>
      <c r="F51" s="326"/>
      <c r="G51" s="326"/>
      <c r="K51" s="1"/>
      <c r="L51" s="1"/>
      <c r="M51" s="1"/>
      <c r="N51" s="1"/>
    </row>
    <row r="52" spans="4:14" ht="12.75">
      <c r="D52" s="163"/>
      <c r="E52" s="334" t="s">
        <v>483</v>
      </c>
      <c r="F52" s="334"/>
      <c r="G52" s="334"/>
      <c r="K52" s="1"/>
      <c r="L52" s="1"/>
      <c r="M52" s="1"/>
      <c r="N52" s="1"/>
    </row>
    <row r="53" spans="5:14" ht="15.75">
      <c r="E53" s="326"/>
      <c r="F53" s="326"/>
      <c r="G53" s="326"/>
      <c r="K53" s="1"/>
      <c r="L53" s="1"/>
      <c r="M53" s="1"/>
      <c r="N53" s="1"/>
    </row>
    <row r="54" spans="5:14" ht="12.75">
      <c r="E54" s="334"/>
      <c r="F54" s="334"/>
      <c r="G54" s="334"/>
      <c r="K54" s="1"/>
      <c r="L54" s="177"/>
      <c r="M54" s="1"/>
      <c r="N54" s="1"/>
    </row>
    <row r="55" spans="1:14" ht="12.75">
      <c r="A55" s="177"/>
      <c r="B55" s="256"/>
      <c r="C55" s="341"/>
      <c r="D55" s="341"/>
      <c r="E55" s="177"/>
      <c r="F55" s="177"/>
      <c r="G55" s="177"/>
      <c r="H55" s="177"/>
      <c r="I55" s="177"/>
      <c r="J55" s="177"/>
      <c r="K55" s="1"/>
      <c r="L55" s="2"/>
      <c r="M55" s="2"/>
      <c r="N55" s="2"/>
    </row>
    <row r="56" spans="1:14" ht="12.75">
      <c r="A56" s="177"/>
      <c r="B56" s="256"/>
      <c r="C56" s="341"/>
      <c r="D56" s="341"/>
      <c r="E56" s="177"/>
      <c r="F56" s="177"/>
      <c r="G56" s="177"/>
      <c r="H56" s="177"/>
      <c r="I56" s="177"/>
      <c r="J56" s="177"/>
      <c r="K56" s="1"/>
      <c r="L56" s="1"/>
      <c r="M56" s="1"/>
      <c r="N56" s="1"/>
    </row>
    <row r="57" spans="1:14" ht="12.75">
      <c r="A57" s="177"/>
      <c r="B57" s="2"/>
      <c r="C57" s="177"/>
      <c r="D57" s="177"/>
      <c r="E57" s="177"/>
      <c r="F57" s="177"/>
      <c r="G57" s="177"/>
      <c r="H57" s="177"/>
      <c r="I57" s="2"/>
      <c r="J57" s="177"/>
      <c r="K57" s="1"/>
      <c r="L57" s="1"/>
      <c r="M57" s="1"/>
      <c r="N57" s="2"/>
    </row>
    <row r="58" spans="1:14" ht="12.75">
      <c r="A58" s="177"/>
      <c r="B58" s="2"/>
      <c r="C58" s="177"/>
      <c r="D58" s="177"/>
      <c r="E58" s="177"/>
      <c r="F58" s="177"/>
      <c r="G58" s="177"/>
      <c r="H58" s="177"/>
      <c r="I58" s="177"/>
      <c r="J58" s="177"/>
      <c r="K58" s="1"/>
      <c r="L58" s="1"/>
      <c r="M58" s="1"/>
      <c r="N58" s="1"/>
    </row>
    <row r="59" spans="1:14" ht="12.75">
      <c r="A59" s="177"/>
      <c r="B59" s="177"/>
      <c r="C59" s="177"/>
      <c r="D59" s="177"/>
      <c r="E59" s="177"/>
      <c r="F59" s="177"/>
      <c r="G59" s="177"/>
      <c r="H59" s="177"/>
      <c r="I59" s="256"/>
      <c r="J59" s="257"/>
      <c r="K59" s="1"/>
      <c r="L59" s="2"/>
      <c r="M59" s="1"/>
      <c r="N59" s="1"/>
    </row>
    <row r="60" spans="1:14" ht="12.75">
      <c r="A60" s="342"/>
      <c r="B60" s="342"/>
      <c r="C60" s="342"/>
      <c r="D60" s="342"/>
      <c r="E60" s="342"/>
      <c r="F60" s="342"/>
      <c r="G60" s="342"/>
      <c r="H60" s="342"/>
      <c r="I60" s="342"/>
      <c r="J60" s="342"/>
      <c r="K60" s="1"/>
      <c r="L60" s="1"/>
      <c r="M60" s="1"/>
      <c r="N60" s="1"/>
    </row>
    <row r="61" spans="1:14" ht="12.75">
      <c r="A61" s="258"/>
      <c r="B61" s="335"/>
      <c r="C61" s="335"/>
      <c r="D61" s="335"/>
      <c r="E61" s="335"/>
      <c r="F61" s="335"/>
      <c r="G61" s="315"/>
      <c r="H61" s="315"/>
      <c r="I61" s="343"/>
      <c r="J61" s="343"/>
      <c r="K61" s="1"/>
      <c r="L61" s="1"/>
      <c r="M61" s="1"/>
      <c r="N61" s="1"/>
    </row>
    <row r="62" spans="1:14" ht="12.75">
      <c r="A62" s="344"/>
      <c r="B62" s="345"/>
      <c r="C62" s="346"/>
      <c r="D62" s="346"/>
      <c r="E62" s="346"/>
      <c r="F62" s="346"/>
      <c r="G62" s="259"/>
      <c r="H62" s="259"/>
      <c r="I62" s="260"/>
      <c r="J62" s="260"/>
      <c r="K62" s="1"/>
      <c r="L62" s="1"/>
      <c r="M62" s="1"/>
      <c r="N62" s="1"/>
    </row>
    <row r="63" spans="1:14" ht="12.75">
      <c r="A63" s="347"/>
      <c r="B63" s="348"/>
      <c r="C63" s="348"/>
      <c r="D63" s="348"/>
      <c r="E63" s="348"/>
      <c r="F63" s="348"/>
      <c r="G63" s="349"/>
      <c r="H63" s="349"/>
      <c r="I63" s="260"/>
      <c r="J63" s="260"/>
      <c r="K63" s="1"/>
      <c r="L63" s="1"/>
      <c r="M63" s="1"/>
      <c r="N63" s="1"/>
    </row>
    <row r="64" spans="1:14" ht="12.75">
      <c r="A64" s="347"/>
      <c r="B64" s="348"/>
      <c r="C64" s="348"/>
      <c r="D64" s="348"/>
      <c r="E64" s="348"/>
      <c r="F64" s="348"/>
      <c r="G64" s="349"/>
      <c r="H64" s="349"/>
      <c r="I64" s="260"/>
      <c r="J64" s="260"/>
      <c r="K64" s="1"/>
      <c r="L64" s="1"/>
      <c r="M64" s="1"/>
      <c r="N64" s="1"/>
    </row>
    <row r="65" spans="1:14" ht="12.75">
      <c r="A65" s="347"/>
      <c r="B65" s="348"/>
      <c r="C65" s="348"/>
      <c r="D65" s="348"/>
      <c r="E65" s="348"/>
      <c r="F65" s="348"/>
      <c r="G65" s="350"/>
      <c r="H65" s="349"/>
      <c r="I65" s="260"/>
      <c r="J65" s="260"/>
      <c r="K65" s="1"/>
      <c r="L65" s="1"/>
      <c r="M65" s="1"/>
      <c r="N65" s="1"/>
    </row>
    <row r="66" spans="1:14" ht="12.75">
      <c r="A66" s="258"/>
      <c r="B66" s="346"/>
      <c r="C66" s="346"/>
      <c r="D66" s="346"/>
      <c r="E66" s="346"/>
      <c r="F66" s="346"/>
      <c r="G66" s="259"/>
      <c r="H66" s="349"/>
      <c r="I66" s="260"/>
      <c r="J66" s="260"/>
      <c r="K66" s="1"/>
      <c r="L66" s="1"/>
      <c r="M66" s="1"/>
      <c r="N66" s="1"/>
    </row>
    <row r="67" spans="1:14" ht="12.75">
      <c r="A67" s="347"/>
      <c r="B67" s="348"/>
      <c r="C67" s="348"/>
      <c r="D67" s="348"/>
      <c r="E67" s="348"/>
      <c r="F67" s="348"/>
      <c r="G67" s="349"/>
      <c r="H67" s="349"/>
      <c r="I67" s="260"/>
      <c r="J67" s="260"/>
      <c r="K67" s="1"/>
      <c r="L67" s="1"/>
      <c r="M67" s="1"/>
      <c r="N67" s="1"/>
    </row>
    <row r="68" spans="1:14" ht="12.75">
      <c r="A68" s="347"/>
      <c r="B68" s="348"/>
      <c r="C68" s="348"/>
      <c r="D68" s="348"/>
      <c r="E68" s="348"/>
      <c r="F68" s="348"/>
      <c r="G68" s="349"/>
      <c r="H68" s="349"/>
      <c r="I68" s="260"/>
      <c r="J68" s="260"/>
      <c r="K68" s="1"/>
      <c r="L68" s="1"/>
      <c r="M68" s="1"/>
      <c r="N68" s="1"/>
    </row>
    <row r="69" spans="1:14" ht="12.75">
      <c r="A69" s="347"/>
      <c r="B69" s="348"/>
      <c r="C69" s="348"/>
      <c r="D69" s="348"/>
      <c r="E69" s="348"/>
      <c r="F69" s="348"/>
      <c r="G69" s="349"/>
      <c r="H69" s="349"/>
      <c r="I69" s="260"/>
      <c r="J69" s="260"/>
      <c r="K69" s="1"/>
      <c r="L69" s="1"/>
      <c r="M69" s="1"/>
      <c r="N69" s="1"/>
    </row>
    <row r="70" spans="1:14" ht="12.75">
      <c r="A70" s="351"/>
      <c r="B70" s="346"/>
      <c r="C70" s="346"/>
      <c r="D70" s="346"/>
      <c r="E70" s="346"/>
      <c r="F70" s="346"/>
      <c r="G70" s="259"/>
      <c r="H70" s="349"/>
      <c r="I70" s="260"/>
      <c r="J70" s="260"/>
      <c r="K70" s="1"/>
      <c r="L70" s="1"/>
      <c r="M70" s="1"/>
      <c r="N70" s="1"/>
    </row>
    <row r="71" spans="1:14" ht="12.75">
      <c r="A71" s="351"/>
      <c r="B71" s="352"/>
      <c r="C71" s="352"/>
      <c r="D71" s="352"/>
      <c r="E71" s="352"/>
      <c r="F71" s="352"/>
      <c r="G71" s="353"/>
      <c r="H71" s="349"/>
      <c r="I71" s="260"/>
      <c r="J71" s="260"/>
      <c r="K71" s="1"/>
      <c r="L71" s="1"/>
      <c r="M71" s="1"/>
      <c r="N71" s="1"/>
    </row>
    <row r="72" spans="1:14" ht="12.75">
      <c r="A72" s="351"/>
      <c r="B72" s="352"/>
      <c r="C72" s="352"/>
      <c r="D72" s="352"/>
      <c r="E72" s="352"/>
      <c r="F72" s="352"/>
      <c r="G72" s="353"/>
      <c r="H72" s="349"/>
      <c r="I72" s="260"/>
      <c r="J72" s="260"/>
      <c r="K72" s="1"/>
      <c r="L72" s="1"/>
      <c r="M72" s="1"/>
      <c r="N72" s="1"/>
    </row>
    <row r="73" spans="1:14" ht="12.75">
      <c r="A73" s="258"/>
      <c r="B73" s="346"/>
      <c r="C73" s="346"/>
      <c r="D73" s="346"/>
      <c r="E73" s="346"/>
      <c r="F73" s="346"/>
      <c r="G73" s="354"/>
      <c r="H73" s="355"/>
      <c r="I73" s="260"/>
      <c r="J73" s="260"/>
      <c r="K73" s="1"/>
      <c r="L73" s="1"/>
      <c r="M73" s="1"/>
      <c r="N73" s="1"/>
    </row>
    <row r="74" spans="1:14" ht="12.75">
      <c r="A74" s="347"/>
      <c r="B74" s="356"/>
      <c r="C74" s="356"/>
      <c r="D74" s="356"/>
      <c r="E74" s="356"/>
      <c r="F74" s="356"/>
      <c r="G74" s="2"/>
      <c r="H74" s="357"/>
      <c r="I74" s="260"/>
      <c r="J74" s="260"/>
      <c r="K74" s="1"/>
      <c r="L74" s="1"/>
      <c r="M74" s="1"/>
      <c r="N74" s="1"/>
    </row>
    <row r="75" spans="1:14" ht="12.75">
      <c r="A75" s="258"/>
      <c r="B75" s="346"/>
      <c r="C75" s="346"/>
      <c r="D75" s="346"/>
      <c r="E75" s="346"/>
      <c r="F75" s="346"/>
      <c r="G75" s="259"/>
      <c r="H75" s="259"/>
      <c r="I75" s="260"/>
      <c r="J75" s="260"/>
      <c r="K75" s="1"/>
      <c r="L75" s="1"/>
      <c r="M75" s="1"/>
      <c r="N75" s="1"/>
    </row>
    <row r="76" spans="1:14" ht="12.75">
      <c r="A76" s="258"/>
      <c r="B76" s="346"/>
      <c r="C76" s="346"/>
      <c r="D76" s="346"/>
      <c r="E76" s="346"/>
      <c r="F76" s="346"/>
      <c r="G76" s="259"/>
      <c r="H76" s="259"/>
      <c r="I76" s="260"/>
      <c r="J76" s="260"/>
      <c r="K76" s="1"/>
      <c r="L76" s="1"/>
      <c r="M76" s="1"/>
      <c r="N76" s="1"/>
    </row>
    <row r="77" spans="1:14" ht="12.75">
      <c r="A77" s="258"/>
      <c r="B77" s="346"/>
      <c r="C77" s="346"/>
      <c r="D77" s="346"/>
      <c r="E77" s="346"/>
      <c r="F77" s="346"/>
      <c r="G77" s="259"/>
      <c r="H77" s="259"/>
      <c r="I77" s="260"/>
      <c r="J77" s="260"/>
      <c r="K77" s="1"/>
      <c r="L77" s="1"/>
      <c r="M77" s="1"/>
      <c r="N77" s="1"/>
    </row>
    <row r="78" spans="1:14" ht="12.75">
      <c r="A78" s="258"/>
      <c r="B78" s="346"/>
      <c r="C78" s="346"/>
      <c r="D78" s="346"/>
      <c r="E78" s="346"/>
      <c r="F78" s="346"/>
      <c r="G78" s="259"/>
      <c r="H78" s="259"/>
      <c r="I78" s="260"/>
      <c r="J78" s="260"/>
      <c r="K78" s="1"/>
      <c r="L78" s="1"/>
      <c r="M78" s="1"/>
      <c r="N78" s="1"/>
    </row>
    <row r="79" spans="1:14" ht="12.75">
      <c r="A79" s="258"/>
      <c r="B79" s="259"/>
      <c r="C79" s="259"/>
      <c r="D79" s="259"/>
      <c r="E79" s="259"/>
      <c r="F79" s="259"/>
      <c r="G79" s="259"/>
      <c r="H79" s="259"/>
      <c r="I79" s="260"/>
      <c r="J79" s="260"/>
      <c r="K79" s="1"/>
      <c r="L79" s="1"/>
      <c r="M79" s="1"/>
      <c r="N79" s="1"/>
    </row>
    <row r="80" spans="1:14" ht="12.75">
      <c r="A80" s="258"/>
      <c r="B80" s="259"/>
      <c r="C80" s="259"/>
      <c r="D80" s="259"/>
      <c r="E80" s="259"/>
      <c r="F80" s="259"/>
      <c r="G80" s="259"/>
      <c r="H80" s="259"/>
      <c r="I80" s="1"/>
      <c r="J80" s="260"/>
      <c r="K80" s="1"/>
      <c r="L80" s="1"/>
      <c r="M80" s="1"/>
      <c r="N80" s="1"/>
    </row>
    <row r="81" spans="1:14" ht="12.75">
      <c r="A81" s="258"/>
      <c r="B81" s="259"/>
      <c r="C81" s="259"/>
      <c r="D81" s="259"/>
      <c r="E81" s="259"/>
      <c r="F81" s="259"/>
      <c r="G81" s="259"/>
      <c r="H81" s="259"/>
      <c r="I81" s="260"/>
      <c r="J81" s="260"/>
      <c r="K81" s="1"/>
      <c r="L81" s="1"/>
      <c r="M81" s="1"/>
      <c r="N81" s="1"/>
    </row>
    <row r="82" spans="1:14" ht="12.75">
      <c r="A82" s="258"/>
      <c r="B82" s="259"/>
      <c r="C82" s="259"/>
      <c r="D82" s="259"/>
      <c r="E82" s="259"/>
      <c r="F82" s="259"/>
      <c r="G82" s="259"/>
      <c r="H82" s="259"/>
      <c r="I82" s="1"/>
      <c r="J82" s="260"/>
      <c r="K82" s="1"/>
      <c r="L82" s="1"/>
      <c r="M82" s="1"/>
      <c r="N82" s="1"/>
    </row>
    <row r="83" spans="1:14" ht="12.75">
      <c r="A83" s="258"/>
      <c r="B83" s="259"/>
      <c r="C83" s="259"/>
      <c r="D83" s="259"/>
      <c r="E83" s="259"/>
      <c r="F83" s="259"/>
      <c r="G83" s="259"/>
      <c r="H83" s="259"/>
      <c r="I83" s="260"/>
      <c r="J83" s="260"/>
      <c r="K83" s="1"/>
      <c r="L83" s="1"/>
      <c r="M83" s="1"/>
      <c r="N83" s="1"/>
    </row>
    <row r="84" spans="1:14" ht="12.75">
      <c r="A84" s="258"/>
      <c r="B84" s="259"/>
      <c r="C84" s="259"/>
      <c r="D84" s="259"/>
      <c r="E84" s="259"/>
      <c r="F84" s="259"/>
      <c r="G84" s="259"/>
      <c r="H84" s="259"/>
      <c r="I84" s="260"/>
      <c r="J84" s="260"/>
      <c r="K84" s="1"/>
      <c r="L84" s="1"/>
      <c r="M84" s="1"/>
      <c r="N84" s="1"/>
    </row>
    <row r="85" spans="1:14" ht="12.75">
      <c r="A85" s="258"/>
      <c r="B85" s="259"/>
      <c r="C85" s="259"/>
      <c r="D85" s="259"/>
      <c r="E85" s="259"/>
      <c r="F85" s="259"/>
      <c r="G85" s="259"/>
      <c r="H85" s="259"/>
      <c r="I85" s="260"/>
      <c r="J85" s="260"/>
      <c r="K85" s="1"/>
      <c r="L85" s="1"/>
      <c r="M85" s="1"/>
      <c r="N85" s="1"/>
    </row>
    <row r="86" spans="1:14" ht="12.75">
      <c r="A86" s="177"/>
      <c r="B86" s="256"/>
      <c r="C86" s="341"/>
      <c r="D86" s="341"/>
      <c r="E86" s="177"/>
      <c r="F86" s="177"/>
      <c r="G86" s="177"/>
      <c r="H86" s="177"/>
      <c r="I86" s="177"/>
      <c r="J86" s="177"/>
      <c r="K86" s="1"/>
      <c r="L86" s="1"/>
      <c r="M86" s="1"/>
      <c r="N86" s="1"/>
    </row>
    <row r="87" spans="1:14" ht="12.75">
      <c r="A87" s="177"/>
      <c r="B87" s="256"/>
      <c r="C87" s="341"/>
      <c r="D87" s="341"/>
      <c r="E87" s="177"/>
      <c r="F87" s="177"/>
      <c r="G87" s="177"/>
      <c r="H87" s="177"/>
      <c r="I87" s="177"/>
      <c r="J87" s="177"/>
      <c r="K87" s="1"/>
      <c r="L87" s="1"/>
      <c r="M87" s="1"/>
      <c r="N87" s="1"/>
    </row>
    <row r="88" spans="1:14" ht="12.75">
      <c r="A88" s="177"/>
      <c r="B88" s="2"/>
      <c r="C88" s="177"/>
      <c r="D88" s="177"/>
      <c r="E88" s="177"/>
      <c r="F88" s="177"/>
      <c r="G88" s="177"/>
      <c r="H88" s="177"/>
      <c r="I88" s="2"/>
      <c r="J88" s="177"/>
      <c r="K88" s="1"/>
      <c r="L88" s="1"/>
      <c r="M88" s="1"/>
      <c r="N88" s="1"/>
    </row>
    <row r="89" spans="1:14" ht="12.75">
      <c r="A89" s="177"/>
      <c r="B89" s="177"/>
      <c r="C89" s="177"/>
      <c r="D89" s="177"/>
      <c r="E89" s="177"/>
      <c r="F89" s="177"/>
      <c r="G89" s="177"/>
      <c r="H89" s="177"/>
      <c r="I89" s="256"/>
      <c r="J89" s="257"/>
      <c r="K89" s="1"/>
      <c r="L89" s="1"/>
      <c r="M89" s="1"/>
      <c r="N89" s="1"/>
    </row>
    <row r="90" spans="1:14" ht="12.75">
      <c r="A90" s="342"/>
      <c r="B90" s="342"/>
      <c r="C90" s="342"/>
      <c r="D90" s="342"/>
      <c r="E90" s="342"/>
      <c r="F90" s="342"/>
      <c r="G90" s="342"/>
      <c r="H90" s="342"/>
      <c r="I90" s="342"/>
      <c r="J90" s="342"/>
      <c r="K90" s="1"/>
      <c r="L90" s="1"/>
      <c r="M90" s="1"/>
      <c r="N90" s="1"/>
    </row>
    <row r="91" spans="1:14" ht="12.75">
      <c r="A91" s="358"/>
      <c r="B91" s="359"/>
      <c r="C91" s="359"/>
      <c r="D91" s="359"/>
      <c r="E91" s="359"/>
      <c r="F91" s="359"/>
      <c r="G91" s="315"/>
      <c r="H91" s="315"/>
      <c r="I91" s="343"/>
      <c r="J91" s="343"/>
      <c r="K91" s="1"/>
      <c r="L91" s="1"/>
      <c r="M91" s="1"/>
      <c r="N91" s="1"/>
    </row>
    <row r="92" spans="1:14" ht="12.75">
      <c r="A92" s="360"/>
      <c r="B92" s="361"/>
      <c r="C92" s="362"/>
      <c r="D92" s="362"/>
      <c r="E92" s="362"/>
      <c r="F92" s="362"/>
      <c r="G92" s="363"/>
      <c r="H92" s="363"/>
      <c r="I92" s="262"/>
      <c r="J92" s="262"/>
      <c r="K92" s="1"/>
      <c r="L92" s="1"/>
      <c r="M92" s="1"/>
      <c r="N92" s="1"/>
    </row>
    <row r="93" spans="1:14" ht="12.75">
      <c r="A93" s="364"/>
      <c r="B93" s="365"/>
      <c r="C93" s="365"/>
      <c r="D93" s="365"/>
      <c r="E93" s="365"/>
      <c r="F93" s="365"/>
      <c r="G93" s="366"/>
      <c r="H93" s="366"/>
      <c r="I93" s="262"/>
      <c r="J93" s="262"/>
      <c r="K93" s="1"/>
      <c r="L93" s="1"/>
      <c r="M93" s="1"/>
      <c r="N93" s="1"/>
    </row>
    <row r="94" spans="1:14" ht="12.75">
      <c r="A94" s="364"/>
      <c r="B94" s="365"/>
      <c r="C94" s="365"/>
      <c r="D94" s="365"/>
      <c r="E94" s="365"/>
      <c r="F94" s="365"/>
      <c r="G94" s="366"/>
      <c r="H94" s="367"/>
      <c r="I94" s="262"/>
      <c r="J94" s="262"/>
      <c r="K94" s="1"/>
      <c r="L94" s="1"/>
      <c r="M94" s="1"/>
      <c r="N94" s="1"/>
    </row>
    <row r="95" spans="1:14" ht="12.75">
      <c r="A95" s="364"/>
      <c r="B95" s="365"/>
      <c r="C95" s="365"/>
      <c r="D95" s="365"/>
      <c r="E95" s="365"/>
      <c r="F95" s="365"/>
      <c r="G95" s="366"/>
      <c r="H95" s="366"/>
      <c r="I95" s="262"/>
      <c r="J95" s="262"/>
      <c r="K95" s="1"/>
      <c r="L95" s="1"/>
      <c r="M95" s="1"/>
      <c r="N95" s="1"/>
    </row>
    <row r="96" spans="1:14" ht="12.75">
      <c r="A96" s="364"/>
      <c r="B96" s="368"/>
      <c r="C96" s="365"/>
      <c r="D96" s="365"/>
      <c r="E96" s="365"/>
      <c r="F96" s="365"/>
      <c r="G96" s="366"/>
      <c r="H96" s="367"/>
      <c r="I96" s="262"/>
      <c r="J96" s="262"/>
      <c r="K96" s="1"/>
      <c r="L96" s="1"/>
      <c r="M96" s="1"/>
      <c r="N96" s="1"/>
    </row>
    <row r="97" spans="1:14" ht="12.75">
      <c r="A97" s="364"/>
      <c r="B97" s="365"/>
      <c r="C97" s="365"/>
      <c r="D97" s="365"/>
      <c r="E97" s="365"/>
      <c r="F97" s="365"/>
      <c r="G97" s="366"/>
      <c r="H97" s="367"/>
      <c r="I97" s="262"/>
      <c r="J97" s="262"/>
      <c r="K97" s="1"/>
      <c r="L97" s="1"/>
      <c r="M97" s="1"/>
      <c r="N97" s="1"/>
    </row>
    <row r="98" spans="1:14" ht="12.75">
      <c r="A98" s="360"/>
      <c r="B98" s="362"/>
      <c r="C98" s="362"/>
      <c r="D98" s="362"/>
      <c r="E98" s="362"/>
      <c r="F98" s="362"/>
      <c r="G98" s="363"/>
      <c r="H98" s="363"/>
      <c r="I98" s="262"/>
      <c r="J98" s="262"/>
      <c r="K98" s="1"/>
      <c r="L98" s="1"/>
      <c r="M98" s="1"/>
      <c r="N98" s="1"/>
    </row>
    <row r="99" spans="1:14" ht="12.75">
      <c r="A99" s="369"/>
      <c r="B99" s="362"/>
      <c r="C99" s="370"/>
      <c r="D99" s="370"/>
      <c r="E99" s="370"/>
      <c r="F99" s="370"/>
      <c r="G99" s="367"/>
      <c r="H99" s="367"/>
      <c r="I99" s="262"/>
      <c r="J99" s="262"/>
      <c r="K99" s="1"/>
      <c r="L99" s="1"/>
      <c r="M99" s="1"/>
      <c r="N99" s="1"/>
    </row>
    <row r="100" spans="1:14" ht="12.75">
      <c r="A100" s="369"/>
      <c r="B100" s="370"/>
      <c r="C100" s="370"/>
      <c r="D100" s="370"/>
      <c r="E100" s="370"/>
      <c r="F100" s="370"/>
      <c r="G100" s="367"/>
      <c r="H100" s="367"/>
      <c r="I100" s="262"/>
      <c r="J100" s="262"/>
      <c r="K100" s="1"/>
      <c r="L100" s="1"/>
      <c r="M100" s="1"/>
      <c r="N100" s="1"/>
    </row>
    <row r="101" spans="1:14" ht="12.75">
      <c r="A101" s="360"/>
      <c r="B101" s="362"/>
      <c r="C101" s="362"/>
      <c r="D101" s="362"/>
      <c r="E101" s="362"/>
      <c r="F101" s="362"/>
      <c r="G101" s="363"/>
      <c r="H101" s="363"/>
      <c r="I101" s="262"/>
      <c r="J101" s="262"/>
      <c r="K101" s="1"/>
      <c r="L101" s="1"/>
      <c r="M101" s="1"/>
      <c r="N101" s="1"/>
    </row>
    <row r="102" spans="1:14" ht="12.75">
      <c r="A102" s="360"/>
      <c r="B102" s="362"/>
      <c r="C102" s="362"/>
      <c r="D102" s="362"/>
      <c r="E102" s="362"/>
      <c r="F102" s="362"/>
      <c r="G102" s="363"/>
      <c r="H102" s="363"/>
      <c r="I102" s="262"/>
      <c r="J102" s="262"/>
      <c r="K102" s="1"/>
      <c r="L102" s="1"/>
      <c r="M102" s="1"/>
      <c r="N102" s="1"/>
    </row>
    <row r="103" spans="1:14" ht="12.75">
      <c r="A103" s="369"/>
      <c r="B103" s="371"/>
      <c r="C103" s="371"/>
      <c r="D103" s="371"/>
      <c r="E103" s="371"/>
      <c r="F103" s="371"/>
      <c r="G103" s="366"/>
      <c r="H103" s="366"/>
      <c r="I103" s="262"/>
      <c r="J103" s="262"/>
      <c r="K103" s="1"/>
      <c r="L103" s="1"/>
      <c r="M103" s="1"/>
      <c r="N103" s="1"/>
    </row>
    <row r="104" spans="1:14" ht="12.75">
      <c r="A104" s="369"/>
      <c r="B104" s="371"/>
      <c r="C104" s="371"/>
      <c r="D104" s="371"/>
      <c r="E104" s="371"/>
      <c r="F104" s="371"/>
      <c r="G104" s="364"/>
      <c r="H104" s="366"/>
      <c r="I104" s="262"/>
      <c r="J104" s="262"/>
      <c r="K104" s="1"/>
      <c r="L104" s="1"/>
      <c r="M104" s="1"/>
      <c r="N104" s="1"/>
    </row>
    <row r="105" spans="1:14" ht="12.75">
      <c r="A105" s="369"/>
      <c r="B105" s="371"/>
      <c r="C105" s="371"/>
      <c r="D105" s="371"/>
      <c r="E105" s="371"/>
      <c r="F105" s="371"/>
      <c r="G105" s="366"/>
      <c r="H105" s="366"/>
      <c r="I105" s="262"/>
      <c r="J105" s="262"/>
      <c r="K105" s="1"/>
      <c r="L105" s="1"/>
      <c r="M105" s="1"/>
      <c r="N105" s="1"/>
    </row>
    <row r="106" spans="1:14" ht="12.75">
      <c r="A106" s="369"/>
      <c r="B106" s="371"/>
      <c r="C106" s="371"/>
      <c r="D106" s="371"/>
      <c r="E106" s="371"/>
      <c r="F106" s="371"/>
      <c r="G106" s="364"/>
      <c r="H106" s="366"/>
      <c r="I106" s="363"/>
      <c r="J106" s="363"/>
      <c r="K106" s="1"/>
      <c r="L106" s="1"/>
      <c r="M106" s="1"/>
      <c r="N106" s="1"/>
    </row>
    <row r="107" spans="1:14" ht="12.75">
      <c r="A107" s="369"/>
      <c r="B107" s="371"/>
      <c r="C107" s="371"/>
      <c r="D107" s="371"/>
      <c r="E107" s="371"/>
      <c r="F107" s="371"/>
      <c r="G107" s="364"/>
      <c r="H107" s="366"/>
      <c r="I107" s="262"/>
      <c r="J107" s="262"/>
      <c r="K107" s="1"/>
      <c r="L107" s="1"/>
      <c r="M107" s="1"/>
      <c r="N107" s="1"/>
    </row>
    <row r="108" spans="1:14" ht="12.75">
      <c r="A108" s="369"/>
      <c r="B108" s="371"/>
      <c r="C108" s="371"/>
      <c r="D108" s="371"/>
      <c r="E108" s="371"/>
      <c r="F108" s="371"/>
      <c r="G108" s="364"/>
      <c r="H108" s="366"/>
      <c r="I108" s="262"/>
      <c r="J108" s="262"/>
      <c r="K108" s="1"/>
      <c r="L108" s="1"/>
      <c r="M108" s="1"/>
      <c r="N108" s="1"/>
    </row>
    <row r="109" spans="1:14" ht="12.75">
      <c r="A109" s="369"/>
      <c r="B109" s="365"/>
      <c r="C109" s="365"/>
      <c r="D109" s="365"/>
      <c r="E109" s="365"/>
      <c r="F109" s="365"/>
      <c r="G109" s="364"/>
      <c r="H109" s="366"/>
      <c r="I109" s="262"/>
      <c r="J109" s="262"/>
      <c r="K109" s="1"/>
      <c r="L109" s="1"/>
      <c r="M109" s="1"/>
      <c r="N109" s="1"/>
    </row>
    <row r="110" spans="1:14" ht="12.75">
      <c r="A110" s="369"/>
      <c r="B110" s="365"/>
      <c r="C110" s="365"/>
      <c r="D110" s="365"/>
      <c r="E110" s="365"/>
      <c r="F110" s="365"/>
      <c r="G110" s="364"/>
      <c r="H110" s="366"/>
      <c r="I110" s="262"/>
      <c r="J110" s="262"/>
      <c r="K110" s="1"/>
      <c r="L110" s="1"/>
      <c r="M110" s="1"/>
      <c r="N110" s="1"/>
    </row>
    <row r="111" spans="1:14" ht="12.75">
      <c r="A111" s="369"/>
      <c r="B111" s="365"/>
      <c r="C111" s="365"/>
      <c r="D111" s="365"/>
      <c r="E111" s="365"/>
      <c r="F111" s="365"/>
      <c r="G111" s="364"/>
      <c r="H111" s="366"/>
      <c r="I111" s="262"/>
      <c r="J111" s="262"/>
      <c r="K111" s="1"/>
      <c r="L111" s="1"/>
      <c r="M111" s="1"/>
      <c r="N111" s="1"/>
    </row>
    <row r="112" spans="1:14" ht="12.75">
      <c r="A112" s="369"/>
      <c r="B112" s="365"/>
      <c r="C112" s="365"/>
      <c r="D112" s="365"/>
      <c r="E112" s="365"/>
      <c r="F112" s="365"/>
      <c r="G112" s="364"/>
      <c r="H112" s="366"/>
      <c r="I112" s="262"/>
      <c r="J112" s="262"/>
      <c r="K112" s="1"/>
      <c r="L112" s="1"/>
      <c r="M112" s="1"/>
      <c r="N112" s="1"/>
    </row>
    <row r="113" spans="1:14" ht="12.75">
      <c r="A113" s="369"/>
      <c r="B113" s="365"/>
      <c r="C113" s="365"/>
      <c r="D113" s="365"/>
      <c r="E113" s="365"/>
      <c r="F113" s="365"/>
      <c r="G113" s="364"/>
      <c r="H113" s="366"/>
      <c r="I113" s="262"/>
      <c r="J113" s="262"/>
      <c r="K113" s="1"/>
      <c r="L113" s="1"/>
      <c r="M113" s="1"/>
      <c r="N113" s="1"/>
    </row>
    <row r="114" spans="1:14" ht="12.75">
      <c r="A114" s="372"/>
      <c r="B114" s="365"/>
      <c r="C114" s="365"/>
      <c r="D114" s="365"/>
      <c r="E114" s="365"/>
      <c r="F114" s="365"/>
      <c r="G114" s="364"/>
      <c r="H114" s="366"/>
      <c r="I114" s="262"/>
      <c r="J114" s="262"/>
      <c r="K114" s="1"/>
      <c r="L114" s="1"/>
      <c r="M114" s="1"/>
      <c r="N114" s="1"/>
    </row>
    <row r="115" spans="1:14" ht="12.75">
      <c r="A115" s="369"/>
      <c r="B115" s="373"/>
      <c r="C115" s="373"/>
      <c r="D115" s="373"/>
      <c r="E115" s="373"/>
      <c r="F115" s="373"/>
      <c r="G115" s="364"/>
      <c r="H115" s="364"/>
      <c r="I115" s="262"/>
      <c r="J115" s="262"/>
      <c r="K115" s="1"/>
      <c r="L115" s="1"/>
      <c r="M115" s="1"/>
      <c r="N115" s="1"/>
    </row>
    <row r="116" spans="1:14" ht="12.75">
      <c r="A116" s="369"/>
      <c r="B116" s="373"/>
      <c r="C116" s="373"/>
      <c r="D116" s="373"/>
      <c r="E116" s="373"/>
      <c r="F116" s="373"/>
      <c r="G116" s="364"/>
      <c r="H116" s="364"/>
      <c r="I116" s="262"/>
      <c r="J116" s="262"/>
      <c r="K116" s="1"/>
      <c r="L116" s="1"/>
      <c r="M116" s="1"/>
      <c r="N116" s="1"/>
    </row>
    <row r="117" spans="1:14" ht="12.75">
      <c r="A117" s="369"/>
      <c r="B117" s="365"/>
      <c r="C117" s="365"/>
      <c r="D117" s="365"/>
      <c r="E117" s="365"/>
      <c r="F117" s="365"/>
      <c r="G117" s="364"/>
      <c r="H117" s="364"/>
      <c r="I117" s="262"/>
      <c r="J117" s="262"/>
      <c r="K117" s="1"/>
      <c r="L117" s="1"/>
      <c r="M117" s="1"/>
      <c r="N117" s="1"/>
    </row>
    <row r="118" spans="1:14" ht="12.75">
      <c r="A118" s="360"/>
      <c r="B118" s="368"/>
      <c r="C118" s="365"/>
      <c r="D118" s="365"/>
      <c r="E118" s="365"/>
      <c r="F118" s="365"/>
      <c r="G118" s="262"/>
      <c r="H118" s="262"/>
      <c r="I118" s="262"/>
      <c r="J118" s="262"/>
      <c r="K118" s="1"/>
      <c r="L118" s="1"/>
      <c r="M118" s="1"/>
      <c r="N118" s="1"/>
    </row>
    <row r="119" spans="1:14" ht="12.75">
      <c r="A119" s="369"/>
      <c r="B119" s="365"/>
      <c r="C119" s="365"/>
      <c r="D119" s="365"/>
      <c r="E119" s="365"/>
      <c r="F119" s="365"/>
      <c r="G119" s="364"/>
      <c r="H119" s="364"/>
      <c r="I119" s="262"/>
      <c r="J119" s="262"/>
      <c r="K119" s="1"/>
      <c r="L119" s="1"/>
      <c r="M119" s="1"/>
      <c r="N119" s="1"/>
    </row>
    <row r="120" spans="1:14" ht="12.75">
      <c r="A120" s="369"/>
      <c r="B120" s="365"/>
      <c r="C120" s="365"/>
      <c r="D120" s="365"/>
      <c r="E120" s="365"/>
      <c r="F120" s="365"/>
      <c r="G120" s="364"/>
      <c r="H120" s="364"/>
      <c r="I120" s="262"/>
      <c r="J120" s="262"/>
      <c r="K120" s="1"/>
      <c r="L120" s="1"/>
      <c r="M120" s="1"/>
      <c r="N120" s="1"/>
    </row>
    <row r="121" spans="1:14" ht="12.75">
      <c r="A121" s="369"/>
      <c r="B121" s="365"/>
      <c r="C121" s="365"/>
      <c r="D121" s="365"/>
      <c r="E121" s="365"/>
      <c r="F121" s="365"/>
      <c r="G121" s="364"/>
      <c r="H121" s="364"/>
      <c r="I121" s="262"/>
      <c r="J121" s="262"/>
      <c r="K121" s="1"/>
      <c r="L121" s="1"/>
      <c r="M121" s="1"/>
      <c r="N121" s="1"/>
    </row>
    <row r="122" spans="1:14" ht="12.75">
      <c r="A122" s="369"/>
      <c r="B122" s="365"/>
      <c r="C122" s="365"/>
      <c r="D122" s="365"/>
      <c r="E122" s="365"/>
      <c r="F122" s="365"/>
      <c r="G122" s="364"/>
      <c r="H122" s="364"/>
      <c r="I122" s="262"/>
      <c r="J122" s="262"/>
      <c r="K122" s="1"/>
      <c r="L122" s="1"/>
      <c r="M122" s="1"/>
      <c r="N122" s="1"/>
    </row>
    <row r="123" spans="1:14" ht="12.75">
      <c r="A123" s="360"/>
      <c r="B123" s="362"/>
      <c r="C123" s="362"/>
      <c r="D123" s="362"/>
      <c r="E123" s="362"/>
      <c r="F123" s="362"/>
      <c r="G123" s="364"/>
      <c r="H123" s="364"/>
      <c r="I123" s="262"/>
      <c r="J123" s="262"/>
      <c r="K123" s="1"/>
      <c r="L123" s="1"/>
      <c r="M123" s="1"/>
      <c r="N123" s="1"/>
    </row>
    <row r="124" spans="1:14" ht="12.75">
      <c r="A124" s="261"/>
      <c r="B124" s="223"/>
      <c r="C124" s="261"/>
      <c r="D124" s="261"/>
      <c r="E124" s="261"/>
      <c r="F124" s="261"/>
      <c r="G124" s="261"/>
      <c r="H124" s="261"/>
      <c r="I124" s="343"/>
      <c r="J124" s="343"/>
      <c r="K124" s="1"/>
      <c r="L124" s="1"/>
      <c r="M124" s="1"/>
      <c r="N124" s="1"/>
    </row>
    <row r="125" spans="1:14" ht="12.75">
      <c r="A125" s="374"/>
      <c r="B125" s="375"/>
      <c r="C125" s="375"/>
      <c r="D125" s="375"/>
      <c r="E125" s="375"/>
      <c r="F125" s="375"/>
      <c r="G125" s="262"/>
      <c r="H125" s="262"/>
      <c r="I125" s="262"/>
      <c r="J125" s="262"/>
      <c r="K125" s="1"/>
      <c r="L125" s="1"/>
      <c r="M125" s="1"/>
      <c r="N125" s="1"/>
    </row>
    <row r="126" spans="1:14" ht="12.75">
      <c r="A126" s="374"/>
      <c r="B126" s="375"/>
      <c r="C126" s="375"/>
      <c r="D126" s="375"/>
      <c r="E126" s="375"/>
      <c r="F126" s="375"/>
      <c r="G126" s="262"/>
      <c r="H126" s="262"/>
      <c r="I126" s="262"/>
      <c r="J126" s="262"/>
      <c r="K126" s="1"/>
      <c r="L126" s="1"/>
      <c r="M126" s="1"/>
      <c r="N126" s="1"/>
    </row>
    <row r="127" spans="1:14" ht="12.75">
      <c r="A127" s="261"/>
      <c r="B127" s="371"/>
      <c r="C127" s="371"/>
      <c r="D127" s="371"/>
      <c r="E127" s="371"/>
      <c r="F127" s="371"/>
      <c r="G127" s="262"/>
      <c r="H127" s="364"/>
      <c r="I127" s="262"/>
      <c r="J127" s="262"/>
      <c r="K127" s="1"/>
      <c r="L127" s="1"/>
      <c r="M127" s="1"/>
      <c r="N127" s="1"/>
    </row>
    <row r="128" spans="1:14" ht="12.75">
      <c r="A128" s="261"/>
      <c r="B128" s="376"/>
      <c r="C128" s="376"/>
      <c r="D128" s="376"/>
      <c r="E128" s="376"/>
      <c r="F128" s="376"/>
      <c r="G128" s="262"/>
      <c r="H128" s="364"/>
      <c r="I128" s="262"/>
      <c r="J128" s="262"/>
      <c r="K128" s="1"/>
      <c r="L128" s="1"/>
      <c r="M128" s="1"/>
      <c r="N128" s="1"/>
    </row>
    <row r="129" spans="1:14" ht="12.75">
      <c r="A129" s="358"/>
      <c r="B129" s="371"/>
      <c r="C129" s="371"/>
      <c r="D129" s="371"/>
      <c r="E129" s="371"/>
      <c r="F129" s="371"/>
      <c r="G129" s="262"/>
      <c r="H129" s="364"/>
      <c r="I129" s="262"/>
      <c r="J129" s="262"/>
      <c r="K129" s="1"/>
      <c r="L129" s="1"/>
      <c r="M129" s="1"/>
      <c r="N129" s="1"/>
    </row>
    <row r="130" spans="1:14" ht="12.75">
      <c r="A130" s="358"/>
      <c r="B130" s="376"/>
      <c r="C130" s="376"/>
      <c r="D130" s="376"/>
      <c r="E130" s="376"/>
      <c r="F130" s="376"/>
      <c r="G130" s="262"/>
      <c r="H130" s="364"/>
      <c r="I130" s="262"/>
      <c r="J130" s="262"/>
      <c r="K130" s="1"/>
      <c r="L130" s="1"/>
      <c r="M130" s="1"/>
      <c r="N130" s="1"/>
    </row>
    <row r="131" spans="1:14" ht="12.75">
      <c r="A131" s="261"/>
      <c r="B131" s="261"/>
      <c r="C131" s="261"/>
      <c r="D131" s="261"/>
      <c r="E131" s="261"/>
      <c r="F131" s="261"/>
      <c r="G131" s="261"/>
      <c r="H131" s="261"/>
      <c r="I131" s="262"/>
      <c r="J131" s="262"/>
      <c r="K131" s="1"/>
      <c r="L131" s="1"/>
      <c r="M131" s="1"/>
      <c r="N131" s="1"/>
    </row>
    <row r="132" spans="1:14" ht="15.75">
      <c r="A132" s="177"/>
      <c r="B132" s="177"/>
      <c r="C132" s="177"/>
      <c r="D132" s="177"/>
      <c r="E132" s="177"/>
      <c r="F132" s="177"/>
      <c r="G132" s="177"/>
      <c r="H132" s="177"/>
      <c r="I132" s="263"/>
      <c r="J132" s="263"/>
      <c r="K132" s="1"/>
      <c r="L132" s="1"/>
      <c r="M132" s="1"/>
      <c r="N132" s="1"/>
    </row>
    <row r="133" spans="1:14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1:14" ht="12.75">
      <c r="K140" s="1"/>
      <c r="L140" s="1"/>
      <c r="M140" s="1"/>
      <c r="N140" s="1"/>
    </row>
    <row r="141" spans="11:14" ht="12.75">
      <c r="K141" s="1"/>
      <c r="L141" s="1"/>
      <c r="M141" s="1"/>
      <c r="N141" s="1"/>
    </row>
    <row r="142" spans="11:14" ht="12.75">
      <c r="K142" s="1"/>
      <c r="L142" s="1"/>
      <c r="M142" s="1"/>
      <c r="N142" s="1"/>
    </row>
    <row r="143" spans="11:14" ht="12.75">
      <c r="K143" s="1"/>
      <c r="L143" s="1"/>
      <c r="M143" s="1"/>
      <c r="N143" s="1"/>
    </row>
    <row r="144" spans="11:14" ht="12.75">
      <c r="K144" s="1"/>
      <c r="L144" s="1"/>
      <c r="M144" s="1"/>
      <c r="N144" s="1"/>
    </row>
    <row r="145" spans="11:14" ht="12.75">
      <c r="K145" s="1"/>
      <c r="L145" s="1"/>
      <c r="M145" s="1"/>
      <c r="N145" s="1"/>
    </row>
    <row r="146" spans="11:14" ht="12.75">
      <c r="K146" s="1"/>
      <c r="L146" s="1"/>
      <c r="M146" s="1"/>
      <c r="N146" s="1"/>
    </row>
    <row r="147" spans="11:14" ht="12.75">
      <c r="K147" s="1"/>
      <c r="L147" s="1"/>
      <c r="M147" s="1"/>
      <c r="N147" s="1"/>
    </row>
    <row r="148" spans="11:14" ht="12.75">
      <c r="K148" s="1"/>
      <c r="L148" s="1"/>
      <c r="M148" s="1"/>
      <c r="N148" s="1"/>
    </row>
    <row r="149" spans="11:14" ht="12.75">
      <c r="K149" s="1"/>
      <c r="L149" s="1"/>
      <c r="M149" s="1"/>
      <c r="N149" s="1"/>
    </row>
    <row r="150" spans="11:14" ht="12.75">
      <c r="K150" s="1"/>
      <c r="L150" s="1"/>
      <c r="M150" s="1"/>
      <c r="N150" s="1"/>
    </row>
    <row r="151" spans="11:14" ht="12.75">
      <c r="K151" s="1"/>
      <c r="L151" s="1"/>
      <c r="M151" s="1"/>
      <c r="N151" s="1"/>
    </row>
    <row r="152" spans="11:14" ht="12.75">
      <c r="K152" s="1"/>
      <c r="L152" s="1"/>
      <c r="M152" s="1"/>
      <c r="N152" s="1"/>
    </row>
    <row r="153" spans="11:14" ht="12.75">
      <c r="K153" s="1"/>
      <c r="L153" s="1"/>
      <c r="M153" s="1"/>
      <c r="N153" s="1"/>
    </row>
    <row r="154" spans="11:14" ht="12.75">
      <c r="K154" s="1"/>
      <c r="L154" s="1"/>
      <c r="M154" s="1"/>
      <c r="N154" s="1"/>
    </row>
    <row r="155" spans="11:14" ht="12.75">
      <c r="K155" s="1"/>
      <c r="L155" s="1"/>
      <c r="M155" s="1"/>
      <c r="N155" s="1"/>
    </row>
    <row r="156" spans="11:14" ht="12.75">
      <c r="K156" s="1"/>
      <c r="L156" s="1"/>
      <c r="M156" s="1"/>
      <c r="N156" s="1"/>
    </row>
    <row r="157" spans="11:14" ht="12.75">
      <c r="K157" s="1"/>
      <c r="L157" s="1"/>
      <c r="M157" s="1"/>
      <c r="N157" s="1"/>
    </row>
    <row r="158" spans="11:14" ht="12.75">
      <c r="K158" s="1"/>
      <c r="L158" s="1"/>
      <c r="M158" s="1"/>
      <c r="N158" s="1"/>
    </row>
    <row r="159" spans="11:14" ht="12.75">
      <c r="K159" s="1"/>
      <c r="L159" s="1"/>
      <c r="M159" s="1"/>
      <c r="N159" s="1"/>
    </row>
    <row r="160" spans="11:14" ht="12.75">
      <c r="K160" s="1"/>
      <c r="L160" s="1"/>
      <c r="M160" s="1"/>
      <c r="N160" s="1"/>
    </row>
    <row r="161" spans="11:14" ht="12.75">
      <c r="K161" s="1"/>
      <c r="L161" s="1"/>
      <c r="M161" s="1"/>
      <c r="N161" s="1"/>
    </row>
    <row r="162" spans="11:14" ht="12.75">
      <c r="K162" s="1"/>
      <c r="L162" s="1"/>
      <c r="M162" s="1"/>
      <c r="N162" s="1"/>
    </row>
    <row r="163" spans="11:14" ht="12.75">
      <c r="K163" s="1"/>
      <c r="L163" s="1"/>
      <c r="M163" s="1"/>
      <c r="N163" s="1"/>
    </row>
    <row r="164" spans="11:14" ht="12.75">
      <c r="K164" s="1"/>
      <c r="L164" s="1"/>
      <c r="M164" s="1"/>
      <c r="N164" s="1"/>
    </row>
    <row r="165" spans="11:14" ht="12.75">
      <c r="K165" s="1"/>
      <c r="L165" s="1"/>
      <c r="M165" s="1"/>
      <c r="N165" s="1"/>
    </row>
    <row r="166" spans="11:14" ht="12.75">
      <c r="K166" s="1"/>
      <c r="L166" s="1"/>
      <c r="M166" s="1"/>
      <c r="N166" s="1"/>
    </row>
    <row r="167" spans="11:14" ht="12.75">
      <c r="K167" s="1"/>
      <c r="L167" s="1"/>
      <c r="M167" s="1"/>
      <c r="N167" s="1"/>
    </row>
    <row r="168" spans="11:14" ht="12.75">
      <c r="K168" s="1"/>
      <c r="L168" s="1"/>
      <c r="M168" s="1"/>
      <c r="N168" s="1"/>
    </row>
    <row r="169" spans="11:14" ht="12.75">
      <c r="K169" s="1"/>
      <c r="L169" s="1"/>
      <c r="M169" s="1"/>
      <c r="N169" s="1"/>
    </row>
    <row r="170" spans="11:14" ht="12.75">
      <c r="K170" s="1"/>
      <c r="L170" s="1"/>
      <c r="M170" s="1"/>
      <c r="N170" s="1"/>
    </row>
    <row r="171" spans="11:14" ht="12.75">
      <c r="K171" s="1"/>
      <c r="L171" s="1"/>
      <c r="M171" s="1"/>
      <c r="N171" s="1"/>
    </row>
    <row r="172" spans="11:14" ht="12.75">
      <c r="K172" s="1"/>
      <c r="L172" s="1"/>
      <c r="M172" s="1"/>
      <c r="N172" s="1"/>
    </row>
    <row r="173" spans="11:14" ht="12.75">
      <c r="K173" s="1"/>
      <c r="L173" s="1"/>
      <c r="M173" s="1"/>
      <c r="N173" s="1"/>
    </row>
    <row r="174" spans="11:14" ht="12.75">
      <c r="K174" s="1"/>
      <c r="L174" s="1"/>
      <c r="M174" s="1"/>
      <c r="N174" s="1"/>
    </row>
    <row r="175" spans="11:14" ht="12.75">
      <c r="K175" s="1"/>
      <c r="L175" s="1"/>
      <c r="M175" s="1"/>
      <c r="N175" s="1"/>
    </row>
    <row r="176" spans="11:14" ht="12.75">
      <c r="K176" s="1"/>
      <c r="L176" s="1"/>
      <c r="M176" s="1"/>
      <c r="N176" s="1"/>
    </row>
    <row r="177" spans="11:14" ht="12.75">
      <c r="K177" s="1"/>
      <c r="L177" s="1"/>
      <c r="M177" s="1"/>
      <c r="N177" s="1"/>
    </row>
    <row r="178" spans="11:14" ht="12.75">
      <c r="K178" s="1"/>
      <c r="L178" s="1"/>
      <c r="M178" s="1"/>
      <c r="N178" s="1"/>
    </row>
    <row r="179" spans="11:14" ht="12.75">
      <c r="K179" s="1"/>
      <c r="L179" s="1"/>
      <c r="M179" s="1"/>
      <c r="N179" s="1"/>
    </row>
    <row r="180" spans="11:14" ht="12.75">
      <c r="K180" s="1"/>
      <c r="L180" s="1"/>
      <c r="M180" s="1"/>
      <c r="N180" s="1"/>
    </row>
    <row r="181" spans="11:14" ht="12.75">
      <c r="K181" s="1"/>
      <c r="L181" s="1"/>
      <c r="M181" s="1"/>
      <c r="N181" s="1"/>
    </row>
    <row r="182" spans="11:14" ht="12.75">
      <c r="K182" s="1"/>
      <c r="L182" s="1"/>
      <c r="M182" s="1"/>
      <c r="N182" s="1"/>
    </row>
    <row r="183" spans="11:14" ht="12.75">
      <c r="K183" s="1"/>
      <c r="L183" s="1"/>
      <c r="M183" s="1"/>
      <c r="N183" s="1"/>
    </row>
    <row r="184" spans="11:14" ht="12.75">
      <c r="K184" s="1"/>
      <c r="L184" s="1"/>
      <c r="M184" s="1"/>
      <c r="N184" s="1"/>
    </row>
  </sheetData>
  <sheetProtection/>
  <mergeCells count="81">
    <mergeCell ref="B20:G20"/>
    <mergeCell ref="A22:A23"/>
    <mergeCell ref="B4:G4"/>
    <mergeCell ref="A6:A7"/>
    <mergeCell ref="B6:B7"/>
    <mergeCell ref="C6:C7"/>
    <mergeCell ref="E6:E7"/>
    <mergeCell ref="F6:F7"/>
    <mergeCell ref="A38:A39"/>
    <mergeCell ref="B38:B39"/>
    <mergeCell ref="C38:C39"/>
    <mergeCell ref="E38:E39"/>
    <mergeCell ref="B62:F62"/>
    <mergeCell ref="B63:F63"/>
    <mergeCell ref="B22:B23"/>
    <mergeCell ref="C22:C23"/>
    <mergeCell ref="E22:E23"/>
    <mergeCell ref="F22:F23"/>
    <mergeCell ref="B36:G36"/>
    <mergeCell ref="F38:F39"/>
    <mergeCell ref="E51:G51"/>
    <mergeCell ref="E52:G52"/>
    <mergeCell ref="E53:G53"/>
    <mergeCell ref="E54:G54"/>
    <mergeCell ref="A60:J60"/>
    <mergeCell ref="B61:F61"/>
    <mergeCell ref="B74:F74"/>
    <mergeCell ref="B75:F75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B73:F73"/>
    <mergeCell ref="B97:F97"/>
    <mergeCell ref="B98:F98"/>
    <mergeCell ref="B76:F76"/>
    <mergeCell ref="B77:F77"/>
    <mergeCell ref="B78:F78"/>
    <mergeCell ref="A90:J90"/>
    <mergeCell ref="B91:F91"/>
    <mergeCell ref="B92:F92"/>
    <mergeCell ref="B93:F93"/>
    <mergeCell ref="B94:F94"/>
    <mergeCell ref="B95:F95"/>
    <mergeCell ref="B96:F96"/>
    <mergeCell ref="B109:F109"/>
    <mergeCell ref="B110:F110"/>
    <mergeCell ref="B99:F99"/>
    <mergeCell ref="B100:F100"/>
    <mergeCell ref="B101:F101"/>
    <mergeCell ref="B102:F102"/>
    <mergeCell ref="B103:F103"/>
    <mergeCell ref="B104:F104"/>
    <mergeCell ref="B105:F105"/>
    <mergeCell ref="B106:F106"/>
    <mergeCell ref="B107:F107"/>
    <mergeCell ref="B108:F108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B130:F130"/>
    <mergeCell ref="B123:F123"/>
    <mergeCell ref="B125:F125"/>
    <mergeCell ref="B126:F126"/>
    <mergeCell ref="B127:F127"/>
    <mergeCell ref="B128:F128"/>
    <mergeCell ref="B129:F129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H58"/>
  <sheetViews>
    <sheetView zoomScalePageLayoutView="0" workbookViewId="0" topLeftCell="D13">
      <selection activeCell="D1" sqref="C1:G55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3.8515625" style="0" customWidth="1"/>
    <col min="4" max="4" width="47.28125" style="0" customWidth="1"/>
    <col min="5" max="5" width="8.8515625" style="0" customWidth="1"/>
    <col min="6" max="6" width="15.140625" style="0" customWidth="1"/>
    <col min="7" max="7" width="16.421875" style="0" customWidth="1"/>
    <col min="8" max="8" width="14.00390625" style="0" customWidth="1"/>
  </cols>
  <sheetData>
    <row r="1" spans="3:7" ht="15">
      <c r="C1" s="14"/>
      <c r="D1" s="135" t="str">
        <f>'Kopertina '!G3</f>
        <v>   POGONI   SH P K </v>
      </c>
      <c r="E1" s="135" t="str">
        <f>'Kopertina '!G4</f>
        <v>J97326614Q</v>
      </c>
      <c r="F1" s="14"/>
      <c r="G1" s="14"/>
    </row>
    <row r="2" spans="3:7" ht="15">
      <c r="C2" s="324" t="s">
        <v>17</v>
      </c>
      <c r="D2" s="324"/>
      <c r="E2" s="324"/>
      <c r="F2" s="324"/>
      <c r="G2" s="135">
        <v>2013</v>
      </c>
    </row>
    <row r="3" spans="3:7" ht="15" thickBot="1">
      <c r="C3" s="14"/>
      <c r="D3" s="14"/>
      <c r="E3" s="14"/>
      <c r="F3" s="14"/>
      <c r="G3" s="14"/>
    </row>
    <row r="4" spans="3:7" ht="18.75" customHeight="1">
      <c r="C4" s="19" t="s">
        <v>18</v>
      </c>
      <c r="D4" s="15" t="s">
        <v>19</v>
      </c>
      <c r="E4" s="19" t="s">
        <v>20</v>
      </c>
      <c r="F4" s="19" t="s">
        <v>21</v>
      </c>
      <c r="G4" s="139" t="s">
        <v>23</v>
      </c>
    </row>
    <row r="5" spans="3:7" ht="19.5" customHeight="1" thickBot="1">
      <c r="C5" s="21"/>
      <c r="D5" s="17"/>
      <c r="E5" s="21"/>
      <c r="F5" s="21" t="s">
        <v>22</v>
      </c>
      <c r="G5" s="140" t="s">
        <v>24</v>
      </c>
    </row>
    <row r="6" spans="3:8" ht="15">
      <c r="C6" s="27" t="s">
        <v>25</v>
      </c>
      <c r="D6" s="28" t="s">
        <v>26</v>
      </c>
      <c r="E6" s="33"/>
      <c r="F6" s="162">
        <f>F7+F11+F21+F32</f>
        <v>64069389.10573515</v>
      </c>
      <c r="G6" s="162">
        <v>55729326</v>
      </c>
      <c r="H6" s="163"/>
    </row>
    <row r="7" spans="3:8" ht="15">
      <c r="C7" s="29"/>
      <c r="D7" s="25" t="s">
        <v>27</v>
      </c>
      <c r="E7" s="34"/>
      <c r="F7" s="141">
        <f>F9+F8</f>
        <v>7416440.136</v>
      </c>
      <c r="G7" s="141">
        <v>8487117</v>
      </c>
      <c r="H7" s="163"/>
    </row>
    <row r="8" spans="3:8" ht="14.25">
      <c r="C8" s="29"/>
      <c r="D8" s="170" t="s">
        <v>232</v>
      </c>
      <c r="E8" s="34">
        <v>6</v>
      </c>
      <c r="F8" s="272">
        <f>'[1]banka pro kred'!$K$235</f>
        <v>7279238.136</v>
      </c>
      <c r="G8" s="272">
        <v>8487117</v>
      </c>
      <c r="H8" s="163"/>
    </row>
    <row r="9" spans="3:8" ht="14.25">
      <c r="C9" s="29"/>
      <c r="D9" s="170" t="s">
        <v>233</v>
      </c>
      <c r="E9" s="34"/>
      <c r="F9" s="272">
        <f>'[1]cenrt'!$Q$16</f>
        <v>137202</v>
      </c>
      <c r="G9" s="272">
        <v>0</v>
      </c>
      <c r="H9" s="163"/>
    </row>
    <row r="10" spans="3:8" ht="15">
      <c r="C10" s="29"/>
      <c r="D10" s="25" t="s">
        <v>28</v>
      </c>
      <c r="E10" s="34"/>
      <c r="F10" s="275"/>
      <c r="G10" s="36"/>
      <c r="H10" s="163"/>
    </row>
    <row r="11" spans="3:8" ht="15">
      <c r="C11" s="29"/>
      <c r="D11" s="25" t="s">
        <v>29</v>
      </c>
      <c r="E11" s="34"/>
      <c r="F11" s="302">
        <f>F12+F14+F15</f>
        <v>11369290.799999997</v>
      </c>
      <c r="G11" s="266">
        <v>8750724</v>
      </c>
      <c r="H11" s="163"/>
    </row>
    <row r="12" spans="3:8" ht="14.25">
      <c r="C12" s="29"/>
      <c r="D12" s="170" t="s">
        <v>234</v>
      </c>
      <c r="E12" s="34">
        <v>7</v>
      </c>
      <c r="F12" s="273">
        <f>'[1]cenrt'!$Q$22</f>
        <v>8159719.799999997</v>
      </c>
      <c r="G12" s="36">
        <v>6111720</v>
      </c>
      <c r="H12" s="274"/>
    </row>
    <row r="13" spans="3:8" ht="14.25">
      <c r="C13" s="29"/>
      <c r="D13" s="170" t="s">
        <v>235</v>
      </c>
      <c r="E13" s="34"/>
      <c r="F13" s="275"/>
      <c r="G13" s="36"/>
      <c r="H13" s="163"/>
    </row>
    <row r="14" spans="3:8" ht="14.25">
      <c r="C14" s="29"/>
      <c r="D14" s="170" t="s">
        <v>236</v>
      </c>
      <c r="E14" s="34"/>
      <c r="F14" s="273">
        <v>545677</v>
      </c>
      <c r="G14" s="273">
        <v>418710</v>
      </c>
      <c r="H14" s="163"/>
    </row>
    <row r="15" spans="3:8" ht="14.25">
      <c r="C15" s="29"/>
      <c r="D15" s="170" t="s">
        <v>237</v>
      </c>
      <c r="E15" s="34"/>
      <c r="F15" s="265">
        <f>'[1]cenrt'!$Q$25</f>
        <v>2663894</v>
      </c>
      <c r="G15" s="265">
        <v>2220294</v>
      </c>
      <c r="H15" s="163"/>
    </row>
    <row r="16" spans="3:8" ht="14.25">
      <c r="C16" s="29"/>
      <c r="D16" s="170" t="s">
        <v>238</v>
      </c>
      <c r="E16" s="34"/>
      <c r="F16" s="36"/>
      <c r="G16" s="36"/>
      <c r="H16" s="163"/>
    </row>
    <row r="17" spans="3:8" ht="14.25">
      <c r="C17" s="29"/>
      <c r="D17" s="24"/>
      <c r="E17" s="34"/>
      <c r="F17" s="36"/>
      <c r="G17" s="36"/>
      <c r="H17" s="163"/>
    </row>
    <row r="18" spans="3:8" ht="14.25">
      <c r="C18" s="29"/>
      <c r="D18" s="24"/>
      <c r="E18" s="34"/>
      <c r="F18" s="36"/>
      <c r="G18" s="36"/>
      <c r="H18" s="163"/>
    </row>
    <row r="19" spans="3:8" ht="14.25">
      <c r="C19" s="29"/>
      <c r="D19" s="24"/>
      <c r="E19" s="34"/>
      <c r="F19" s="36"/>
      <c r="G19" s="36"/>
      <c r="H19" s="163"/>
    </row>
    <row r="20" spans="3:8" ht="14.25">
      <c r="C20" s="29"/>
      <c r="D20" s="24"/>
      <c r="E20" s="34"/>
      <c r="F20" s="36"/>
      <c r="G20" s="36"/>
      <c r="H20" s="163"/>
    </row>
    <row r="21" spans="3:8" ht="15">
      <c r="C21" s="29"/>
      <c r="D21" s="25" t="s">
        <v>30</v>
      </c>
      <c r="E21" s="34"/>
      <c r="F21" s="141">
        <f>F26+F27</f>
        <v>44869278.169735156</v>
      </c>
      <c r="G21" s="141">
        <v>38491485</v>
      </c>
      <c r="H21" s="163"/>
    </row>
    <row r="22" spans="3:8" ht="14.25">
      <c r="C22" s="29"/>
      <c r="D22" s="170" t="s">
        <v>239</v>
      </c>
      <c r="E22" s="34"/>
      <c r="F22" s="142"/>
      <c r="G22" s="142"/>
      <c r="H22" s="163"/>
    </row>
    <row r="23" spans="3:8" ht="14.25">
      <c r="C23" s="29"/>
      <c r="D23" s="170" t="s">
        <v>240</v>
      </c>
      <c r="E23" s="34"/>
      <c r="F23" s="142"/>
      <c r="G23" s="142"/>
      <c r="H23" s="163"/>
    </row>
    <row r="24" spans="3:8" ht="14.25">
      <c r="C24" s="29"/>
      <c r="D24" s="170" t="s">
        <v>241</v>
      </c>
      <c r="E24" s="34"/>
      <c r="F24" s="142"/>
      <c r="G24" s="142"/>
      <c r="H24" s="163"/>
    </row>
    <row r="25" spans="3:8" ht="14.25">
      <c r="C25" s="29"/>
      <c r="D25" s="170" t="s">
        <v>242</v>
      </c>
      <c r="E25" s="34"/>
      <c r="F25" s="142"/>
      <c r="G25" s="142"/>
      <c r="H25" s="163"/>
    </row>
    <row r="26" spans="3:8" ht="14.25">
      <c r="C26" s="29"/>
      <c r="D26" s="170" t="s">
        <v>243</v>
      </c>
      <c r="E26" s="34"/>
      <c r="F26" s="273">
        <f>'[1]cenrt'!$L$91</f>
        <v>41350472.14973516</v>
      </c>
      <c r="G26" s="265">
        <v>33823771</v>
      </c>
      <c r="H26" s="163"/>
    </row>
    <row r="27" spans="3:8" ht="14.25">
      <c r="C27" s="29"/>
      <c r="D27" s="170" t="s">
        <v>244</v>
      </c>
      <c r="E27" s="34">
        <v>9</v>
      </c>
      <c r="F27" s="276">
        <f>'[1]kliente furnit 2013'!$I$40</f>
        <v>3518806.019999995</v>
      </c>
      <c r="G27" s="276">
        <v>4667714</v>
      </c>
      <c r="H27" s="163"/>
    </row>
    <row r="28" spans="3:8" ht="14.25">
      <c r="C28" s="29"/>
      <c r="D28" s="24"/>
      <c r="E28" s="34"/>
      <c r="F28" s="36"/>
      <c r="G28" s="36"/>
      <c r="H28" s="163"/>
    </row>
    <row r="29" spans="3:8" ht="14.25">
      <c r="C29" s="29"/>
      <c r="D29" s="24"/>
      <c r="E29" s="34"/>
      <c r="F29" s="36"/>
      <c r="G29" s="36"/>
      <c r="H29" s="163"/>
    </row>
    <row r="30" spans="3:8" ht="15">
      <c r="C30" s="29"/>
      <c r="D30" s="25" t="s">
        <v>31</v>
      </c>
      <c r="E30" s="34"/>
      <c r="F30" s="36"/>
      <c r="G30" s="36"/>
      <c r="H30" s="163"/>
    </row>
    <row r="31" spans="3:8" ht="15">
      <c r="C31" s="29"/>
      <c r="D31" s="42" t="s">
        <v>32</v>
      </c>
      <c r="E31" s="34"/>
      <c r="F31" s="36"/>
      <c r="G31" s="36"/>
      <c r="H31" s="163"/>
    </row>
    <row r="32" spans="3:8" ht="15">
      <c r="C32" s="29"/>
      <c r="D32" s="42" t="s">
        <v>33</v>
      </c>
      <c r="E32" s="34"/>
      <c r="F32" s="293">
        <f>'[1]cenrt'!$A$64</f>
        <v>414380</v>
      </c>
      <c r="G32" s="36"/>
      <c r="H32" s="163"/>
    </row>
    <row r="33" spans="3:8" ht="14.25">
      <c r="C33" s="29"/>
      <c r="D33" s="170" t="s">
        <v>245</v>
      </c>
      <c r="E33" s="34"/>
      <c r="F33" s="36">
        <f>'[1]cenrt'!$A$64</f>
        <v>414380</v>
      </c>
      <c r="G33" s="36"/>
      <c r="H33" s="163"/>
    </row>
    <row r="34" spans="3:8" ht="14.25">
      <c r="C34" s="29"/>
      <c r="D34" s="24"/>
      <c r="E34" s="34"/>
      <c r="F34" s="36"/>
      <c r="G34" s="36"/>
      <c r="H34" s="163"/>
    </row>
    <row r="35" spans="3:8" ht="14.25">
      <c r="C35" s="29"/>
      <c r="D35" s="24"/>
      <c r="E35" s="34"/>
      <c r="F35" s="36"/>
      <c r="G35" s="36"/>
      <c r="H35" s="163"/>
    </row>
    <row r="36" spans="3:8" ht="15">
      <c r="C36" s="30" t="s">
        <v>34</v>
      </c>
      <c r="D36" s="23" t="s">
        <v>35</v>
      </c>
      <c r="E36" s="34"/>
      <c r="F36" s="141">
        <f>F38</f>
        <v>14436105</v>
      </c>
      <c r="G36" s="141">
        <v>15020834</v>
      </c>
      <c r="H36" s="163"/>
    </row>
    <row r="37" spans="3:8" ht="15">
      <c r="C37" s="29"/>
      <c r="D37" s="25" t="s">
        <v>36</v>
      </c>
      <c r="E37" s="34"/>
      <c r="F37" s="36"/>
      <c r="G37" s="36"/>
      <c r="H37" s="163"/>
    </row>
    <row r="38" spans="3:8" ht="15">
      <c r="C38" s="29"/>
      <c r="D38" s="25" t="s">
        <v>37</v>
      </c>
      <c r="E38" s="34"/>
      <c r="F38" s="141">
        <f>F41+F42+F40+F39</f>
        <v>14436105</v>
      </c>
      <c r="G38" s="141">
        <v>15020834</v>
      </c>
      <c r="H38" s="163"/>
    </row>
    <row r="39" spans="3:8" ht="14.25">
      <c r="C39" s="29"/>
      <c r="D39" s="170" t="s">
        <v>246</v>
      </c>
      <c r="E39" s="34"/>
      <c r="F39" s="36">
        <v>4500000</v>
      </c>
      <c r="G39" s="36">
        <v>4500000</v>
      </c>
      <c r="H39" s="163"/>
    </row>
    <row r="40" spans="3:8" ht="14.25">
      <c r="C40" s="29"/>
      <c r="D40" s="170" t="s">
        <v>247</v>
      </c>
      <c r="E40" s="34"/>
      <c r="F40" s="275">
        <v>9623104</v>
      </c>
      <c r="G40" s="36">
        <v>10129583</v>
      </c>
      <c r="H40" s="163"/>
    </row>
    <row r="41" spans="3:8" ht="14.25">
      <c r="C41" s="29"/>
      <c r="D41" s="170" t="s">
        <v>249</v>
      </c>
      <c r="E41" s="34">
        <v>14</v>
      </c>
      <c r="F41" s="275">
        <v>284806</v>
      </c>
      <c r="G41" s="275">
        <v>356007</v>
      </c>
      <c r="H41" s="163"/>
    </row>
    <row r="42" spans="3:8" ht="14.25">
      <c r="C42" s="29"/>
      <c r="D42" s="170" t="s">
        <v>248</v>
      </c>
      <c r="E42" s="34"/>
      <c r="F42" s="275">
        <v>28195</v>
      </c>
      <c r="G42" s="275">
        <v>35244</v>
      </c>
      <c r="H42" s="163"/>
    </row>
    <row r="43" spans="3:8" ht="14.25">
      <c r="C43" s="29"/>
      <c r="D43" s="24"/>
      <c r="E43" s="34"/>
      <c r="F43" s="36"/>
      <c r="G43" s="36"/>
      <c r="H43" s="163"/>
    </row>
    <row r="44" spans="3:8" ht="15">
      <c r="C44" s="29"/>
      <c r="D44" s="25" t="s">
        <v>38</v>
      </c>
      <c r="E44" s="34"/>
      <c r="F44" s="36"/>
      <c r="G44" s="36"/>
      <c r="H44" s="163"/>
    </row>
    <row r="45" spans="3:8" ht="15">
      <c r="C45" s="29"/>
      <c r="D45" s="25" t="s">
        <v>39</v>
      </c>
      <c r="E45" s="34"/>
      <c r="F45" s="36"/>
      <c r="G45" s="36"/>
      <c r="H45" s="163"/>
    </row>
    <row r="46" spans="3:8" ht="15">
      <c r="C46" s="29"/>
      <c r="D46" s="25" t="s">
        <v>40</v>
      </c>
      <c r="E46" s="34"/>
      <c r="F46" s="36"/>
      <c r="G46" s="36"/>
      <c r="H46" s="163"/>
    </row>
    <row r="47" spans="3:8" ht="15">
      <c r="C47" s="29"/>
      <c r="D47" s="25" t="s">
        <v>41</v>
      </c>
      <c r="E47" s="34"/>
      <c r="F47" s="36"/>
      <c r="G47" s="36"/>
      <c r="H47" s="163"/>
    </row>
    <row r="48" spans="3:8" ht="14.25">
      <c r="C48" s="29"/>
      <c r="D48" s="24"/>
      <c r="E48" s="34"/>
      <c r="F48" s="36"/>
      <c r="G48" s="36"/>
      <c r="H48" s="163"/>
    </row>
    <row r="49" spans="3:8" ht="14.25">
      <c r="C49" s="29"/>
      <c r="D49" s="24"/>
      <c r="E49" s="34"/>
      <c r="F49" s="36"/>
      <c r="G49" s="36"/>
      <c r="H49" s="163"/>
    </row>
    <row r="50" spans="3:8" ht="14.25">
      <c r="C50" s="29"/>
      <c r="D50" s="24"/>
      <c r="E50" s="34"/>
      <c r="F50" s="36"/>
      <c r="G50" s="36"/>
      <c r="H50" s="163"/>
    </row>
    <row r="51" spans="3:8" ht="14.25">
      <c r="C51" s="29"/>
      <c r="D51" s="24"/>
      <c r="E51" s="34"/>
      <c r="F51" s="36"/>
      <c r="G51" s="36"/>
      <c r="H51" s="163"/>
    </row>
    <row r="52" spans="3:8" ht="15">
      <c r="C52" s="29"/>
      <c r="D52" s="42" t="s">
        <v>219</v>
      </c>
      <c r="E52" s="34"/>
      <c r="F52" s="141">
        <f>F36+F6</f>
        <v>78505494.10573515</v>
      </c>
      <c r="G52" s="141">
        <f>G36+G6</f>
        <v>70750160</v>
      </c>
      <c r="H52" s="163"/>
    </row>
    <row r="53" spans="3:7" ht="14.25">
      <c r="C53" s="29"/>
      <c r="D53" s="24"/>
      <c r="E53" s="34"/>
      <c r="F53" s="36"/>
      <c r="G53" s="36"/>
    </row>
    <row r="54" spans="3:7" ht="14.25">
      <c r="C54" s="29"/>
      <c r="D54" s="24"/>
      <c r="E54" s="34"/>
      <c r="F54" s="36"/>
      <c r="G54" s="36"/>
    </row>
    <row r="55" spans="3:7" ht="15" thickBot="1">
      <c r="C55" s="31"/>
      <c r="D55" s="32"/>
      <c r="E55" s="35"/>
      <c r="F55" s="37"/>
      <c r="G55" s="143"/>
    </row>
    <row r="56" spans="3:7" ht="14.25">
      <c r="C56" s="138"/>
      <c r="D56" s="138"/>
      <c r="E56" s="138"/>
      <c r="F56" s="138"/>
      <c r="G56" s="138"/>
    </row>
    <row r="58" spans="6:8" ht="12.75">
      <c r="F58" s="163"/>
      <c r="H58" s="163"/>
    </row>
  </sheetData>
  <sheetProtection/>
  <mergeCells count="1">
    <mergeCell ref="C2:F2"/>
  </mergeCells>
  <printOptions/>
  <pageMargins left="0" right="0.17" top="0" bottom="0.49" header="0" footer="0"/>
  <pageSetup firstPageNumber="1" useFirstPageNumber="1" horizontalDpi="600" verticalDpi="600" orientation="portrait" paperSize="9" scale="95" r:id="rId1"/>
  <rowBreaks count="1" manualBreakCount="1">
    <brk id="5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B1" sqref="B1:F52"/>
    </sheetView>
  </sheetViews>
  <sheetFormatPr defaultColWidth="9.140625" defaultRowHeight="12.75"/>
  <cols>
    <col min="1" max="2" width="4.140625" style="0" customWidth="1"/>
    <col min="3" max="3" width="48.140625" style="0" customWidth="1"/>
    <col min="4" max="4" width="9.421875" style="0" customWidth="1"/>
    <col min="5" max="5" width="13.421875" style="0" customWidth="1"/>
    <col min="6" max="6" width="12.57421875" style="0" customWidth="1"/>
  </cols>
  <sheetData>
    <row r="1" spans="1:6" ht="15">
      <c r="A1" s="14"/>
      <c r="B1" s="14"/>
      <c r="C1" s="39" t="str">
        <f>'Kopertina '!G3</f>
        <v>   POGONI   SH P K </v>
      </c>
      <c r="D1" s="14"/>
      <c r="E1" s="14"/>
      <c r="F1" s="14"/>
    </row>
    <row r="2" spans="1:6" ht="15.75">
      <c r="A2" s="14"/>
      <c r="B2" s="325" t="s">
        <v>17</v>
      </c>
      <c r="C2" s="325"/>
      <c r="D2" s="325"/>
      <c r="E2" s="325"/>
      <c r="F2" s="39">
        <v>2013</v>
      </c>
    </row>
    <row r="3" spans="1:6" ht="15" thickBot="1">
      <c r="A3" s="14"/>
      <c r="B3" s="14"/>
      <c r="C3" s="14"/>
      <c r="D3" s="14"/>
      <c r="E3" s="14"/>
      <c r="F3" s="14"/>
    </row>
    <row r="4" spans="1:6" ht="15">
      <c r="A4" s="14"/>
      <c r="B4" s="19" t="s">
        <v>18</v>
      </c>
      <c r="C4" s="15" t="s">
        <v>42</v>
      </c>
      <c r="D4" s="19" t="s">
        <v>20</v>
      </c>
      <c r="E4" s="20" t="s">
        <v>21</v>
      </c>
      <c r="F4" s="16" t="s">
        <v>23</v>
      </c>
    </row>
    <row r="5" spans="1:6" ht="15.75" thickBot="1">
      <c r="A5" s="14"/>
      <c r="B5" s="21"/>
      <c r="C5" s="17"/>
      <c r="D5" s="21"/>
      <c r="E5" s="22" t="s">
        <v>22</v>
      </c>
      <c r="F5" s="18" t="s">
        <v>24</v>
      </c>
    </row>
    <row r="6" spans="1:6" ht="15">
      <c r="A6" s="14"/>
      <c r="B6" s="27" t="s">
        <v>25</v>
      </c>
      <c r="C6" s="28" t="s">
        <v>43</v>
      </c>
      <c r="D6" s="33"/>
      <c r="E6" s="195">
        <f>E8+E12</f>
        <v>18997029.8</v>
      </c>
      <c r="F6" s="195">
        <v>13419133</v>
      </c>
    </row>
    <row r="7" spans="1:6" ht="15">
      <c r="A7" s="14"/>
      <c r="B7" s="29"/>
      <c r="C7" s="25" t="s">
        <v>27</v>
      </c>
      <c r="D7" s="34"/>
      <c r="E7" s="36"/>
      <c r="F7" s="36"/>
    </row>
    <row r="8" spans="1:8" ht="15">
      <c r="A8" s="14"/>
      <c r="B8" s="29"/>
      <c r="C8" s="42" t="s">
        <v>44</v>
      </c>
      <c r="D8" s="34"/>
      <c r="E8" s="145">
        <f>E9</f>
        <v>0</v>
      </c>
      <c r="F8" s="145">
        <v>0</v>
      </c>
      <c r="H8" s="254"/>
    </row>
    <row r="9" spans="1:6" ht="14.25">
      <c r="A9" s="14"/>
      <c r="B9" s="29"/>
      <c r="C9" s="170" t="s">
        <v>250</v>
      </c>
      <c r="D9" s="34"/>
      <c r="E9" s="273"/>
      <c r="F9" s="273"/>
    </row>
    <row r="10" spans="1:6" ht="14.25">
      <c r="A10" s="14"/>
      <c r="B10" s="29"/>
      <c r="C10" s="171" t="s">
        <v>251</v>
      </c>
      <c r="D10" s="38"/>
      <c r="E10" s="36"/>
      <c r="F10" s="36"/>
    </row>
    <row r="11" spans="1:6" ht="14.25">
      <c r="A11" s="14"/>
      <c r="B11" s="29"/>
      <c r="C11" s="26"/>
      <c r="D11" s="38"/>
      <c r="E11" s="36"/>
      <c r="F11" s="36"/>
    </row>
    <row r="12" spans="1:6" ht="15">
      <c r="A12" s="14"/>
      <c r="B12" s="29"/>
      <c r="C12" s="42" t="s">
        <v>45</v>
      </c>
      <c r="D12" s="34"/>
      <c r="E12" s="266">
        <f>E13+E14+E15+E16+E20</f>
        <v>18997029.8</v>
      </c>
      <c r="F12" s="161">
        <v>13419133</v>
      </c>
    </row>
    <row r="13" spans="1:6" ht="14.25">
      <c r="A13" s="14"/>
      <c r="B13" s="29"/>
      <c r="C13" s="170" t="s">
        <v>252</v>
      </c>
      <c r="D13" s="34">
        <v>8</v>
      </c>
      <c r="E13" s="275">
        <f>'[1]kliente furnit 2013'!$J$40</f>
        <v>9551508</v>
      </c>
      <c r="F13" s="275">
        <v>6044231</v>
      </c>
    </row>
    <row r="14" spans="1:6" ht="14.25">
      <c r="A14" s="14"/>
      <c r="B14" s="29"/>
      <c r="C14" s="170" t="s">
        <v>253</v>
      </c>
      <c r="D14" s="34"/>
      <c r="E14" s="265">
        <f>'[1]cenrt'!$R$18</f>
        <v>159739.80000000005</v>
      </c>
      <c r="F14" s="36">
        <v>131733</v>
      </c>
    </row>
    <row r="15" spans="1:6" ht="14.25">
      <c r="A15" s="14"/>
      <c r="B15" s="29"/>
      <c r="C15" s="170" t="s">
        <v>254</v>
      </c>
      <c r="D15" s="34"/>
      <c r="E15" s="36">
        <f>'[1]cenrt'!$R$21</f>
        <v>55184</v>
      </c>
      <c r="F15" s="36">
        <v>45226</v>
      </c>
    </row>
    <row r="16" spans="1:6" ht="14.25">
      <c r="A16" s="14"/>
      <c r="B16" s="29"/>
      <c r="C16" s="170" t="s">
        <v>255</v>
      </c>
      <c r="D16" s="34"/>
      <c r="E16" s="36">
        <f>'[1]cenrt'!$R$20</f>
        <v>7000</v>
      </c>
      <c r="F16" s="36">
        <v>12210</v>
      </c>
    </row>
    <row r="17" spans="1:9" ht="14.25">
      <c r="A17" s="14"/>
      <c r="B17" s="29"/>
      <c r="C17" s="170" t="s">
        <v>256</v>
      </c>
      <c r="D17" s="34">
        <v>16</v>
      </c>
      <c r="E17" s="36"/>
      <c r="F17" s="36"/>
      <c r="I17" s="1"/>
    </row>
    <row r="18" spans="1:9" ht="14.25">
      <c r="A18" s="14"/>
      <c r="B18" s="29"/>
      <c r="C18" s="170" t="s">
        <v>257</v>
      </c>
      <c r="D18" s="34"/>
      <c r="E18" s="36"/>
      <c r="F18" s="36"/>
      <c r="I18" s="1"/>
    </row>
    <row r="19" spans="1:9" ht="14.25">
      <c r="A19" s="14"/>
      <c r="B19" s="29"/>
      <c r="C19" s="170" t="s">
        <v>258</v>
      </c>
      <c r="D19" s="34"/>
      <c r="E19" s="36"/>
      <c r="F19" s="36"/>
      <c r="I19" s="1"/>
    </row>
    <row r="20" spans="1:9" ht="14.25">
      <c r="A20" s="14"/>
      <c r="B20" s="29"/>
      <c r="C20" s="170" t="s">
        <v>259</v>
      </c>
      <c r="D20" s="34"/>
      <c r="E20" s="142">
        <v>9223598</v>
      </c>
      <c r="F20" s="36">
        <v>7185733</v>
      </c>
      <c r="G20" s="163"/>
      <c r="H20" s="163"/>
      <c r="I20" s="283"/>
    </row>
    <row r="21" spans="1:6" ht="14.25">
      <c r="A21" s="14"/>
      <c r="B21" s="29"/>
      <c r="C21" s="172" t="s">
        <v>260</v>
      </c>
      <c r="D21" s="34"/>
      <c r="E21" s="36"/>
      <c r="F21" s="36"/>
    </row>
    <row r="22" spans="1:6" ht="14.25">
      <c r="A22" s="14"/>
      <c r="B22" s="29"/>
      <c r="C22" s="170" t="s">
        <v>444</v>
      </c>
      <c r="D22" s="34">
        <v>10</v>
      </c>
      <c r="E22" s="36"/>
      <c r="F22" s="36"/>
    </row>
    <row r="23" spans="1:6" ht="14.25">
      <c r="A23" s="14"/>
      <c r="B23" s="29"/>
      <c r="C23" s="24"/>
      <c r="D23" s="34"/>
      <c r="E23" s="36"/>
      <c r="F23" s="36"/>
    </row>
    <row r="24" spans="1:6" ht="15">
      <c r="A24" s="14"/>
      <c r="B24" s="29"/>
      <c r="C24" s="42" t="s">
        <v>46</v>
      </c>
      <c r="D24" s="34"/>
      <c r="E24" s="36"/>
      <c r="F24" s="36"/>
    </row>
    <row r="25" spans="1:6" ht="15">
      <c r="A25" s="14"/>
      <c r="B25" s="29"/>
      <c r="C25" s="42" t="s">
        <v>47</v>
      </c>
      <c r="D25" s="34"/>
      <c r="E25" s="36"/>
      <c r="F25" s="36"/>
    </row>
    <row r="26" spans="1:6" ht="14.25">
      <c r="A26" s="14"/>
      <c r="B26" s="29"/>
      <c r="C26" s="24"/>
      <c r="D26" s="34"/>
      <c r="E26" s="36"/>
      <c r="F26" s="36"/>
    </row>
    <row r="27" spans="1:6" ht="15">
      <c r="A27" s="14"/>
      <c r="B27" s="43" t="s">
        <v>34</v>
      </c>
      <c r="C27" s="42" t="s">
        <v>48</v>
      </c>
      <c r="D27" s="34"/>
      <c r="E27" s="36"/>
      <c r="F27" s="36"/>
    </row>
    <row r="28" spans="1:6" ht="15">
      <c r="A28" s="14"/>
      <c r="B28" s="43"/>
      <c r="C28" s="42" t="s">
        <v>49</v>
      </c>
      <c r="D28" s="34"/>
      <c r="E28" s="36"/>
      <c r="F28" s="36"/>
    </row>
    <row r="29" spans="1:6" ht="15">
      <c r="A29" s="14"/>
      <c r="B29" s="43"/>
      <c r="C29" s="170" t="s">
        <v>261</v>
      </c>
      <c r="D29" s="34"/>
      <c r="E29" s="36"/>
      <c r="F29" s="36"/>
    </row>
    <row r="30" spans="1:6" ht="15">
      <c r="A30" s="14"/>
      <c r="B30" s="43"/>
      <c r="C30" s="172" t="s">
        <v>262</v>
      </c>
      <c r="D30" s="34"/>
      <c r="E30" s="36"/>
      <c r="F30" s="36"/>
    </row>
    <row r="31" spans="1:6" ht="15">
      <c r="A31" s="14"/>
      <c r="B31" s="43"/>
      <c r="C31" s="42" t="s">
        <v>50</v>
      </c>
      <c r="D31" s="34"/>
      <c r="E31" s="36"/>
      <c r="F31" s="36"/>
    </row>
    <row r="32" spans="1:6" ht="15">
      <c r="A32" s="14"/>
      <c r="B32" s="43"/>
      <c r="C32" s="42" t="s">
        <v>51</v>
      </c>
      <c r="D32" s="34"/>
      <c r="E32" s="36"/>
      <c r="F32" s="36"/>
    </row>
    <row r="33" spans="1:6" ht="15">
      <c r="A33" s="14"/>
      <c r="B33" s="43"/>
      <c r="C33" s="42" t="s">
        <v>52</v>
      </c>
      <c r="D33" s="34"/>
      <c r="E33" s="36"/>
      <c r="F33" s="36"/>
    </row>
    <row r="34" spans="1:6" ht="15">
      <c r="A34" s="14"/>
      <c r="B34" s="43"/>
      <c r="C34" s="24"/>
      <c r="D34" s="34"/>
      <c r="E34" s="36"/>
      <c r="F34" s="36"/>
    </row>
    <row r="35" spans="1:6" ht="15">
      <c r="A35" s="14"/>
      <c r="B35" s="43"/>
      <c r="C35" s="24"/>
      <c r="D35" s="34"/>
      <c r="E35" s="36"/>
      <c r="F35" s="36"/>
    </row>
    <row r="36" spans="1:6" ht="15">
      <c r="A36" s="14"/>
      <c r="B36" s="44"/>
      <c r="C36" s="23" t="s">
        <v>53</v>
      </c>
      <c r="D36" s="34"/>
      <c r="E36" s="144">
        <f>E8+E12</f>
        <v>18997029.8</v>
      </c>
      <c r="F36" s="144">
        <v>13419133</v>
      </c>
    </row>
    <row r="37" spans="1:6" ht="15">
      <c r="A37" s="14"/>
      <c r="B37" s="43"/>
      <c r="C37" s="25"/>
      <c r="D37" s="34"/>
      <c r="E37" s="36"/>
      <c r="F37" s="36"/>
    </row>
    <row r="38" spans="1:6" ht="15">
      <c r="A38" s="14"/>
      <c r="B38" s="43" t="s">
        <v>54</v>
      </c>
      <c r="C38" s="25" t="s">
        <v>55</v>
      </c>
      <c r="D38" s="34"/>
      <c r="E38" s="145">
        <f>SUM(E41:E48)</f>
        <v>59508464</v>
      </c>
      <c r="F38" s="145">
        <v>57331026.7</v>
      </c>
    </row>
    <row r="39" spans="1:6" ht="14.25">
      <c r="A39" s="14"/>
      <c r="B39" s="29"/>
      <c r="C39" s="24" t="s">
        <v>56</v>
      </c>
      <c r="D39" s="34"/>
      <c r="E39" s="36"/>
      <c r="F39" s="36"/>
    </row>
    <row r="40" spans="1:6" ht="14.25">
      <c r="A40" s="14"/>
      <c r="B40" s="29"/>
      <c r="C40" s="24" t="s">
        <v>57</v>
      </c>
      <c r="D40" s="34"/>
      <c r="E40" s="144"/>
      <c r="F40" s="144"/>
    </row>
    <row r="41" spans="1:6" ht="14.25">
      <c r="A41" s="14"/>
      <c r="B41" s="29"/>
      <c r="C41" s="24" t="s">
        <v>58</v>
      </c>
      <c r="D41" s="34"/>
      <c r="E41" s="36">
        <v>49108050</v>
      </c>
      <c r="F41" s="36">
        <v>49108050</v>
      </c>
    </row>
    <row r="42" spans="1:6" ht="14.25">
      <c r="A42" s="14"/>
      <c r="B42" s="29"/>
      <c r="C42" s="24" t="s">
        <v>59</v>
      </c>
      <c r="D42" s="34"/>
      <c r="E42" s="36"/>
      <c r="F42" s="36"/>
    </row>
    <row r="43" spans="1:6" ht="14.25">
      <c r="A43" s="14"/>
      <c r="B43" s="29"/>
      <c r="C43" s="24" t="s">
        <v>60</v>
      </c>
      <c r="D43" s="34"/>
      <c r="E43" s="36"/>
      <c r="F43" s="36"/>
    </row>
    <row r="44" spans="1:6" ht="14.25">
      <c r="A44" s="14"/>
      <c r="B44" s="29"/>
      <c r="C44" s="41" t="s">
        <v>61</v>
      </c>
      <c r="D44" s="34"/>
      <c r="E44" s="36"/>
      <c r="F44" s="36"/>
    </row>
    <row r="45" spans="1:6" ht="14.25">
      <c r="A45" s="14"/>
      <c r="B45" s="29"/>
      <c r="C45" s="41" t="s">
        <v>62</v>
      </c>
      <c r="D45" s="34"/>
      <c r="E45" s="36">
        <v>699966</v>
      </c>
      <c r="F45" s="36">
        <v>699966</v>
      </c>
    </row>
    <row r="46" spans="1:6" ht="14.25">
      <c r="A46" s="14"/>
      <c r="B46" s="29"/>
      <c r="C46" s="41" t="s">
        <v>63</v>
      </c>
      <c r="D46" s="34"/>
      <c r="E46" s="36"/>
      <c r="F46" s="36"/>
    </row>
    <row r="47" spans="1:6" ht="14.25">
      <c r="A47" s="14"/>
      <c r="B47" s="29"/>
      <c r="C47" s="41" t="s">
        <v>64</v>
      </c>
      <c r="D47" s="34"/>
      <c r="E47" s="36">
        <v>7523011</v>
      </c>
      <c r="F47" s="36">
        <v>4196050</v>
      </c>
    </row>
    <row r="48" spans="1:6" ht="14.25">
      <c r="A48" s="14"/>
      <c r="B48" s="29"/>
      <c r="C48" s="24" t="s">
        <v>65</v>
      </c>
      <c r="D48" s="34"/>
      <c r="E48" s="273">
        <f>'Ardh e shp - natyres'!E29</f>
        <v>2177437</v>
      </c>
      <c r="F48" s="273">
        <v>3326960.7</v>
      </c>
    </row>
    <row r="49" spans="1:6" ht="14.25">
      <c r="A49" s="14"/>
      <c r="B49" s="29"/>
      <c r="C49" s="24"/>
      <c r="D49" s="34"/>
      <c r="E49" s="36"/>
      <c r="F49" s="36"/>
    </row>
    <row r="50" spans="1:6" ht="14.25">
      <c r="A50" s="14"/>
      <c r="B50" s="29"/>
      <c r="C50" s="24"/>
      <c r="D50" s="34"/>
      <c r="E50" s="36"/>
      <c r="F50" s="36"/>
    </row>
    <row r="51" spans="1:6" ht="14.25">
      <c r="A51" s="14"/>
      <c r="B51" s="29"/>
      <c r="C51" s="24"/>
      <c r="D51" s="34"/>
      <c r="E51" s="36"/>
      <c r="F51" s="36"/>
    </row>
    <row r="52" spans="1:6" ht="15">
      <c r="A52" s="14"/>
      <c r="B52" s="29"/>
      <c r="C52" s="42" t="s">
        <v>66</v>
      </c>
      <c r="D52" s="34"/>
      <c r="E52" s="141">
        <f>E38+E36</f>
        <v>78505493.8</v>
      </c>
      <c r="F52" s="141">
        <v>70750159.7</v>
      </c>
    </row>
    <row r="53" spans="1:6" ht="14.25">
      <c r="A53" s="14"/>
      <c r="B53" s="29"/>
      <c r="C53" s="24"/>
      <c r="D53" s="34"/>
      <c r="E53" s="36"/>
      <c r="F53" s="144"/>
    </row>
    <row r="54" spans="1:6" ht="14.25">
      <c r="A54" s="14"/>
      <c r="B54" s="29"/>
      <c r="C54" s="24"/>
      <c r="D54" s="34"/>
      <c r="E54" s="36"/>
      <c r="F54" s="144"/>
    </row>
    <row r="55" spans="1:6" ht="15" thickBot="1">
      <c r="A55" s="14"/>
      <c r="B55" s="31"/>
      <c r="C55" s="32"/>
      <c r="D55" s="35"/>
      <c r="E55" s="37"/>
      <c r="F55" s="146"/>
    </row>
    <row r="56" ht="12.75">
      <c r="E56" s="163">
        <f>'AKTIVI '!F52</f>
        <v>78505494.10573515</v>
      </c>
    </row>
    <row r="57" ht="12.75">
      <c r="E57" s="163">
        <f>E52-E56</f>
        <v>-0.30573515594005585</v>
      </c>
    </row>
    <row r="58" spans="5:6" ht="12.75">
      <c r="E58" s="163"/>
      <c r="F58" s="163"/>
    </row>
  </sheetData>
  <sheetProtection/>
  <mergeCells count="1">
    <mergeCell ref="B2:E2"/>
  </mergeCells>
  <printOptions/>
  <pageMargins left="0.25" right="0.25" top="0.25" bottom="0.25" header="0.25" footer="0.2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31"/>
  <sheetViews>
    <sheetView zoomScalePageLayoutView="0" workbookViewId="0" topLeftCell="A7">
      <selection activeCell="B1" sqref="B1:F30"/>
    </sheetView>
  </sheetViews>
  <sheetFormatPr defaultColWidth="9.140625" defaultRowHeight="12.75"/>
  <cols>
    <col min="1" max="1" width="3.8515625" style="0" customWidth="1"/>
    <col min="2" max="2" width="4.28125" style="0" customWidth="1"/>
    <col min="3" max="3" width="53.57421875" style="0" customWidth="1"/>
    <col min="4" max="4" width="8.00390625" style="0" customWidth="1"/>
    <col min="5" max="5" width="13.28125" style="0" customWidth="1"/>
    <col min="6" max="6" width="12.57421875" style="0" customWidth="1"/>
    <col min="7" max="7" width="7.140625" style="0" customWidth="1"/>
    <col min="8" max="8" width="12.140625" style="0" customWidth="1"/>
  </cols>
  <sheetData>
    <row r="1" ht="12.75">
      <c r="C1" s="50" t="str">
        <f>'Kopertina '!G3</f>
        <v>   POGONI   SH P K </v>
      </c>
    </row>
    <row r="2" spans="2:6" ht="15.75">
      <c r="B2" s="326" t="s">
        <v>89</v>
      </c>
      <c r="C2" s="326"/>
      <c r="D2" s="326"/>
      <c r="F2" s="50">
        <v>2013</v>
      </c>
    </row>
    <row r="3" spans="2:4" ht="15.75">
      <c r="B3" s="51"/>
      <c r="C3" s="51"/>
      <c r="D3" s="51"/>
    </row>
    <row r="4" spans="2:4" ht="15.75">
      <c r="B4" s="326" t="s">
        <v>67</v>
      </c>
      <c r="C4" s="326"/>
      <c r="D4" s="326"/>
    </row>
    <row r="5" ht="13.5" thickBot="1"/>
    <row r="6" spans="2:6" ht="22.5" customHeight="1">
      <c r="B6" s="52" t="s">
        <v>18</v>
      </c>
      <c r="C6" s="52" t="s">
        <v>68</v>
      </c>
      <c r="D6" s="52" t="s">
        <v>20</v>
      </c>
      <c r="E6" s="52" t="s">
        <v>21</v>
      </c>
      <c r="F6" s="52" t="s">
        <v>23</v>
      </c>
    </row>
    <row r="7" spans="2:6" ht="18.75" customHeight="1" thickBot="1">
      <c r="B7" s="54"/>
      <c r="C7" s="54"/>
      <c r="D7" s="54"/>
      <c r="E7" s="54" t="s">
        <v>69</v>
      </c>
      <c r="F7" s="54" t="s">
        <v>24</v>
      </c>
    </row>
    <row r="8" spans="2:6" ht="34.5" customHeight="1">
      <c r="B8" s="56">
        <v>1</v>
      </c>
      <c r="C8" s="64" t="s">
        <v>70</v>
      </c>
      <c r="D8" s="57"/>
      <c r="E8" s="164">
        <f>'[1]cenrt'!$AC$24</f>
        <v>48264465</v>
      </c>
      <c r="F8" s="164">
        <v>34254664</v>
      </c>
    </row>
    <row r="9" spans="2:6" ht="23.25" customHeight="1">
      <c r="B9" s="59">
        <v>2</v>
      </c>
      <c r="C9" s="55" t="s">
        <v>71</v>
      </c>
      <c r="D9" s="55"/>
      <c r="E9" s="165"/>
      <c r="F9" s="165"/>
    </row>
    <row r="10" spans="2:6" ht="22.5" customHeight="1">
      <c r="B10" s="59">
        <v>3</v>
      </c>
      <c r="C10" s="55" t="s">
        <v>72</v>
      </c>
      <c r="D10" s="55"/>
      <c r="E10" s="165"/>
      <c r="F10" s="165"/>
    </row>
    <row r="11" spans="2:10" ht="22.5" customHeight="1">
      <c r="B11" s="59">
        <v>4</v>
      </c>
      <c r="C11" s="55" t="s">
        <v>73</v>
      </c>
      <c r="D11" s="55"/>
      <c r="E11" s="284">
        <v>-36909451</v>
      </c>
      <c r="F11" s="284">
        <v>-22882439</v>
      </c>
      <c r="H11" s="278"/>
      <c r="J11" s="118"/>
    </row>
    <row r="12" spans="2:8" ht="24.75" customHeight="1">
      <c r="B12" s="59">
        <v>5</v>
      </c>
      <c r="C12" s="55" t="s">
        <v>74</v>
      </c>
      <c r="D12" s="55"/>
      <c r="E12" s="167">
        <f>E13+E14</f>
        <v>-2122814</v>
      </c>
      <c r="F12" s="167">
        <f>F13+F14</f>
        <v>-2256861</v>
      </c>
      <c r="H12" s="279"/>
    </row>
    <row r="13" spans="2:8" ht="21.75" customHeight="1">
      <c r="B13" s="59"/>
      <c r="C13" s="55" t="s">
        <v>75</v>
      </c>
      <c r="D13" s="55"/>
      <c r="E13" s="165">
        <v>-1815600</v>
      </c>
      <c r="F13" s="165">
        <v>-1933900</v>
      </c>
      <c r="H13" s="278"/>
    </row>
    <row r="14" spans="2:8" ht="22.5" customHeight="1">
      <c r="B14" s="59"/>
      <c r="C14" s="55" t="s">
        <v>76</v>
      </c>
      <c r="D14" s="55"/>
      <c r="E14" s="165">
        <v>-307214</v>
      </c>
      <c r="F14" s="165">
        <v>-322961</v>
      </c>
      <c r="H14" s="278"/>
    </row>
    <row r="15" spans="2:8" ht="24" customHeight="1">
      <c r="B15" s="59">
        <v>6</v>
      </c>
      <c r="C15" s="55" t="s">
        <v>77</v>
      </c>
      <c r="D15" s="55">
        <v>14</v>
      </c>
      <c r="E15" s="277">
        <v>-584729</v>
      </c>
      <c r="F15" s="277">
        <v>-534478</v>
      </c>
      <c r="H15" s="280"/>
    </row>
    <row r="16" spans="2:8" ht="26.25" customHeight="1">
      <c r="B16" s="59">
        <v>7</v>
      </c>
      <c r="C16" s="55" t="s">
        <v>78</v>
      </c>
      <c r="D16" s="55">
        <v>15</v>
      </c>
      <c r="E16" s="277">
        <v>-6042238</v>
      </c>
      <c r="F16" s="277">
        <v>-4609234</v>
      </c>
      <c r="H16" s="278"/>
    </row>
    <row r="17" spans="2:8" ht="33.75" customHeight="1">
      <c r="B17" s="59">
        <v>8</v>
      </c>
      <c r="C17" s="65" t="s">
        <v>79</v>
      </c>
      <c r="D17" s="55"/>
      <c r="E17" s="166">
        <f>E11+E12+E15+E16</f>
        <v>-45659232</v>
      </c>
      <c r="F17" s="166">
        <f>F11+F12+F15+F16</f>
        <v>-30283012</v>
      </c>
      <c r="H17" s="278"/>
    </row>
    <row r="18" spans="2:8" ht="28.5" customHeight="1">
      <c r="B18" s="59">
        <v>9</v>
      </c>
      <c r="C18" s="55" t="s">
        <v>80</v>
      </c>
      <c r="D18" s="55"/>
      <c r="E18" s="167">
        <f>E8+E17</f>
        <v>2605233</v>
      </c>
      <c r="F18" s="167">
        <f>F8+F17</f>
        <v>3971652</v>
      </c>
      <c r="H18" s="278"/>
    </row>
    <row r="19" spans="2:8" ht="23.25" customHeight="1">
      <c r="B19" s="59">
        <v>10</v>
      </c>
      <c r="C19" s="55" t="s">
        <v>82</v>
      </c>
      <c r="D19" s="55"/>
      <c r="E19" s="165"/>
      <c r="F19" s="165"/>
      <c r="H19" s="278"/>
    </row>
    <row r="20" spans="2:8" ht="24.75" customHeight="1">
      <c r="B20" s="59">
        <v>11</v>
      </c>
      <c r="C20" s="55" t="s">
        <v>81</v>
      </c>
      <c r="D20" s="55"/>
      <c r="E20" s="165"/>
      <c r="F20" s="165"/>
      <c r="H20" s="280"/>
    </row>
    <row r="21" spans="2:8" ht="26.25" customHeight="1">
      <c r="B21" s="59">
        <v>12</v>
      </c>
      <c r="C21" s="55" t="s">
        <v>83</v>
      </c>
      <c r="D21" s="55"/>
      <c r="E21" s="165"/>
      <c r="F21" s="165"/>
      <c r="H21" s="278"/>
    </row>
    <row r="22" spans="2:8" ht="24" customHeight="1">
      <c r="B22" s="59"/>
      <c r="C22" s="55" t="s">
        <v>220</v>
      </c>
      <c r="D22" s="55"/>
      <c r="E22" s="165">
        <v>2703</v>
      </c>
      <c r="F22" s="165">
        <v>2911</v>
      </c>
      <c r="H22" s="278"/>
    </row>
    <row r="23" spans="2:8" ht="25.5" customHeight="1">
      <c r="B23" s="59"/>
      <c r="C23" s="55" t="s">
        <v>221</v>
      </c>
      <c r="D23" s="55"/>
      <c r="E23" s="165"/>
      <c r="F23" s="165">
        <v>-130200</v>
      </c>
      <c r="H23" s="280"/>
    </row>
    <row r="24" spans="2:8" ht="24" customHeight="1">
      <c r="B24" s="59"/>
      <c r="C24" s="55" t="s">
        <v>222</v>
      </c>
      <c r="D24" s="55"/>
      <c r="E24" s="277"/>
      <c r="F24" s="277">
        <v>34604</v>
      </c>
      <c r="H24" s="278"/>
    </row>
    <row r="25" spans="2:8" ht="24.75" customHeight="1">
      <c r="B25" s="59"/>
      <c r="C25" s="55" t="s">
        <v>223</v>
      </c>
      <c r="D25" s="55"/>
      <c r="E25" s="165">
        <v>-187806</v>
      </c>
      <c r="F25" s="165">
        <v>-182344</v>
      </c>
      <c r="H25" s="278"/>
    </row>
    <row r="26" spans="2:6" ht="39.75" customHeight="1">
      <c r="B26" s="59">
        <v>13</v>
      </c>
      <c r="C26" s="65" t="s">
        <v>84</v>
      </c>
      <c r="D26" s="55"/>
      <c r="E26" s="169">
        <f>E23+E24+E25+E22</f>
        <v>-185103</v>
      </c>
      <c r="F26" s="169">
        <f>F23+F24+F25+F22</f>
        <v>-275029</v>
      </c>
    </row>
    <row r="27" spans="2:8" ht="37.5" customHeight="1">
      <c r="B27" s="59">
        <v>14</v>
      </c>
      <c r="C27" s="65" t="s">
        <v>85</v>
      </c>
      <c r="D27" s="55"/>
      <c r="E27" s="169">
        <f>E18+E26</f>
        <v>2420130</v>
      </c>
      <c r="F27" s="169">
        <f>F18+F26</f>
        <v>3696623</v>
      </c>
      <c r="H27" s="254"/>
    </row>
    <row r="28" spans="2:8" ht="25.5" customHeight="1">
      <c r="B28" s="59">
        <v>15</v>
      </c>
      <c r="C28" s="55" t="s">
        <v>86</v>
      </c>
      <c r="D28" s="55"/>
      <c r="E28" s="165">
        <v>242693</v>
      </c>
      <c r="F28" s="165">
        <f>F27*10%</f>
        <v>369662.30000000005</v>
      </c>
      <c r="H28" s="267"/>
    </row>
    <row r="29" spans="2:6" ht="35.25" customHeight="1">
      <c r="B29" s="59">
        <v>16</v>
      </c>
      <c r="C29" s="65" t="s">
        <v>87</v>
      </c>
      <c r="D29" s="55"/>
      <c r="E29" s="165">
        <f>E27-E28</f>
        <v>2177437</v>
      </c>
      <c r="F29" s="165">
        <f>F27-F28</f>
        <v>3326960.7</v>
      </c>
    </row>
    <row r="30" spans="2:6" ht="33.75" customHeight="1" thickBot="1">
      <c r="B30" s="61">
        <v>17</v>
      </c>
      <c r="C30" s="62" t="s">
        <v>88</v>
      </c>
      <c r="D30" s="62"/>
      <c r="E30" s="168"/>
      <c r="F30" s="168"/>
    </row>
    <row r="31" ht="12.75">
      <c r="B31" s="53"/>
    </row>
  </sheetData>
  <sheetProtection/>
  <mergeCells count="2">
    <mergeCell ref="B2:D2"/>
    <mergeCell ref="B4:D4"/>
  </mergeCells>
  <printOptions/>
  <pageMargins left="0.25" right="0.25" top="0.25" bottom="0.25" header="0.25" footer="0.2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30"/>
  <sheetViews>
    <sheetView zoomScalePageLayoutView="0" workbookViewId="0" topLeftCell="A10">
      <selection activeCell="F2" sqref="F2"/>
    </sheetView>
  </sheetViews>
  <sheetFormatPr defaultColWidth="9.140625" defaultRowHeight="12.75"/>
  <cols>
    <col min="1" max="1" width="4.57421875" style="0" customWidth="1"/>
    <col min="2" max="2" width="4.00390625" style="0" customWidth="1"/>
    <col min="3" max="3" width="56.57421875" style="0" customWidth="1"/>
    <col min="4" max="4" width="7.421875" style="0" customWidth="1"/>
    <col min="5" max="5" width="12.7109375" style="0" customWidth="1"/>
    <col min="6" max="6" width="12.57421875" style="0" customWidth="1"/>
  </cols>
  <sheetData>
    <row r="1" ht="12.75">
      <c r="C1" s="50" t="str">
        <f>'Kopertina '!G3</f>
        <v>   POGONI   SH P K </v>
      </c>
    </row>
    <row r="2" spans="2:6" ht="15.75">
      <c r="B2" s="326" t="s">
        <v>89</v>
      </c>
      <c r="C2" s="326"/>
      <c r="D2" s="326"/>
      <c r="F2" s="50">
        <v>2012</v>
      </c>
    </row>
    <row r="3" spans="2:4" ht="15.75">
      <c r="B3" s="51"/>
      <c r="C3" s="51"/>
      <c r="D3" s="51"/>
    </row>
    <row r="4" spans="2:4" ht="15.75">
      <c r="B4" s="326" t="s">
        <v>105</v>
      </c>
      <c r="C4" s="326"/>
      <c r="D4" s="326"/>
    </row>
    <row r="5" ht="13.5" thickBot="1"/>
    <row r="6" spans="2:6" ht="24.75" customHeight="1">
      <c r="B6" s="52" t="s">
        <v>18</v>
      </c>
      <c r="C6" s="52" t="s">
        <v>68</v>
      </c>
      <c r="D6" s="52" t="s">
        <v>20</v>
      </c>
      <c r="E6" s="52" t="s">
        <v>21</v>
      </c>
      <c r="F6" s="52" t="s">
        <v>23</v>
      </c>
    </row>
    <row r="7" spans="2:6" ht="24.75" customHeight="1" thickBot="1">
      <c r="B7" s="54"/>
      <c r="C7" s="54"/>
      <c r="D7" s="54"/>
      <c r="E7" s="54" t="s">
        <v>69</v>
      </c>
      <c r="F7" s="54" t="s">
        <v>24</v>
      </c>
    </row>
    <row r="8" spans="2:6" ht="30" customHeight="1">
      <c r="B8" s="56">
        <v>1</v>
      </c>
      <c r="C8" s="64" t="s">
        <v>70</v>
      </c>
      <c r="D8" s="57"/>
      <c r="E8" s="57"/>
      <c r="F8" s="58"/>
    </row>
    <row r="9" spans="2:6" ht="29.25" customHeight="1">
      <c r="B9" s="59">
        <v>2</v>
      </c>
      <c r="C9" s="55" t="s">
        <v>90</v>
      </c>
      <c r="D9" s="55"/>
      <c r="E9" s="55"/>
      <c r="F9" s="60"/>
    </row>
    <row r="10" spans="2:6" ht="33" customHeight="1">
      <c r="B10" s="59">
        <v>3</v>
      </c>
      <c r="C10" s="65" t="s">
        <v>91</v>
      </c>
      <c r="D10" s="55"/>
      <c r="E10" s="55"/>
      <c r="F10" s="60"/>
    </row>
    <row r="11" spans="2:6" ht="27" customHeight="1">
      <c r="B11" s="59">
        <v>4</v>
      </c>
      <c r="C11" s="55" t="s">
        <v>92</v>
      </c>
      <c r="D11" s="55"/>
      <c r="E11" s="55"/>
      <c r="F11" s="60"/>
    </row>
    <row r="12" spans="2:6" ht="24.75" customHeight="1" thickBot="1">
      <c r="B12" s="59">
        <v>5</v>
      </c>
      <c r="C12" s="55" t="s">
        <v>93</v>
      </c>
      <c r="D12" s="55"/>
      <c r="E12" s="55"/>
      <c r="F12" s="60"/>
    </row>
    <row r="13" spans="2:6" ht="28.5" customHeight="1">
      <c r="B13" s="56">
        <v>6</v>
      </c>
      <c r="C13" s="55" t="s">
        <v>94</v>
      </c>
      <c r="D13" s="55"/>
      <c r="E13" s="55"/>
      <c r="F13" s="60"/>
    </row>
    <row r="14" spans="2:6" ht="27.75" customHeight="1">
      <c r="B14" s="59">
        <v>7</v>
      </c>
      <c r="C14" s="55" t="s">
        <v>95</v>
      </c>
      <c r="D14" s="55"/>
      <c r="E14" s="55"/>
      <c r="F14" s="60"/>
    </row>
    <row r="15" spans="2:6" ht="27.75" customHeight="1">
      <c r="B15" s="59">
        <v>8</v>
      </c>
      <c r="C15" s="55" t="s">
        <v>96</v>
      </c>
      <c r="D15" s="55"/>
      <c r="E15" s="55"/>
      <c r="F15" s="60"/>
    </row>
    <row r="16" spans="2:6" ht="25.5" customHeight="1">
      <c r="B16" s="59">
        <v>9</v>
      </c>
      <c r="C16" s="55" t="s">
        <v>81</v>
      </c>
      <c r="D16" s="55"/>
      <c r="E16" s="55"/>
      <c r="F16" s="60"/>
    </row>
    <row r="17" spans="2:6" ht="30" customHeight="1" thickBot="1">
      <c r="B17" s="59">
        <v>10</v>
      </c>
      <c r="C17" s="65" t="s">
        <v>97</v>
      </c>
      <c r="D17" s="55"/>
      <c r="E17" s="55"/>
      <c r="F17" s="60"/>
    </row>
    <row r="18" spans="2:6" ht="23.25" customHeight="1">
      <c r="B18" s="56">
        <v>11</v>
      </c>
      <c r="C18" s="55" t="s">
        <v>98</v>
      </c>
      <c r="D18" s="55"/>
      <c r="E18" s="55"/>
      <c r="F18" s="60"/>
    </row>
    <row r="19" spans="2:6" ht="27.75" customHeight="1">
      <c r="B19" s="59"/>
      <c r="C19" s="55" t="s">
        <v>99</v>
      </c>
      <c r="D19" s="55"/>
      <c r="E19" s="55"/>
      <c r="F19" s="60"/>
    </row>
    <row r="20" spans="2:6" ht="27" customHeight="1">
      <c r="B20" s="59"/>
      <c r="C20" s="55" t="s">
        <v>100</v>
      </c>
      <c r="D20" s="55"/>
      <c r="E20" s="55"/>
      <c r="F20" s="60"/>
    </row>
    <row r="21" spans="2:6" ht="24" customHeight="1">
      <c r="B21" s="59"/>
      <c r="C21" s="55" t="s">
        <v>101</v>
      </c>
      <c r="D21" s="55"/>
      <c r="E21" s="55"/>
      <c r="F21" s="60"/>
    </row>
    <row r="22" spans="2:6" ht="24.75" customHeight="1">
      <c r="B22" s="59"/>
      <c r="C22" s="55" t="s">
        <v>102</v>
      </c>
      <c r="D22" s="55"/>
      <c r="E22" s="55"/>
      <c r="F22" s="60"/>
    </row>
    <row r="23" spans="2:6" ht="33" customHeight="1">
      <c r="B23" s="59">
        <v>12</v>
      </c>
      <c r="C23" s="65" t="s">
        <v>84</v>
      </c>
      <c r="D23" s="55"/>
      <c r="E23" s="55"/>
      <c r="F23" s="60"/>
    </row>
    <row r="24" spans="2:6" ht="31.5" customHeight="1">
      <c r="B24" s="59">
        <v>13</v>
      </c>
      <c r="C24" s="65" t="s">
        <v>103</v>
      </c>
      <c r="D24" s="55"/>
      <c r="E24" s="55"/>
      <c r="F24" s="60"/>
    </row>
    <row r="25" spans="2:6" ht="24.75" customHeight="1">
      <c r="B25" s="59">
        <v>14</v>
      </c>
      <c r="C25" s="55" t="s">
        <v>86</v>
      </c>
      <c r="D25" s="55"/>
      <c r="E25" s="55"/>
      <c r="F25" s="60"/>
    </row>
    <row r="26" spans="2:6" ht="38.25" customHeight="1">
      <c r="B26" s="59">
        <v>15</v>
      </c>
      <c r="C26" s="65" t="s">
        <v>104</v>
      </c>
      <c r="D26" s="55"/>
      <c r="E26" s="55"/>
      <c r="F26" s="60"/>
    </row>
    <row r="27" spans="2:6" ht="24.75" customHeight="1" thickBot="1">
      <c r="B27" s="61">
        <v>16</v>
      </c>
      <c r="C27" s="62" t="s">
        <v>88</v>
      </c>
      <c r="D27" s="62"/>
      <c r="E27" s="62"/>
      <c r="F27" s="63"/>
    </row>
    <row r="28" spans="2:6" ht="19.5" customHeight="1">
      <c r="B28" s="68"/>
      <c r="C28" s="1"/>
      <c r="D28" s="1"/>
      <c r="E28" s="1"/>
      <c r="F28" s="1"/>
    </row>
    <row r="29" spans="2:6" ht="32.25" customHeight="1">
      <c r="B29" s="68"/>
      <c r="C29" s="1"/>
      <c r="D29" s="1"/>
      <c r="E29" s="1"/>
      <c r="F29" s="1"/>
    </row>
    <row r="30" spans="2:6" ht="28.5" customHeight="1">
      <c r="B30" s="68"/>
      <c r="C30" s="1"/>
      <c r="D30" s="1"/>
      <c r="E30" s="1"/>
      <c r="F30" s="1"/>
    </row>
  </sheetData>
  <sheetProtection/>
  <mergeCells count="2">
    <mergeCell ref="B2:D2"/>
    <mergeCell ref="B4:D4"/>
  </mergeCells>
  <printOptions/>
  <pageMargins left="0.25" right="0.25" top="0.25" bottom="0.25" header="0.25" footer="0.2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30"/>
  <sheetViews>
    <sheetView zoomScalePageLayoutView="0" workbookViewId="0" topLeftCell="A1">
      <selection activeCell="B1" sqref="B1:E28"/>
    </sheetView>
  </sheetViews>
  <sheetFormatPr defaultColWidth="9.140625" defaultRowHeight="12.75"/>
  <cols>
    <col min="1" max="1" width="3.8515625" style="0" customWidth="1"/>
    <col min="2" max="2" width="6.57421875" style="0" customWidth="1"/>
    <col min="3" max="3" width="46.8515625" style="0" customWidth="1"/>
    <col min="4" max="4" width="12.7109375" style="0" customWidth="1"/>
    <col min="5" max="5" width="11.8515625" style="0" customWidth="1"/>
  </cols>
  <sheetData>
    <row r="1" ht="12.75">
      <c r="C1" s="50" t="str">
        <f>'Kopertina '!G3</f>
        <v>   POGONI   SH P K </v>
      </c>
    </row>
    <row r="2" spans="2:7" ht="15.75">
      <c r="B2" s="326" t="s">
        <v>106</v>
      </c>
      <c r="C2" s="326"/>
      <c r="D2" s="326"/>
      <c r="E2" s="69">
        <v>2013</v>
      </c>
      <c r="F2" s="69"/>
      <c r="G2" s="69"/>
    </row>
    <row r="3" ht="13.5" thickBot="1"/>
    <row r="4" spans="2:8" ht="20.25" customHeight="1">
      <c r="B4" s="49" t="s">
        <v>18</v>
      </c>
      <c r="C4" s="71" t="s">
        <v>106</v>
      </c>
      <c r="D4" s="72" t="s">
        <v>21</v>
      </c>
      <c r="E4" s="72" t="s">
        <v>108</v>
      </c>
      <c r="F4" s="70"/>
      <c r="G4" s="70"/>
      <c r="H4" s="70"/>
    </row>
    <row r="5" spans="2:5" ht="19.5" customHeight="1" thickBot="1">
      <c r="B5" s="73"/>
      <c r="C5" s="73"/>
      <c r="D5" s="73" t="s">
        <v>107</v>
      </c>
      <c r="E5" s="73" t="s">
        <v>24</v>
      </c>
    </row>
    <row r="6" spans="2:5" ht="31.5" customHeight="1">
      <c r="B6" s="78" t="s">
        <v>109</v>
      </c>
      <c r="C6" s="80" t="s">
        <v>110</v>
      </c>
      <c r="D6" s="57"/>
      <c r="E6" s="58"/>
    </row>
    <row r="7" spans="2:5" ht="21" customHeight="1">
      <c r="B7" s="79"/>
      <c r="C7" s="55" t="s">
        <v>111</v>
      </c>
      <c r="D7" s="55">
        <v>55869358</v>
      </c>
      <c r="E7" s="55">
        <v>43705728</v>
      </c>
    </row>
    <row r="8" spans="2:5" ht="24.75" customHeight="1">
      <c r="B8" s="79"/>
      <c r="C8" s="55" t="s">
        <v>112</v>
      </c>
      <c r="D8" s="55">
        <v>-54532519</v>
      </c>
      <c r="E8" s="55">
        <v>-32035976</v>
      </c>
    </row>
    <row r="9" spans="2:5" ht="24" customHeight="1">
      <c r="B9" s="79"/>
      <c r="C9" s="55" t="s">
        <v>113</v>
      </c>
      <c r="D9" s="55"/>
      <c r="E9" s="55"/>
    </row>
    <row r="10" spans="2:5" ht="23.25" customHeight="1">
      <c r="B10" s="79"/>
      <c r="C10" s="55" t="s">
        <v>114</v>
      </c>
      <c r="D10" s="55"/>
      <c r="E10" s="55">
        <v>-130200</v>
      </c>
    </row>
    <row r="11" spans="2:5" ht="26.25" customHeight="1">
      <c r="B11" s="79"/>
      <c r="C11" s="55" t="s">
        <v>115</v>
      </c>
      <c r="D11" s="55">
        <v>-369660</v>
      </c>
      <c r="E11" s="55">
        <v>-688452</v>
      </c>
    </row>
    <row r="12" spans="2:5" ht="25.5" customHeight="1">
      <c r="B12" s="79"/>
      <c r="C12" s="83" t="s">
        <v>116</v>
      </c>
      <c r="D12" s="83">
        <f>SUM(D7:D11)</f>
        <v>967179</v>
      </c>
      <c r="E12" s="83">
        <f>SUM(E7:E11)</f>
        <v>10851100</v>
      </c>
    </row>
    <row r="13" spans="2:5" ht="33" customHeight="1">
      <c r="B13" s="79" t="s">
        <v>117</v>
      </c>
      <c r="C13" s="42" t="s">
        <v>118</v>
      </c>
      <c r="D13" s="55">
        <v>0</v>
      </c>
      <c r="E13" s="55"/>
    </row>
    <row r="14" spans="2:5" ht="26.25" customHeight="1">
      <c r="B14" s="79"/>
      <c r="C14" s="55" t="s">
        <v>119</v>
      </c>
      <c r="D14" s="55"/>
      <c r="E14" s="55"/>
    </row>
    <row r="15" spans="2:5" ht="22.5" customHeight="1">
      <c r="B15" s="79"/>
      <c r="C15" s="55" t="s">
        <v>120</v>
      </c>
      <c r="D15" s="55"/>
      <c r="E15" s="55">
        <v>-90000</v>
      </c>
    </row>
    <row r="16" spans="2:5" ht="25.5" customHeight="1">
      <c r="B16" s="79"/>
      <c r="C16" s="55" t="s">
        <v>121</v>
      </c>
      <c r="D16" s="55"/>
      <c r="E16" s="55"/>
    </row>
    <row r="17" spans="2:5" ht="22.5" customHeight="1">
      <c r="B17" s="79"/>
      <c r="C17" s="55" t="s">
        <v>122</v>
      </c>
      <c r="D17" s="55"/>
      <c r="E17" s="55"/>
    </row>
    <row r="18" spans="2:5" ht="22.5" customHeight="1">
      <c r="B18" s="79"/>
      <c r="C18" s="55" t="s">
        <v>123</v>
      </c>
      <c r="D18" s="55"/>
      <c r="E18" s="55"/>
    </row>
    <row r="19" spans="2:5" ht="20.25" customHeight="1">
      <c r="B19" s="79"/>
      <c r="C19" s="83" t="s">
        <v>124</v>
      </c>
      <c r="D19" s="65">
        <v>0</v>
      </c>
      <c r="E19" s="65">
        <v>-90000</v>
      </c>
    </row>
    <row r="20" spans="2:5" ht="30.75" customHeight="1">
      <c r="B20" s="79" t="s">
        <v>125</v>
      </c>
      <c r="C20" s="42" t="s">
        <v>126</v>
      </c>
      <c r="D20" s="55"/>
      <c r="E20" s="55"/>
    </row>
    <row r="21" spans="2:5" ht="22.5" customHeight="1">
      <c r="B21" s="77"/>
      <c r="C21" s="55" t="s">
        <v>127</v>
      </c>
      <c r="D21" s="55">
        <v>-2037856</v>
      </c>
      <c r="E21" s="55">
        <v>-7185733</v>
      </c>
    </row>
    <row r="22" spans="2:5" ht="22.5" customHeight="1">
      <c r="B22" s="77"/>
      <c r="C22" s="55" t="s">
        <v>128</v>
      </c>
      <c r="D22" s="55">
        <v>0</v>
      </c>
      <c r="E22" s="55">
        <v>0</v>
      </c>
    </row>
    <row r="23" spans="2:5" ht="23.25" customHeight="1">
      <c r="B23" s="77"/>
      <c r="C23" s="55" t="s">
        <v>129</v>
      </c>
      <c r="D23" s="55"/>
      <c r="E23" s="55"/>
    </row>
    <row r="24" spans="2:5" ht="22.5" customHeight="1">
      <c r="B24" s="74"/>
      <c r="C24" s="55" t="s">
        <v>130</v>
      </c>
      <c r="D24" s="178"/>
      <c r="E24" s="178">
        <v>-200000</v>
      </c>
    </row>
    <row r="25" spans="2:5" ht="21.75" customHeight="1">
      <c r="B25" s="74"/>
      <c r="C25" s="55" t="s">
        <v>131</v>
      </c>
      <c r="D25" s="55">
        <f>D21</f>
        <v>-2037856</v>
      </c>
      <c r="E25" s="55">
        <f>SUM(E21:E24)</f>
        <v>-7385733</v>
      </c>
    </row>
    <row r="26" spans="2:5" ht="25.5" customHeight="1">
      <c r="B26" s="74"/>
      <c r="C26" s="83" t="s">
        <v>132</v>
      </c>
      <c r="D26" s="65">
        <f>D12+D19+D25</f>
        <v>-1070677</v>
      </c>
      <c r="E26" s="65">
        <f>E12+E19+E25</f>
        <v>3375367</v>
      </c>
    </row>
    <row r="27" spans="2:5" ht="29.25" customHeight="1">
      <c r="B27" s="74"/>
      <c r="C27" s="65" t="s">
        <v>134</v>
      </c>
      <c r="D27" s="55">
        <v>8487117</v>
      </c>
      <c r="E27" s="55">
        <v>5111750</v>
      </c>
    </row>
    <row r="28" spans="2:5" ht="30" customHeight="1" thickBot="1">
      <c r="B28" s="75"/>
      <c r="C28" s="81" t="s">
        <v>133</v>
      </c>
      <c r="D28" s="62">
        <f>D26+D27</f>
        <v>7416440</v>
      </c>
      <c r="E28" s="62">
        <f>E26+E27</f>
        <v>8487117</v>
      </c>
    </row>
    <row r="29" ht="12.75">
      <c r="D29" s="163">
        <f>'AKTIVI '!F7</f>
        <v>7416440.136</v>
      </c>
    </row>
    <row r="30" ht="12.75">
      <c r="D30" s="163">
        <f>D28-D29</f>
        <v>-0.13599999994039536</v>
      </c>
    </row>
  </sheetData>
  <sheetProtection/>
  <mergeCells count="1"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F37"/>
  <sheetViews>
    <sheetView zoomScalePageLayoutView="0" workbookViewId="0" topLeftCell="A4">
      <selection activeCell="E2" sqref="E2"/>
    </sheetView>
  </sheetViews>
  <sheetFormatPr defaultColWidth="9.140625" defaultRowHeight="12.75"/>
  <cols>
    <col min="1" max="1" width="14.140625" style="0" customWidth="1"/>
    <col min="2" max="2" width="5.00390625" style="0" customWidth="1"/>
    <col min="3" max="3" width="50.140625" style="0" customWidth="1"/>
    <col min="4" max="4" width="14.28125" style="0" customWidth="1"/>
    <col min="5" max="5" width="15.421875" style="0" customWidth="1"/>
  </cols>
  <sheetData>
    <row r="1" ht="12.75">
      <c r="C1" s="50" t="str">
        <f>'Kopertina '!G3</f>
        <v>   POGONI   SH P K </v>
      </c>
    </row>
    <row r="2" spans="2:5" ht="19.5" customHeight="1">
      <c r="B2" s="326" t="s">
        <v>188</v>
      </c>
      <c r="C2" s="326"/>
      <c r="D2" s="326"/>
      <c r="E2" s="69">
        <v>2012</v>
      </c>
    </row>
    <row r="3" spans="2:5" ht="19.5" customHeight="1">
      <c r="B3" s="158"/>
      <c r="C3" s="158"/>
      <c r="D3" s="158"/>
      <c r="E3" s="69"/>
    </row>
    <row r="4" ht="10.5" customHeight="1" thickBot="1"/>
    <row r="5" spans="2:5" ht="18" customHeight="1">
      <c r="B5" s="131" t="s">
        <v>18</v>
      </c>
      <c r="C5" s="131" t="s">
        <v>106</v>
      </c>
      <c r="D5" s="131" t="s">
        <v>21</v>
      </c>
      <c r="E5" s="131" t="s">
        <v>108</v>
      </c>
    </row>
    <row r="6" spans="2:5" ht="16.5" thickBot="1">
      <c r="B6" s="132"/>
      <c r="C6" s="132"/>
      <c r="D6" s="132" t="s">
        <v>107</v>
      </c>
      <c r="E6" s="132" t="s">
        <v>24</v>
      </c>
    </row>
    <row r="7" spans="2:5" ht="21" customHeight="1">
      <c r="B7" s="78" t="s">
        <v>109</v>
      </c>
      <c r="C7" s="129" t="s">
        <v>110</v>
      </c>
      <c r="D7" s="130"/>
      <c r="E7" s="148">
        <f>E8+E9+E14+E15+E16+E17+E18+E19+E20+E21</f>
        <v>0</v>
      </c>
    </row>
    <row r="8" spans="2:5" ht="19.5" customHeight="1">
      <c r="B8" s="79">
        <v>1</v>
      </c>
      <c r="C8" s="55" t="s">
        <v>189</v>
      </c>
      <c r="D8" s="55"/>
      <c r="E8" s="153">
        <v>0</v>
      </c>
    </row>
    <row r="9" spans="2:5" ht="18" customHeight="1">
      <c r="B9" s="79">
        <v>2</v>
      </c>
      <c r="C9" s="55" t="s">
        <v>190</v>
      </c>
      <c r="D9" s="55"/>
      <c r="E9" s="153"/>
    </row>
    <row r="10" spans="2:5" ht="15" customHeight="1">
      <c r="B10" s="79"/>
      <c r="C10" s="55" t="s">
        <v>210</v>
      </c>
      <c r="D10" s="55"/>
      <c r="E10" s="153"/>
    </row>
    <row r="11" spans="2:5" ht="18" customHeight="1">
      <c r="B11" s="79"/>
      <c r="C11" s="55" t="s">
        <v>213</v>
      </c>
      <c r="D11" s="55"/>
      <c r="E11" s="153"/>
    </row>
    <row r="12" spans="2:5" ht="15.75" customHeight="1">
      <c r="B12" s="79"/>
      <c r="C12" s="55" t="s">
        <v>211</v>
      </c>
      <c r="D12" s="55"/>
      <c r="E12" s="153"/>
    </row>
    <row r="13" spans="2:5" ht="18.75" customHeight="1">
      <c r="B13" s="119"/>
      <c r="C13" s="123" t="s">
        <v>212</v>
      </c>
      <c r="D13" s="120"/>
      <c r="E13" s="151"/>
    </row>
    <row r="14" spans="2:6" ht="20.25" customHeight="1">
      <c r="B14" s="119">
        <v>3</v>
      </c>
      <c r="C14" s="122" t="s">
        <v>191</v>
      </c>
      <c r="D14" s="123"/>
      <c r="E14" s="149"/>
      <c r="F14" s="118"/>
    </row>
    <row r="15" spans="3:5" ht="19.5" customHeight="1">
      <c r="C15" s="126" t="s">
        <v>192</v>
      </c>
      <c r="D15" s="89"/>
      <c r="E15" s="154"/>
    </row>
    <row r="16" spans="2:5" ht="21" customHeight="1">
      <c r="B16" s="121">
        <v>4</v>
      </c>
      <c r="C16" s="127" t="s">
        <v>193</v>
      </c>
      <c r="D16" s="89"/>
      <c r="E16" s="155"/>
    </row>
    <row r="17" spans="2:5" ht="18" customHeight="1">
      <c r="B17" s="121">
        <v>5</v>
      </c>
      <c r="C17" s="40" t="s">
        <v>194</v>
      </c>
      <c r="D17" s="55">
        <v>0</v>
      </c>
      <c r="E17" s="153">
        <v>0</v>
      </c>
    </row>
    <row r="18" spans="2:5" ht="21" customHeight="1">
      <c r="B18" s="79">
        <v>6</v>
      </c>
      <c r="C18" s="40" t="s">
        <v>195</v>
      </c>
      <c r="D18" s="55"/>
      <c r="E18" s="153"/>
    </row>
    <row r="19" spans="2:5" ht="19.5" customHeight="1">
      <c r="B19" s="79">
        <v>7</v>
      </c>
      <c r="C19" s="40" t="s">
        <v>114</v>
      </c>
      <c r="D19" s="55"/>
      <c r="E19" s="153"/>
    </row>
    <row r="20" spans="2:5" ht="21" customHeight="1">
      <c r="B20" s="79">
        <v>8</v>
      </c>
      <c r="C20" s="40" t="s">
        <v>196</v>
      </c>
      <c r="D20" s="65"/>
      <c r="E20" s="150"/>
    </row>
    <row r="21" spans="2:5" ht="22.5" customHeight="1">
      <c r="B21" s="79">
        <v>9</v>
      </c>
      <c r="C21" s="134" t="s">
        <v>197</v>
      </c>
      <c r="D21" s="55"/>
      <c r="E21" s="153"/>
    </row>
    <row r="22" spans="2:5" ht="20.25" customHeight="1">
      <c r="B22" s="79" t="s">
        <v>117</v>
      </c>
      <c r="C22" s="128" t="s">
        <v>198</v>
      </c>
      <c r="D22" s="128"/>
      <c r="E22" s="156">
        <f>E23+E24+E25+E26+E27+E28</f>
        <v>0</v>
      </c>
    </row>
    <row r="23" spans="2:5" ht="17.25" customHeight="1">
      <c r="B23" s="77">
        <v>1</v>
      </c>
      <c r="C23" s="40" t="s">
        <v>199</v>
      </c>
      <c r="D23" s="55"/>
      <c r="E23" s="153"/>
    </row>
    <row r="24" spans="2:5" ht="18.75" customHeight="1">
      <c r="B24" s="77">
        <v>2</v>
      </c>
      <c r="C24" s="40" t="s">
        <v>200</v>
      </c>
      <c r="D24" s="55"/>
      <c r="E24" s="153"/>
    </row>
    <row r="25" spans="2:5" ht="18.75" customHeight="1">
      <c r="B25" s="74">
        <v>3</v>
      </c>
      <c r="C25" s="40" t="s">
        <v>121</v>
      </c>
      <c r="D25" s="55"/>
      <c r="E25" s="153"/>
    </row>
    <row r="26" spans="2:5" ht="20.25" customHeight="1">
      <c r="B26" s="74">
        <v>4</v>
      </c>
      <c r="C26" s="40" t="s">
        <v>122</v>
      </c>
      <c r="D26" s="55"/>
      <c r="E26" s="153"/>
    </row>
    <row r="27" spans="2:5" ht="18" customHeight="1">
      <c r="B27" s="124">
        <v>5</v>
      </c>
      <c r="C27" s="123" t="s">
        <v>201</v>
      </c>
      <c r="D27" s="125"/>
      <c r="E27" s="151"/>
    </row>
    <row r="28" spans="2:5" ht="19.5" customHeight="1">
      <c r="B28" s="74">
        <v>6</v>
      </c>
      <c r="C28" s="133" t="s">
        <v>202</v>
      </c>
      <c r="D28" s="55"/>
      <c r="E28" s="153"/>
    </row>
    <row r="29" spans="2:5" ht="21.75" customHeight="1">
      <c r="B29" s="79" t="s">
        <v>125</v>
      </c>
      <c r="C29" s="128" t="s">
        <v>203</v>
      </c>
      <c r="D29" s="128"/>
      <c r="E29" s="156">
        <f>E30+E31+E32+E33+E34</f>
        <v>0</v>
      </c>
    </row>
    <row r="30" spans="2:5" ht="19.5" customHeight="1">
      <c r="B30" s="74">
        <v>1</v>
      </c>
      <c r="C30" s="40" t="s">
        <v>127</v>
      </c>
      <c r="D30" s="55"/>
      <c r="E30" s="153"/>
    </row>
    <row r="31" spans="2:5" ht="19.5" customHeight="1">
      <c r="B31" s="74">
        <v>2</v>
      </c>
      <c r="C31" s="40" t="s">
        <v>128</v>
      </c>
      <c r="D31" s="55"/>
      <c r="E31" s="153"/>
    </row>
    <row r="32" spans="2:5" ht="18" customHeight="1">
      <c r="B32" s="74">
        <v>3</v>
      </c>
      <c r="C32" s="40" t="s">
        <v>204</v>
      </c>
      <c r="D32" s="55"/>
      <c r="E32" s="153"/>
    </row>
    <row r="33" spans="2:5" ht="18" customHeight="1">
      <c r="B33" s="74">
        <v>4</v>
      </c>
      <c r="C33" s="40" t="s">
        <v>205</v>
      </c>
      <c r="D33" s="55"/>
      <c r="E33" s="153"/>
    </row>
    <row r="34" spans="2:5" ht="21" customHeight="1">
      <c r="B34" s="74">
        <v>5</v>
      </c>
      <c r="C34" s="134" t="s">
        <v>206</v>
      </c>
      <c r="D34" s="55"/>
      <c r="E34" s="153"/>
    </row>
    <row r="35" spans="2:5" ht="27" customHeight="1">
      <c r="B35" s="77" t="s">
        <v>214</v>
      </c>
      <c r="C35" s="65" t="s">
        <v>207</v>
      </c>
      <c r="D35" s="65"/>
      <c r="E35" s="150">
        <f>E29+E22+E7</f>
        <v>0</v>
      </c>
    </row>
    <row r="36" spans="2:5" ht="24" customHeight="1">
      <c r="B36" s="77" t="s">
        <v>215</v>
      </c>
      <c r="C36" s="65" t="s">
        <v>208</v>
      </c>
      <c r="D36" s="65">
        <v>0</v>
      </c>
      <c r="E36" s="150">
        <v>0</v>
      </c>
    </row>
    <row r="37" spans="2:5" ht="28.5" customHeight="1" thickBot="1">
      <c r="B37" s="98" t="s">
        <v>216</v>
      </c>
      <c r="C37" s="81" t="s">
        <v>209</v>
      </c>
      <c r="D37" s="81">
        <v>0</v>
      </c>
      <c r="E37" s="152">
        <v>0</v>
      </c>
    </row>
  </sheetData>
  <sheetProtection/>
  <mergeCells count="1">
    <mergeCell ref="B2:D2"/>
  </mergeCells>
  <printOptions/>
  <pageMargins left="0" right="0" top="0" bottom="0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31"/>
  <sheetViews>
    <sheetView zoomScalePageLayoutView="0" workbookViewId="0" topLeftCell="A6">
      <selection activeCell="B1" sqref="B1:L31"/>
    </sheetView>
  </sheetViews>
  <sheetFormatPr defaultColWidth="9.140625" defaultRowHeight="12.75"/>
  <cols>
    <col min="1" max="1" width="4.140625" style="0" customWidth="1"/>
    <col min="2" max="2" width="5.57421875" style="0" customWidth="1"/>
    <col min="3" max="3" width="30.421875" style="0" customWidth="1"/>
    <col min="4" max="4" width="11.28125" style="0" customWidth="1"/>
    <col min="5" max="5" width="10.7109375" style="0" customWidth="1"/>
    <col min="6" max="6" width="11.28125" style="0" customWidth="1"/>
    <col min="7" max="7" width="10.57421875" style="0" customWidth="1"/>
    <col min="8" max="8" width="12.8515625" style="0" customWidth="1"/>
    <col min="9" max="9" width="12.28125" style="0" customWidth="1"/>
    <col min="10" max="10" width="10.00390625" style="0" customWidth="1"/>
    <col min="11" max="11" width="10.28125" style="0" customWidth="1"/>
    <col min="12" max="12" width="13.00390625" style="0" customWidth="1"/>
  </cols>
  <sheetData>
    <row r="1" ht="23.25" customHeight="1">
      <c r="C1" s="50" t="str">
        <f>'Kopertina '!G3</f>
        <v>   POGONI   SH P K </v>
      </c>
    </row>
    <row r="2" spans="3:12" ht="15.75">
      <c r="C2" s="326" t="s">
        <v>135</v>
      </c>
      <c r="D2" s="326"/>
      <c r="E2" s="326"/>
      <c r="F2" s="326"/>
      <c r="G2" s="326"/>
      <c r="H2" s="326"/>
      <c r="I2" s="326"/>
      <c r="J2" s="326"/>
      <c r="K2" s="147">
        <v>2013</v>
      </c>
      <c r="L2" s="84"/>
    </row>
    <row r="3" ht="18" customHeight="1">
      <c r="C3" s="50" t="s">
        <v>217</v>
      </c>
    </row>
    <row r="4" ht="8.25" customHeight="1" thickBot="1"/>
    <row r="5" spans="2:12" ht="13.5" thickBot="1">
      <c r="B5" s="52" t="s">
        <v>18</v>
      </c>
      <c r="C5" s="52"/>
      <c r="D5" s="327" t="s">
        <v>137</v>
      </c>
      <c r="E5" s="328"/>
      <c r="F5" s="328"/>
      <c r="G5" s="328"/>
      <c r="H5" s="328"/>
      <c r="I5" s="328"/>
      <c r="J5" s="329"/>
      <c r="K5" s="52" t="s">
        <v>147</v>
      </c>
      <c r="L5" s="99"/>
    </row>
    <row r="6" spans="2:12" ht="12.75">
      <c r="B6" s="54"/>
      <c r="C6" s="54" t="s">
        <v>136</v>
      </c>
      <c r="D6" s="52" t="s">
        <v>139</v>
      </c>
      <c r="E6" s="52" t="s">
        <v>140</v>
      </c>
      <c r="F6" s="52" t="s">
        <v>142</v>
      </c>
      <c r="G6" s="52" t="s">
        <v>144</v>
      </c>
      <c r="H6" s="101" t="s">
        <v>168</v>
      </c>
      <c r="I6" s="52" t="s">
        <v>170</v>
      </c>
      <c r="J6" s="52" t="s">
        <v>146</v>
      </c>
      <c r="K6" s="54" t="s">
        <v>148</v>
      </c>
      <c r="L6" s="45" t="s">
        <v>150</v>
      </c>
    </row>
    <row r="7" spans="2:12" ht="13.5" thickBot="1">
      <c r="B7" s="54"/>
      <c r="C7" s="54"/>
      <c r="D7" s="54" t="s">
        <v>138</v>
      </c>
      <c r="E7" s="54" t="s">
        <v>141</v>
      </c>
      <c r="F7" s="54" t="s">
        <v>143</v>
      </c>
      <c r="G7" s="54" t="s">
        <v>145</v>
      </c>
      <c r="H7" s="100" t="s">
        <v>169</v>
      </c>
      <c r="I7" s="54" t="s">
        <v>171</v>
      </c>
      <c r="J7" s="54"/>
      <c r="K7" s="54" t="s">
        <v>149</v>
      </c>
      <c r="L7" s="45"/>
    </row>
    <row r="8" spans="2:12" ht="20.25" customHeight="1">
      <c r="B8" s="76" t="s">
        <v>25</v>
      </c>
      <c r="C8" s="299" t="s">
        <v>578</v>
      </c>
      <c r="D8" s="65">
        <v>34038050</v>
      </c>
      <c r="E8" s="55"/>
      <c r="F8" s="55"/>
      <c r="G8" s="55">
        <v>699966</v>
      </c>
      <c r="H8" s="55"/>
      <c r="I8" s="65">
        <v>6196050</v>
      </c>
      <c r="J8" s="55"/>
      <c r="K8" s="55"/>
      <c r="L8" s="82">
        <f>D8+G8+I8</f>
        <v>40934066</v>
      </c>
    </row>
    <row r="9" spans="2:12" ht="21" customHeight="1">
      <c r="B9" s="77" t="s">
        <v>109</v>
      </c>
      <c r="C9" s="55" t="s">
        <v>151</v>
      </c>
      <c r="D9" s="55"/>
      <c r="E9" s="55"/>
      <c r="F9" s="55"/>
      <c r="G9" s="55"/>
      <c r="H9" s="55"/>
      <c r="I9" s="55"/>
      <c r="J9" s="55"/>
      <c r="K9" s="55"/>
      <c r="L9" s="60"/>
    </row>
    <row r="10" spans="2:12" ht="20.25" customHeight="1">
      <c r="B10" s="77" t="s">
        <v>117</v>
      </c>
      <c r="C10" s="55" t="s">
        <v>152</v>
      </c>
      <c r="D10" s="55"/>
      <c r="E10" s="55"/>
      <c r="F10" s="55"/>
      <c r="G10" s="55"/>
      <c r="H10" s="55"/>
      <c r="I10" s="55"/>
      <c r="J10" s="55"/>
      <c r="K10" s="55"/>
      <c r="L10" s="60"/>
    </row>
    <row r="11" spans="2:12" ht="15" customHeight="1">
      <c r="B11" s="95">
        <v>1</v>
      </c>
      <c r="C11" s="85" t="s">
        <v>154</v>
      </c>
      <c r="D11" s="66"/>
      <c r="E11" s="66"/>
      <c r="F11" s="66"/>
      <c r="G11" s="66"/>
      <c r="H11" s="66"/>
      <c r="I11" s="66"/>
      <c r="J11" s="66"/>
      <c r="K11" s="66"/>
      <c r="L11" s="91"/>
    </row>
    <row r="12" spans="2:12" ht="13.5" customHeight="1">
      <c r="B12" s="96"/>
      <c r="C12" s="87" t="s">
        <v>153</v>
      </c>
      <c r="D12" s="89"/>
      <c r="E12" s="89"/>
      <c r="F12" s="89"/>
      <c r="G12" s="89"/>
      <c r="H12" s="89"/>
      <c r="I12" s="89"/>
      <c r="J12" s="89"/>
      <c r="K12" s="89"/>
      <c r="L12" s="92"/>
    </row>
    <row r="13" spans="2:12" ht="19.5" customHeight="1">
      <c r="B13" s="95"/>
      <c r="C13" s="66" t="s">
        <v>155</v>
      </c>
      <c r="D13" s="66"/>
      <c r="E13" s="66"/>
      <c r="F13" s="66"/>
      <c r="G13" s="66"/>
      <c r="H13" s="66"/>
      <c r="I13" s="66"/>
      <c r="J13" s="66"/>
      <c r="K13" s="66"/>
      <c r="L13" s="67"/>
    </row>
    <row r="14" spans="2:12" ht="18.75" customHeight="1">
      <c r="B14" s="97">
        <v>2</v>
      </c>
      <c r="C14" s="90" t="s">
        <v>156</v>
      </c>
      <c r="D14" s="90"/>
      <c r="E14" s="90"/>
      <c r="F14" s="90"/>
      <c r="G14" s="90"/>
      <c r="H14" s="90"/>
      <c r="I14" s="90"/>
      <c r="J14" s="90"/>
      <c r="K14" s="90"/>
      <c r="L14" s="93"/>
    </row>
    <row r="15" spans="2:12" ht="18" customHeight="1">
      <c r="B15" s="96"/>
      <c r="C15" s="89" t="s">
        <v>157</v>
      </c>
      <c r="D15" s="89"/>
      <c r="E15" s="89"/>
      <c r="F15" s="89"/>
      <c r="G15" s="89"/>
      <c r="H15" s="89"/>
      <c r="I15" s="89"/>
      <c r="J15" s="89"/>
      <c r="K15" s="89"/>
      <c r="L15" s="94"/>
    </row>
    <row r="16" spans="2:12" ht="19.5" customHeight="1">
      <c r="B16" s="77">
        <v>3</v>
      </c>
      <c r="C16" s="55" t="s">
        <v>158</v>
      </c>
      <c r="D16" s="55"/>
      <c r="E16" s="55"/>
      <c r="F16" s="55"/>
      <c r="G16" s="55"/>
      <c r="H16" s="55"/>
      <c r="I16" s="184">
        <v>3326961</v>
      </c>
      <c r="J16" s="55"/>
      <c r="K16" s="55"/>
      <c r="L16" s="82">
        <f>I16</f>
        <v>3326961</v>
      </c>
    </row>
    <row r="17" spans="2:12" ht="19.5" customHeight="1">
      <c r="B17" s="77">
        <v>4</v>
      </c>
      <c r="C17" s="55" t="s">
        <v>159</v>
      </c>
      <c r="D17" s="55"/>
      <c r="E17" s="55"/>
      <c r="F17" s="55"/>
      <c r="G17" s="55"/>
      <c r="H17" s="55"/>
      <c r="I17" s="55"/>
      <c r="J17" s="55"/>
      <c r="K17" s="55"/>
      <c r="L17" s="60"/>
    </row>
    <row r="18" spans="2:12" ht="18" customHeight="1">
      <c r="B18" s="95">
        <v>5</v>
      </c>
      <c r="C18" s="66" t="s">
        <v>160</v>
      </c>
      <c r="D18" s="66"/>
      <c r="E18" s="66"/>
      <c r="F18" s="66"/>
      <c r="G18" s="66"/>
      <c r="H18" s="66"/>
      <c r="I18" s="85"/>
      <c r="J18" s="66"/>
      <c r="K18" s="66"/>
      <c r="L18" s="91"/>
    </row>
    <row r="19" spans="2:12" ht="18" customHeight="1">
      <c r="B19" s="96"/>
      <c r="C19" s="89" t="s">
        <v>161</v>
      </c>
      <c r="D19" s="89"/>
      <c r="E19" s="89"/>
      <c r="F19" s="89"/>
      <c r="G19" s="89"/>
      <c r="H19" s="89"/>
      <c r="I19" s="87"/>
      <c r="J19" s="89"/>
      <c r="K19" s="89"/>
      <c r="L19" s="92"/>
    </row>
    <row r="20" spans="2:12" ht="19.5" customHeight="1">
      <c r="B20" s="77">
        <v>6</v>
      </c>
      <c r="C20" s="55" t="s">
        <v>162</v>
      </c>
      <c r="D20" s="55"/>
      <c r="E20" s="55"/>
      <c r="F20" s="55"/>
      <c r="G20" s="55"/>
      <c r="H20" s="55"/>
      <c r="I20" s="55"/>
      <c r="J20" s="55"/>
      <c r="K20" s="55"/>
      <c r="L20" s="60"/>
    </row>
    <row r="21" spans="2:12" ht="21.75" customHeight="1" thickBot="1">
      <c r="B21" s="77" t="s">
        <v>34</v>
      </c>
      <c r="C21" s="292" t="s">
        <v>579</v>
      </c>
      <c r="D21" s="81">
        <v>49108050</v>
      </c>
      <c r="E21" s="62"/>
      <c r="F21" s="62"/>
      <c r="G21" s="62">
        <v>699966</v>
      </c>
      <c r="H21" s="62"/>
      <c r="I21" s="281">
        <v>7523011</v>
      </c>
      <c r="J21" s="62"/>
      <c r="K21" s="62"/>
      <c r="L21" s="282">
        <v>57331027</v>
      </c>
    </row>
    <row r="22" spans="2:12" ht="20.25" customHeight="1">
      <c r="B22" s="95">
        <v>1</v>
      </c>
      <c r="C22" s="85" t="s">
        <v>163</v>
      </c>
      <c r="D22" s="66"/>
      <c r="E22" s="66"/>
      <c r="F22" s="66"/>
      <c r="G22" s="66"/>
      <c r="H22" s="66"/>
      <c r="I22" s="66"/>
      <c r="J22" s="66"/>
      <c r="K22" s="66"/>
      <c r="L22" s="91"/>
    </row>
    <row r="23" spans="2:12" ht="19.5" customHeight="1">
      <c r="B23" s="96"/>
      <c r="C23" s="87" t="s">
        <v>164</v>
      </c>
      <c r="D23" s="89"/>
      <c r="E23" s="89"/>
      <c r="F23" s="89"/>
      <c r="G23" s="89"/>
      <c r="H23" s="89"/>
      <c r="I23" s="89"/>
      <c r="J23" s="89"/>
      <c r="K23" s="89"/>
      <c r="L23" s="92"/>
    </row>
    <row r="24" spans="2:12" ht="18" customHeight="1">
      <c r="B24" s="95"/>
      <c r="C24" s="85" t="s">
        <v>165</v>
      </c>
      <c r="D24" s="66"/>
      <c r="E24" s="66"/>
      <c r="F24" s="66"/>
      <c r="G24" s="66"/>
      <c r="H24" s="66"/>
      <c r="I24" s="66"/>
      <c r="J24" s="66"/>
      <c r="K24" s="66"/>
      <c r="L24" s="91"/>
    </row>
    <row r="25" spans="2:12" ht="21.75" customHeight="1">
      <c r="B25" s="97">
        <v>2</v>
      </c>
      <c r="C25" s="1" t="s">
        <v>156</v>
      </c>
      <c r="D25" s="90"/>
      <c r="E25" s="90"/>
      <c r="F25" s="90"/>
      <c r="G25" s="90"/>
      <c r="H25" s="90"/>
      <c r="I25" s="90"/>
      <c r="J25" s="90"/>
      <c r="K25" s="90"/>
      <c r="L25" s="10"/>
    </row>
    <row r="26" spans="2:12" ht="19.5" customHeight="1">
      <c r="B26" s="96"/>
      <c r="C26" s="87" t="s">
        <v>157</v>
      </c>
      <c r="D26" s="89"/>
      <c r="E26" s="89"/>
      <c r="F26" s="89"/>
      <c r="G26" s="89"/>
      <c r="H26" s="89"/>
      <c r="I26" s="173"/>
      <c r="J26" s="89"/>
      <c r="K26" s="89"/>
      <c r="L26" s="92"/>
    </row>
    <row r="27" spans="2:12" ht="21" customHeight="1">
      <c r="B27" s="77">
        <v>3</v>
      </c>
      <c r="C27" s="55" t="s">
        <v>166</v>
      </c>
      <c r="D27" s="55"/>
      <c r="E27" s="55"/>
      <c r="F27" s="55"/>
      <c r="G27" s="55"/>
      <c r="H27" s="55"/>
      <c r="I27" s="184">
        <v>2177437</v>
      </c>
      <c r="J27" s="55"/>
      <c r="K27" s="55"/>
      <c r="L27" s="82">
        <v>2177437</v>
      </c>
    </row>
    <row r="28" spans="2:12" ht="21.75" customHeight="1">
      <c r="B28" s="77">
        <v>4</v>
      </c>
      <c r="C28" s="55" t="s">
        <v>159</v>
      </c>
      <c r="D28" s="55"/>
      <c r="E28" s="55"/>
      <c r="F28" s="55"/>
      <c r="G28" s="55"/>
      <c r="H28" s="55"/>
      <c r="I28" s="55"/>
      <c r="J28" s="55"/>
      <c r="K28" s="55"/>
      <c r="L28" s="82"/>
    </row>
    <row r="29" spans="2:12" ht="19.5" customHeight="1">
      <c r="B29" s="77">
        <v>5</v>
      </c>
      <c r="C29" s="55" t="s">
        <v>162</v>
      </c>
      <c r="D29" s="55"/>
      <c r="E29" s="55"/>
      <c r="F29" s="55"/>
      <c r="G29" s="55"/>
      <c r="H29" s="55"/>
      <c r="I29" s="55"/>
      <c r="J29" s="55"/>
      <c r="K29" s="55"/>
      <c r="L29" s="82"/>
    </row>
    <row r="30" spans="2:12" ht="17.25" customHeight="1">
      <c r="B30" s="77">
        <v>6</v>
      </c>
      <c r="C30" s="55" t="s">
        <v>167</v>
      </c>
      <c r="D30" s="55"/>
      <c r="E30" s="55"/>
      <c r="F30" s="55"/>
      <c r="G30" s="55"/>
      <c r="H30" s="55"/>
      <c r="I30" s="55"/>
      <c r="J30" s="55"/>
      <c r="K30" s="55"/>
      <c r="L30" s="82"/>
    </row>
    <row r="31" spans="2:12" ht="22.5" customHeight="1" thickBot="1">
      <c r="B31" s="98" t="s">
        <v>54</v>
      </c>
      <c r="C31" s="300" t="s">
        <v>580</v>
      </c>
      <c r="D31" s="81">
        <f>D21</f>
        <v>49108050</v>
      </c>
      <c r="E31" s="81">
        <f>E21</f>
        <v>0</v>
      </c>
      <c r="F31" s="81">
        <f>F21</f>
        <v>0</v>
      </c>
      <c r="G31" s="81">
        <f>G21</f>
        <v>699966</v>
      </c>
      <c r="H31" s="62"/>
      <c r="I31" s="281">
        <f>I21+I27</f>
        <v>9700448</v>
      </c>
      <c r="J31" s="62"/>
      <c r="K31" s="62"/>
      <c r="L31" s="282">
        <f>L21+L27</f>
        <v>59508464</v>
      </c>
    </row>
  </sheetData>
  <sheetProtection/>
  <mergeCells count="2">
    <mergeCell ref="D5:J5"/>
    <mergeCell ref="C2:J2"/>
  </mergeCells>
  <printOptions/>
  <pageMargins left="0.25" right="0.25" top="0.25" bottom="0.25" header="0.25" footer="0.2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7">
      <selection activeCell="H3" sqref="H3"/>
    </sheetView>
  </sheetViews>
  <sheetFormatPr defaultColWidth="9.140625" defaultRowHeight="12.75"/>
  <cols>
    <col min="1" max="1" width="3.7109375" style="0" customWidth="1"/>
    <col min="2" max="2" width="5.421875" style="0" customWidth="1"/>
    <col min="3" max="3" width="28.8515625" style="0" customWidth="1"/>
    <col min="4" max="4" width="15.57421875" style="0" customWidth="1"/>
    <col min="5" max="5" width="15.140625" style="0" customWidth="1"/>
    <col min="6" max="6" width="17.140625" style="0" customWidth="1"/>
    <col min="7" max="7" width="19.421875" style="0" customWidth="1"/>
    <col min="8" max="8" width="17.8515625" style="0" customWidth="1"/>
    <col min="9" max="9" width="16.00390625" style="0" customWidth="1"/>
  </cols>
  <sheetData>
    <row r="1" ht="24" customHeight="1">
      <c r="C1" s="136" t="str">
        <f>'Kopertina '!G3</f>
        <v>   POGONI   SH P K </v>
      </c>
    </row>
    <row r="2" spans="1:8" ht="27" customHeight="1">
      <c r="A2" s="330" t="s">
        <v>135</v>
      </c>
      <c r="B2" s="330"/>
      <c r="C2" s="330"/>
      <c r="D2" s="330"/>
      <c r="E2" s="330"/>
      <c r="F2" s="330"/>
      <c r="G2" s="330"/>
      <c r="H2" s="51">
        <v>2009</v>
      </c>
    </row>
    <row r="4" ht="13.5" thickBot="1">
      <c r="C4" s="50" t="s">
        <v>187</v>
      </c>
    </row>
    <row r="5" spans="2:9" ht="42" customHeight="1" thickBot="1">
      <c r="B5" s="110" t="s">
        <v>18</v>
      </c>
      <c r="C5" s="111" t="s">
        <v>172</v>
      </c>
      <c r="D5" s="112" t="s">
        <v>173</v>
      </c>
      <c r="E5" s="112" t="s">
        <v>174</v>
      </c>
      <c r="F5" s="112" t="s">
        <v>175</v>
      </c>
      <c r="G5" s="112" t="s">
        <v>184</v>
      </c>
      <c r="H5" s="112" t="s">
        <v>176</v>
      </c>
      <c r="I5" s="113" t="s">
        <v>150</v>
      </c>
    </row>
    <row r="6" spans="2:9" ht="33.75" customHeight="1" thickBot="1">
      <c r="B6" s="105" t="s">
        <v>25</v>
      </c>
      <c r="C6" s="114" t="s">
        <v>231</v>
      </c>
      <c r="D6" s="102"/>
      <c r="E6" s="102"/>
      <c r="F6" s="102"/>
      <c r="G6" s="102"/>
      <c r="H6" s="102"/>
      <c r="I6" s="103"/>
    </row>
    <row r="7" spans="2:9" ht="31.5" customHeight="1" thickBot="1">
      <c r="B7" s="105" t="s">
        <v>109</v>
      </c>
      <c r="C7" s="114" t="s">
        <v>177</v>
      </c>
      <c r="D7" s="102"/>
      <c r="E7" s="102"/>
      <c r="F7" s="102"/>
      <c r="G7" s="102"/>
      <c r="H7" s="102"/>
      <c r="I7" s="103"/>
    </row>
    <row r="8" spans="2:9" ht="30.75" customHeight="1">
      <c r="B8" s="105" t="s">
        <v>117</v>
      </c>
      <c r="C8" s="115" t="s">
        <v>152</v>
      </c>
      <c r="D8" s="89"/>
      <c r="E8" s="89"/>
      <c r="F8" s="89"/>
      <c r="G8" s="89"/>
      <c r="H8" s="89"/>
      <c r="I8" s="94"/>
    </row>
    <row r="9" spans="2:9" ht="29.25" customHeight="1">
      <c r="B9" s="105">
        <v>1</v>
      </c>
      <c r="C9" s="104" t="s">
        <v>178</v>
      </c>
      <c r="D9" s="55"/>
      <c r="E9" s="55"/>
      <c r="F9" s="55"/>
      <c r="G9" s="55"/>
      <c r="H9" s="55"/>
      <c r="I9" s="60"/>
    </row>
    <row r="10" spans="2:9" ht="29.25" customHeight="1">
      <c r="B10" s="105">
        <v>2</v>
      </c>
      <c r="C10" s="104" t="s">
        <v>179</v>
      </c>
      <c r="D10" s="55"/>
      <c r="E10" s="55"/>
      <c r="F10" s="55"/>
      <c r="G10" s="55"/>
      <c r="H10" s="55"/>
      <c r="I10" s="60"/>
    </row>
    <row r="11" spans="2:9" ht="28.5" customHeight="1">
      <c r="B11" s="105">
        <v>3</v>
      </c>
      <c r="C11" s="104" t="s">
        <v>180</v>
      </c>
      <c r="D11" s="55"/>
      <c r="E11" s="55"/>
      <c r="F11" s="55"/>
      <c r="G11" s="55"/>
      <c r="H11" s="55"/>
      <c r="I11" s="60"/>
    </row>
    <row r="12" spans="2:9" ht="30.75" customHeight="1" thickBot="1">
      <c r="B12" s="107">
        <v>4</v>
      </c>
      <c r="C12" s="86" t="s">
        <v>181</v>
      </c>
      <c r="D12" s="66"/>
      <c r="E12" s="66"/>
      <c r="F12" s="66"/>
      <c r="G12" s="66"/>
      <c r="H12" s="66"/>
      <c r="I12" s="67"/>
    </row>
    <row r="13" spans="2:9" ht="37.5" customHeight="1" thickBot="1">
      <c r="B13" s="109" t="s">
        <v>34</v>
      </c>
      <c r="C13" s="116" t="s">
        <v>230</v>
      </c>
      <c r="D13" s="102"/>
      <c r="E13" s="102"/>
      <c r="F13" s="102"/>
      <c r="G13" s="102"/>
      <c r="H13" s="102"/>
      <c r="I13" s="103"/>
    </row>
    <row r="14" spans="2:9" ht="33" customHeight="1">
      <c r="B14" s="108">
        <v>1</v>
      </c>
      <c r="C14" s="88" t="s">
        <v>178</v>
      </c>
      <c r="D14" s="89"/>
      <c r="E14" s="89"/>
      <c r="F14" s="89"/>
      <c r="G14" s="89"/>
      <c r="H14" s="89"/>
      <c r="I14" s="94"/>
    </row>
    <row r="15" spans="2:9" ht="28.5" customHeight="1">
      <c r="B15" s="105">
        <v>2</v>
      </c>
      <c r="C15" s="104" t="s">
        <v>179</v>
      </c>
      <c r="D15" s="55"/>
      <c r="E15" s="55"/>
      <c r="F15" s="55"/>
      <c r="G15" s="55"/>
      <c r="H15" s="55"/>
      <c r="I15" s="60"/>
    </row>
    <row r="16" spans="2:9" ht="31.5" customHeight="1">
      <c r="B16" s="105">
        <v>3</v>
      </c>
      <c r="C16" s="104" t="s">
        <v>182</v>
      </c>
      <c r="D16" s="55"/>
      <c r="E16" s="55"/>
      <c r="F16" s="55"/>
      <c r="G16" s="55"/>
      <c r="H16" s="55"/>
      <c r="I16" s="60"/>
    </row>
    <row r="17" spans="2:9" ht="24.75" customHeight="1">
      <c r="B17" s="105">
        <v>4</v>
      </c>
      <c r="C17" s="104" t="s">
        <v>183</v>
      </c>
      <c r="D17" s="55"/>
      <c r="E17" s="55"/>
      <c r="F17" s="55"/>
      <c r="G17" s="55"/>
      <c r="H17" s="55"/>
      <c r="I17" s="60"/>
    </row>
    <row r="18" spans="2:9" ht="36.75" customHeight="1" thickBot="1">
      <c r="B18" s="106" t="s">
        <v>54</v>
      </c>
      <c r="C18" s="117" t="s">
        <v>229</v>
      </c>
      <c r="D18" s="62"/>
      <c r="E18" s="62"/>
      <c r="F18" s="62"/>
      <c r="G18" s="62"/>
      <c r="H18" s="62"/>
      <c r="I18" s="63"/>
    </row>
  </sheetData>
  <sheetProtection/>
  <mergeCells count="1">
    <mergeCell ref="A2:G2"/>
  </mergeCells>
  <printOptions/>
  <pageMargins left="0.25" right="0.25" top="0.25" bottom="0.25" header="0.25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x</cp:lastModifiedBy>
  <cp:lastPrinted>2014-03-22T16:00:19Z</cp:lastPrinted>
  <dcterms:created xsi:type="dcterms:W3CDTF">2008-12-07T08:59:09Z</dcterms:created>
  <dcterms:modified xsi:type="dcterms:W3CDTF">2014-03-22T16:00:33Z</dcterms:modified>
  <cp:category/>
  <cp:version/>
  <cp:contentType/>
  <cp:contentStatus/>
</cp:coreProperties>
</file>