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00" firstSheet="19" activeTab="25"/>
  </bookViews>
  <sheets>
    <sheet name="Kopertina" sheetId="1" r:id="rId1"/>
    <sheet name="Aktivi" sheetId="2" r:id="rId2"/>
    <sheet name="Pasivi" sheetId="3" r:id="rId3"/>
    <sheet name="PASH" sheetId="4" r:id="rId4"/>
    <sheet name="Fluksi Parase" sheetId="5" r:id="rId5"/>
    <sheet name="Ndr. ne Kapital" sheetId="6" r:id="rId6"/>
    <sheet name="Shenime P.F." sheetId="7" r:id="rId7"/>
    <sheet name="Inv. Kerkesave" sheetId="8" r:id="rId8"/>
    <sheet name="Blerjet" sheetId="9" r:id="rId9"/>
    <sheet name="Inv. Stokut" sheetId="10" r:id="rId10"/>
    <sheet name="A.A.M." sheetId="11" r:id="rId11"/>
    <sheet name="Llog. e Amortizimit" sheetId="12" r:id="rId12"/>
    <sheet name="Amortizimi i Hyrjeve" sheetId="13" r:id="rId13"/>
    <sheet name="Amortizimi i Daljeve" sheetId="14" r:id="rId14"/>
    <sheet name="Amortizimi" sheetId="15" r:id="rId15"/>
    <sheet name="Amortiz. Fiskal" sheetId="16" r:id="rId16"/>
    <sheet name="Inv. AAM" sheetId="17" r:id="rId17"/>
    <sheet name="Shpenz. te tjera" sheetId="18" r:id="rId18"/>
    <sheet name="Te Ardhura te detajuara" sheetId="19" r:id="rId19"/>
    <sheet name="Rivleresime" sheetId="20" r:id="rId20"/>
    <sheet name="Deklar. e shit-blerjeve" sheetId="21" r:id="rId21"/>
    <sheet name="Inv. Detyrimeve" sheetId="22" r:id="rId22"/>
    <sheet name="Shteti" sheetId="23" r:id="rId23"/>
    <sheet name="Rez. Tatimor" sheetId="24" r:id="rId24"/>
    <sheet name="Tat. Divid." sheetId="25" r:id="rId25"/>
    <sheet name="Aneksi" sheetId="26" r:id="rId26"/>
    <sheet name="Aktivitetet" sheetId="27" r:id="rId27"/>
    <sheet name="Deklar. P.F." sheetId="28" r:id="rId28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<sst xmlns="http://schemas.openxmlformats.org/spreadsheetml/2006/main" count="1787" uniqueCount="1083">
  <si>
    <t>Z e r i   i   B i l a n c i t</t>
  </si>
  <si>
    <t>Viti</t>
  </si>
  <si>
    <t>ushtrimor</t>
  </si>
  <si>
    <t>paraardhes</t>
  </si>
  <si>
    <t>A</t>
  </si>
  <si>
    <t>A K T I V E T</t>
  </si>
  <si>
    <t>I</t>
  </si>
  <si>
    <t>Aktivet Afatshkurtera</t>
  </si>
  <si>
    <t>Mjetet monetare</t>
  </si>
  <si>
    <t>a)</t>
  </si>
  <si>
    <t>Derivativet</t>
  </si>
  <si>
    <t>b)</t>
  </si>
  <si>
    <t>Aktivet e mbajtura per tregtim</t>
  </si>
  <si>
    <t>T o t a l i</t>
  </si>
  <si>
    <t xml:space="preserve">Aktive te tjera financiare afatshkurtera </t>
  </si>
  <si>
    <t>Llogari / Kerkesa te arketueshme</t>
  </si>
  <si>
    <t>Llogari / Kerkesa te tjera te arketueshme</t>
  </si>
  <si>
    <t>c)</t>
  </si>
  <si>
    <t>Instrumente te tjera borxhi</t>
  </si>
  <si>
    <t>Investime te tjera financiare</t>
  </si>
  <si>
    <t>d)</t>
  </si>
  <si>
    <t>Inventari</t>
  </si>
  <si>
    <t>Lendet e para</t>
  </si>
  <si>
    <t>Prodhim ne proces</t>
  </si>
  <si>
    <t>Produkte te gatshme</t>
  </si>
  <si>
    <t>Mallra per rishitje</t>
  </si>
  <si>
    <t>e)</t>
  </si>
  <si>
    <t>Parapagesat per furnizime</t>
  </si>
  <si>
    <t>Aktivet biologjike afatshkurtera</t>
  </si>
  <si>
    <t>Aktivet afatshkurtera te mbajtura per shitje</t>
  </si>
  <si>
    <t>Parapagimet dhe shpenzimet e shtyra</t>
  </si>
  <si>
    <t>TOTALI AKTIVEVE AFATSHKURTERA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</si>
  <si>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</si>
  <si>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</si>
  <si>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</si>
  <si>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</si>
  <si>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pjesemarrje</t>
  </si>
  <si>
    <t>Aksione dhe letra te tjera me vlere</t>
  </si>
  <si>
    <t>Llogari / Kerkesa te arketueshme afatgjata</t>
  </si>
  <si>
    <t>Aktive afatgjata materiale</t>
  </si>
  <si>
    <t>Toka</t>
  </si>
  <si>
    <t>Ndertesa</t>
  </si>
  <si>
    <t>Makineri e pajisje</t>
  </si>
  <si>
    <t>Aktive te tjera afatgjata materiale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</si>
  <si>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</si>
  <si>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</si>
  <si>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</si>
  <si>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</si>
  <si>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</si>
  <si>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</si>
  <si>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 (ne proces)</t>
  </si>
  <si>
    <t>TOTALI AKTIVEVE AFATGJATA</t>
  </si>
  <si>
    <t>TOTALI AKTIVEVE</t>
  </si>
  <si>
    <t>B</t>
  </si>
  <si>
    <t>Pasivet Afatshkurtera</t>
  </si>
  <si>
    <t>Huamarrjet</t>
  </si>
  <si>
    <t>Huate dhe obligacionet afatshkurtera</t>
  </si>
  <si>
    <t>Kthimet / Ripagesat e huave afatgjata</t>
  </si>
  <si>
    <t>Bono te konvertueshme</t>
  </si>
  <si>
    <t>Huate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</si>
  <si>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</si>
  <si>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</si>
  <si>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</si>
  <si>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</si>
  <si>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</si>
  <si>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Grandet dhe te ardhurat e shtyra</t>
  </si>
  <si>
    <t>Provizionet afatshkurtera</t>
  </si>
  <si>
    <t>PASIVE TOTALE AFATSHKURTERA</t>
  </si>
  <si>
    <t>Pasivet Afatgjata</t>
  </si>
  <si>
    <t>Huate afatgjata</t>
  </si>
  <si>
    <t>Hua, bono dhe detyrime nga qeraja financiare</t>
  </si>
  <si>
    <t>Bonot e konvertueshme</t>
  </si>
  <si>
    <t>Huamarrje te tjera afatgjata</t>
  </si>
  <si>
    <t>Provizionet afatgjata</t>
  </si>
  <si>
    <t>PASIVE TOTALE AFATGJATA</t>
  </si>
  <si>
    <t>III</t>
  </si>
  <si>
    <t>Kapitali</t>
  </si>
  <si>
    <t>Aksionet e pakices</t>
  </si>
  <si>
    <t>Kapitali i aksionereve te shoqerise meme</t>
  </si>
  <si>
    <t>Kapitali aksionar</t>
  </si>
  <si>
    <t>Primi i aksionit</t>
  </si>
  <si>
    <t>Njesite ose aksionet e thesarit</t>
  </si>
  <si>
    <t>Rezerva statusore</t>
  </si>
  <si>
    <t>Rezerva ligjore</t>
  </si>
  <si>
    <t>Rezerva te tjera</t>
  </si>
  <si>
    <t>Fitimet e pashperndara</t>
  </si>
  <si>
    <t>TOTALI I KAPITALIT</t>
  </si>
  <si>
    <t>TOTALI I PASIVEVE DHE KAPITALIT</t>
  </si>
  <si>
    <t>ADMINISTRATORI</t>
  </si>
  <si>
    <t>Fitimi (Humbja) i vitit financiar</t>
  </si>
  <si>
    <t>nime</t>
  </si>
  <si>
    <t>She -</t>
  </si>
  <si>
    <t>P A S I V E T</t>
  </si>
  <si>
    <t>Data e Krijimit</t>
  </si>
  <si>
    <t>Nr. i Regjistrit Tregtar</t>
  </si>
  <si>
    <t>Emertimi dhe Forma ligjore :</t>
  </si>
  <si>
    <t>NIPT-I :</t>
  </si>
  <si>
    <t>Adresa e Selise :</t>
  </si>
  <si>
    <t>Veprimtaria Kryesore :</t>
  </si>
  <si>
    <t>P A S Q Y R A T    F I N A N C I A R E</t>
  </si>
  <si>
    <t>Pasqyrat financiare jane :</t>
  </si>
  <si>
    <t>Individuale</t>
  </si>
  <si>
    <t>Pasqyrat financiare jane te shprehura ne :</t>
  </si>
  <si>
    <t>Leke</t>
  </si>
  <si>
    <t>Pasqyrat financiare jane te rrumbullakosura ne :</t>
  </si>
  <si>
    <t>(Ne zbatim te Standardit Kombetar te Kontabilitetit Nr.2 dhe Ligjit Nr.9228,</t>
  </si>
  <si>
    <t>date 29.04.2004 "Per Kontabilitetin dhe Pasqyrat Financiare")</t>
  </si>
  <si>
    <t>Periudha Kontabel e Pasqyrave Financiare :</t>
  </si>
  <si>
    <t>Nga :</t>
  </si>
  <si>
    <t>Deri :</t>
  </si>
  <si>
    <t>SHENIME</t>
  </si>
  <si>
    <t>BILANCI KONTABEL</t>
  </si>
  <si>
    <t>PASQYRA E TE ARDHURAVE DHE SHPENZIMEVE</t>
  </si>
  <si>
    <t xml:space="preserve">   Pergatitja dhe paraqitja e Pasqyrave financiare</t>
  </si>
  <si>
    <t xml:space="preserve">   Pasqyrat financiare jane pergatitur mbi bazen e metodes te te drejtave dhe detyrimeve te konstatuara (metoda e kostos historike). Efektet e transaksioneve dhe ngjarjeve te tjera jane njohur ne pasqyrat financiare kur ato kane ndodhur (dhe jo kur paraja ose ekuivalentet e saj jane arketuar ose paguar) dhe jane regjistruar ne kontabilitet dhe raportuar ne pasqyrat financiare te periudhes kontabel te ciles i perkasin.</t>
  </si>
  <si>
    <t xml:space="preserve">   Pasqyrat financiare jane pergatitur bazuar ne nje kontabilitet ushtrimor dhe ne vijueshmerine e veprimtarise se shoqerise.</t>
  </si>
  <si>
    <t xml:space="preserve">   Pasqyrat financiare jane pergatitur mbi bazen e konceptit te materialitetit; informacioni i paraqitur eshte i plote per marrjen e vendimeve ekonomike te perdoruesve te pasqyrave financiare.</t>
  </si>
  <si>
    <t xml:space="preserve">   Politikat kryesore kontabel</t>
  </si>
  <si>
    <t xml:space="preserve">   Elementet jane vleresuar ne llogari dhe jane paraqitur ne pasqyrat financiare me shumat qe percaktohen sipas standardeve kontabel dhe duke zbatuar te njejtat politika kontabel.</t>
  </si>
  <si>
    <t xml:space="preserve">   Aktivet financiare (mjetet monetare, kerkesat afatshkurtera dhe afatgjata per t’u arketuar, te ardhurat e konstatuara, investimet financiare, etj.) jane vleresuar fillimisht ne llogarite kontabel me kosto plus kostot e transaksioneve per krijimin e tyre dhe jane paraqitur ne bilanc me koston e amortizuar.</t>
  </si>
  <si>
    <t xml:space="preserve">   Aktivet afatgjata materiale jane vleresuar fillimisht ne llogarite kontabel me kosto dhe jane paraqitur ne bilanc me kosto minus amortizimin e akumuluar.</t>
  </si>
  <si>
    <t xml:space="preserve">   Aktivet afatgjata jomateriale jane vleresuar fillimisht ne llogarite kontabel me kosto dhe jane paraqitur ne bilanc me kosto minus amortizimin e akumuluar.</t>
  </si>
  <si>
    <t xml:space="preserve">   Vleresimet kontabel dhe ndryshimet e tyre</t>
  </si>
  <si>
    <t xml:space="preserve">   Ne daten e bilancit u vleresuan rrethanat apo treguesit qe percaktojne nevojat per kryerjen e testeve te zhvleresimit te aktiveve afatgjata, inventareve dhe kerkesave te arketueshme; ndryshimet e provizioneve ekzistuese dhe krijimin e provizioneve te reja. </t>
  </si>
  <si>
    <t xml:space="preserve">   Ngjarjet pas dates se bilancit</t>
  </si>
  <si>
    <t xml:space="preserve">   Pas dates se bilancit deri ne daten e depozitimit te tij nuk kane ndodhur ngjarje qe evidentojne kushte qe kane ekzistuar ne daten e bilancit, paraqitja e efektit te te cilave kerkon rregullime ne Pasqyrat Financiare. Gjithashtu, nuk kane ndodhur ngjarje qe nuk evidentojne kushte qe kane ekzistuar ne daten e bilancit, paraqitja e efektit te te cilave nuk kerkon rregullime por pershkrimin perkates ne shenimet shpjeguese.</t>
  </si>
  <si>
    <t xml:space="preserve">   Shenime te pergjithshme</t>
  </si>
  <si>
    <t xml:space="preserve">   Aktivet jane njohur ne bilanc sepse: a) kontrollohen nga shoqeria; b) nga perdorimi i tyre priten te hyjne ne shoqeri perfitime te ardhshme ekonomike; c) kostoja e tyre mund te matet me besueshmeri.   </t>
  </si>
  <si>
    <t xml:space="preserve">   Pasivet jane njohur ne bilanc sepse: a) jane detyrime aktuale te shoqerise; b) shlyerja e te cilave pritet te shoqerohet me daljen e burimeve ne te ardhmen; c) shlyerja e te cilave mund te matet me besueshmeri.</t>
  </si>
  <si>
    <t xml:space="preserve">   Grandet jane njohur ne bilanc sepse shoqeria ka siguri te mjaftueshme qe: a) do te permbushe kushtet per marrjen e tyre; b) grandet do te merren.</t>
  </si>
  <si>
    <t xml:space="preserve">   Provizionet jane njohur ne bilanc sepse: a) shoqeria ka detyrime ligjore dhe konstruktive si rezultat i ngjarjeve te ndodhura para dates se bilancit; b) ekziston mundesia qe per shlyerjen e detyrimeve te nevojiten dalje te burimeve; c) mund te behet nje vleresim relativisht i sakte i shumes se detyrimeve.  </t>
  </si>
  <si>
    <t xml:space="preserve">   Kapitali i vet (aktivet neto) eshte njohur ne bilanc si diference mes aktiveve dhe pasiveve te shoqerise ne daten e mbylljes se ushtrimit.</t>
  </si>
  <si>
    <t xml:space="preserve">   Aktivet dhe pasivet nuk jane njohur ne shumen neto ne bilanc sepse shoqeria nuk ka te drejte ligjore per t’i kompensuar ato. </t>
  </si>
  <si>
    <t xml:space="preserve">   1. Mjetet monetare</t>
  </si>
  <si>
    <t xml:space="preserve">   Hyrje-daljet e mjeteve monetare gjate ushtrimit paraqiten te detajuara te “Pasqyra e fluksit te parase”.  </t>
  </si>
  <si>
    <t xml:space="preserve">   2. Derivative dhe Aktive financiare te mbajtura per tregtim</t>
  </si>
  <si>
    <t xml:space="preserve">   3. Aktive te tjera financiare afatshkurtera</t>
  </si>
  <si>
    <t xml:space="preserve">   Aktivet financiare afatshkurtera jane detajuar ne pasqyrat qe shoqerojne shenimet.</t>
  </si>
  <si>
    <t xml:space="preserve">   4. Inventari</t>
  </si>
  <si>
    <t xml:space="preserve">   Inventari eshte detajuar ne pasqyrat qe shoqerojne keto shenime.</t>
  </si>
  <si>
    <t xml:space="preserve">   5. Aktivet biologjike afatshkurtera</t>
  </si>
  <si>
    <t xml:space="preserve">   6. Aktivet afatshkurtera te mbajtura per shitje</t>
  </si>
  <si>
    <t xml:space="preserve">   7. Parapagimet dhe shpenzimet e shtyra</t>
  </si>
  <si>
    <t xml:space="preserve">   8. Investime financiare afatgjata</t>
  </si>
  <si>
    <t xml:space="preserve">   Ndryshimet e AAM-ve per ushtrimin jane paraqitur ne pasqyren qe shoqeron keto shenime. </t>
  </si>
  <si>
    <t xml:space="preserve">   Amortizimi i AAM-ve eshte llogaritur sipas metodave te percaktuara ne SKK dhe ne Ligjin Nr. 8438, date 28.12.1998 “Per Tatimin mbi te Ardhurat”.</t>
  </si>
  <si>
    <t xml:space="preserve">   14. Derivativet</t>
  </si>
  <si>
    <t xml:space="preserve">   15. Huamarrjet</t>
  </si>
  <si>
    <t xml:space="preserve">   16. Huate dhe parapagimet</t>
  </si>
  <si>
    <t xml:space="preserve">   Huate dhe parapagimet jane te detajuara ne pasqyrat qe shoqerojne keto shenime.</t>
  </si>
  <si>
    <t xml:space="preserve">   17. Grandet dhe te ardhurat e shtyra (afatshkurtera)</t>
  </si>
  <si>
    <t xml:space="preserve">   18. Provizionet afatshkurtera</t>
  </si>
  <si>
    <t xml:space="preserve">   19. Huate afatgjata</t>
  </si>
  <si>
    <t xml:space="preserve">   20. Huamarrje te tjera afatgjata</t>
  </si>
  <si>
    <t xml:space="preserve">   21. Provizionet afatgjata</t>
  </si>
  <si>
    <t xml:space="preserve">   22. Grandet dhe te ardhurat e shtyra (afatgjata)</t>
  </si>
  <si>
    <t xml:space="preserve">   23. Kapitali</t>
  </si>
  <si>
    <t xml:space="preserve">   Grandet jane perfshire ne te ardhurat e periudhes kontabel ne perputhje me shumat e shpenzimeve qe ato kane kompensuar.  </t>
  </si>
  <si>
    <t xml:space="preserve">   Shpenzimet jane njohur ne pasqyren e te ardhurave dhe shpenzimeve sepse jane te lidhura me te ardhurat e realizuara gjate te njejtes periudhe kontabel.</t>
  </si>
  <si>
    <t xml:space="preserve">   Shpenzimet qe nuk gjenerojne te ardhura jane njohur si shpenzime ne periudhen kontabel raportuese. </t>
  </si>
  <si>
    <t xml:space="preserve">   Shpenzimet qe lidhen me te ardhura qe do te realizohen ne periudhat e ardhshme jane njohur ne bilanc si aktive afatshkurtera.</t>
  </si>
  <si>
    <t xml:space="preserve">   Diferencat e kembimit qe rezultojne gjate shlyerjes ose perkthimit te aktiveve dhe pasiveve ne monedhe te huaj njihen si fitim (humbje) ne pasqyren e te ardhurave dhe shpenzimeve te periudhes kur ato lindin. </t>
  </si>
  <si>
    <t xml:space="preserve">   1. Te ardhurat nga veprimtarite e shfrytezimit</t>
  </si>
  <si>
    <t xml:space="preserve">   Detajimi i te ardhurave nga veprimtarite e shfrytezimit eshte bere ne pasqyren qe shoqeron keto shenime.</t>
  </si>
  <si>
    <t xml:space="preserve">   2. Shpenzimet nga veprimtarite e shfrytezimit </t>
  </si>
  <si>
    <t xml:space="preserve">   3. Fitimi (Humbja) nga veprimtarite e shfrytezimit</t>
  </si>
  <si>
    <t xml:space="preserve">   4. Te ardhurat dhe shpenzimet financiare</t>
  </si>
  <si>
    <t xml:space="preserve">   Te ardhurat dhe shpenzimet financiare jane njohur ne shumen neto (kompensuar).</t>
  </si>
  <si>
    <t xml:space="preserve">   5. Fitimi (Humbja) para tatimit</t>
  </si>
  <si>
    <t xml:space="preserve">   6. Shpenzimet e tatimit mbi fitimin</t>
  </si>
  <si>
    <t xml:space="preserve">   7. Fitimi (Humbja) neto e vitit financiar</t>
  </si>
  <si>
    <t xml:space="preserve">   Inventari eshte vleresuar fillimisht ne llogarite kontabel me kosto dhe eshte paraqitur ne bilanc me kosto te llogaritur sipas metodes hyrje e pare-dalje e pare.</t>
  </si>
  <si>
    <t>PERSHKRIMI</t>
  </si>
  <si>
    <t>Shitjet neto</t>
  </si>
  <si>
    <t>Te ardhura te tjera nga veprimtarite e shfrytezimit</t>
  </si>
  <si>
    <t>״</t>
  </si>
  <si>
    <t>Ndryshimet ne inventarin e produktit te gatshem e ne proces</t>
  </si>
  <si>
    <t>Puna e kryer nga njesia per qellimet e veta dhe e kapitalizuar</t>
  </si>
  <si>
    <t>Lendet e para, mallrat dhe sherbimet</t>
  </si>
  <si>
    <t>Shpenzime te tjera nga veprimtarite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</si>
  <si>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</si>
  <si>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</si>
  <si>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</si>
  <si>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</si>
  <si>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</si>
  <si>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</si>
  <si>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financ. nga njesite e kontrolluara</t>
  </si>
  <si>
    <t>Te ardhurat dhe shpenzimet financiare nga pjesemarrjet</t>
  </si>
  <si>
    <t>Te ardhurat dhe shpenzimet financiare</t>
  </si>
  <si>
    <t>3/a</t>
  </si>
  <si>
    <t>Te ardhurat dhe shpenzimet financiare nga investime afatgjata</t>
  </si>
  <si>
    <t>3/b</t>
  </si>
  <si>
    <t>Te ardhurat dhe shpenzime nga interesi</t>
  </si>
  <si>
    <t>3/c</t>
  </si>
  <si>
    <t>Fitimet (Humbjet) nga kursi i kembimit</t>
  </si>
  <si>
    <t>3/d</t>
  </si>
  <si>
    <t>Te ardhura dhe shpenzime te tjera financiare afatshkurtera</t>
  </si>
  <si>
    <t>Totali i te ardhurave dhe shpenzimeve financiare</t>
  </si>
  <si>
    <t>Fitimi (Humbja) para tatimit</t>
  </si>
  <si>
    <t>Shpenzimet e tatimit mbi fitimin (-)</t>
  </si>
  <si>
    <t>Fitimi (Humbja) neto e vitit financiar</t>
  </si>
  <si>
    <t>Pjesa e fitimit neto per aksionaret e shoqerise meme</t>
  </si>
  <si>
    <t>Pjesa e fitimit neto per aksionaret e pakices</t>
  </si>
  <si>
    <t>Fluksi i parase - Metoda indirekte</t>
  </si>
  <si>
    <t>Fluksi i parave nga veprimtarite e shfrytezimit</t>
  </si>
  <si>
    <t>Fitimi para tatimit (+) / Humbja (-)</t>
  </si>
  <si>
    <t>Rregullime :</t>
  </si>
  <si>
    <t>a) Amortizimi i ushtrimit (+)</t>
  </si>
  <si>
    <t>b) Te ardhura nga shitja e aktiveve afatgjata (-)</t>
  </si>
  <si>
    <t>c) Humbje nga dalja e aktiveve afatgjata (+)</t>
  </si>
  <si>
    <t>d) Tatim mbi fitimin i llogaritur per ushtrimin (-)</t>
  </si>
  <si>
    <t>e) Fitime (-) / Humbje (+) te llogaritura per kembimet valutore</t>
  </si>
  <si>
    <t>f) Shpenzime te llogaritura per interesa (+)</t>
  </si>
  <si>
    <t>g) Shpenzime te llogaritura per provizione (+)</t>
  </si>
  <si>
    <t>h) Fitime te pashperndara te pjesemarrjeve (-)</t>
  </si>
  <si>
    <t>Rritje (-) / renie (+) ne tepricen e kerkesave te arketueshme dhe</t>
  </si>
  <si>
    <t>kerkesave te tjera te arketueshme</t>
  </si>
  <si>
    <t>Rritje (-) / renie (+) ne tepricen e inventarit</t>
  </si>
  <si>
    <t>Rritje (+) / renie (-) ne tepricen e detyrimeve per t'u paguar</t>
  </si>
  <si>
    <t>Interesi i paguar (-)</t>
  </si>
  <si>
    <t>Totali i parase neto nga veprimtarite e shfrytezimit</t>
  </si>
  <si>
    <t>Fluksi i parave nga veprimtarite investuese</t>
  </si>
  <si>
    <t>Blerja e kompanise se kontrolluar X minus parate e arketuara (-)</t>
  </si>
  <si>
    <t>Blerja e aktiveve afatgjata materiale (-)</t>
  </si>
  <si>
    <t>Te ardhura nga shitja e aktiveve afatgjata (+)</t>
  </si>
  <si>
    <t>Interesi i arketuar (+)</t>
  </si>
  <si>
    <t>Dividendet e arketuar (+)</t>
  </si>
  <si>
    <t>Totali i parase neto nga veprimtarite investuese</t>
  </si>
  <si>
    <t>C</t>
  </si>
  <si>
    <t>Fluksi i parave nga veprimtarite financiare</t>
  </si>
  <si>
    <t>Te ardhura nga emetimi i kapitalit aksionar (+)</t>
  </si>
  <si>
    <t>Te ardhura nga huamarrje afatgjata (+)</t>
  </si>
  <si>
    <t>Pagesat e detyrimeve te qerase financiare (-)</t>
  </si>
  <si>
    <t>Dividendet e paguar (-)</t>
  </si>
  <si>
    <t>Totali i parase neto nga veprimtarite financiare</t>
  </si>
  <si>
    <t>Rritja / renia neto e mjeteve monetare</t>
  </si>
  <si>
    <t>Mjetet monetare ne fillim te periudhes kontabel</t>
  </si>
  <si>
    <t>Mjetet monetare ne fund te periudhes kontabel</t>
  </si>
  <si>
    <t>E m e r t i m i</t>
  </si>
  <si>
    <t>Primi i</t>
  </si>
  <si>
    <t>Aksione te</t>
  </si>
  <si>
    <t>Rezerva</t>
  </si>
  <si>
    <t>Fitimi i</t>
  </si>
  <si>
    <t>TOTALI</t>
  </si>
  <si>
    <t>aksionar</t>
  </si>
  <si>
    <t>aksionit</t>
  </si>
  <si>
    <t>thesarit</t>
  </si>
  <si>
    <t>e statusore</t>
  </si>
  <si>
    <t>te tjera</t>
  </si>
  <si>
    <t>pashperndare</t>
  </si>
  <si>
    <t>Efekti i ndryshimeve ne politikat kontabel</t>
  </si>
  <si>
    <t>Pozicioni i rregulluar</t>
  </si>
  <si>
    <t>Fitimi neto per periudhen kontabel</t>
  </si>
  <si>
    <t>Dividendet e paguar</t>
  </si>
  <si>
    <t>Rritja e rezerves se kapitalit</t>
  </si>
  <si>
    <t>Emetimi i aksioneve</t>
  </si>
  <si>
    <t>Aksione te thesarit te riblera</t>
  </si>
  <si>
    <t>Nr</t>
  </si>
  <si>
    <t>Aktive Afatgjata</t>
  </si>
  <si>
    <t>Vlera fillestare</t>
  </si>
  <si>
    <t>S h t e s a t      g j a t e      u s h t r i m i t</t>
  </si>
  <si>
    <t>me</t>
  </si>
  <si>
    <t>Kontribute</t>
  </si>
  <si>
    <t>Blere</t>
  </si>
  <si>
    <t>Prodhuar</t>
  </si>
  <si>
    <t>Te tjera</t>
  </si>
  <si>
    <t>Shuma</t>
  </si>
  <si>
    <t>ne kapital</t>
  </si>
  <si>
    <t>e shtesave</t>
  </si>
  <si>
    <t>Shpenz. e zhvillimit</t>
  </si>
  <si>
    <t>Te tjera AAJM</t>
  </si>
  <si>
    <t>Totali AAJM</t>
  </si>
  <si>
    <t>Ndertime te pergj.</t>
  </si>
  <si>
    <t>Mjete transporti</t>
  </si>
  <si>
    <t xml:space="preserve">Pajisje zyre </t>
  </si>
  <si>
    <t>Kompj. e sist. inform.</t>
  </si>
  <si>
    <t>Totali AAM</t>
  </si>
  <si>
    <t>AAM ne proces</t>
  </si>
  <si>
    <t>P a k e s i m e t      g j a t e      u s h t r i m i t</t>
  </si>
  <si>
    <t>Amortizimi i</t>
  </si>
  <si>
    <t>Vlera kontabel</t>
  </si>
  <si>
    <t>Shitje</t>
  </si>
  <si>
    <t>Jashte</t>
  </si>
  <si>
    <t>akumuluar me</t>
  </si>
  <si>
    <t>neto me</t>
  </si>
  <si>
    <t>perdorimit</t>
  </si>
  <si>
    <t>e pakesimeve</t>
  </si>
  <si>
    <t>13 (1+7-12)</t>
  </si>
  <si>
    <t>15 (13-14)</t>
  </si>
  <si>
    <r>
      <t>Shenim :</t>
    </r>
    <r>
      <rPr>
        <sz val="11"/>
        <rFont val="Times New Roman"/>
        <family val="1"/>
      </rPr>
      <t xml:space="preserve"> Nga vlera kontabel bruto ne fund te ushtrimit, perveç amortizimit te akumuluar, zbritet edhe zhvleresimi i Aktiveve Afatgjata (nese ka)  </t>
    </r>
  </si>
  <si>
    <t>EKONOMISTI</t>
  </si>
  <si>
    <t>Aktive Afatgjata / Amortizimi</t>
  </si>
  <si>
    <t>Shuma e</t>
  </si>
  <si>
    <t>S h t e s a t   g j a t e   u s h t r i m i t</t>
  </si>
  <si>
    <t>Amortizimi</t>
  </si>
  <si>
    <t>Rivleresime</t>
  </si>
  <si>
    <t>i ushtrimit</t>
  </si>
  <si>
    <t>shtesave</t>
  </si>
  <si>
    <t>Ndertime te pergjithshme</t>
  </si>
  <si>
    <t>Kompjutera e sist. inform.</t>
  </si>
  <si>
    <t>P a k e s i m e t   g j a t e   u s h t r i m i t</t>
  </si>
  <si>
    <t>pakesimeve</t>
  </si>
  <si>
    <t>11 (1+5-10)</t>
  </si>
  <si>
    <t>E   m   e   r   t   i   m   i</t>
  </si>
  <si>
    <t>Shenime</t>
  </si>
  <si>
    <t>Kerkesa te arketueshme - Kliente</t>
  </si>
  <si>
    <t>Totali i Klienteve</t>
  </si>
  <si>
    <t>Kerkesa te tjera te arketueshme</t>
  </si>
  <si>
    <t>Totali i Kerkesave te tjera</t>
  </si>
  <si>
    <t>Dokumenti</t>
  </si>
  <si>
    <t>Vlera e mallit</t>
  </si>
  <si>
    <t>Taksa</t>
  </si>
  <si>
    <t>Akcize</t>
  </si>
  <si>
    <t>T V SH</t>
  </si>
  <si>
    <t>sipas çmimit</t>
  </si>
  <si>
    <t>doganore</t>
  </si>
  <si>
    <t>Date</t>
  </si>
  <si>
    <t>te blerjes</t>
  </si>
  <si>
    <t xml:space="preserve">Inventari fizik i lendeve te para, materialeve, mallrave e produkteve te gatshme </t>
  </si>
  <si>
    <t>E  m  e  r  t  i  m  i</t>
  </si>
  <si>
    <t xml:space="preserve">Njesia </t>
  </si>
  <si>
    <t>Sasia</t>
  </si>
  <si>
    <t>Çmimi</t>
  </si>
  <si>
    <t>Vlera</t>
  </si>
  <si>
    <t>matese</t>
  </si>
  <si>
    <t>njesi</t>
  </si>
  <si>
    <t>Kompjutera e sisteme inform.</t>
  </si>
  <si>
    <t>Totali i Aktiveve Afatgjata Materiale</t>
  </si>
  <si>
    <t>Furnitore</t>
  </si>
  <si>
    <t>Totali i Furnitoreve</t>
  </si>
  <si>
    <t>Totali i Huave te tjera</t>
  </si>
  <si>
    <t>Totali i Parapagimeve</t>
  </si>
  <si>
    <t>Shitje neto</t>
  </si>
  <si>
    <t>-</t>
  </si>
  <si>
    <t>Shitje e produkteve te gatshme (llog. 701)</t>
  </si>
  <si>
    <t>Shitje e punimeve dhe e sherbimeve (llog. 704)</t>
  </si>
  <si>
    <t>Shitje mallrash (llog. 705)</t>
  </si>
  <si>
    <t>Qera e zakonshme (llog. 7081)</t>
  </si>
  <si>
    <t>Komisione (llog.7082)</t>
  </si>
  <si>
    <t>Transport per te tretet (llog. 7083)</t>
  </si>
  <si>
    <t>Te tjera (llog. 7088)</t>
  </si>
  <si>
    <t>Te ardhura nga grandet (llog. 73)</t>
  </si>
  <si>
    <t>Te ardhura te tjera (llog. 75)</t>
  </si>
  <si>
    <t xml:space="preserve">Fitime nga kursi i kembimit ne veprimtarite e shfrytezimit  </t>
  </si>
  <si>
    <t>(llog. 7691 minus llog. 6691)</t>
  </si>
  <si>
    <t xml:space="preserve">Te ardhura nga rivleresimi i AAM-ve (llog. 771) (kur anulojne </t>
  </si>
  <si>
    <t>humbje nga rivleresime te aktivit/grupit te aktiveve)</t>
  </si>
  <si>
    <t>Te ardhura nga shitja e Aktiveve Afatgjata (llog. 772)</t>
  </si>
  <si>
    <t>Ndryshimet ne gjendjen e prodhimit ne proces (llog. 713)</t>
  </si>
  <si>
    <t>(teprice kreditore + ; teprice debitore -)</t>
  </si>
  <si>
    <t>Ndryshimet ne gjendjen e produktit te gatshem (llog. 714)</t>
  </si>
  <si>
    <t>TOTALI (+ ; -)</t>
  </si>
  <si>
    <t>Puna e kryer nga shoqeria per vete dhe e kapitalizuar</t>
  </si>
  <si>
    <t>Prodhimi i Aktiveve Afatgjata Jomateriale (llog. 721)</t>
  </si>
  <si>
    <t>Prodhimi i Aktiveve Afatgjata Materiale (llog. 722)</t>
  </si>
  <si>
    <t>Te ardhura dhe shpenzime financiare</t>
  </si>
  <si>
    <t xml:space="preserve">(llog. 764, 765 minus llog. 664, 665) </t>
  </si>
  <si>
    <t>Te ardhura dhe shpenzime nga interesi (llog.767 minus llog.667)</t>
  </si>
  <si>
    <t xml:space="preserve">Fitimet (Humbjet) nga kursi i kembimit ne veprimtarite </t>
  </si>
  <si>
    <t>financiare (llog. 7692 minus llog. 6692)</t>
  </si>
  <si>
    <t>(llog 768 minus llog. 668)</t>
  </si>
  <si>
    <t>Emertimi i shpenzimeve</t>
  </si>
  <si>
    <t>Trajtime te pergjithshme (llog. 611)</t>
  </si>
  <si>
    <t>Qera (llog. 613)</t>
  </si>
  <si>
    <t>Mirembajtje dhe riparime (llog. 615)</t>
  </si>
  <si>
    <t>Sigurime (llog. 616)</t>
  </si>
  <si>
    <t>Kerkime dhe studime (llog. 617)</t>
  </si>
  <si>
    <t>Te tjera (llog. 618)</t>
  </si>
  <si>
    <t>Personeli jashte njesise (llog. 621)</t>
  </si>
  <si>
    <t>Pagesa te ndermjetesve, honorare (llog. 622)</t>
  </si>
  <si>
    <t>Shpenzime per konçensione, patenta, liçensa dhe te</t>
  </si>
  <si>
    <t>ngjashme (llog. 623)</t>
  </si>
  <si>
    <t>Publicitet, reklama (llog. 624)</t>
  </si>
  <si>
    <t>Transferime, udhetime e dieta (llog. 625)</t>
  </si>
  <si>
    <t>Shpenzime postare e telekom. (llog. 626)</t>
  </si>
  <si>
    <t>Shpenzime transporti per personelin (llog. 627)</t>
  </si>
  <si>
    <t>Shpenzime per sherbimet bankare (llog. 628)</t>
  </si>
  <si>
    <t>Taksa dhe tarifa vendore (llog. 634)</t>
  </si>
  <si>
    <t>Taksa e regjistrimit (635)</t>
  </si>
  <si>
    <t>Tatime e taksa te tjera (llog. 638)</t>
  </si>
  <si>
    <t>Subvencione te dhena (llog. 653)</t>
  </si>
  <si>
    <t>Shpenzime per pritje e perfaqesime (llog. 654)</t>
  </si>
  <si>
    <t>Gjoba dhe demshperblime (llog. 657)</t>
  </si>
  <si>
    <t>Shpenzime te tjera (llog. 658)</t>
  </si>
  <si>
    <t xml:space="preserve">Humbje nga kursi i kembimit ne veprimtarite e shfrytezimit </t>
  </si>
  <si>
    <t>(llog. 6691 minus llog. 7691)</t>
  </si>
  <si>
    <t>Humbje nga dalja e Aktiveve Afatgjata (llog. 672)</t>
  </si>
  <si>
    <t>Vlera kontabel neto e Aktiveve Afatgjata te shitura</t>
  </si>
  <si>
    <t>Vlera kontabel neto e AAM-ve jashte perdorimit</t>
  </si>
  <si>
    <t>Zhvleresimi i aktiveve financiare dhe provizione (llog. 686)</t>
  </si>
  <si>
    <t>Zhvleresimi i kerkesave te arketueshme</t>
  </si>
  <si>
    <t>Provizione (detyrime aktuale)</t>
  </si>
  <si>
    <t>T O T A L I</t>
  </si>
  <si>
    <t>ANEKS STATISTIKOR</t>
  </si>
  <si>
    <t>ne 000/leke</t>
  </si>
  <si>
    <t>TE ARDHURAT</t>
  </si>
  <si>
    <t>Numri i</t>
  </si>
  <si>
    <t>Kodi</t>
  </si>
  <si>
    <t>llogarise</t>
  </si>
  <si>
    <t>Statistikor</t>
  </si>
  <si>
    <t xml:space="preserve">  Shitjet gjithsej (a + b +c )</t>
  </si>
  <si>
    <t xml:space="preserve">Te ardhura nga shitja e Produktit te vet </t>
  </si>
  <si>
    <t>701/702</t>
  </si>
  <si>
    <t xml:space="preserve">Te ardhura nga shitja e Shërbimeve </t>
  </si>
  <si>
    <t xml:space="preserve">Te ardhura nga shitja e Mallrave </t>
  </si>
  <si>
    <t>Qera</t>
  </si>
  <si>
    <t>Komisione</t>
  </si>
  <si>
    <t>Shtesat    (+)</t>
  </si>
  <si>
    <t>Pakesimet (-)</t>
  </si>
  <si>
    <t xml:space="preserve">    nga i cili: Prodhim i aktiveve afatgjata</t>
  </si>
  <si>
    <t>I)</t>
  </si>
  <si>
    <t>Totali i te ardhurave I = (1+2+/-3+4+5+6+7+8)</t>
  </si>
  <si>
    <t>SHPENZIMET</t>
  </si>
  <si>
    <t xml:space="preserve">a) </t>
  </si>
  <si>
    <t>601+602</t>
  </si>
  <si>
    <t>605/1</t>
  </si>
  <si>
    <t>605/2</t>
  </si>
  <si>
    <t xml:space="preserve">  Shpenzime per personelin (a+b)</t>
  </si>
  <si>
    <t xml:space="preserve"> Pagat e personelit</t>
  </si>
  <si>
    <t>Trajtime te pergjithshme</t>
  </si>
  <si>
    <t>Mirembajtje dhe riparime</t>
  </si>
  <si>
    <t>f)</t>
  </si>
  <si>
    <t>g)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</si>
  <si>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</si>
  <si>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</si>
  <si>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</si>
  <si>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</si>
  <si>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</si>
  <si>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</si>
  <si>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</si>
  <si>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</si>
  <si>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</si>
  <si>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</si>
  <si>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>m)</t>
  </si>
  <si>
    <t>Shpenzime per sherbime bankare</t>
  </si>
  <si>
    <t xml:space="preserve">  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</si>
  <si>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</si>
  <si>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</si>
  <si>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</si>
  <si>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</si>
  <si>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</si>
  <si>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 xml:space="preserve">  Shpenzime te tjera (a+b+c)</t>
  </si>
  <si>
    <t>Shpenzime per pritje dhe perfaqesime</t>
  </si>
  <si>
    <t>Gjoba dhe demshperblime</t>
  </si>
  <si>
    <t>Shpenzime te tjera</t>
  </si>
  <si>
    <t>653+658</t>
  </si>
  <si>
    <t>II)</t>
  </si>
  <si>
    <t>Kodi Statistikor</t>
  </si>
  <si>
    <t xml:space="preserve">  Numri mesatar i te punesuarve </t>
  </si>
  <si>
    <t xml:space="preserve">  Investimet</t>
  </si>
  <si>
    <t>Shtimi i aseteve fikse</t>
  </si>
  <si>
    <t xml:space="preserve">       nga te cilat: asete te reja</t>
  </si>
  <si>
    <t>Pakesimi i aseteve fikse</t>
  </si>
  <si>
    <t xml:space="preserve">       nga te cilat: shitja e aseteve ekzistuese</t>
  </si>
  <si>
    <t>Pasqyre Nr.3</t>
  </si>
  <si>
    <t>Aktivitetet e shoqerise</t>
  </si>
  <si>
    <t>Te ardhurat</t>
  </si>
  <si>
    <t>nga aktiviteti</t>
  </si>
  <si>
    <t>Tregti</t>
  </si>
  <si>
    <t>Tregti karburanti</t>
  </si>
  <si>
    <t>Tregti ushqimore, 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</si>
  <si>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</si>
  <si>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</si>
  <si>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</si>
  <si>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</si>
  <si>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</si>
  <si>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</si>
  <si>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</si>
  <si>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</si>
  <si>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</si>
  <si>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</si>
  <si>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</si>
  <si>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</si>
  <si>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</si>
  <si>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</si>
  <si>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çdo lloji</t>
  </si>
  <si>
    <t>Prodhim materiale ndertimi</t>
  </si>
  <si>
    <t xml:space="preserve">Prodhim ushqimore </t>
  </si>
  <si>
    <t>Prodhim pije alkolike, etj</t>
  </si>
  <si>
    <t>Prodhime energji</t>
  </si>
  <si>
    <t>Prodhim hidrokarbure</t>
  </si>
  <si>
    <t>Prodhime te tjera</t>
  </si>
  <si>
    <t>Totali i te ardhurave nga prodhimi</t>
  </si>
  <si>
    <t>Transport</t>
  </si>
  <si>
    <t>Transport mallrash</t>
  </si>
  <si>
    <t>Transport nderkombetar mallrash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</si>
  <si>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</si>
  <si>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</si>
  <si>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</si>
  <si>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</si>
  <si>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</si>
  <si>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</si>
  <si>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</si>
  <si>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</si>
  <si>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</si>
  <si>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</si>
  <si>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</si>
  <si>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</si>
  <si>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</si>
  <si>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sherbimesh te ndryshme</t>
  </si>
  <si>
    <t>Profesione te lira</t>
  </si>
  <si>
    <t>Sherbime te tjera</t>
  </si>
  <si>
    <t>V</t>
  </si>
  <si>
    <t>Totali i te ardhurave nga sherbimet</t>
  </si>
  <si>
    <t>TOTALI (I+II+III+IV+V)</t>
  </si>
  <si>
    <t>Nr.</t>
  </si>
  <si>
    <t>Te punesuar mesatarisht per ushtrimin</t>
  </si>
  <si>
    <t>Numri i te</t>
  </si>
  <si>
    <t>punesuarve</t>
  </si>
  <si>
    <t>a</t>
  </si>
  <si>
    <t>Me page deri ne 19.000 leke</t>
  </si>
  <si>
    <t>b</t>
  </si>
  <si>
    <t>Me page nga 19.001 deri ne 30.000 leke</t>
  </si>
  <si>
    <t>c</t>
  </si>
  <si>
    <t>Me page nga 30.001 deri  ne 66.500 leke</t>
  </si>
  <si>
    <t>d</t>
  </si>
  <si>
    <t>Me page nga 66.501 deri ne 84.100 leke</t>
  </si>
  <si>
    <t>e</t>
  </si>
  <si>
    <t>Me page me te larte se 84.100 leke</t>
  </si>
  <si>
    <t xml:space="preserve">    Totali</t>
  </si>
  <si>
    <t>P   E   R   S   H   K   R   I   M   I</t>
  </si>
  <si>
    <t>Humbje e mbartur</t>
  </si>
  <si>
    <t xml:space="preserve">   a) nga viti</t>
  </si>
  <si>
    <t xml:space="preserve">   b) nga viti</t>
  </si>
  <si>
    <t>FITIMI I USHTRIMIT (+) / HUMBJA (-)</t>
  </si>
  <si>
    <t>SHPENZIME TE PANJOHURA (+)</t>
  </si>
  <si>
    <t xml:space="preserve">   - Kosto e blerjes dhe e permiresimit te tokes dhe truallit</t>
  </si>
  <si>
    <t xml:space="preserve">   - Kosto e blerjes dhe e rikonstruksionit te aktiveve te amortizueshme</t>
  </si>
  <si>
    <t xml:space="preserve">   - Shpenzimet per zmadhimin e kapitalit ose te kontributit te ortakeve</t>
  </si>
  <si>
    <t xml:space="preserve">   - Vlera e shperblimeve ne natyre</t>
  </si>
  <si>
    <t xml:space="preserve">   - Dividendet apo ndarjet e fitimit per ortaket ose aksionaret</t>
  </si>
  <si>
    <t xml:space="preserve">   - Interesat e paguara qe tejkalojne normen mesatare te interesit </t>
  </si>
  <si>
    <t xml:space="preserve">       12 mujor te kredise sipas publikimit te Bankes se Shqiperise</t>
  </si>
  <si>
    <t xml:space="preserve">   - Shuma e interesave te huase qe kalon raportin 1 me 4</t>
  </si>
  <si>
    <t xml:space="preserve">      (1 njesi kapitale te veta kundrejt 4 njesi hua)</t>
  </si>
  <si>
    <t xml:space="preserve">   - Gjoba, penalitete, demshperblime</t>
  </si>
  <si>
    <t xml:space="preserve">   - Krijimi ose rritja e rezervave dhe e fondeve te tjera speciale </t>
  </si>
  <si>
    <t xml:space="preserve">   - Tatimi mbi te ardhurat personale, tatimi ne burim, tatimi mbi</t>
  </si>
  <si>
    <t xml:space="preserve">      fitimin, akciza ne shitje, TVSH ne blerje e kreditueshme</t>
  </si>
  <si>
    <t xml:space="preserve">   - Shpenzime per pritje, perfaqesime e dhurime tej kufirit tatimor</t>
  </si>
  <si>
    <t xml:space="preserve">   - Shpenzimet e konsumit personal</t>
  </si>
  <si>
    <t xml:space="preserve">   - Shpenzime per sponsorizime tej kufirit tatimor</t>
  </si>
  <si>
    <t xml:space="preserve">   - Shpenzime per dieta tej kufirit tatimor</t>
  </si>
  <si>
    <t xml:space="preserve">   - Humbjet, firot, demtimet dhe skarcot tej nivelit ligjor</t>
  </si>
  <si>
    <t xml:space="preserve">   - Nxjerrjet jashte perdorimit ose shkaterrimi i materialeve apo</t>
  </si>
  <si>
    <t xml:space="preserve">     mallrave pa procesverbalin e komisionit te vleresimit</t>
  </si>
  <si>
    <t xml:space="preserve">   - Shpenzimet qe nuk vertetohen me dokumente ligjore</t>
  </si>
  <si>
    <t xml:space="preserve">   - Shpenzimet per sherbime teknike-konsulence-menaxhim te faturuara</t>
  </si>
  <si>
    <t xml:space="preserve">     nga persona te trete por te palikuiduara brenda vitit ushtrimor</t>
  </si>
  <si>
    <t xml:space="preserve">   - Shpenzimet per paga, shperblime dhe te tjera te ardhura personale te</t>
  </si>
  <si>
    <t xml:space="preserve">     te punesuareve te pa kaluara ne sistemin bankar</t>
  </si>
  <si>
    <t xml:space="preserve">   - Shumat e paguara ne cash tej kufirit ligjor</t>
  </si>
  <si>
    <t>FITIMI TATIMOR I USHTRIMIT (2 + 3)</t>
  </si>
  <si>
    <t>PJESA E HUMBJES SE MBARTUR (-)</t>
  </si>
  <si>
    <t>FITIMI I TATUESHEM (4 - 5)</t>
  </si>
  <si>
    <t>SHUMA E TATIMIT TE LLOGARITUR</t>
  </si>
  <si>
    <t>TATIM FITIMI I SHTYRE (-)</t>
  </si>
  <si>
    <t>PARAPAGIME GJATE USHTRIMIT (-)</t>
  </si>
  <si>
    <t>KREDIA E MBARTUR NGA USHTRIMI PARAARDHES (-)</t>
  </si>
  <si>
    <t>KERKESE PER RIMBURSIM (+)</t>
  </si>
  <si>
    <r>
      <t xml:space="preserve">TATIM MBI FITIMIN : </t>
    </r>
    <r>
      <rPr>
        <sz val="10"/>
        <rFont val="Times New Roman"/>
        <family val="1"/>
      </rPr>
      <t>PER T'U PAGUAR (+) / I MBIPAGUAR (-)</t>
    </r>
  </si>
  <si>
    <t>Amortizimi i ushtrimit i Aktiveve Afatgjata (llog. 681)</t>
  </si>
  <si>
    <t>Humbje nga renia ne vlere e Aktiveve Afatgjata (llog. 687)</t>
  </si>
  <si>
    <t>Humbje nga zhvleresimi i Aktiveve Afatgjata</t>
  </si>
  <si>
    <t>Humbje nga rivleresimi i AAM-ve (kur s'ka teprica nga rivleresime</t>
  </si>
  <si>
    <t>te aktivit/grupit te aktiveve)</t>
  </si>
  <si>
    <t>Diferencat midis Amortizimit te shoqerise dhe Amortizimit fiskal</t>
  </si>
  <si>
    <t>Aktive  Afatgjata</t>
  </si>
  <si>
    <t>Diferenca</t>
  </si>
  <si>
    <t>( leke )</t>
  </si>
  <si>
    <t>Shuma 1</t>
  </si>
  <si>
    <t xml:space="preserve">Ndertime te pergjithshme </t>
  </si>
  <si>
    <t>Pajisje zyre</t>
  </si>
  <si>
    <t>Kompjutera e sisteme informacioni</t>
  </si>
  <si>
    <t>Shuma 2</t>
  </si>
  <si>
    <t>TOTALI (Shuma 1 + Shuma 2)</t>
  </si>
  <si>
    <t xml:space="preserve">2) Diferencat pozitive jane shpenzime te panjohura per efekt fiskal. </t>
  </si>
  <si>
    <t>DEKLARATE</t>
  </si>
  <si>
    <t>Administratori i Shoqerise</t>
  </si>
  <si>
    <t xml:space="preserve">   Hartuesi i Pasqyrave Financiare eshte:</t>
  </si>
  <si>
    <t>Emertimi</t>
  </si>
  <si>
    <t>Akciza (llog. 441)</t>
  </si>
  <si>
    <t>Tatim mbi te ardhurat personale (llog. 442)</t>
  </si>
  <si>
    <t>Tatim mbi fitimin (llog. 444)</t>
  </si>
  <si>
    <t>Tatim mbi vleren e shtuar (llog. 445)</t>
  </si>
  <si>
    <t>Te tjera tatime per t'u paguar dhe per t'u kthyer (llog. 447)</t>
  </si>
  <si>
    <t>Tatime te shtyra (llog. 448)</t>
  </si>
  <si>
    <t>Tatimi ne burim (llog.449)</t>
  </si>
  <si>
    <t>Sigurime shoqerore e shendetesore (llog. 431)</t>
  </si>
  <si>
    <t>PASQYRA E DIVIDENDIT DHE TATIMI MBI DIVIDENDIN</t>
  </si>
  <si>
    <t>Emertimi i personave</t>
  </si>
  <si>
    <t>Perqindja e</t>
  </si>
  <si>
    <t>Dividendi</t>
  </si>
  <si>
    <t>Tatimi</t>
  </si>
  <si>
    <t xml:space="preserve">Dividend </t>
  </si>
  <si>
    <t>Data</t>
  </si>
  <si>
    <t>pjesemarres ne kapitalin</t>
  </si>
  <si>
    <t>pjesemarrjes</t>
  </si>
  <si>
    <t>per tu</t>
  </si>
  <si>
    <t>mbi</t>
  </si>
  <si>
    <t xml:space="preserve"> i futur ne</t>
  </si>
  <si>
    <t>e veprimit</t>
  </si>
  <si>
    <t>e shoqerise</t>
  </si>
  <si>
    <t>shperndare</t>
  </si>
  <si>
    <t>dividendin</t>
  </si>
  <si>
    <t>kapital</t>
  </si>
  <si>
    <t>kontabel</t>
  </si>
  <si>
    <t>Tatimi mbi dividendin</t>
  </si>
  <si>
    <t>Periudha</t>
  </si>
  <si>
    <t>V l e r a   e   s h i t j e v e</t>
  </si>
  <si>
    <t>Diferencat e rivleresimit</t>
  </si>
  <si>
    <t>te perjashtuara dhe eksportit</t>
  </si>
  <si>
    <t>shitjet e tatueshme</t>
  </si>
  <si>
    <t>TVSH</t>
  </si>
  <si>
    <t>shitjet e</t>
  </si>
  <si>
    <t>te deklaruara</t>
  </si>
  <si>
    <t>te rivleresuara</t>
  </si>
  <si>
    <t>e deklaruar</t>
  </si>
  <si>
    <t>e rivleresuar</t>
  </si>
  <si>
    <t>perjashtuara</t>
  </si>
  <si>
    <t>tatueshme</t>
  </si>
  <si>
    <t>7(2-1)</t>
  </si>
  <si>
    <t>8(4-3)</t>
  </si>
  <si>
    <t>9(6-5)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</si>
  <si>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</si>
  <si>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</si>
  <si>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</si>
  <si>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</si>
  <si>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</si>
  <si>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</si>
  <si>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</si>
  <si>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</si>
  <si>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</si>
  <si>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</si>
  <si>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</si>
  <si>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</si>
  <si>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SHUMA</t>
  </si>
  <si>
    <t>1. Plotesohet vetem per periudhen per te cilen eshte bere rivleresimi tatimor</t>
  </si>
  <si>
    <t>2. Shumat e kolonave 7, 8 dhe 9 jane te perfshira ne pasqyren "Deklarimet e shitjeve dhe blerjeve"</t>
  </si>
  <si>
    <t>Penalitetet e pesuara nga shoqeria</t>
  </si>
  <si>
    <t>Gjoba</t>
  </si>
  <si>
    <t>Kamate-</t>
  </si>
  <si>
    <t>Saktesime</t>
  </si>
  <si>
    <t>Gjithsej</t>
  </si>
  <si>
    <t>Paguar</t>
  </si>
  <si>
    <t>S h e n i m e</t>
  </si>
  <si>
    <t>te llogaritura</t>
  </si>
  <si>
    <t>vonesa</t>
  </si>
  <si>
    <t>( + ; - )</t>
  </si>
  <si>
    <t xml:space="preserve">per pagese </t>
  </si>
  <si>
    <t>4(1+2+3)</t>
  </si>
  <si>
    <t>6(4-5)</t>
  </si>
  <si>
    <t>Tatim mbi fitimin</t>
  </si>
  <si>
    <t>Tatim mbi te ardhurat</t>
  </si>
  <si>
    <t>Tatim ne burim</t>
  </si>
  <si>
    <t>Sigurime shoqerore</t>
  </si>
  <si>
    <t xml:space="preserve">  V l e r a    e    s h i t j e v e</t>
  </si>
  <si>
    <t>V l e r a   e   b l e r j e v e</t>
  </si>
  <si>
    <t xml:space="preserve"> Diferenca e T.V.Sh-se</t>
  </si>
  <si>
    <t xml:space="preserve">Te </t>
  </si>
  <si>
    <t>Brenda</t>
  </si>
  <si>
    <t>T.V.Sh</t>
  </si>
  <si>
    <t>Te</t>
  </si>
  <si>
    <t>T.V.Sh.</t>
  </si>
  <si>
    <t>Per</t>
  </si>
  <si>
    <t>vendit</t>
  </si>
  <si>
    <t>importit</t>
  </si>
  <si>
    <t>rimbursim</t>
  </si>
  <si>
    <t>pagese</t>
  </si>
  <si>
    <t>(ne muajin</t>
  </si>
  <si>
    <t>dhe eksportit</t>
  </si>
  <si>
    <t xml:space="preserve">(kur 7&gt;3) </t>
  </si>
  <si>
    <t>(kur 3&gt;7)</t>
  </si>
  <si>
    <t>pasardhes)</t>
  </si>
  <si>
    <t>8(7-3)</t>
  </si>
  <si>
    <t>9(3-7)</t>
  </si>
  <si>
    <t>Shenim : Ne shumat e kolonave 1, 2 dhe 3 jane te perfshira edhe shumat e diferencave te paraqitura te pasqyra "Rivleresime tatimore"</t>
  </si>
  <si>
    <t>Targa</t>
  </si>
  <si>
    <t>Rritje (-) / renie (+) ne tepricen e parapag. e shpenzimeve te shtyra</t>
  </si>
  <si>
    <t xml:space="preserve">   Pasqyrat financiare te shoqerise (bilanci kontabel; pasqyra e te ardhurave dhe shpenzimeve; pasqyra e fluksit te parase; pasqyra e ndryshimeve ne kapital) jane pergatitur ne perputhje me Ligjin Nr. 9228, date 29.4.2004 “Per Kontabilitetin dhe Pasqyrat Financiare” (ndryshuar me Ligjin Nr. 9477, date 09.02.2006) dhe Standardet Kombetare te Kontabilitetit.</t>
  </si>
  <si>
    <t xml:space="preserve">   Kapitali eshte paraqitur ne bilanc me vleren kontabel te kuotave te kapitalit, rezervave te kapitalit dhe fitimit te vitit financiar.</t>
  </si>
  <si>
    <t xml:space="preserve">   Data:</t>
  </si>
  <si>
    <t xml:space="preserve">   Pasivet financiare (huate afatshkurtera e afatgjata, furnitoret, detyrimet ndaj punonjesve, detyrimet tatimore, parapagimet e arketuara, shpenzimet e konstatuara, etj.) jane vleresuar fillimisht ne llogarite kontabel me kosto plus kostot e transaksioneve per krijimin e tyre dhe jane paraqitur ne bilanc me koston e amortizuar.</t>
  </si>
  <si>
    <t xml:space="preserve">   Provizionet jane vleresuar me shumen me te sakte te mundshme te shpenzimeve te nevojshme per shlyerjen e detyrimeve qe ekzistonin ne daten e bilancit.</t>
  </si>
  <si>
    <t xml:space="preserve">   Te ardhurat jane vleresuar ne llogarite kontabel dhe jane paraqitur ne bilanc dhe ne pasqyren e te ardhurave dhe shpenzimeve me vleren e drejte te shumes se arketuar apo te arketueshme duke marre parasysh shumen e skontimeve ose te rabateve te ofruara.</t>
  </si>
  <si>
    <t xml:space="preserve">   Shpenzimet jane vleresuar ne llogarite kontabel dhe jane paraqitur ne bilanc dhe ne pasqyren e te ardhurave dhe shpenzimeve me vleren e drejte te shumes se paguar.</t>
  </si>
  <si>
    <t xml:space="preserve">   Transaksionet ne monedhe te huaj jane vleresuar fillimisht ne leke duke zbatuar mbi shumen e monedhes se huaj kursin e kembimit ne daten e transaksionit. Aktivet dhe pasivet monetare ne monedhe te huaj jane paraqitur ne bilanc te vleresuara me kursin e kembimit ne daten e bilancit. Aktivet dhe pasivet jomonetare ne monedhe te huaj qe maten me kosto historike jane paraqitur ne bilanc te vleresuara me kursin e kembimit ne daten e transaksionit. Aktivet dhe pasivet jomonetare ne monedhe te huaj qe maten me vleren e drejte jane vleresuar me kursin e kembimit ne daten kur eshte percaktuar vlera e drejte.</t>
  </si>
  <si>
    <t>* Shenimet vijuese (1-23) u referohen zerave te numertuar (1-23) ne kolonen “Shenime” te Bilancit kontabel.</t>
  </si>
  <si>
    <t>* Shenimet vijuese (1-7) u referohen zerave te numertuar (1-7) ne kolonen “Shenime” te Pasqyres te te ardhurave dhe shpenzimeve.</t>
  </si>
  <si>
    <t xml:space="preserve">   Ndryshimet e ndodhura ne kapital gjate ushtrimit paraqiten te detajuara te “Pasqyra e ndryshimeve ne kapital”.</t>
  </si>
  <si>
    <t xml:space="preserve">   Te ardhurat dhe shpenzimet perfshijne si te ardhurat dhe shpenzimet e realizuara ashtu edhe ato te parealizuara.</t>
  </si>
  <si>
    <t xml:space="preserve">   - Shpenzimet  e tjera nga veprimtarite e shfrytezimit jane te detajuara ne pasqyren qe shoqeron keto shenime.</t>
  </si>
  <si>
    <t xml:space="preserve">                     EKONOMISTI                                              ADMINISTRATORI</t>
  </si>
  <si>
    <t xml:space="preserve">   Gjate vitit financiar Drejtimi i shoqerise ka kryer vleresimet kontabel per jeten e dobishme te aktiveve afatgjata dhe percaktimin e normave te amortizimit te tyre.</t>
  </si>
  <si>
    <t xml:space="preserve">   Te ardhurat jane njohur ne bilanc dhe ne pasqyren e te ardhurave sepse: a) shoqeria ia ka kaluar bleresit rreziqet dhe perfitimet qe lidhen me pronesine e mallrave; b) shoqeria nuk ka kontroll efektiv mbi mallrat e shitura; c) volumi i kryerjes se sherbimit ne daten e bilancit mund te matet me besueshmeri; d) shuma e te ardhurave mund te matet me besueshmeri; e) perfitimet ekonomike qe lidhen me transaksionet dhe sherbimet do te merren nga shoqeria; f) shpenzimet e kryera qe lidhen me transaksionet dhe sherbimet mund te maten me besueshmeri. </t>
  </si>
  <si>
    <t xml:space="preserve">   Te ardhurat dhe shpenzimet financiare jane njohur ne shumen neto (kompensuar) sepse ato jane veprimtari dytesore per shoqerine dhe paraqitja ne kete menyre jep nje pamje me te kuptueshme te transaksioneve. </t>
  </si>
  <si>
    <t xml:space="preserve">Aktive </t>
  </si>
  <si>
    <t>Baza</t>
  </si>
  <si>
    <t>Norma</t>
  </si>
  <si>
    <t>Totali</t>
  </si>
  <si>
    <t>Afatgjata</t>
  </si>
  <si>
    <t>gjithsej me</t>
  </si>
  <si>
    <t>e daljeve me</t>
  </si>
  <si>
    <t>vjetore</t>
  </si>
  <si>
    <t>i</t>
  </si>
  <si>
    <t>Jomateriale</t>
  </si>
  <si>
    <t>amortizimit</t>
  </si>
  <si>
    <t>gjendjeve</t>
  </si>
  <si>
    <t>hyrjeve</t>
  </si>
  <si>
    <t>daljeve</t>
  </si>
  <si>
    <t>3(1-2)</t>
  </si>
  <si>
    <t>Vlera K. Neto</t>
  </si>
  <si>
    <t>Materiale</t>
  </si>
  <si>
    <t>Ndertime te pergjith.</t>
  </si>
  <si>
    <t>Transport per te tretet</t>
  </si>
  <si>
    <t xml:space="preserve">c) </t>
  </si>
  <si>
    <t xml:space="preserve"> Blerje/Shpenzime per sherbime</t>
  </si>
  <si>
    <t xml:space="preserve"> Blerje/Shpenzime per lende te para dhe materiale</t>
  </si>
  <si>
    <t xml:space="preserve"> Blerje/Shpenzime per mallra</t>
  </si>
  <si>
    <t xml:space="preserve">           per blerjet</t>
  </si>
  <si>
    <t xml:space="preserve">           per shitjet</t>
  </si>
  <si>
    <t xml:space="preserve">  Te ardhura financiare</t>
  </si>
  <si>
    <t xml:space="preserve">  Te ardhura te tjera</t>
  </si>
  <si>
    <t xml:space="preserve">  Të ardhura nga shitje te tjera (a+b+c+d)</t>
  </si>
  <si>
    <t>Totali i shpenzimeve II =(1+2+3+4+5+6+7)</t>
  </si>
  <si>
    <t xml:space="preserve">  Shpenzime financiare</t>
  </si>
  <si>
    <t>Informatë</t>
  </si>
  <si>
    <t>prodhimeve ne proces</t>
  </si>
  <si>
    <t xml:space="preserve">  Ndryshimet ne inventarin e produkteve te gatshme dhe                                   </t>
  </si>
  <si>
    <t xml:space="preserve">  Te ardhura nga grantet (Subvencione)</t>
  </si>
  <si>
    <t xml:space="preserve">  Te ardhura nga shitja e aktiveve afatgjata</t>
  </si>
  <si>
    <t xml:space="preserve">  Prodhimi per qellimet e vet shoqerise dhe i kapitalizuar</t>
  </si>
  <si>
    <t xml:space="preserve"> Shpenzimet per sig.shoqerore dhe shendetesore</t>
  </si>
  <si>
    <t xml:space="preserve">  Amortizimet dhe zhvleresimet</t>
  </si>
  <si>
    <t xml:space="preserve">  Sherbime nga te tretet (a+b+c+d+e+f+g+h+i+j+k+l+m)</t>
  </si>
  <si>
    <t xml:space="preserve">   - Amortizim tej normave ligjore e per shumen e rivleresuar te aktiveve</t>
  </si>
  <si>
    <t>Amortizimi fiskal</t>
  </si>
  <si>
    <t>leke</t>
  </si>
  <si>
    <t>%</t>
  </si>
  <si>
    <t>Derivative dhe Aktive Financ. te mbajtura per tregtim</t>
  </si>
  <si>
    <t>Banka</t>
  </si>
  <si>
    <t>Arka</t>
  </si>
  <si>
    <t xml:space="preserve">   shkalla tatimore e tatimit mbi fitimin (%)</t>
  </si>
  <si>
    <t>Shenim : Amortizimi i llogaritur per shumen e rivleresuar te aktiveve eshte shpenzim i panjohur per efekt fiskal.</t>
  </si>
  <si>
    <t>Kerkime e studime</t>
  </si>
  <si>
    <t>Sigurime</t>
  </si>
  <si>
    <t xml:space="preserve">  Blerje/Shpenzime (a+b+c+d)</t>
  </si>
  <si>
    <t xml:space="preserve"> Blerje/Shpenzime te tjera</t>
  </si>
  <si>
    <t>fillestare</t>
  </si>
  <si>
    <t>Personel jashte shoqerise</t>
  </si>
  <si>
    <t>01 Janar</t>
  </si>
  <si>
    <t>31 Dhjetor</t>
  </si>
  <si>
    <t xml:space="preserve">   - Shpenzime per Provizione (detyrime aktuale)</t>
  </si>
  <si>
    <t>Shpenzime te tjera (energji elektrike, uje, etj.) (llog. 608)</t>
  </si>
  <si>
    <t xml:space="preserve">Shenim : Per metodat e  llogaritjes se Amortizimit te Aktiveve Afatgjata te shoqerise shih te Shenimet e Pasqyrave Financiare </t>
  </si>
  <si>
    <t>Amortizimi i shoqerise</t>
  </si>
  <si>
    <t xml:space="preserve">   Ndryshimet e amortizimit dhe normat e aplikuara per ushtrimin jane paraqitur ne pasqyrat qe shoqerojne keto shenime.</t>
  </si>
  <si>
    <t xml:space="preserve">   Metodat e amortizimit te Aktiveve Afatgjata</t>
  </si>
  <si>
    <t xml:space="preserve">   - Aktivet Afatgjata Jomateriale (emri i mire, shpenzimet e zhvillimit, te tjera AAJM)</t>
  </si>
  <si>
    <t xml:space="preserve">   a) Amortizohen individualisht dhe me metoden lineare :</t>
  </si>
  <si>
    <t xml:space="preserve">   b) Amortizohen individualisht dhe me vleren e mbetur :</t>
  </si>
  <si>
    <t xml:space="preserve">   c) Amortizohen mbi baze grupimi :</t>
  </si>
  <si>
    <t xml:space="preserve">   - Kompjuterat, sistemet e informacionit dhe programet kompjuterike;</t>
  </si>
  <si>
    <r>
      <t xml:space="preserve">   - Te gjitha aktivet e tjera te veprimtarise (</t>
    </r>
    <r>
      <rPr>
        <sz val="11"/>
        <rFont val="Times New Roman"/>
        <family val="1"/>
      </rPr>
      <t>makineri e pajisje, mjete transporti, pajisje zyre, etj.</t>
    </r>
    <r>
      <rPr>
        <sz val="12"/>
        <rFont val="Times New Roman"/>
        <family val="1"/>
      </rPr>
      <t>)</t>
    </r>
  </si>
  <si>
    <t xml:space="preserve">   -Kostot e blerjes, ndertimit dhe permiresimit te ndertesave; kostot e ndertimeve, makinerive e pajisjeve me afat perdorimi mbi 20 vjet, te trupezuara me ndertesat ose token; ujesjellesit; naftesjellesit; gazsjellesit; linjat hekurudhore; linjat e tensionit te larte; teleferiket dhe te tjera te ngjashme.</t>
  </si>
  <si>
    <t xml:space="preserve">1) Te dhenat per shumat vjetore te amortizimeve merren nga Pasqyrat e llogaritjes se amortizimit te ushtrimit.  </t>
  </si>
  <si>
    <t xml:space="preserve">   10. Aktivet biologjike afatgjata</t>
  </si>
  <si>
    <t xml:space="preserve">   11. Aktive Afatgjata Jomateriale</t>
  </si>
  <si>
    <r>
      <t xml:space="preserve">   12. Kapitali aksionar i papaguar</t>
    </r>
    <r>
      <rPr>
        <sz val="12"/>
        <rFont val="Times New Roman"/>
        <family val="1"/>
      </rPr>
      <t xml:space="preserve"> </t>
    </r>
  </si>
  <si>
    <t xml:space="preserve">   13. Aktive te tjera afatgjata (ne proces)</t>
  </si>
  <si>
    <r>
      <t xml:space="preserve">   9. Aktivet Afatgjata</t>
    </r>
    <r>
      <rPr>
        <sz val="12"/>
        <rFont val="Times New Roman"/>
        <family val="1"/>
      </rPr>
      <t xml:space="preserve"> </t>
    </r>
  </si>
  <si>
    <t>ALFRE SHPK</t>
  </si>
  <si>
    <t>L16307501O</t>
  </si>
  <si>
    <t>Gizarat, DELVINE</t>
  </si>
  <si>
    <t>28.12.2010</t>
  </si>
  <si>
    <t>VITI   2012</t>
  </si>
  <si>
    <t>01.01.2012</t>
  </si>
  <si>
    <t>31.12.2012</t>
  </si>
  <si>
    <t xml:space="preserve">   SHOQERIA : ALFRE SHPK </t>
  </si>
  <si>
    <t xml:space="preserve">   Deklaroj se Shoqeria ALFRE shpk, me NIPT: L16307501O; me Administrator z. Arben Hamiti ka hartuar Pasqyrat Financiare te ushtrimit kontabel 2012 konform Standardeve Kombetare te Kontabilitetit.</t>
  </si>
  <si>
    <t xml:space="preserve">   z. Amarildo Dimo (Ekonomist i punesuar prane shoqerise).</t>
  </si>
  <si>
    <t>Arben  Hamiti</t>
  </si>
  <si>
    <t>Pasqyra e aktiviteteve per ushtrimin 2012</t>
  </si>
  <si>
    <t xml:space="preserve">Shoqeria: ALFRE shpk </t>
  </si>
  <si>
    <t>SHOQERIA ALFRE shpk</t>
  </si>
  <si>
    <t>Viti 2012</t>
  </si>
  <si>
    <t>Viti 2011</t>
  </si>
  <si>
    <t>Shoqeria ALFRE shpk</t>
  </si>
  <si>
    <t>Per Pasqyrat Financiare te ushtrimit kontabel 2012</t>
  </si>
  <si>
    <t xml:space="preserve">                     Amarildo  Dimo                                                    Arben  Hamiti                          </t>
  </si>
  <si>
    <t>VITI USHTRIMOR 2012</t>
  </si>
  <si>
    <t>Rezultati Tatimor per vitin ushtrimor 2012</t>
  </si>
  <si>
    <t>Marredheniet me Shtetin ne daten 31 Dhjetor 2012</t>
  </si>
  <si>
    <t>Inventari kontabel i detyrimeve ne daten 31 Dhjetor 2012</t>
  </si>
  <si>
    <t>Deklarimet e shitjeve dhe blerjeve per ushtrimin 2012</t>
  </si>
  <si>
    <t>Rivleresime tatimore per ushtrimin 2012</t>
  </si>
  <si>
    <t>Detajimi i te ardhurave per ushtrimin 2012</t>
  </si>
  <si>
    <t>ushtrimi 2012</t>
  </si>
  <si>
    <t>Inventari fizik i Aktiveve Afatgjata Materiale gjendje me 31 Dhjetor 2012</t>
  </si>
  <si>
    <t>Amortizimi dhe Renia ne vlere e Aktiveve Afatgjata per ushtrimin 2012</t>
  </si>
  <si>
    <t>Pasqyra e amortizimit te Aktiveve Afatgjata per ushtrimin 2012</t>
  </si>
  <si>
    <t>Llogaritja e amortizimit me normat e shoqerise per ushtrimin 2012</t>
  </si>
  <si>
    <t>Pasqyra e Aktiveve Afatgjata per ushtrimin 2012</t>
  </si>
  <si>
    <t>gjendje me 31 Dhjetor 2012</t>
  </si>
  <si>
    <t>Pasqyra e Blerjeve dhe Zhdoganimeve per ushtrimin 2012</t>
  </si>
  <si>
    <t>Inventari kontabel i kerkesave ne daten 31 Dhjetor 2012</t>
  </si>
  <si>
    <t>Pasqyra e ndryshimeve ne kapital per ushtrimin kontabel 2012</t>
  </si>
  <si>
    <t>Pozicioni me 31 Dhjetor 2010</t>
  </si>
  <si>
    <t>Pozicioni me 31 Dhjetor 2011</t>
  </si>
  <si>
    <t>Pozicioni me 31 Dhjetor 2012</t>
  </si>
  <si>
    <t>Pasqyra e Fluksit te parase per ushtrimin kontabel 2012</t>
  </si>
  <si>
    <t>Pasqyra e te Ardhurave dhe Shpenzimeve per ushtrimin kontabel 2012</t>
  </si>
  <si>
    <t>Bilanci kontabel ne daten 31 Dhjetor 2012</t>
  </si>
  <si>
    <t>Mjet ngrites</t>
  </si>
  <si>
    <t>cope</t>
  </si>
  <si>
    <t>Modem</t>
  </si>
  <si>
    <t>Karte</t>
  </si>
  <si>
    <t>Kase fiskale</t>
  </si>
  <si>
    <r>
      <t xml:space="preserve">   Baza e llogaritjes se amortizimit per piken "b" eshte </t>
    </r>
    <r>
      <rPr>
        <b/>
        <sz val="12"/>
        <rFont val="Times New Roman"/>
        <family val="1"/>
      </rPr>
      <t xml:space="preserve">vlera kontabel e mbetur e aktivit </t>
    </r>
    <r>
      <rPr>
        <sz val="12"/>
        <rFont val="Times New Roman"/>
        <family val="1"/>
      </rPr>
      <t>e shtuar me kostot e permiresimit te aktivit.</t>
    </r>
  </si>
  <si>
    <r>
      <t xml:space="preserve">   Baza e llogaritjes se amortizimit per piken "c" eshte </t>
    </r>
    <r>
      <rPr>
        <b/>
        <sz val="12"/>
        <rFont val="Times New Roman"/>
        <family val="1"/>
      </rPr>
      <t xml:space="preserve">vlera kontabel e mbetur e grupit te aktiveve </t>
    </r>
    <r>
      <rPr>
        <sz val="12"/>
        <rFont val="Times New Roman"/>
        <family val="1"/>
      </rPr>
      <t>e shtuar me kostot e permiresimit te aktiveve te grupit dhe e pakesuar me te ardhurat nga shitja dhe kompensimet e marra.</t>
    </r>
  </si>
  <si>
    <r>
      <t xml:space="preserve">   Baza e llogaritjes se amortizimit per piken "a" eshte </t>
    </r>
    <r>
      <rPr>
        <b/>
        <sz val="12"/>
        <rFont val="Times New Roman"/>
        <family val="1"/>
      </rPr>
      <t>vlera fillestare e aktivit</t>
    </r>
    <r>
      <rPr>
        <sz val="12"/>
        <rFont val="Times New Roman"/>
        <family val="1"/>
      </rPr>
      <t xml:space="preserve"> e shtuar me kostot e permiresimit te aktivit.</t>
    </r>
  </si>
  <si>
    <t>Muaji i daljeve</t>
  </si>
  <si>
    <t>Aktive Afatgjata Jomateriale</t>
  </si>
  <si>
    <t>Baza e amortizimit</t>
  </si>
  <si>
    <t xml:space="preserve">Numri i </t>
  </si>
  <si>
    <t>Norma e shoqerise</t>
  </si>
  <si>
    <t>Emri</t>
  </si>
  <si>
    <t>Llogaria</t>
  </si>
  <si>
    <t>e daljeve 01 Janar</t>
  </si>
  <si>
    <t>muajve</t>
  </si>
  <si>
    <t>periudha</t>
  </si>
  <si>
    <t>i daljeve</t>
  </si>
  <si>
    <t>f</t>
  </si>
  <si>
    <t>g (= f)</t>
  </si>
  <si>
    <t>h</t>
  </si>
  <si>
    <t>k</t>
  </si>
  <si>
    <t>l</t>
  </si>
  <si>
    <t>Shuma e amortizimit te daljeve te Aktiveve Afatgjata Jomateriale</t>
  </si>
  <si>
    <t>Te ardhura</t>
  </si>
  <si>
    <t>Kompensime</t>
  </si>
  <si>
    <t>e amortizimit</t>
  </si>
  <si>
    <t>g</t>
  </si>
  <si>
    <t>Amortizimi i Daljeve</t>
  </si>
  <si>
    <t>h (=c)</t>
  </si>
  <si>
    <t>Llogaritja e amortizimit te daljeve te Aktiveve Afatgjata per ushtrimin 2012</t>
  </si>
  <si>
    <t>Muaji i hyrjeve</t>
  </si>
  <si>
    <t>Permiresuar</t>
  </si>
  <si>
    <t>gjate ushtrimit</t>
  </si>
  <si>
    <t>i hyrjeve</t>
  </si>
  <si>
    <t>i (f+g+h)</t>
  </si>
  <si>
    <t>Shuma e amortizimit te hyrjeve te Aktiveve Afatgjata Jomateriale</t>
  </si>
  <si>
    <t>Aktive Afatgjata Materiale</t>
  </si>
  <si>
    <t>Shuma e amortizimit te hyrjeve te Aktiveve Afatgjata Materiale</t>
  </si>
  <si>
    <t>Klasat e Aktiveve Afatgjata Materiale</t>
  </si>
  <si>
    <t>Amortizimi i Hyrjeve</t>
  </si>
  <si>
    <t>Llogaritja e amortizimit te hyrjeve te Aktiveve Afatgjata per ushtrimin 2012</t>
  </si>
  <si>
    <t>vjetore e</t>
  </si>
  <si>
    <t>shoqerise</t>
  </si>
  <si>
    <t>e (c-d)</t>
  </si>
  <si>
    <t>g (e x f)</t>
  </si>
  <si>
    <t>j (g+h+i)</t>
  </si>
  <si>
    <t>nga</t>
  </si>
  <si>
    <t>te</t>
  </si>
  <si>
    <t>shitja</t>
  </si>
  <si>
    <t>marra</t>
  </si>
  <si>
    <t>g (c-d-e-f)</t>
  </si>
  <si>
    <t>i (g x h)</t>
  </si>
  <si>
    <t>j</t>
  </si>
  <si>
    <t>l (i+j+k)</t>
  </si>
  <si>
    <t>Kompjut. e sist. inf.</t>
  </si>
  <si>
    <t>Totali i amortizimit te Aktiveve Afatgjata</t>
  </si>
  <si>
    <t>Emertimi i aktivit</t>
  </si>
  <si>
    <t>j (12-c)</t>
  </si>
  <si>
    <t>m (i x l)</t>
  </si>
  <si>
    <t>k (g x j)</t>
  </si>
  <si>
    <t>Shuma e amortizimit te daljeve te Aktiveve Afatgjata Materiale</t>
  </si>
  <si>
    <t>Shenim : Amortizimi i Hyrjeve mbartet ne pasqyren "Llogaritja e amortizimit per ushtrimin".</t>
  </si>
  <si>
    <t>Shenim : Vlera fillestare e daljeve dhe Amortizimi i Daljeve mbarten ne pasqyren "Llogaritja e amortizimit per ushtrimin".</t>
  </si>
  <si>
    <t>Shenim : Vlera K. Neto e daljeve dhe Amortizimi i Daljeve mbarten ne pasqyren "Llogaritja e amortizimit per ushtrimin".</t>
  </si>
  <si>
    <t>Tatim Fitimi</t>
  </si>
  <si>
    <t>Tirana Leasing</t>
  </si>
  <si>
    <t>Vodafone Albania</t>
  </si>
  <si>
    <t xml:space="preserve">Kurum International </t>
  </si>
  <si>
    <t>TRE Point shpk</t>
  </si>
  <si>
    <t>Stream Oil &amp; Gaz LTD</t>
  </si>
  <si>
    <t>Sigurime Shoqerore</t>
  </si>
  <si>
    <t>Sardo shpk</t>
  </si>
  <si>
    <t>Saranda-ALB</t>
  </si>
  <si>
    <t>Sarand Konstre</t>
  </si>
  <si>
    <t>Romeix Konstruksion</t>
  </si>
  <si>
    <t>Proda Company</t>
  </si>
  <si>
    <t>Ormars 2000 shpk</t>
  </si>
  <si>
    <t>Ndreka shpk</t>
  </si>
  <si>
    <t>Ndertuesi shpk</t>
  </si>
  <si>
    <t>Ndertuesi Boci</t>
  </si>
  <si>
    <t>Myslymi shpk</t>
  </si>
  <si>
    <t>Marjami shpk</t>
  </si>
  <si>
    <t>LBC Gllava konstruction</t>
  </si>
  <si>
    <t>Ivani N-H shpk</t>
  </si>
  <si>
    <t>Hoxha shpk</t>
  </si>
  <si>
    <t>Gjikuria shpk</t>
  </si>
  <si>
    <t>Franco 94 shpk</t>
  </si>
  <si>
    <t>Evi shpk</t>
  </si>
  <si>
    <t>Ermandi shpk</t>
  </si>
  <si>
    <t>Eral Construction Company</t>
  </si>
  <si>
    <t>Elkri shpk</t>
  </si>
  <si>
    <t>Ejala shpk</t>
  </si>
  <si>
    <t>EEE Ndertim</t>
  </si>
  <si>
    <t>Dodona shpk</t>
  </si>
  <si>
    <t>Dauti S shpk</t>
  </si>
  <si>
    <t>Dajti Boksit shpk</t>
  </si>
  <si>
    <t>Cobial shpk</t>
  </si>
  <si>
    <t>Arapi shpk</t>
  </si>
  <si>
    <t>Aliko shpk</t>
  </si>
  <si>
    <t>Alfa GJ</t>
  </si>
  <si>
    <t>Alba shpk</t>
  </si>
  <si>
    <t>3-AAA shpk</t>
  </si>
  <si>
    <t>B&amp;SH shpk</t>
  </si>
  <si>
    <t>CICI imp-eks</t>
  </si>
  <si>
    <t xml:space="preserve">Bashkia </t>
  </si>
  <si>
    <t>Hekur</t>
  </si>
  <si>
    <t>kg</t>
  </si>
  <si>
    <t>Polisterole</t>
  </si>
  <si>
    <t>m3</t>
  </si>
  <si>
    <t>Cimento</t>
  </si>
  <si>
    <t>ton</t>
  </si>
  <si>
    <t>Depozita</t>
  </si>
  <si>
    <t>Profile</t>
  </si>
  <si>
    <t>Tjegulla</t>
  </si>
  <si>
    <t>Llamarine</t>
  </si>
  <si>
    <t>Tubo</t>
  </si>
  <si>
    <t>Gelqere</t>
  </si>
  <si>
    <t>Tulla</t>
  </si>
  <si>
    <t>Skrap</t>
  </si>
  <si>
    <t>Zgara</t>
  </si>
  <si>
    <t>Rrjete</t>
  </si>
  <si>
    <t>Tel xingato</t>
  </si>
  <si>
    <t>Oxhaqe</t>
  </si>
  <si>
    <t>Pol-Fer shpk</t>
  </si>
  <si>
    <t>Njazi Laze</t>
  </si>
  <si>
    <t>Ikeral shpk</t>
  </si>
  <si>
    <t>Porsche Albania shpk</t>
  </si>
  <si>
    <t>CKV-NOKI Albania</t>
  </si>
  <si>
    <t>Mertiri-Tragjas</t>
  </si>
  <si>
    <t>OSSH</t>
  </si>
  <si>
    <t>Eriketa Kokoli</t>
  </si>
  <si>
    <t>Leazi shpk</t>
  </si>
  <si>
    <t>Terra-Marble</t>
  </si>
  <si>
    <t>Shendelli shpk</t>
  </si>
  <si>
    <t>Meci shpk</t>
  </si>
  <si>
    <t>Gramozi Ndertim-Projektim</t>
  </si>
  <si>
    <t xml:space="preserve">Eurobeton </t>
  </si>
  <si>
    <t>EDRI shpk</t>
  </si>
  <si>
    <t>Dhembeli shpk</t>
  </si>
  <si>
    <t>Berti Kushe</t>
  </si>
  <si>
    <t>Artan Sherifi</t>
  </si>
  <si>
    <t>Amerol shpk</t>
  </si>
  <si>
    <t>Albert Baza</t>
  </si>
  <si>
    <t>Alb Beton shpk</t>
  </si>
  <si>
    <t>3-a group</t>
  </si>
  <si>
    <t>Anjona shpk</t>
  </si>
  <si>
    <t>Ermes Group shpk</t>
  </si>
  <si>
    <t>Beqiri M shpk</t>
  </si>
  <si>
    <t>Ardian Hamiti</t>
  </si>
  <si>
    <t>Arben Hamiti</t>
  </si>
  <si>
    <t xml:space="preserve">   - Shpenzimet per lendet e para, mallrat dhe sherbimet perbehen nga shpenzimet e blerjes se mallrave te shitura ne shumen 30.263.688 leke.</t>
  </si>
  <si>
    <t>Data e mbylljes se Pasqyrave Financiare : 07.03.2013</t>
  </si>
  <si>
    <t xml:space="preserve">   Delvine, me 07 Mars 2013</t>
  </si>
  <si>
    <t>Mjet transporti</t>
  </si>
  <si>
    <t>214</t>
  </si>
  <si>
    <t>02/01/2012</t>
  </si>
  <si>
    <t>332104</t>
  </si>
  <si>
    <t>04/01/2012</t>
  </si>
  <si>
    <t>349556</t>
  </si>
  <si>
    <t>26/01/2012</t>
  </si>
  <si>
    <t>02/02/2012</t>
  </si>
  <si>
    <t>350739</t>
  </si>
  <si>
    <t>24/02/2012</t>
  </si>
  <si>
    <t>02/03/2012</t>
  </si>
  <si>
    <t>2</t>
  </si>
  <si>
    <t>09/03/2012</t>
  </si>
  <si>
    <t>351947</t>
  </si>
  <si>
    <t>26/03/2012</t>
  </si>
  <si>
    <t>02/04/2012</t>
  </si>
  <si>
    <t>353155</t>
  </si>
  <si>
    <t>26/04/2012</t>
  </si>
  <si>
    <t>01</t>
  </si>
  <si>
    <t>01/04/2012</t>
  </si>
  <si>
    <t>02</t>
  </si>
  <si>
    <t>03</t>
  </si>
  <si>
    <t>04</t>
  </si>
  <si>
    <t>03/04/2012</t>
  </si>
  <si>
    <t>05</t>
  </si>
  <si>
    <t>04/04/2012</t>
  </si>
  <si>
    <t>06</t>
  </si>
  <si>
    <t>05/04/2012</t>
  </si>
  <si>
    <t>07</t>
  </si>
  <si>
    <t>08</t>
  </si>
  <si>
    <t>06/04/2012</t>
  </si>
  <si>
    <t>09</t>
  </si>
  <si>
    <t>07/04/2012</t>
  </si>
  <si>
    <t>10</t>
  </si>
  <si>
    <t>08/04/2012</t>
  </si>
  <si>
    <t>11</t>
  </si>
  <si>
    <t>09/04/2012</t>
  </si>
  <si>
    <t>12</t>
  </si>
  <si>
    <t>10/04/2012</t>
  </si>
  <si>
    <t>13</t>
  </si>
  <si>
    <t>11/04/2012</t>
  </si>
  <si>
    <t>14</t>
  </si>
  <si>
    <t>12/04/2012</t>
  </si>
  <si>
    <t>15</t>
  </si>
  <si>
    <t>02/05/2012</t>
  </si>
  <si>
    <t>354302</t>
  </si>
  <si>
    <t>25/05/2012</t>
  </si>
  <si>
    <t>62</t>
  </si>
  <si>
    <t>29/05/2012</t>
  </si>
  <si>
    <t>03/06/2012</t>
  </si>
  <si>
    <t>91</t>
  </si>
  <si>
    <t>25/06/2012</t>
  </si>
  <si>
    <t>355498</t>
  </si>
  <si>
    <t>26/06/2012</t>
  </si>
  <si>
    <t>02/07/2012</t>
  </si>
  <si>
    <t>4905/1</t>
  </si>
  <si>
    <t>05/07/2012</t>
  </si>
  <si>
    <t>1992</t>
  </si>
  <si>
    <t>06/07/2012</t>
  </si>
  <si>
    <t>4947</t>
  </si>
  <si>
    <t>11/07/2012</t>
  </si>
  <si>
    <t>5068</t>
  </si>
  <si>
    <t>3750</t>
  </si>
  <si>
    <t>84</t>
  </si>
  <si>
    <t>21/07/2012</t>
  </si>
  <si>
    <t>356721</t>
  </si>
  <si>
    <t>26/07/2012</t>
  </si>
  <si>
    <t>4576</t>
  </si>
  <si>
    <t>06/08/2012</t>
  </si>
  <si>
    <t>119</t>
  </si>
  <si>
    <t>24/08/2012</t>
  </si>
  <si>
    <t>357841</t>
  </si>
  <si>
    <t>7039</t>
  </si>
  <si>
    <t>31/07/2012</t>
  </si>
  <si>
    <t>7058</t>
  </si>
  <si>
    <t>31/08/2012</t>
  </si>
  <si>
    <t>02/08/2012</t>
  </si>
  <si>
    <t>02/09/2012</t>
  </si>
  <si>
    <t>6211</t>
  </si>
  <si>
    <t>25/09/2012</t>
  </si>
  <si>
    <t>6250</t>
  </si>
  <si>
    <t>26/09/2012</t>
  </si>
  <si>
    <t>359046</t>
  </si>
  <si>
    <t>6267</t>
  </si>
  <si>
    <t>27/09/2012</t>
  </si>
  <si>
    <t>7071</t>
  </si>
  <si>
    <t>30/09/2012</t>
  </si>
  <si>
    <t>02/10/2012</t>
  </si>
  <si>
    <t>7643</t>
  </si>
  <si>
    <t>15/10/2012</t>
  </si>
  <si>
    <t>511474</t>
  </si>
  <si>
    <t>26/10/2012</t>
  </si>
  <si>
    <t>7568</t>
  </si>
  <si>
    <t>05/11/2012</t>
  </si>
  <si>
    <t>7759</t>
  </si>
  <si>
    <t>12/11/2012</t>
  </si>
  <si>
    <t>8071</t>
  </si>
  <si>
    <t>21/11/2012</t>
  </si>
  <si>
    <t>512666</t>
  </si>
  <si>
    <t>26/11/2012</t>
  </si>
  <si>
    <t>7105</t>
  </si>
  <si>
    <t>30/11/2012</t>
  </si>
  <si>
    <t>02/12/2012</t>
  </si>
  <si>
    <t>19</t>
  </si>
  <si>
    <t>15/12/2012</t>
  </si>
  <si>
    <t>34</t>
  </si>
  <si>
    <t>20/12/2012</t>
  </si>
  <si>
    <t>8605</t>
  </si>
  <si>
    <t>24/12/2012</t>
  </si>
  <si>
    <t>35</t>
  </si>
  <si>
    <t>25/12/2012</t>
  </si>
  <si>
    <t>513936</t>
  </si>
  <si>
    <t>26/12/2012</t>
  </si>
  <si>
    <t>24</t>
  </si>
  <si>
    <t>31/12/2012</t>
  </si>
</sst>
</file>

<file path=xl/styles.xml><?xml version="1.0" encoding="utf-8"?>
<styleSheet xmlns="http://schemas.openxmlformats.org/spreadsheetml/2006/main">
  <numFmts count="24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name val="Times New Roman"/>
      <family val="1"/>
    </font>
    <font>
      <u val="single"/>
      <sz val="18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0" xfId="0" applyFont="1" applyAlignment="1">
      <alignment/>
    </xf>
    <xf numFmtId="0" fontId="10" fillId="0" borderId="19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21" xfId="0" applyFont="1" applyBorder="1" applyAlignment="1">
      <alignment/>
    </xf>
    <xf numFmtId="3" fontId="16" fillId="0" borderId="19" xfId="0" applyNumberFormat="1" applyFont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3" fontId="6" fillId="0" borderId="19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6" fillId="0" borderId="2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3" fontId="5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 quotePrefix="1">
      <alignment horizontal="center"/>
    </xf>
    <xf numFmtId="0" fontId="2" fillId="0" borderId="19" xfId="0" applyFont="1" applyBorder="1" applyAlignment="1" quotePrefix="1">
      <alignment horizontal="center"/>
    </xf>
    <xf numFmtId="0" fontId="20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9" fillId="0" borderId="13" xfId="0" applyFont="1" applyBorder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3" xfId="0" applyFont="1" applyBorder="1" applyAlignment="1">
      <alignment/>
    </xf>
    <xf numFmtId="3" fontId="16" fillId="0" borderId="13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16" fillId="0" borderId="11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3" fontId="16" fillId="0" borderId="13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3" fontId="16" fillId="0" borderId="11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3" fontId="6" fillId="0" borderId="1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3" fontId="16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0" xfId="0" applyFont="1" applyAlignment="1">
      <alignment horizontal="center" vertical="center" textRotation="45"/>
    </xf>
    <xf numFmtId="0" fontId="3" fillId="0" borderId="0" xfId="0" applyFont="1" applyAlignment="1">
      <alignment horizontal="right" vertical="center" textRotation="35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6" fillId="0" borderId="22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22" xfId="0" applyFont="1" applyFill="1" applyBorder="1" applyAlignment="1">
      <alignment/>
    </xf>
    <xf numFmtId="3" fontId="16" fillId="0" borderId="10" xfId="0" applyNumberFormat="1" applyFont="1" applyBorder="1" applyAlignment="1">
      <alignment horizontal="right"/>
    </xf>
    <xf numFmtId="0" fontId="16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6" fillId="0" borderId="14" xfId="0" applyFont="1" applyBorder="1" applyAlignment="1">
      <alignment/>
    </xf>
    <xf numFmtId="9" fontId="2" fillId="0" borderId="11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11" xfId="0" applyFont="1" applyBorder="1" applyAlignment="1">
      <alignment horizontal="left"/>
    </xf>
    <xf numFmtId="3" fontId="20" fillId="0" borderId="11" xfId="0" applyNumberFormat="1" applyFont="1" applyBorder="1" applyAlignment="1">
      <alignment horizontal="right"/>
    </xf>
    <xf numFmtId="0" fontId="20" fillId="0" borderId="12" xfId="0" applyFont="1" applyBorder="1" applyAlignment="1">
      <alignment horizontal="left"/>
    </xf>
    <xf numFmtId="3" fontId="20" fillId="0" borderId="12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left"/>
    </xf>
    <xf numFmtId="3" fontId="20" fillId="0" borderId="24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42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16" fillId="0" borderId="13" xfId="0" applyFont="1" applyBorder="1" applyAlignment="1" quotePrefix="1">
      <alignment horizontal="center"/>
    </xf>
    <xf numFmtId="0" fontId="16" fillId="0" borderId="2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11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16" fillId="0" borderId="22" xfId="0" applyFont="1" applyBorder="1" applyAlignment="1">
      <alignment/>
    </xf>
    <xf numFmtId="3" fontId="6" fillId="0" borderId="13" xfId="0" applyNumberFormat="1" applyFont="1" applyBorder="1" applyAlignment="1">
      <alignment vertical="center"/>
    </xf>
    <xf numFmtId="0" fontId="16" fillId="0" borderId="10" xfId="0" applyFont="1" applyBorder="1" applyAlignment="1" quotePrefix="1">
      <alignment horizontal="center" vertical="center"/>
    </xf>
    <xf numFmtId="0" fontId="16" fillId="0" borderId="15" xfId="0" applyFont="1" applyBorder="1" applyAlignment="1">
      <alignment horizontal="left"/>
    </xf>
    <xf numFmtId="3" fontId="16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6" fillId="0" borderId="17" xfId="0" applyFont="1" applyBorder="1" applyAlignment="1">
      <alignment/>
    </xf>
    <xf numFmtId="3" fontId="6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/>
    </xf>
    <xf numFmtId="9" fontId="16" fillId="0" borderId="11" xfId="0" applyNumberFormat="1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23" xfId="0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/>
    </xf>
    <xf numFmtId="176" fontId="16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0" fontId="16" fillId="0" borderId="12" xfId="0" applyFont="1" applyBorder="1" applyAlignment="1">
      <alignment horizontal="center" vertical="top"/>
    </xf>
    <xf numFmtId="178" fontId="2" fillId="0" borderId="0" xfId="42" applyNumberFormat="1" applyFont="1" applyAlignment="1">
      <alignment/>
    </xf>
    <xf numFmtId="178" fontId="4" fillId="0" borderId="0" xfId="42" applyNumberFormat="1" applyFont="1" applyAlignment="1">
      <alignment horizontal="center"/>
    </xf>
    <xf numFmtId="178" fontId="10" fillId="0" borderId="12" xfId="42" applyNumberFormat="1" applyFont="1" applyBorder="1" applyAlignment="1">
      <alignment horizontal="center"/>
    </xf>
    <xf numFmtId="178" fontId="6" fillId="0" borderId="12" xfId="42" applyNumberFormat="1" applyFont="1" applyBorder="1" applyAlignment="1">
      <alignment horizontal="center"/>
    </xf>
    <xf numFmtId="178" fontId="10" fillId="0" borderId="13" xfId="42" applyNumberFormat="1" applyFont="1" applyBorder="1" applyAlignment="1">
      <alignment horizontal="center" vertical="center"/>
    </xf>
    <xf numFmtId="178" fontId="6" fillId="0" borderId="13" xfId="42" applyNumberFormat="1" applyFont="1" applyBorder="1" applyAlignment="1">
      <alignment horizontal="center" vertical="center"/>
    </xf>
    <xf numFmtId="178" fontId="6" fillId="0" borderId="11" xfId="42" applyNumberFormat="1" applyFont="1" applyBorder="1" applyAlignment="1">
      <alignment horizontal="center"/>
    </xf>
    <xf numFmtId="178" fontId="3" fillId="0" borderId="11" xfId="42" applyNumberFormat="1" applyFont="1" applyBorder="1" applyAlignment="1">
      <alignment horizontal="right"/>
    </xf>
    <xf numFmtId="178" fontId="2" fillId="0" borderId="11" xfId="42" applyNumberFormat="1" applyFont="1" applyBorder="1" applyAlignment="1">
      <alignment horizontal="right"/>
    </xf>
    <xf numFmtId="178" fontId="16" fillId="0" borderId="11" xfId="42" applyNumberFormat="1" applyFont="1" applyBorder="1" applyAlignment="1">
      <alignment horizontal="center"/>
    </xf>
    <xf numFmtId="178" fontId="5" fillId="0" borderId="11" xfId="42" applyNumberFormat="1" applyFont="1" applyBorder="1" applyAlignment="1">
      <alignment horizontal="right"/>
    </xf>
    <xf numFmtId="178" fontId="3" fillId="0" borderId="0" xfId="42" applyNumberFormat="1" applyFont="1" applyAlignment="1">
      <alignment/>
    </xf>
    <xf numFmtId="178" fontId="4" fillId="0" borderId="14" xfId="42" applyNumberFormat="1" applyFont="1" applyBorder="1" applyAlignment="1">
      <alignment horizontal="center"/>
    </xf>
    <xf numFmtId="178" fontId="6" fillId="0" borderId="10" xfId="42" applyNumberFormat="1" applyFont="1" applyBorder="1" applyAlignment="1">
      <alignment horizontal="center"/>
    </xf>
    <xf numFmtId="178" fontId="5" fillId="0" borderId="0" xfId="42" applyNumberFormat="1" applyFont="1" applyBorder="1" applyAlignment="1">
      <alignment/>
    </xf>
    <xf numFmtId="178" fontId="2" fillId="0" borderId="0" xfId="42" applyNumberFormat="1" applyFont="1" applyBorder="1" applyAlignment="1">
      <alignment/>
    </xf>
    <xf numFmtId="178" fontId="10" fillId="0" borderId="13" xfId="42" applyNumberFormat="1" applyFont="1" applyBorder="1" applyAlignment="1">
      <alignment horizontal="center"/>
    </xf>
    <xf numFmtId="178" fontId="4" fillId="0" borderId="11" xfId="42" applyNumberFormat="1" applyFont="1" applyBorder="1" applyAlignment="1">
      <alignment horizontal="center"/>
    </xf>
    <xf numFmtId="178" fontId="5" fillId="0" borderId="11" xfId="42" applyNumberFormat="1" applyFont="1" applyBorder="1" applyAlignment="1">
      <alignment horizontal="center"/>
    </xf>
    <xf numFmtId="178" fontId="2" fillId="0" borderId="11" xfId="42" applyNumberFormat="1" applyFont="1" applyBorder="1" applyAlignment="1">
      <alignment horizontal="center"/>
    </xf>
    <xf numFmtId="178" fontId="2" fillId="0" borderId="14" xfId="42" applyNumberFormat="1" applyFont="1" applyBorder="1" applyAlignment="1">
      <alignment/>
    </xf>
    <xf numFmtId="178" fontId="2" fillId="0" borderId="12" xfId="42" applyNumberFormat="1" applyFont="1" applyBorder="1" applyAlignment="1">
      <alignment horizontal="right"/>
    </xf>
    <xf numFmtId="178" fontId="2" fillId="0" borderId="12" xfId="42" applyNumberFormat="1" applyFont="1" applyFill="1" applyBorder="1" applyAlignment="1">
      <alignment horizontal="right"/>
    </xf>
    <xf numFmtId="178" fontId="2" fillId="0" borderId="10" xfId="42" applyNumberFormat="1" applyFont="1" applyBorder="1" applyAlignment="1">
      <alignment horizontal="right"/>
    </xf>
    <xf numFmtId="178" fontId="2" fillId="0" borderId="12" xfId="42" applyNumberFormat="1" applyFont="1" applyFill="1" applyBorder="1" applyAlignment="1">
      <alignment vertical="center"/>
    </xf>
    <xf numFmtId="178" fontId="2" fillId="0" borderId="12" xfId="42" applyNumberFormat="1" applyFont="1" applyBorder="1" applyAlignment="1">
      <alignment vertical="center"/>
    </xf>
    <xf numFmtId="178" fontId="2" fillId="0" borderId="0" xfId="42" applyNumberFormat="1" applyFont="1" applyBorder="1" applyAlignment="1">
      <alignment horizontal="right"/>
    </xf>
    <xf numFmtId="178" fontId="3" fillId="0" borderId="14" xfId="42" applyNumberFormat="1" applyFont="1" applyBorder="1" applyAlignment="1">
      <alignment/>
    </xf>
    <xf numFmtId="178" fontId="2" fillId="0" borderId="10" xfId="42" applyNumberFormat="1" applyFont="1" applyBorder="1" applyAlignment="1">
      <alignment horizontal="center"/>
    </xf>
    <xf numFmtId="178" fontId="3" fillId="0" borderId="11" xfId="42" applyNumberFormat="1" applyFont="1" applyBorder="1" applyAlignment="1">
      <alignment horizontal="center"/>
    </xf>
    <xf numFmtId="178" fontId="3" fillId="0" borderId="0" xfId="42" applyNumberFormat="1" applyFont="1" applyAlignment="1">
      <alignment horizontal="right"/>
    </xf>
    <xf numFmtId="178" fontId="16" fillId="0" borderId="0" xfId="42" applyNumberFormat="1" applyFont="1" applyAlignment="1">
      <alignment/>
    </xf>
    <xf numFmtId="178" fontId="2" fillId="0" borderId="0" xfId="42" applyNumberFormat="1" applyFont="1" applyAlignment="1">
      <alignment/>
    </xf>
    <xf numFmtId="178" fontId="2" fillId="0" borderId="0" xfId="42" applyNumberFormat="1" applyFont="1" applyAlignment="1">
      <alignment vertical="center"/>
    </xf>
    <xf numFmtId="178" fontId="3" fillId="0" borderId="22" xfId="42" applyNumberFormat="1" applyFont="1" applyBorder="1" applyAlignment="1">
      <alignment horizontal="center"/>
    </xf>
    <xf numFmtId="178" fontId="3" fillId="0" borderId="16" xfId="42" applyNumberFormat="1" applyFont="1" applyBorder="1" applyAlignment="1">
      <alignment horizontal="center"/>
    </xf>
    <xf numFmtId="178" fontId="3" fillId="0" borderId="19" xfId="42" applyNumberFormat="1" applyFont="1" applyBorder="1" applyAlignment="1">
      <alignment horizontal="center"/>
    </xf>
    <xf numFmtId="178" fontId="3" fillId="0" borderId="23" xfId="42" applyNumberFormat="1" applyFont="1" applyBorder="1" applyAlignment="1">
      <alignment horizontal="center"/>
    </xf>
    <xf numFmtId="178" fontId="3" fillId="0" borderId="17" xfId="42" applyNumberFormat="1" applyFont="1" applyBorder="1" applyAlignment="1">
      <alignment horizontal="center"/>
    </xf>
    <xf numFmtId="178" fontId="3" fillId="0" borderId="18" xfId="42" applyNumberFormat="1" applyFont="1" applyBorder="1" applyAlignment="1">
      <alignment horizontal="center"/>
    </xf>
    <xf numFmtId="178" fontId="3" fillId="0" borderId="0" xfId="42" applyNumberFormat="1" applyFont="1" applyBorder="1" applyAlignment="1">
      <alignment horizontal="center"/>
    </xf>
    <xf numFmtId="178" fontId="3" fillId="0" borderId="0" xfId="42" applyNumberFormat="1" applyFont="1" applyBorder="1" applyAlignment="1">
      <alignment/>
    </xf>
    <xf numFmtId="178" fontId="3" fillId="0" borderId="21" xfId="42" applyNumberFormat="1" applyFont="1" applyBorder="1" applyAlignment="1">
      <alignment horizontal="center"/>
    </xf>
    <xf numFmtId="178" fontId="3" fillId="0" borderId="24" xfId="42" applyNumberFormat="1" applyFont="1" applyBorder="1" applyAlignment="1">
      <alignment horizontal="center"/>
    </xf>
    <xf numFmtId="178" fontId="3" fillId="0" borderId="19" xfId="42" applyNumberFormat="1" applyFont="1" applyBorder="1" applyAlignment="1">
      <alignment horizontal="right"/>
    </xf>
    <xf numFmtId="178" fontId="3" fillId="0" borderId="23" xfId="42" applyNumberFormat="1" applyFont="1" applyBorder="1" applyAlignment="1">
      <alignment horizontal="right"/>
    </xf>
    <xf numFmtId="178" fontId="10" fillId="0" borderId="23" xfId="42" applyNumberFormat="1" applyFont="1" applyBorder="1" applyAlignment="1">
      <alignment horizontal="right"/>
    </xf>
    <xf numFmtId="178" fontId="10" fillId="0" borderId="11" xfId="42" applyNumberFormat="1" applyFont="1" applyBorder="1" applyAlignment="1">
      <alignment horizontal="right"/>
    </xf>
    <xf numFmtId="178" fontId="10" fillId="0" borderId="19" xfId="42" applyNumberFormat="1" applyFont="1" applyBorder="1" applyAlignment="1">
      <alignment horizontal="right"/>
    </xf>
    <xf numFmtId="178" fontId="3" fillId="0" borderId="14" xfId="42" applyNumberFormat="1" applyFont="1" applyBorder="1" applyAlignment="1">
      <alignment/>
    </xf>
    <xf numFmtId="178" fontId="3" fillId="0" borderId="12" xfId="42" applyNumberFormat="1" applyFont="1" applyBorder="1" applyAlignment="1">
      <alignment horizontal="center"/>
    </xf>
    <xf numFmtId="178" fontId="3" fillId="0" borderId="10" xfId="42" applyNumberFormat="1" applyFont="1" applyBorder="1" applyAlignment="1">
      <alignment horizontal="center"/>
    </xf>
    <xf numFmtId="178" fontId="3" fillId="0" borderId="13" xfId="42" applyNumberFormat="1" applyFont="1" applyBorder="1" applyAlignment="1">
      <alignment horizontal="center"/>
    </xf>
    <xf numFmtId="178" fontId="3" fillId="0" borderId="15" xfId="42" applyNumberFormat="1" applyFont="1" applyBorder="1" applyAlignment="1">
      <alignment horizontal="center"/>
    </xf>
    <xf numFmtId="178" fontId="3" fillId="0" borderId="15" xfId="42" applyNumberFormat="1" applyFont="1" applyBorder="1" applyAlignment="1">
      <alignment horizontal="right"/>
    </xf>
    <xf numFmtId="178" fontId="10" fillId="0" borderId="15" xfId="42" applyNumberFormat="1" applyFont="1" applyBorder="1" applyAlignment="1">
      <alignment horizontal="right"/>
    </xf>
    <xf numFmtId="178" fontId="10" fillId="0" borderId="20" xfId="42" applyNumberFormat="1" applyFont="1" applyBorder="1" applyAlignment="1">
      <alignment horizontal="right"/>
    </xf>
    <xf numFmtId="178" fontId="6" fillId="0" borderId="0" xfId="42" applyNumberFormat="1" applyFont="1" applyAlignment="1">
      <alignment/>
    </xf>
    <xf numFmtId="178" fontId="16" fillId="0" borderId="0" xfId="42" applyNumberFormat="1" applyFont="1" applyAlignment="1">
      <alignment/>
    </xf>
    <xf numFmtId="178" fontId="2" fillId="0" borderId="12" xfId="42" applyNumberFormat="1" applyFont="1" applyBorder="1" applyAlignment="1">
      <alignment horizontal="center"/>
    </xf>
    <xf numFmtId="178" fontId="16" fillId="0" borderId="11" xfId="42" applyNumberFormat="1" applyFont="1" applyBorder="1" applyAlignment="1">
      <alignment horizontal="right"/>
    </xf>
    <xf numFmtId="178" fontId="5" fillId="0" borderId="11" xfId="42" applyNumberFormat="1" applyFont="1" applyBorder="1" applyAlignment="1">
      <alignment horizontal="center" vertical="center"/>
    </xf>
    <xf numFmtId="178" fontId="5" fillId="0" borderId="11" xfId="42" applyNumberFormat="1" applyFont="1" applyBorder="1" applyAlignment="1">
      <alignment horizontal="right" vertical="center"/>
    </xf>
    <xf numFmtId="178" fontId="2" fillId="0" borderId="15" xfId="42" applyNumberFormat="1" applyFont="1" applyBorder="1" applyAlignment="1">
      <alignment/>
    </xf>
    <xf numFmtId="178" fontId="10" fillId="0" borderId="0" xfId="42" applyNumberFormat="1" applyFont="1" applyAlignment="1">
      <alignment/>
    </xf>
    <xf numFmtId="178" fontId="3" fillId="0" borderId="11" xfId="42" applyNumberFormat="1" applyFont="1" applyBorder="1" applyAlignment="1">
      <alignment/>
    </xf>
    <xf numFmtId="178" fontId="3" fillId="0" borderId="23" xfId="42" applyNumberFormat="1" applyFont="1" applyBorder="1" applyAlignment="1">
      <alignment/>
    </xf>
    <xf numFmtId="178" fontId="10" fillId="0" borderId="15" xfId="42" applyNumberFormat="1" applyFont="1" applyBorder="1" applyAlignment="1">
      <alignment horizontal="center"/>
    </xf>
    <xf numFmtId="178" fontId="3" fillId="0" borderId="21" xfId="42" applyNumberFormat="1" applyFont="1" applyBorder="1" applyAlignment="1">
      <alignment horizontal="right"/>
    </xf>
    <xf numFmtId="178" fontId="6" fillId="0" borderId="11" xfId="42" applyNumberFormat="1" applyFont="1" applyBorder="1" applyAlignment="1">
      <alignment horizontal="right"/>
    </xf>
    <xf numFmtId="178" fontId="3" fillId="0" borderId="0" xfId="42" applyNumberFormat="1" applyFont="1" applyAlignment="1">
      <alignment horizontal="left"/>
    </xf>
    <xf numFmtId="178" fontId="2" fillId="0" borderId="0" xfId="42" applyNumberFormat="1" applyFont="1" applyBorder="1" applyAlignment="1">
      <alignment horizontal="center"/>
    </xf>
    <xf numFmtId="178" fontId="2" fillId="0" borderId="0" xfId="42" applyNumberFormat="1" applyFont="1" applyAlignment="1">
      <alignment horizontal="center"/>
    </xf>
    <xf numFmtId="178" fontId="3" fillId="0" borderId="0" xfId="42" applyNumberFormat="1" applyFont="1" applyAlignment="1">
      <alignment horizontal="center"/>
    </xf>
    <xf numFmtId="178" fontId="16" fillId="0" borderId="23" xfId="42" applyNumberFormat="1" applyFont="1" applyBorder="1" applyAlignment="1">
      <alignment horizontal="center"/>
    </xf>
    <xf numFmtId="178" fontId="2" fillId="0" borderId="14" xfId="42" applyNumberFormat="1" applyFont="1" applyBorder="1" applyAlignment="1">
      <alignment horizontal="center"/>
    </xf>
    <xf numFmtId="171" fontId="3" fillId="0" borderId="11" xfId="42" applyFont="1" applyBorder="1" applyAlignment="1">
      <alignment horizontal="center"/>
    </xf>
    <xf numFmtId="3" fontId="16" fillId="33" borderId="19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178" fontId="4" fillId="0" borderId="0" xfId="42" applyNumberFormat="1" applyFont="1" applyAlignment="1">
      <alignment/>
    </xf>
    <xf numFmtId="178" fontId="4" fillId="0" borderId="0" xfId="42" applyNumberFormat="1" applyFont="1" applyBorder="1" applyAlignment="1">
      <alignment/>
    </xf>
    <xf numFmtId="178" fontId="2" fillId="0" borderId="15" xfId="42" applyNumberFormat="1" applyFont="1" applyBorder="1" applyAlignment="1">
      <alignment horizontal="center"/>
    </xf>
    <xf numFmtId="178" fontId="16" fillId="0" borderId="21" xfId="42" applyNumberFormat="1" applyFont="1" applyBorder="1" applyAlignment="1">
      <alignment horizontal="center"/>
    </xf>
    <xf numFmtId="178" fontId="16" fillId="0" borderId="0" xfId="42" applyNumberFormat="1" applyFont="1" applyBorder="1" applyAlignment="1">
      <alignment horizontal="center"/>
    </xf>
    <xf numFmtId="178" fontId="16" fillId="0" borderId="10" xfId="42" applyNumberFormat="1" applyFont="1" applyBorder="1" applyAlignment="1">
      <alignment horizontal="center"/>
    </xf>
    <xf numFmtId="178" fontId="16" fillId="0" borderId="22" xfId="42" applyNumberFormat="1" applyFont="1" applyBorder="1" applyAlignment="1">
      <alignment horizontal="center"/>
    </xf>
    <xf numFmtId="178" fontId="16" fillId="0" borderId="13" xfId="42" applyNumberFormat="1" applyFont="1" applyBorder="1" applyAlignment="1">
      <alignment horizontal="center"/>
    </xf>
    <xf numFmtId="178" fontId="2" fillId="0" borderId="13" xfId="42" applyNumberFormat="1" applyFont="1" applyBorder="1" applyAlignment="1">
      <alignment horizontal="center"/>
    </xf>
    <xf numFmtId="178" fontId="16" fillId="0" borderId="13" xfId="42" applyNumberFormat="1" applyFont="1" applyBorder="1" applyAlignment="1">
      <alignment horizontal="right"/>
    </xf>
    <xf numFmtId="178" fontId="2" fillId="0" borderId="23" xfId="42" applyNumberFormat="1" applyFont="1" applyBorder="1" applyAlignment="1">
      <alignment horizontal="right"/>
    </xf>
    <xf numFmtId="178" fontId="2" fillId="0" borderId="20" xfId="42" applyNumberFormat="1" applyFont="1" applyBorder="1" applyAlignment="1">
      <alignment horizontal="left"/>
    </xf>
    <xf numFmtId="178" fontId="6" fillId="0" borderId="13" xfId="42" applyNumberFormat="1" applyFont="1" applyBorder="1" applyAlignment="1">
      <alignment horizontal="right"/>
    </xf>
    <xf numFmtId="178" fontId="2" fillId="0" borderId="0" xfId="42" applyNumberFormat="1" applyFont="1" applyBorder="1" applyAlignment="1">
      <alignment/>
    </xf>
    <xf numFmtId="178" fontId="22" fillId="0" borderId="10" xfId="42" applyNumberFormat="1" applyFont="1" applyBorder="1" applyAlignment="1">
      <alignment horizontal="center"/>
    </xf>
    <xf numFmtId="178" fontId="22" fillId="0" borderId="13" xfId="42" applyNumberFormat="1" applyFont="1" applyBorder="1" applyAlignment="1">
      <alignment horizontal="center"/>
    </xf>
    <xf numFmtId="178" fontId="16" fillId="0" borderId="11" xfId="42" applyNumberFormat="1" applyFont="1" applyFill="1" applyBorder="1" applyAlignment="1">
      <alignment horizontal="right"/>
    </xf>
    <xf numFmtId="178" fontId="16" fillId="0" borderId="12" xfId="42" applyNumberFormat="1" applyFont="1" applyBorder="1" applyAlignment="1">
      <alignment horizontal="right"/>
    </xf>
    <xf numFmtId="178" fontId="6" fillId="0" borderId="11" xfId="42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178" fontId="3" fillId="0" borderId="15" xfId="42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178" fontId="16" fillId="0" borderId="13" xfId="42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0" fillId="0" borderId="0" xfId="42" applyNumberFormat="1" applyFont="1" applyAlignment="1">
      <alignment horizontal="center"/>
    </xf>
    <xf numFmtId="3" fontId="18" fillId="0" borderId="11" xfId="42" applyNumberFormat="1" applyFont="1" applyBorder="1" applyAlignment="1">
      <alignment horizontal="right"/>
    </xf>
    <xf numFmtId="3" fontId="20" fillId="0" borderId="11" xfId="42" applyNumberFormat="1" applyFont="1" applyBorder="1" applyAlignment="1">
      <alignment horizontal="right"/>
    </xf>
    <xf numFmtId="3" fontId="20" fillId="0" borderId="12" xfId="42" applyNumberFormat="1" applyFont="1" applyBorder="1" applyAlignment="1">
      <alignment horizontal="right"/>
    </xf>
    <xf numFmtId="3" fontId="18" fillId="0" borderId="11" xfId="42" applyNumberFormat="1" applyFont="1" applyBorder="1" applyAlignment="1">
      <alignment horizontal="right" vertical="center"/>
    </xf>
    <xf numFmtId="3" fontId="19" fillId="0" borderId="11" xfId="42" applyNumberFormat="1" applyFont="1" applyBorder="1" applyAlignment="1">
      <alignment horizontal="center" vertical="center"/>
    </xf>
    <xf numFmtId="3" fontId="0" fillId="0" borderId="0" xfId="42" applyNumberFormat="1" applyFont="1" applyAlignment="1">
      <alignment/>
    </xf>
    <xf numFmtId="3" fontId="20" fillId="0" borderId="11" xfId="42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178" fontId="2" fillId="0" borderId="13" xfId="42" applyNumberFormat="1" applyFont="1" applyFill="1" applyBorder="1" applyAlignment="1">
      <alignment horizontal="center"/>
    </xf>
    <xf numFmtId="178" fontId="2" fillId="0" borderId="22" xfId="42" applyNumberFormat="1" applyFont="1" applyBorder="1" applyAlignment="1">
      <alignment horizontal="center"/>
    </xf>
    <xf numFmtId="178" fontId="2" fillId="0" borderId="21" xfId="42" applyNumberFormat="1" applyFont="1" applyFill="1" applyBorder="1" applyAlignment="1">
      <alignment horizontal="center"/>
    </xf>
    <xf numFmtId="178" fontId="3" fillId="0" borderId="0" xfId="42" applyNumberFormat="1" applyFont="1" applyBorder="1" applyAlignment="1">
      <alignment/>
    </xf>
    <xf numFmtId="178" fontId="2" fillId="0" borderId="13" xfId="42" applyNumberFormat="1" applyFont="1" applyBorder="1" applyAlignment="1">
      <alignment horizontal="right"/>
    </xf>
    <xf numFmtId="178" fontId="3" fillId="0" borderId="14" xfId="42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178" fontId="24" fillId="0" borderId="13" xfId="42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178" fontId="10" fillId="0" borderId="11" xfId="42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0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2" fillId="0" borderId="0" xfId="42" applyNumberFormat="1" applyFont="1" applyAlignment="1">
      <alignment horizontal="center"/>
    </xf>
    <xf numFmtId="178" fontId="3" fillId="0" borderId="0" xfId="42" applyNumberFormat="1" applyFont="1" applyAlignment="1">
      <alignment horizontal="center"/>
    </xf>
    <xf numFmtId="178" fontId="2" fillId="0" borderId="12" xfId="42" applyNumberFormat="1" applyFont="1" applyFill="1" applyBorder="1" applyAlignment="1">
      <alignment horizontal="right" vertical="center"/>
    </xf>
    <xf numFmtId="178" fontId="2" fillId="0" borderId="13" xfId="4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5" fillId="0" borderId="16" xfId="42" applyNumberFormat="1" applyFont="1" applyBorder="1" applyAlignment="1">
      <alignment horizontal="center" vertical="center"/>
    </xf>
    <xf numFmtId="178" fontId="5" fillId="0" borderId="18" xfId="42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12" xfId="42" applyNumberFormat="1" applyFont="1" applyBorder="1" applyAlignment="1">
      <alignment horizontal="center" vertical="center"/>
    </xf>
    <xf numFmtId="178" fontId="3" fillId="0" borderId="10" xfId="42" applyNumberFormat="1" applyFont="1" applyBorder="1" applyAlignment="1">
      <alignment horizontal="center" vertical="center"/>
    </xf>
    <xf numFmtId="178" fontId="3" fillId="0" borderId="13" xfId="42" applyNumberFormat="1" applyFont="1" applyBorder="1" applyAlignment="1">
      <alignment horizontal="center" vertical="center"/>
    </xf>
    <xf numFmtId="178" fontId="2" fillId="0" borderId="12" xfId="42" applyNumberFormat="1" applyFont="1" applyBorder="1" applyAlignment="1">
      <alignment horizontal="center" vertical="center"/>
    </xf>
    <xf numFmtId="178" fontId="2" fillId="0" borderId="13" xfId="42" applyNumberFormat="1" applyFont="1" applyBorder="1" applyAlignment="1">
      <alignment horizontal="center" vertical="center"/>
    </xf>
    <xf numFmtId="178" fontId="16" fillId="0" borderId="0" xfId="42" applyNumberFormat="1" applyFont="1" applyAlignment="1">
      <alignment horizontal="center"/>
    </xf>
    <xf numFmtId="178" fontId="3" fillId="0" borderId="19" xfId="42" applyNumberFormat="1" applyFont="1" applyBorder="1" applyAlignment="1">
      <alignment horizontal="right"/>
    </xf>
    <xf numFmtId="178" fontId="3" fillId="0" borderId="23" xfId="42" applyNumberFormat="1" applyFont="1" applyBorder="1" applyAlignment="1">
      <alignment horizontal="right"/>
    </xf>
    <xf numFmtId="178" fontId="10" fillId="0" borderId="19" xfId="42" applyNumberFormat="1" applyFont="1" applyBorder="1" applyAlignment="1">
      <alignment horizontal="right"/>
    </xf>
    <xf numFmtId="178" fontId="10" fillId="0" borderId="23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8" fontId="3" fillId="0" borderId="19" xfId="42" applyNumberFormat="1" applyFont="1" applyBorder="1" applyAlignment="1">
      <alignment horizontal="center"/>
    </xf>
    <xf numFmtId="178" fontId="3" fillId="0" borderId="20" xfId="42" applyNumberFormat="1" applyFont="1" applyBorder="1" applyAlignment="1">
      <alignment horizontal="center"/>
    </xf>
    <xf numFmtId="178" fontId="3" fillId="0" borderId="23" xfId="42" applyNumberFormat="1" applyFont="1" applyBorder="1" applyAlignment="1">
      <alignment horizontal="center"/>
    </xf>
    <xf numFmtId="178" fontId="3" fillId="0" borderId="17" xfId="42" applyNumberFormat="1" applyFont="1" applyBorder="1" applyAlignment="1">
      <alignment horizontal="center" vertical="center"/>
    </xf>
    <xf numFmtId="178" fontId="3" fillId="0" borderId="21" xfId="42" applyNumberFormat="1" applyFont="1" applyBorder="1" applyAlignment="1">
      <alignment horizontal="center" vertical="center"/>
    </xf>
    <xf numFmtId="178" fontId="3" fillId="0" borderId="18" xfId="42" applyNumberFormat="1" applyFont="1" applyBorder="1" applyAlignment="1">
      <alignment horizontal="center" vertical="center"/>
    </xf>
    <xf numFmtId="178" fontId="3" fillId="0" borderId="17" xfId="42" applyNumberFormat="1" applyFont="1" applyBorder="1" applyAlignment="1">
      <alignment horizontal="center"/>
    </xf>
    <xf numFmtId="178" fontId="3" fillId="0" borderId="18" xfId="42" applyNumberFormat="1" applyFont="1" applyBorder="1" applyAlignment="1">
      <alignment horizontal="center"/>
    </xf>
    <xf numFmtId="178" fontId="3" fillId="0" borderId="21" xfId="42" applyNumberFormat="1" applyFont="1" applyBorder="1" applyAlignment="1">
      <alignment horizontal="center"/>
    </xf>
    <xf numFmtId="178" fontId="3" fillId="0" borderId="24" xfId="42" applyNumberFormat="1" applyFont="1" applyBorder="1" applyAlignment="1">
      <alignment horizontal="center"/>
    </xf>
    <xf numFmtId="178" fontId="3" fillId="0" borderId="22" xfId="42" applyNumberFormat="1" applyFont="1" applyBorder="1" applyAlignment="1">
      <alignment horizontal="center"/>
    </xf>
    <xf numFmtId="178" fontId="3" fillId="0" borderId="16" xfId="42" applyNumberFormat="1" applyFont="1" applyBorder="1" applyAlignment="1">
      <alignment horizontal="center"/>
    </xf>
    <xf numFmtId="178" fontId="3" fillId="0" borderId="11" xfId="42" applyNumberFormat="1" applyFont="1" applyBorder="1" applyAlignment="1">
      <alignment horizontal="right"/>
    </xf>
    <xf numFmtId="178" fontId="10" fillId="0" borderId="11" xfId="42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78" fontId="2" fillId="0" borderId="14" xfId="42" applyNumberFormat="1" applyFont="1" applyBorder="1" applyAlignment="1">
      <alignment horizontal="center"/>
    </xf>
    <xf numFmtId="178" fontId="3" fillId="0" borderId="16" xfId="42" applyNumberFormat="1" applyFont="1" applyBorder="1" applyAlignment="1">
      <alignment horizontal="center" vertical="center"/>
    </xf>
    <xf numFmtId="178" fontId="3" fillId="0" borderId="24" xfId="42" applyNumberFormat="1" applyFont="1" applyBorder="1" applyAlignment="1">
      <alignment horizontal="center" vertical="center"/>
    </xf>
    <xf numFmtId="178" fontId="3" fillId="0" borderId="22" xfId="42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178" fontId="3" fillId="0" borderId="11" xfId="42" applyNumberFormat="1" applyFont="1" applyBorder="1" applyAlignment="1">
      <alignment horizontal="center" vertical="center"/>
    </xf>
    <xf numFmtId="178" fontId="3" fillId="0" borderId="11" xfId="42" applyNumberFormat="1" applyFont="1" applyBorder="1" applyAlignment="1">
      <alignment horizontal="center"/>
    </xf>
    <xf numFmtId="178" fontId="10" fillId="0" borderId="22" xfId="42" applyNumberFormat="1" applyFont="1" applyBorder="1" applyAlignment="1">
      <alignment horizontal="center"/>
    </xf>
    <xf numFmtId="178" fontId="10" fillId="0" borderId="16" xfId="42" applyNumberFormat="1" applyFont="1" applyBorder="1" applyAlignment="1">
      <alignment horizontal="center"/>
    </xf>
    <xf numFmtId="178" fontId="10" fillId="0" borderId="15" xfId="42" applyNumberFormat="1" applyFont="1" applyBorder="1" applyAlignment="1">
      <alignment horizontal="center"/>
    </xf>
    <xf numFmtId="178" fontId="3" fillId="0" borderId="0" xfId="42" applyNumberFormat="1" applyFont="1" applyBorder="1" applyAlignment="1">
      <alignment horizontal="center"/>
    </xf>
    <xf numFmtId="178" fontId="3" fillId="0" borderId="14" xfId="42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6" fillId="0" borderId="11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6" fillId="0" borderId="12" xfId="0" applyFont="1" applyBorder="1" applyAlignment="1" quotePrefix="1">
      <alignment horizontal="center" vertical="center"/>
    </xf>
    <xf numFmtId="3" fontId="16" fillId="0" borderId="12" xfId="0" applyNumberFormat="1" applyFont="1" applyBorder="1" applyAlignment="1">
      <alignment horizontal="right" vertical="center"/>
    </xf>
    <xf numFmtId="3" fontId="16" fillId="0" borderId="13" xfId="0" applyNumberFormat="1" applyFont="1" applyBorder="1" applyAlignment="1">
      <alignment horizontal="right" vertical="center"/>
    </xf>
    <xf numFmtId="0" fontId="16" fillId="0" borderId="13" xfId="0" applyFont="1" applyBorder="1" applyAlignment="1" quotePrefix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center" vertical="center"/>
    </xf>
    <xf numFmtId="178" fontId="2" fillId="0" borderId="19" xfId="42" applyNumberFormat="1" applyFont="1" applyBorder="1" applyAlignment="1">
      <alignment horizontal="center"/>
    </xf>
    <xf numFmtId="178" fontId="2" fillId="0" borderId="20" xfId="42" applyNumberFormat="1" applyFont="1" applyBorder="1" applyAlignment="1">
      <alignment horizontal="center"/>
    </xf>
    <xf numFmtId="178" fontId="2" fillId="0" borderId="15" xfId="42" applyNumberFormat="1" applyFont="1" applyBorder="1" applyAlignment="1">
      <alignment horizontal="center"/>
    </xf>
    <xf numFmtId="178" fontId="2" fillId="0" borderId="16" xfId="42" applyNumberFormat="1" applyFont="1" applyBorder="1" applyAlignment="1">
      <alignment horizontal="center"/>
    </xf>
    <xf numFmtId="178" fontId="16" fillId="0" borderId="17" xfId="42" applyNumberFormat="1" applyFont="1" applyBorder="1" applyAlignment="1">
      <alignment horizontal="center"/>
    </xf>
    <xf numFmtId="178" fontId="16" fillId="0" borderId="18" xfId="42" applyNumberFormat="1" applyFont="1" applyBorder="1" applyAlignment="1">
      <alignment horizontal="center"/>
    </xf>
    <xf numFmtId="178" fontId="16" fillId="0" borderId="21" xfId="42" applyNumberFormat="1" applyFont="1" applyBorder="1" applyAlignment="1">
      <alignment horizontal="center"/>
    </xf>
    <xf numFmtId="178" fontId="16" fillId="0" borderId="14" xfId="42" applyNumberFormat="1" applyFont="1" applyBorder="1" applyAlignment="1">
      <alignment horizontal="center"/>
    </xf>
    <xf numFmtId="178" fontId="16" fillId="0" borderId="19" xfId="42" applyNumberFormat="1" applyFont="1" applyBorder="1" applyAlignment="1">
      <alignment horizontal="center" vertical="center"/>
    </xf>
    <xf numFmtId="178" fontId="16" fillId="0" borderId="23" xfId="42" applyNumberFormat="1" applyFont="1" applyBorder="1" applyAlignment="1">
      <alignment vertical="center"/>
    </xf>
    <xf numFmtId="178" fontId="16" fillId="0" borderId="12" xfId="42" applyNumberFormat="1" applyFont="1" applyBorder="1" applyAlignment="1">
      <alignment horizontal="center" vertical="center"/>
    </xf>
    <xf numFmtId="178" fontId="16" fillId="0" borderId="13" xfId="42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8" fontId="2" fillId="0" borderId="22" xfId="42" applyNumberFormat="1" applyFont="1" applyBorder="1" applyAlignment="1">
      <alignment horizontal="center" vertical="center"/>
    </xf>
    <xf numFmtId="178" fontId="2" fillId="0" borderId="16" xfId="42" applyNumberFormat="1" applyFont="1" applyBorder="1" applyAlignment="1">
      <alignment horizontal="center" vertical="center"/>
    </xf>
    <xf numFmtId="178" fontId="2" fillId="0" borderId="21" xfId="42" applyNumberFormat="1" applyFont="1" applyBorder="1" applyAlignment="1">
      <alignment horizontal="center" vertical="center"/>
    </xf>
    <xf numFmtId="178" fontId="2" fillId="0" borderId="24" xfId="42" applyNumberFormat="1" applyFont="1" applyBorder="1" applyAlignment="1">
      <alignment horizontal="center" vertical="center"/>
    </xf>
    <xf numFmtId="178" fontId="2" fillId="0" borderId="23" xfId="42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 vertical="center"/>
    </xf>
    <xf numFmtId="178" fontId="2" fillId="0" borderId="19" xfId="42" applyNumberFormat="1" applyFont="1" applyBorder="1" applyAlignment="1">
      <alignment horizontal="center" vertical="center"/>
    </xf>
    <xf numFmtId="178" fontId="2" fillId="0" borderId="20" xfId="42" applyNumberFormat="1" applyFont="1" applyBorder="1" applyAlignment="1">
      <alignment horizontal="center" vertical="center"/>
    </xf>
    <xf numFmtId="178" fontId="2" fillId="0" borderId="23" xfId="42" applyNumberFormat="1" applyFont="1" applyBorder="1" applyAlignment="1">
      <alignment horizontal="center" vertical="center"/>
    </xf>
    <xf numFmtId="178" fontId="3" fillId="0" borderId="12" xfId="42" applyNumberFormat="1" applyFont="1" applyFill="1" applyBorder="1" applyAlignment="1">
      <alignment horizontal="center" vertical="center"/>
    </xf>
    <xf numFmtId="178" fontId="3" fillId="0" borderId="10" xfId="42" applyNumberFormat="1" applyFont="1" applyFill="1" applyBorder="1" applyAlignment="1">
      <alignment horizontal="center" vertical="center"/>
    </xf>
    <xf numFmtId="178" fontId="3" fillId="0" borderId="13" xfId="4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3" fontId="19" fillId="0" borderId="12" xfId="42" applyNumberFormat="1" applyFont="1" applyBorder="1" applyAlignment="1">
      <alignment horizontal="center" vertical="center"/>
    </xf>
    <xf numFmtId="3" fontId="19" fillId="0" borderId="13" xfId="42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3" fontId="18" fillId="0" borderId="12" xfId="42" applyNumberFormat="1" applyFont="1" applyBorder="1" applyAlignment="1">
      <alignment horizontal="right" vertical="center"/>
    </xf>
    <xf numFmtId="3" fontId="18" fillId="0" borderId="13" xfId="42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="90" zoomScaleNormal="90" zoomScalePageLayoutView="0" workbookViewId="0" topLeftCell="A1">
      <selection activeCell="M1" sqref="M1"/>
    </sheetView>
  </sheetViews>
  <sheetFormatPr defaultColWidth="9.140625" defaultRowHeight="12.75"/>
  <cols>
    <col min="1" max="1" width="2.7109375" style="55" customWidth="1"/>
    <col min="2" max="8" width="9.140625" style="55" customWidth="1"/>
    <col min="9" max="11" width="8.7109375" style="55" customWidth="1"/>
    <col min="12" max="12" width="2.7109375" style="55" customWidth="1"/>
    <col min="13" max="16384" width="9.140625" style="55" customWidth="1"/>
  </cols>
  <sheetData>
    <row r="1" spans="1:12" s="20" customFormat="1" ht="15.75" customHeight="1">
      <c r="A1" s="218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19.5" customHeight="1">
      <c r="A2" s="219"/>
      <c r="B2" s="35" t="s">
        <v>95</v>
      </c>
      <c r="C2" s="33"/>
      <c r="D2" s="33"/>
      <c r="E2" s="33"/>
      <c r="F2" s="33"/>
      <c r="G2" s="33" t="s">
        <v>771</v>
      </c>
      <c r="H2" s="33"/>
      <c r="I2" s="33"/>
      <c r="J2" s="33"/>
      <c r="K2" s="33"/>
      <c r="L2" s="220"/>
    </row>
    <row r="3" spans="1:12" ht="19.5" customHeight="1">
      <c r="A3" s="219"/>
      <c r="B3" s="35" t="s">
        <v>96</v>
      </c>
      <c r="C3" s="33"/>
      <c r="D3" s="221"/>
      <c r="E3" s="33"/>
      <c r="F3" s="33"/>
      <c r="G3" s="33" t="s">
        <v>772</v>
      </c>
      <c r="H3" s="33"/>
      <c r="I3" s="33"/>
      <c r="J3" s="33"/>
      <c r="K3" s="33"/>
      <c r="L3" s="220"/>
    </row>
    <row r="4" spans="1:12" ht="19.5" customHeight="1">
      <c r="A4" s="219"/>
      <c r="B4" s="35" t="s">
        <v>97</v>
      </c>
      <c r="C4" s="33"/>
      <c r="D4" s="33"/>
      <c r="E4" s="33"/>
      <c r="F4" s="33"/>
      <c r="G4" s="33" t="s">
        <v>773</v>
      </c>
      <c r="H4" s="33"/>
      <c r="I4" s="33"/>
      <c r="J4" s="33"/>
      <c r="K4" s="33"/>
      <c r="L4" s="220"/>
    </row>
    <row r="5" spans="1:12" ht="15">
      <c r="A5" s="219"/>
      <c r="B5" s="33"/>
      <c r="C5" s="33"/>
      <c r="D5" s="33"/>
      <c r="E5" s="33"/>
      <c r="F5" s="33"/>
      <c r="G5" s="33"/>
      <c r="H5" s="33"/>
      <c r="I5" s="33"/>
      <c r="J5" s="33"/>
      <c r="K5" s="33"/>
      <c r="L5" s="220"/>
    </row>
    <row r="6" spans="1:12" ht="19.5" customHeight="1">
      <c r="A6" s="219"/>
      <c r="B6" s="35" t="s">
        <v>93</v>
      </c>
      <c r="C6" s="33"/>
      <c r="D6" s="33"/>
      <c r="E6" s="33"/>
      <c r="F6" s="33"/>
      <c r="G6" s="33" t="s">
        <v>774</v>
      </c>
      <c r="H6" s="33"/>
      <c r="I6" s="33"/>
      <c r="J6" s="33"/>
      <c r="K6" s="33"/>
      <c r="L6" s="220"/>
    </row>
    <row r="7" spans="1:12" ht="19.5" customHeight="1">
      <c r="A7" s="219"/>
      <c r="B7" s="33" t="s">
        <v>94</v>
      </c>
      <c r="C7" s="33"/>
      <c r="D7" s="33"/>
      <c r="E7" s="33"/>
      <c r="F7" s="33"/>
      <c r="G7" s="33"/>
      <c r="H7" s="33"/>
      <c r="I7" s="33"/>
      <c r="J7" s="33"/>
      <c r="K7" s="33"/>
      <c r="L7" s="220"/>
    </row>
    <row r="8" spans="1:12" ht="15">
      <c r="A8" s="219"/>
      <c r="B8" s="33"/>
      <c r="C8" s="33"/>
      <c r="D8" s="33"/>
      <c r="E8" s="33"/>
      <c r="F8" s="33"/>
      <c r="G8" s="33"/>
      <c r="H8" s="33"/>
      <c r="I8" s="33"/>
      <c r="J8" s="33"/>
      <c r="K8" s="33"/>
      <c r="L8" s="220"/>
    </row>
    <row r="9" spans="1:12" ht="15">
      <c r="A9" s="219"/>
      <c r="B9" s="33"/>
      <c r="C9" s="33"/>
      <c r="D9" s="33"/>
      <c r="E9" s="33"/>
      <c r="F9" s="33"/>
      <c r="G9" s="33"/>
      <c r="H9" s="33"/>
      <c r="I9" s="33"/>
      <c r="J9" s="33"/>
      <c r="K9" s="33"/>
      <c r="L9" s="220"/>
    </row>
    <row r="10" spans="1:12" ht="18" customHeight="1">
      <c r="A10" s="28"/>
      <c r="B10" s="33" t="s">
        <v>98</v>
      </c>
      <c r="C10" s="33"/>
      <c r="D10" s="33"/>
      <c r="E10" s="33"/>
      <c r="F10" s="33"/>
      <c r="G10" s="33" t="s">
        <v>461</v>
      </c>
      <c r="H10" s="33"/>
      <c r="I10" s="33"/>
      <c r="J10" s="33"/>
      <c r="K10" s="33"/>
      <c r="L10" s="220"/>
    </row>
    <row r="11" spans="1:12" ht="15">
      <c r="A11" s="28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220"/>
    </row>
    <row r="12" spans="1:12" ht="15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220"/>
    </row>
    <row r="13" spans="1:12" ht="15">
      <c r="A13" s="28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220"/>
    </row>
    <row r="14" spans="1:12" ht="15">
      <c r="A14" s="219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220"/>
    </row>
    <row r="15" spans="1:12" ht="15">
      <c r="A15" s="219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220"/>
    </row>
    <row r="16" spans="1:12" ht="15">
      <c r="A16" s="219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220"/>
    </row>
    <row r="17" spans="1:12" ht="15">
      <c r="A17" s="219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220"/>
    </row>
    <row r="18" spans="1:12" ht="15">
      <c r="A18" s="219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220"/>
    </row>
    <row r="19" spans="1:12" ht="26.25">
      <c r="A19" s="29"/>
      <c r="B19" s="432" t="s">
        <v>99</v>
      </c>
      <c r="C19" s="432"/>
      <c r="D19" s="432"/>
      <c r="E19" s="432"/>
      <c r="F19" s="432"/>
      <c r="G19" s="432"/>
      <c r="H19" s="432"/>
      <c r="I19" s="432"/>
      <c r="J19" s="432"/>
      <c r="K19" s="432"/>
      <c r="L19" s="30"/>
    </row>
    <row r="20" spans="1:12" ht="15.75" customHeight="1">
      <c r="A20" s="29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0"/>
    </row>
    <row r="21" spans="1:12" ht="18" customHeight="1">
      <c r="A21" s="31"/>
      <c r="B21" s="433" t="s">
        <v>105</v>
      </c>
      <c r="C21" s="433"/>
      <c r="D21" s="433"/>
      <c r="E21" s="433"/>
      <c r="F21" s="433"/>
      <c r="G21" s="433"/>
      <c r="H21" s="433"/>
      <c r="I21" s="433"/>
      <c r="J21" s="433"/>
      <c r="K21" s="433"/>
      <c r="L21" s="220"/>
    </row>
    <row r="22" spans="1:12" ht="18" customHeight="1">
      <c r="A22" s="32"/>
      <c r="B22" s="433" t="s">
        <v>106</v>
      </c>
      <c r="C22" s="433"/>
      <c r="D22" s="433"/>
      <c r="E22" s="433"/>
      <c r="F22" s="433"/>
      <c r="G22" s="433"/>
      <c r="H22" s="433"/>
      <c r="I22" s="433"/>
      <c r="J22" s="433"/>
      <c r="K22" s="433"/>
      <c r="L22" s="220"/>
    </row>
    <row r="23" spans="1:12" ht="15" customHeight="1">
      <c r="A23" s="219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0"/>
    </row>
    <row r="24" spans="1:12" ht="15" customHeight="1">
      <c r="A24" s="219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0"/>
    </row>
    <row r="25" spans="1:12" ht="20.25">
      <c r="A25" s="219"/>
      <c r="B25" s="434" t="s">
        <v>775</v>
      </c>
      <c r="C25" s="434"/>
      <c r="D25" s="434"/>
      <c r="E25" s="434"/>
      <c r="F25" s="434"/>
      <c r="G25" s="434"/>
      <c r="H25" s="434"/>
      <c r="I25" s="434"/>
      <c r="J25" s="434"/>
      <c r="K25" s="434"/>
      <c r="L25" s="220"/>
    </row>
    <row r="26" spans="1:12" ht="15" customHeight="1">
      <c r="A26" s="219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0"/>
    </row>
    <row r="27" spans="1:12" ht="15" customHeight="1">
      <c r="A27" s="219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0"/>
    </row>
    <row r="28" spans="1:12" ht="15" customHeight="1">
      <c r="A28" s="219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0"/>
    </row>
    <row r="29" spans="1:12" ht="15" customHeight="1">
      <c r="A29" s="219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0"/>
    </row>
    <row r="30" spans="1:12" ht="15" customHeight="1">
      <c r="A30" s="219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0"/>
    </row>
    <row r="31" spans="1:12" ht="15" customHeight="1">
      <c r="A31" s="219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0"/>
    </row>
    <row r="32" spans="1:12" ht="15" customHeight="1">
      <c r="A32" s="219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0"/>
    </row>
    <row r="33" spans="1:12" ht="15" customHeight="1">
      <c r="A33" s="219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0"/>
    </row>
    <row r="34" spans="1:12" ht="15" customHeight="1">
      <c r="A34" s="219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0"/>
    </row>
    <row r="35" spans="1:12" ht="19.5" customHeight="1">
      <c r="A35" s="219"/>
      <c r="B35" s="35" t="s">
        <v>100</v>
      </c>
      <c r="C35" s="33"/>
      <c r="D35" s="33"/>
      <c r="E35" s="33"/>
      <c r="F35" s="33"/>
      <c r="G35" s="33"/>
      <c r="H35" s="33"/>
      <c r="I35" s="33" t="s">
        <v>101</v>
      </c>
      <c r="J35" s="33"/>
      <c r="K35" s="33"/>
      <c r="L35" s="220"/>
    </row>
    <row r="36" spans="1:12" ht="19.5" customHeight="1">
      <c r="A36" s="219"/>
      <c r="B36" s="35" t="s">
        <v>102</v>
      </c>
      <c r="C36" s="33"/>
      <c r="D36" s="33"/>
      <c r="E36" s="33"/>
      <c r="F36" s="33"/>
      <c r="G36" s="33"/>
      <c r="H36" s="33"/>
      <c r="I36" s="33" t="s">
        <v>103</v>
      </c>
      <c r="J36" s="33"/>
      <c r="K36" s="33"/>
      <c r="L36" s="220"/>
    </row>
    <row r="37" spans="1:12" ht="19.5" customHeight="1">
      <c r="A37" s="219"/>
      <c r="B37" s="35" t="s">
        <v>104</v>
      </c>
      <c r="C37" s="33"/>
      <c r="D37" s="33"/>
      <c r="E37" s="33"/>
      <c r="F37" s="33"/>
      <c r="G37" s="33"/>
      <c r="H37" s="33"/>
      <c r="I37" s="33" t="s">
        <v>103</v>
      </c>
      <c r="J37" s="33"/>
      <c r="K37" s="33"/>
      <c r="L37" s="220"/>
    </row>
    <row r="38" spans="1:12" ht="15">
      <c r="A38" s="219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220"/>
    </row>
    <row r="39" spans="1:12" ht="15">
      <c r="A39" s="219"/>
      <c r="B39" s="35" t="s">
        <v>107</v>
      </c>
      <c r="C39" s="33"/>
      <c r="D39" s="33"/>
      <c r="E39" s="33"/>
      <c r="F39" s="33"/>
      <c r="G39" s="33"/>
      <c r="H39" s="33"/>
      <c r="I39" s="33" t="s">
        <v>108</v>
      </c>
      <c r="J39" s="33" t="s">
        <v>776</v>
      </c>
      <c r="K39" s="33"/>
      <c r="L39" s="220"/>
    </row>
    <row r="40" spans="1:12" ht="15">
      <c r="A40" s="219"/>
      <c r="B40" s="35"/>
      <c r="C40" s="33"/>
      <c r="D40" s="33"/>
      <c r="E40" s="33"/>
      <c r="F40" s="33"/>
      <c r="G40" s="33"/>
      <c r="H40" s="33"/>
      <c r="I40" s="33" t="s">
        <v>109</v>
      </c>
      <c r="J40" s="33" t="s">
        <v>777</v>
      </c>
      <c r="K40" s="33"/>
      <c r="L40" s="220"/>
    </row>
    <row r="41" spans="1:12" ht="15">
      <c r="A41" s="219"/>
      <c r="B41" s="35"/>
      <c r="C41" s="33"/>
      <c r="D41" s="33"/>
      <c r="E41" s="33"/>
      <c r="F41" s="33"/>
      <c r="G41" s="33"/>
      <c r="H41" s="33"/>
      <c r="I41" s="33"/>
      <c r="J41" s="33"/>
      <c r="K41" s="33"/>
      <c r="L41" s="220"/>
    </row>
    <row r="42" spans="1:12" ht="15">
      <c r="A42" s="219"/>
      <c r="B42" s="35" t="s">
        <v>966</v>
      </c>
      <c r="C42" s="33"/>
      <c r="D42" s="33"/>
      <c r="E42" s="33"/>
      <c r="F42" s="33"/>
      <c r="G42" s="33"/>
      <c r="H42" s="33"/>
      <c r="I42" s="33"/>
      <c r="J42" s="33"/>
      <c r="K42" s="33"/>
      <c r="L42" s="220"/>
    </row>
    <row r="43" spans="1:12" ht="15">
      <c r="A43" s="219"/>
      <c r="B43" s="35"/>
      <c r="C43" s="33"/>
      <c r="D43" s="33"/>
      <c r="E43" s="33"/>
      <c r="F43" s="33"/>
      <c r="G43" s="33"/>
      <c r="H43" s="33"/>
      <c r="I43" s="33"/>
      <c r="J43" s="33"/>
      <c r="K43" s="33"/>
      <c r="L43" s="220"/>
    </row>
    <row r="44" spans="1:12" ht="15" customHeight="1">
      <c r="A44" s="219"/>
      <c r="B44" s="35"/>
      <c r="C44" s="33"/>
      <c r="D44" s="33"/>
      <c r="E44" s="33"/>
      <c r="F44" s="33"/>
      <c r="G44" s="33"/>
      <c r="H44" s="33"/>
      <c r="I44" s="33"/>
      <c r="J44" s="33"/>
      <c r="K44" s="33"/>
      <c r="L44" s="220"/>
    </row>
    <row r="45" spans="1:12" ht="12.75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6"/>
    </row>
  </sheetData>
  <sheetProtection/>
  <mergeCells count="4">
    <mergeCell ref="B19:K19"/>
    <mergeCell ref="B21:K21"/>
    <mergeCell ref="B22:K22"/>
    <mergeCell ref="B25:K25"/>
  </mergeCells>
  <printOptions/>
  <pageMargins left="0.7" right="0.4" top="0.5" bottom="0.5" header="0.25" footer="0.2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H1" sqref="H1"/>
    </sheetView>
  </sheetViews>
  <sheetFormatPr defaultColWidth="9.140625" defaultRowHeight="12.75"/>
  <cols>
    <col min="1" max="1" width="5.7109375" style="2" customWidth="1"/>
    <col min="2" max="2" width="32.7109375" style="2" customWidth="1"/>
    <col min="3" max="3" width="8.7109375" style="2" customWidth="1"/>
    <col min="4" max="4" width="9.7109375" style="314" customWidth="1"/>
    <col min="5" max="5" width="12.7109375" style="314" customWidth="1"/>
    <col min="6" max="6" width="14.7109375" style="314" customWidth="1"/>
    <col min="7" max="7" width="11.7109375" style="2" customWidth="1"/>
    <col min="8" max="16384" width="9.140625" style="2" customWidth="1"/>
  </cols>
  <sheetData>
    <row r="1" spans="1:7" ht="18" customHeight="1">
      <c r="A1" s="1" t="s">
        <v>787</v>
      </c>
      <c r="B1" s="51"/>
      <c r="C1" s="51"/>
      <c r="D1" s="335"/>
      <c r="E1" s="335"/>
      <c r="F1" s="335"/>
      <c r="G1" s="51"/>
    </row>
    <row r="2" spans="1:7" ht="12" customHeight="1">
      <c r="A2" s="51"/>
      <c r="B2" s="51"/>
      <c r="C2" s="51"/>
      <c r="D2" s="335"/>
      <c r="E2" s="335"/>
      <c r="F2" s="335"/>
      <c r="G2" s="51"/>
    </row>
    <row r="3" spans="1:7" ht="15.75">
      <c r="A3" s="457" t="s">
        <v>318</v>
      </c>
      <c r="B3" s="457"/>
      <c r="C3" s="457"/>
      <c r="D3" s="457"/>
      <c r="E3" s="457"/>
      <c r="F3" s="457"/>
      <c r="G3" s="457"/>
    </row>
    <row r="4" spans="1:7" ht="15.75">
      <c r="A4" s="457" t="s">
        <v>803</v>
      </c>
      <c r="B4" s="457"/>
      <c r="C4" s="457"/>
      <c r="D4" s="457"/>
      <c r="E4" s="457"/>
      <c r="F4" s="457"/>
      <c r="G4" s="457"/>
    </row>
    <row r="5" spans="1:7" ht="12" customHeight="1">
      <c r="A5" s="103"/>
      <c r="B5" s="103"/>
      <c r="C5" s="103"/>
      <c r="D5" s="323"/>
      <c r="E5" s="323"/>
      <c r="F5" s="323"/>
      <c r="G5" s="103"/>
    </row>
    <row r="6" spans="1:7" ht="15.75">
      <c r="A6" s="443" t="s">
        <v>257</v>
      </c>
      <c r="B6" s="443" t="s">
        <v>319</v>
      </c>
      <c r="C6" s="68" t="s">
        <v>320</v>
      </c>
      <c r="D6" s="469" t="s">
        <v>321</v>
      </c>
      <c r="E6" s="362" t="s">
        <v>322</v>
      </c>
      <c r="F6" s="469" t="s">
        <v>323</v>
      </c>
      <c r="G6" s="443" t="s">
        <v>304</v>
      </c>
    </row>
    <row r="7" spans="1:7" ht="13.5" customHeight="1">
      <c r="A7" s="444"/>
      <c r="B7" s="444"/>
      <c r="C7" s="104" t="s">
        <v>324</v>
      </c>
      <c r="D7" s="470"/>
      <c r="E7" s="331" t="s">
        <v>325</v>
      </c>
      <c r="F7" s="470"/>
      <c r="G7" s="444"/>
    </row>
    <row r="8" spans="1:7" ht="15" customHeight="1">
      <c r="A8" s="40">
        <v>1</v>
      </c>
      <c r="B8" s="175" t="s">
        <v>920</v>
      </c>
      <c r="C8" s="40" t="s">
        <v>921</v>
      </c>
      <c r="D8" s="312">
        <v>561</v>
      </c>
      <c r="E8" s="312">
        <v>67.61497326203208</v>
      </c>
      <c r="F8" s="363">
        <f>D8*E8</f>
        <v>37932</v>
      </c>
      <c r="G8" s="175"/>
    </row>
    <row r="9" spans="1:7" ht="15" customHeight="1">
      <c r="A9" s="40">
        <v>2</v>
      </c>
      <c r="B9" s="175" t="s">
        <v>922</v>
      </c>
      <c r="C9" s="40" t="s">
        <v>923</v>
      </c>
      <c r="D9" s="312">
        <v>252.64</v>
      </c>
      <c r="E9" s="312">
        <v>774.9327105763142</v>
      </c>
      <c r="F9" s="363">
        <f aca="true" t="shared" si="0" ref="F9:F23">D9*E9</f>
        <v>195779</v>
      </c>
      <c r="G9" s="175"/>
    </row>
    <row r="10" spans="1:7" ht="15" customHeight="1">
      <c r="A10" s="40">
        <v>3</v>
      </c>
      <c r="B10" s="175" t="s">
        <v>924</v>
      </c>
      <c r="C10" s="40" t="s">
        <v>925</v>
      </c>
      <c r="D10" s="312">
        <v>115.80000000000001</v>
      </c>
      <c r="E10" s="312">
        <v>8399.533678756476</v>
      </c>
      <c r="F10" s="363">
        <f t="shared" si="0"/>
        <v>972666</v>
      </c>
      <c r="G10" s="175"/>
    </row>
    <row r="11" spans="1:7" ht="15" customHeight="1">
      <c r="A11" s="40">
        <v>4</v>
      </c>
      <c r="B11" s="175" t="s">
        <v>926</v>
      </c>
      <c r="C11" s="40" t="s">
        <v>814</v>
      </c>
      <c r="D11" s="312">
        <v>3</v>
      </c>
      <c r="E11" s="312">
        <v>6739</v>
      </c>
      <c r="F11" s="363">
        <f t="shared" si="0"/>
        <v>20217</v>
      </c>
      <c r="G11" s="175"/>
    </row>
    <row r="12" spans="1:7" ht="15" customHeight="1">
      <c r="A12" s="40">
        <v>5</v>
      </c>
      <c r="B12" s="175" t="s">
        <v>927</v>
      </c>
      <c r="C12" s="40" t="s">
        <v>921</v>
      </c>
      <c r="D12" s="312">
        <v>1500</v>
      </c>
      <c r="E12" s="312">
        <v>84.17466666666667</v>
      </c>
      <c r="F12" s="363">
        <f t="shared" si="0"/>
        <v>126262</v>
      </c>
      <c r="G12" s="175"/>
    </row>
    <row r="13" spans="1:7" ht="15" customHeight="1">
      <c r="A13" s="40">
        <v>6</v>
      </c>
      <c r="B13" s="175" t="s">
        <v>928</v>
      </c>
      <c r="C13" s="40" t="s">
        <v>814</v>
      </c>
      <c r="D13" s="312">
        <v>3000</v>
      </c>
      <c r="E13" s="312">
        <v>34</v>
      </c>
      <c r="F13" s="363">
        <f t="shared" si="0"/>
        <v>102000</v>
      </c>
      <c r="G13" s="186"/>
    </row>
    <row r="14" spans="1:7" ht="15" customHeight="1">
      <c r="A14" s="40">
        <v>7</v>
      </c>
      <c r="B14" s="175" t="s">
        <v>929</v>
      </c>
      <c r="C14" s="40" t="s">
        <v>921</v>
      </c>
      <c r="D14" s="312">
        <v>450</v>
      </c>
      <c r="E14" s="312">
        <v>61.666666666666664</v>
      </c>
      <c r="F14" s="363">
        <f t="shared" si="0"/>
        <v>27750</v>
      </c>
      <c r="G14" s="175"/>
    </row>
    <row r="15" spans="1:7" ht="15" customHeight="1">
      <c r="A15" s="40">
        <v>8</v>
      </c>
      <c r="B15" s="175" t="s">
        <v>930</v>
      </c>
      <c r="C15" s="40" t="s">
        <v>921</v>
      </c>
      <c r="D15" s="312">
        <v>80</v>
      </c>
      <c r="E15" s="312">
        <v>76.675</v>
      </c>
      <c r="F15" s="363">
        <f t="shared" si="0"/>
        <v>6134</v>
      </c>
      <c r="G15" s="175"/>
    </row>
    <row r="16" spans="1:7" ht="15" customHeight="1">
      <c r="A16" s="40">
        <v>9</v>
      </c>
      <c r="B16" s="175" t="s">
        <v>931</v>
      </c>
      <c r="C16" s="40" t="s">
        <v>921</v>
      </c>
      <c r="D16" s="312">
        <v>3732.4</v>
      </c>
      <c r="E16" s="312">
        <v>6.250133962061944</v>
      </c>
      <c r="F16" s="363">
        <f t="shared" si="0"/>
        <v>23328</v>
      </c>
      <c r="G16" s="175"/>
    </row>
    <row r="17" spans="1:7" ht="15" customHeight="1">
      <c r="A17" s="40">
        <v>10</v>
      </c>
      <c r="B17" s="175" t="s">
        <v>932</v>
      </c>
      <c r="C17" s="40" t="s">
        <v>814</v>
      </c>
      <c r="D17" s="312">
        <v>10545</v>
      </c>
      <c r="E17" s="312">
        <v>10.96728307254623</v>
      </c>
      <c r="F17" s="363">
        <f t="shared" si="0"/>
        <v>115650</v>
      </c>
      <c r="G17" s="175"/>
    </row>
    <row r="18" spans="1:7" ht="15" customHeight="1">
      <c r="A18" s="40">
        <v>11</v>
      </c>
      <c r="B18" s="175" t="s">
        <v>933</v>
      </c>
      <c r="C18" s="40" t="s">
        <v>921</v>
      </c>
      <c r="D18" s="312">
        <v>66235</v>
      </c>
      <c r="E18" s="312">
        <v>26.610749603683853</v>
      </c>
      <c r="F18" s="363">
        <f t="shared" si="0"/>
        <v>1762563</v>
      </c>
      <c r="G18" s="175"/>
    </row>
    <row r="19" spans="1:7" ht="15" customHeight="1">
      <c r="A19" s="40">
        <v>12</v>
      </c>
      <c r="B19" s="175" t="s">
        <v>934</v>
      </c>
      <c r="C19" s="40" t="s">
        <v>921</v>
      </c>
      <c r="D19" s="312">
        <v>327.5</v>
      </c>
      <c r="E19" s="312">
        <v>75.00152671755725</v>
      </c>
      <c r="F19" s="363">
        <f t="shared" si="0"/>
        <v>24563</v>
      </c>
      <c r="G19" s="175"/>
    </row>
    <row r="20" spans="1:7" ht="15" customHeight="1">
      <c r="A20" s="40">
        <v>13</v>
      </c>
      <c r="B20" s="175" t="s">
        <v>935</v>
      </c>
      <c r="C20" s="40" t="s">
        <v>814</v>
      </c>
      <c r="D20" s="312">
        <v>40</v>
      </c>
      <c r="E20" s="312">
        <v>1400</v>
      </c>
      <c r="F20" s="363">
        <f t="shared" si="0"/>
        <v>56000</v>
      </c>
      <c r="G20" s="175"/>
    </row>
    <row r="21" spans="1:7" ht="15" customHeight="1">
      <c r="A21" s="40">
        <v>14</v>
      </c>
      <c r="B21" s="175" t="s">
        <v>936</v>
      </c>
      <c r="C21" s="40" t="s">
        <v>921</v>
      </c>
      <c r="D21" s="312">
        <v>500</v>
      </c>
      <c r="E21" s="312">
        <v>60</v>
      </c>
      <c r="F21" s="363">
        <f t="shared" si="0"/>
        <v>30000</v>
      </c>
      <c r="G21" s="175"/>
    </row>
    <row r="22" spans="1:7" ht="15" customHeight="1">
      <c r="A22" s="40">
        <v>15</v>
      </c>
      <c r="B22" s="175" t="s">
        <v>937</v>
      </c>
      <c r="C22" s="40" t="s">
        <v>814</v>
      </c>
      <c r="D22" s="312">
        <v>0</v>
      </c>
      <c r="E22" s="312"/>
      <c r="F22" s="363">
        <f t="shared" si="0"/>
        <v>0</v>
      </c>
      <c r="G22" s="175"/>
    </row>
    <row r="23" spans="1:7" ht="15" customHeight="1">
      <c r="A23" s="40">
        <v>16</v>
      </c>
      <c r="B23" s="186"/>
      <c r="C23" s="15"/>
      <c r="D23" s="309"/>
      <c r="E23" s="309"/>
      <c r="F23" s="363">
        <f t="shared" si="0"/>
        <v>0</v>
      </c>
      <c r="G23" s="186"/>
    </row>
    <row r="24" spans="1:7" ht="19.5" customHeight="1">
      <c r="A24" s="47"/>
      <c r="B24" s="47" t="s">
        <v>243</v>
      </c>
      <c r="C24" s="47"/>
      <c r="D24" s="364"/>
      <c r="E24" s="364"/>
      <c r="F24" s="365">
        <f>SUM(F8:F23)</f>
        <v>3500844</v>
      </c>
      <c r="G24" s="99"/>
    </row>
    <row r="25" spans="1:7" ht="15.75">
      <c r="A25" s="147"/>
      <c r="B25" s="147"/>
      <c r="C25" s="147"/>
      <c r="D25" s="366"/>
      <c r="E25" s="366"/>
      <c r="F25" s="366"/>
      <c r="G25" s="147"/>
    </row>
    <row r="26" spans="1:7" ht="15.75">
      <c r="A26" s="1"/>
      <c r="B26" s="4" t="s">
        <v>290</v>
      </c>
      <c r="C26" s="1"/>
      <c r="D26" s="303"/>
      <c r="E26" s="445" t="s">
        <v>88</v>
      </c>
      <c r="F26" s="445"/>
      <c r="G26" s="1"/>
    </row>
    <row r="27" spans="1:7" ht="15.75">
      <c r="A27" s="1"/>
      <c r="B27" s="4"/>
      <c r="C27" s="1"/>
      <c r="D27" s="303"/>
      <c r="E27" s="445"/>
      <c r="F27" s="445"/>
      <c r="G27" s="1"/>
    </row>
    <row r="28" spans="1:7" ht="15.75">
      <c r="A28" s="1"/>
      <c r="B28" s="1"/>
      <c r="C28" s="1"/>
      <c r="D28" s="303"/>
      <c r="E28" s="303"/>
      <c r="F28" s="303"/>
      <c r="G28" s="1"/>
    </row>
    <row r="29" spans="1:7" ht="15.75">
      <c r="A29" s="1"/>
      <c r="B29" s="1"/>
      <c r="C29" s="1"/>
      <c r="D29" s="303"/>
      <c r="E29" s="303"/>
      <c r="F29" s="303"/>
      <c r="G29" s="1"/>
    </row>
  </sheetData>
  <sheetProtection/>
  <mergeCells count="9">
    <mergeCell ref="E26:F26"/>
    <mergeCell ref="E27:F27"/>
    <mergeCell ref="A3:G3"/>
    <mergeCell ref="A4:G4"/>
    <mergeCell ref="A6:A7"/>
    <mergeCell ref="B6:B7"/>
    <mergeCell ref="D6:D7"/>
    <mergeCell ref="F6:F7"/>
    <mergeCell ref="G6:G7"/>
  </mergeCells>
  <printOptions/>
  <pageMargins left="0.5" right="0.5" top="0.25" bottom="0.2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="90" zoomScaleNormal="90" zoomScalePageLayoutView="0" workbookViewId="0" topLeftCell="A1">
      <selection activeCell="M1" sqref="M1"/>
    </sheetView>
  </sheetViews>
  <sheetFormatPr defaultColWidth="9.140625" defaultRowHeight="12.75"/>
  <cols>
    <col min="1" max="1" width="4.7109375" style="2" customWidth="1"/>
    <col min="2" max="2" width="20.28125" style="2" customWidth="1"/>
    <col min="3" max="3" width="10.7109375" style="314" customWidth="1"/>
    <col min="4" max="4" width="5.8515625" style="314" customWidth="1"/>
    <col min="5" max="5" width="5.7109375" style="314" customWidth="1"/>
    <col min="6" max="8" width="10.7109375" style="314" customWidth="1"/>
    <col min="9" max="9" width="5.7109375" style="314" customWidth="1"/>
    <col min="10" max="10" width="5.8515625" style="314" customWidth="1"/>
    <col min="11" max="11" width="10.7109375" style="314" customWidth="1"/>
    <col min="12" max="13" width="15.57421875" style="314" customWidth="1"/>
    <col min="14" max="14" width="9.140625" style="314" customWidth="1"/>
    <col min="15" max="16384" width="9.140625" style="2" customWidth="1"/>
  </cols>
  <sheetData>
    <row r="1" spans="1:13" ht="18" customHeight="1">
      <c r="A1" s="502" t="s">
        <v>787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336"/>
    </row>
    <row r="2" spans="1:13" ht="18" customHeight="1">
      <c r="A2" s="478" t="s">
        <v>802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</row>
    <row r="3" spans="1:13" ht="12" customHeight="1">
      <c r="A3" s="496"/>
      <c r="B3" s="496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303"/>
    </row>
    <row r="4" spans="1:12" ht="12.75">
      <c r="A4" s="479" t="s">
        <v>257</v>
      </c>
      <c r="B4" s="479" t="s">
        <v>258</v>
      </c>
      <c r="C4" s="492" t="s">
        <v>259</v>
      </c>
      <c r="D4" s="493"/>
      <c r="E4" s="482" t="s">
        <v>260</v>
      </c>
      <c r="F4" s="483"/>
      <c r="G4" s="483"/>
      <c r="H4" s="483"/>
      <c r="I4" s="483"/>
      <c r="J4" s="483"/>
      <c r="K4" s="483"/>
      <c r="L4" s="484"/>
    </row>
    <row r="5" spans="1:15" ht="12.75">
      <c r="A5" s="480"/>
      <c r="B5" s="480"/>
      <c r="C5" s="488" t="s">
        <v>261</v>
      </c>
      <c r="D5" s="489"/>
      <c r="E5" s="492" t="s">
        <v>262</v>
      </c>
      <c r="F5" s="493"/>
      <c r="G5" s="498" t="s">
        <v>263</v>
      </c>
      <c r="H5" s="498" t="s">
        <v>264</v>
      </c>
      <c r="I5" s="500" t="s">
        <v>295</v>
      </c>
      <c r="J5" s="498"/>
      <c r="K5" s="466" t="s">
        <v>265</v>
      </c>
      <c r="L5" s="338" t="s">
        <v>266</v>
      </c>
      <c r="M5" s="343"/>
      <c r="N5" s="344"/>
      <c r="O5" s="74"/>
    </row>
    <row r="6" spans="1:15" ht="12.75">
      <c r="A6" s="480"/>
      <c r="B6" s="480"/>
      <c r="C6" s="490" t="s">
        <v>750</v>
      </c>
      <c r="D6" s="491"/>
      <c r="E6" s="490" t="s">
        <v>267</v>
      </c>
      <c r="F6" s="491"/>
      <c r="G6" s="499"/>
      <c r="H6" s="499"/>
      <c r="I6" s="486"/>
      <c r="J6" s="499"/>
      <c r="K6" s="468"/>
      <c r="L6" s="346" t="s">
        <v>268</v>
      </c>
      <c r="M6" s="343"/>
      <c r="N6" s="344"/>
      <c r="O6" s="74"/>
    </row>
    <row r="7" spans="1:15" ht="12.75">
      <c r="A7" s="481"/>
      <c r="B7" s="481"/>
      <c r="C7" s="482">
        <v>1</v>
      </c>
      <c r="D7" s="484"/>
      <c r="E7" s="482">
        <v>2</v>
      </c>
      <c r="F7" s="484"/>
      <c r="G7" s="340">
        <v>3</v>
      </c>
      <c r="H7" s="340">
        <v>4</v>
      </c>
      <c r="I7" s="482">
        <v>5</v>
      </c>
      <c r="J7" s="484"/>
      <c r="K7" s="332">
        <v>6</v>
      </c>
      <c r="L7" s="340">
        <v>7</v>
      </c>
      <c r="M7" s="343"/>
      <c r="N7" s="344"/>
      <c r="O7" s="74"/>
    </row>
    <row r="8" spans="1:12" ht="12.75">
      <c r="A8" s="53">
        <v>1</v>
      </c>
      <c r="B8" s="54" t="s">
        <v>46</v>
      </c>
      <c r="C8" s="494"/>
      <c r="D8" s="494"/>
      <c r="E8" s="472"/>
      <c r="F8" s="473"/>
      <c r="G8" s="348"/>
      <c r="H8" s="349"/>
      <c r="I8" s="472"/>
      <c r="J8" s="473"/>
      <c r="K8" s="310"/>
      <c r="L8" s="348">
        <f>E8+G8+H8+I8+K8</f>
        <v>0</v>
      </c>
    </row>
    <row r="9" spans="1:12" ht="12.75">
      <c r="A9" s="53">
        <v>2</v>
      </c>
      <c r="B9" s="54" t="s">
        <v>269</v>
      </c>
      <c r="C9" s="494"/>
      <c r="D9" s="494"/>
      <c r="E9" s="472"/>
      <c r="F9" s="473"/>
      <c r="G9" s="348"/>
      <c r="H9" s="348"/>
      <c r="I9" s="472"/>
      <c r="J9" s="473"/>
      <c r="K9" s="310"/>
      <c r="L9" s="348">
        <f>E9+G9+H9+I9+K9</f>
        <v>0</v>
      </c>
    </row>
    <row r="10" spans="1:12" ht="12.75">
      <c r="A10" s="53">
        <v>3</v>
      </c>
      <c r="B10" s="54" t="s">
        <v>270</v>
      </c>
      <c r="C10" s="494"/>
      <c r="D10" s="494"/>
      <c r="E10" s="472"/>
      <c r="F10" s="473"/>
      <c r="G10" s="348"/>
      <c r="H10" s="348"/>
      <c r="I10" s="472"/>
      <c r="J10" s="473"/>
      <c r="K10" s="310"/>
      <c r="L10" s="348">
        <f>E10+G10+H10+I10+K10</f>
        <v>0</v>
      </c>
    </row>
    <row r="11" spans="1:12" ht="12.75">
      <c r="A11" s="56"/>
      <c r="B11" s="56" t="s">
        <v>271</v>
      </c>
      <c r="C11" s="495">
        <f>C8+C9+C10</f>
        <v>0</v>
      </c>
      <c r="D11" s="495"/>
      <c r="E11" s="474">
        <f>E8+E9+E10</f>
        <v>0</v>
      </c>
      <c r="F11" s="475"/>
      <c r="G11" s="349">
        <f>G8+G9+G10</f>
        <v>0</v>
      </c>
      <c r="H11" s="349">
        <f>H8+H9+H10</f>
        <v>0</v>
      </c>
      <c r="I11" s="474">
        <f>I8+I9+I10</f>
        <v>0</v>
      </c>
      <c r="J11" s="475"/>
      <c r="K11" s="349">
        <f>K8+K9+K10</f>
        <v>0</v>
      </c>
      <c r="L11" s="349">
        <f>E11+G11+H11+I11+K11</f>
        <v>0</v>
      </c>
    </row>
    <row r="12" spans="1:12" ht="12.75">
      <c r="A12" s="53">
        <v>1</v>
      </c>
      <c r="B12" s="54" t="s">
        <v>40</v>
      </c>
      <c r="C12" s="494"/>
      <c r="D12" s="494"/>
      <c r="E12" s="472"/>
      <c r="F12" s="473"/>
      <c r="G12" s="348"/>
      <c r="H12" s="348"/>
      <c r="I12" s="472"/>
      <c r="J12" s="473"/>
      <c r="K12" s="310"/>
      <c r="L12" s="348">
        <f aca="true" t="shared" si="0" ref="L12:L18">E12+G12+H12+I12+K12</f>
        <v>0</v>
      </c>
    </row>
    <row r="13" spans="1:12" ht="12.75">
      <c r="A13" s="53">
        <v>2</v>
      </c>
      <c r="B13" s="54" t="s">
        <v>41</v>
      </c>
      <c r="C13" s="494"/>
      <c r="D13" s="494"/>
      <c r="E13" s="472"/>
      <c r="F13" s="473"/>
      <c r="G13" s="348"/>
      <c r="H13" s="348"/>
      <c r="I13" s="472"/>
      <c r="J13" s="473"/>
      <c r="K13" s="310"/>
      <c r="L13" s="348">
        <f t="shared" si="0"/>
        <v>0</v>
      </c>
    </row>
    <row r="14" spans="1:12" ht="12.75">
      <c r="A14" s="53">
        <v>3</v>
      </c>
      <c r="B14" s="54" t="s">
        <v>272</v>
      </c>
      <c r="C14" s="494"/>
      <c r="D14" s="494"/>
      <c r="E14" s="472"/>
      <c r="F14" s="473"/>
      <c r="G14" s="348"/>
      <c r="H14" s="348"/>
      <c r="I14" s="472"/>
      <c r="J14" s="473"/>
      <c r="K14" s="310"/>
      <c r="L14" s="348">
        <f t="shared" si="0"/>
        <v>0</v>
      </c>
    </row>
    <row r="15" spans="1:12" ht="12.75">
      <c r="A15" s="53">
        <v>4</v>
      </c>
      <c r="B15" s="54" t="s">
        <v>42</v>
      </c>
      <c r="C15" s="494">
        <v>348444</v>
      </c>
      <c r="D15" s="494"/>
      <c r="E15" s="472"/>
      <c r="F15" s="473"/>
      <c r="G15" s="348"/>
      <c r="H15" s="348"/>
      <c r="I15" s="472"/>
      <c r="J15" s="473"/>
      <c r="K15" s="310"/>
      <c r="L15" s="348">
        <f t="shared" si="0"/>
        <v>0</v>
      </c>
    </row>
    <row r="16" spans="1:12" ht="12.75">
      <c r="A16" s="53">
        <v>5</v>
      </c>
      <c r="B16" s="54" t="s">
        <v>273</v>
      </c>
      <c r="C16" s="494">
        <v>1884482</v>
      </c>
      <c r="D16" s="494"/>
      <c r="E16" s="472"/>
      <c r="F16" s="473"/>
      <c r="G16" s="348">
        <v>490318</v>
      </c>
      <c r="H16" s="348"/>
      <c r="I16" s="472"/>
      <c r="J16" s="473"/>
      <c r="K16" s="310"/>
      <c r="L16" s="348">
        <f t="shared" si="0"/>
        <v>490318</v>
      </c>
    </row>
    <row r="17" spans="1:12" ht="12.75">
      <c r="A17" s="53">
        <v>6</v>
      </c>
      <c r="B17" s="54" t="s">
        <v>274</v>
      </c>
      <c r="C17" s="494">
        <v>49000</v>
      </c>
      <c r="D17" s="494"/>
      <c r="E17" s="472"/>
      <c r="F17" s="473"/>
      <c r="G17" s="348"/>
      <c r="H17" s="348"/>
      <c r="I17" s="472"/>
      <c r="J17" s="473"/>
      <c r="K17" s="310"/>
      <c r="L17" s="348">
        <f t="shared" si="0"/>
        <v>0</v>
      </c>
    </row>
    <row r="18" spans="1:12" ht="12.75">
      <c r="A18" s="53">
        <v>7</v>
      </c>
      <c r="B18" s="54" t="s">
        <v>275</v>
      </c>
      <c r="C18" s="494"/>
      <c r="D18" s="494"/>
      <c r="E18" s="472"/>
      <c r="F18" s="473"/>
      <c r="G18" s="348"/>
      <c r="H18" s="348"/>
      <c r="I18" s="472"/>
      <c r="J18" s="473"/>
      <c r="K18" s="310"/>
      <c r="L18" s="348">
        <f t="shared" si="0"/>
        <v>0</v>
      </c>
    </row>
    <row r="19" spans="1:12" ht="12.75">
      <c r="A19" s="56"/>
      <c r="B19" s="57" t="s">
        <v>276</v>
      </c>
      <c r="C19" s="495">
        <f>C12+C13+C14+C15+C16+C17+C18</f>
        <v>2281926</v>
      </c>
      <c r="D19" s="495"/>
      <c r="E19" s="474">
        <f>E12+E13+E14+E15+E16+E17+E18</f>
        <v>0</v>
      </c>
      <c r="F19" s="475"/>
      <c r="G19" s="349">
        <f>G12+G13+G14+G15+G16+G17+G18</f>
        <v>490318</v>
      </c>
      <c r="H19" s="349">
        <f>H12+H13+H14+H15+H16+H17+H18</f>
        <v>0</v>
      </c>
      <c r="I19" s="474">
        <f>I12+I13+I14+I15+I16+I17+I18</f>
        <v>0</v>
      </c>
      <c r="J19" s="475"/>
      <c r="K19" s="349">
        <f>K12+K13+K14+K15+K16+K17+K18</f>
        <v>0</v>
      </c>
      <c r="L19" s="349">
        <f>E19+G19+H19+I19+K19</f>
        <v>490318</v>
      </c>
    </row>
    <row r="20" spans="1:12" ht="12.75">
      <c r="A20" s="58"/>
      <c r="B20" s="59" t="s">
        <v>277</v>
      </c>
      <c r="C20" s="472"/>
      <c r="D20" s="473"/>
      <c r="E20" s="472"/>
      <c r="F20" s="473"/>
      <c r="G20" s="348"/>
      <c r="H20" s="348"/>
      <c r="I20" s="472"/>
      <c r="J20" s="473"/>
      <c r="K20" s="350"/>
      <c r="L20" s="349">
        <f>E20+G20+H20+I20+K20</f>
        <v>0</v>
      </c>
    </row>
    <row r="21" spans="1:13" ht="13.5" customHeight="1">
      <c r="A21" s="501"/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352"/>
    </row>
    <row r="22" spans="1:13" ht="12.75">
      <c r="A22" s="479" t="s">
        <v>257</v>
      </c>
      <c r="B22" s="479" t="s">
        <v>258</v>
      </c>
      <c r="C22" s="482" t="s">
        <v>278</v>
      </c>
      <c r="D22" s="483"/>
      <c r="E22" s="483"/>
      <c r="F22" s="483"/>
      <c r="G22" s="483"/>
      <c r="H22" s="483"/>
      <c r="I22" s="484"/>
      <c r="J22" s="492" t="s">
        <v>259</v>
      </c>
      <c r="K22" s="493"/>
      <c r="L22" s="337" t="s">
        <v>279</v>
      </c>
      <c r="M22" s="353" t="s">
        <v>280</v>
      </c>
    </row>
    <row r="23" spans="1:13" ht="12.75">
      <c r="A23" s="480"/>
      <c r="B23" s="480"/>
      <c r="C23" s="485" t="s">
        <v>281</v>
      </c>
      <c r="D23" s="485" t="s">
        <v>282</v>
      </c>
      <c r="E23" s="487"/>
      <c r="F23" s="485" t="s">
        <v>295</v>
      </c>
      <c r="G23" s="468" t="s">
        <v>265</v>
      </c>
      <c r="H23" s="492" t="s">
        <v>266</v>
      </c>
      <c r="I23" s="493"/>
      <c r="J23" s="488" t="s">
        <v>261</v>
      </c>
      <c r="K23" s="489"/>
      <c r="L23" s="341" t="s">
        <v>283</v>
      </c>
      <c r="M23" s="354" t="s">
        <v>284</v>
      </c>
    </row>
    <row r="24" spans="1:13" ht="12.75">
      <c r="A24" s="480"/>
      <c r="B24" s="480"/>
      <c r="C24" s="486"/>
      <c r="D24" s="486" t="s">
        <v>285</v>
      </c>
      <c r="E24" s="499"/>
      <c r="F24" s="486"/>
      <c r="G24" s="503"/>
      <c r="H24" s="490" t="s">
        <v>286</v>
      </c>
      <c r="I24" s="491"/>
      <c r="J24" s="490" t="s">
        <v>751</v>
      </c>
      <c r="K24" s="491"/>
      <c r="L24" s="345" t="s">
        <v>751</v>
      </c>
      <c r="M24" s="355" t="s">
        <v>751</v>
      </c>
    </row>
    <row r="25" spans="1:13" ht="12.75">
      <c r="A25" s="481"/>
      <c r="B25" s="481"/>
      <c r="C25" s="339">
        <v>8</v>
      </c>
      <c r="D25" s="482">
        <v>9</v>
      </c>
      <c r="E25" s="484"/>
      <c r="F25" s="339">
        <v>10</v>
      </c>
      <c r="G25" s="332">
        <v>11</v>
      </c>
      <c r="H25" s="504">
        <v>12</v>
      </c>
      <c r="I25" s="504"/>
      <c r="J25" s="482" t="s">
        <v>287</v>
      </c>
      <c r="K25" s="484"/>
      <c r="L25" s="356">
        <v>14</v>
      </c>
      <c r="M25" s="332" t="s">
        <v>288</v>
      </c>
    </row>
    <row r="26" spans="1:13" ht="12.75">
      <c r="A26" s="53">
        <v>1</v>
      </c>
      <c r="B26" s="54" t="s">
        <v>46</v>
      </c>
      <c r="C26" s="347"/>
      <c r="D26" s="472"/>
      <c r="E26" s="473"/>
      <c r="F26" s="347"/>
      <c r="G26" s="310"/>
      <c r="H26" s="494">
        <f>C26+D26+F26+G26</f>
        <v>0</v>
      </c>
      <c r="I26" s="494"/>
      <c r="J26" s="472">
        <f>C8+L8-H26</f>
        <v>0</v>
      </c>
      <c r="K26" s="473"/>
      <c r="L26" s="357"/>
      <c r="M26" s="310">
        <f>J26-L26</f>
        <v>0</v>
      </c>
    </row>
    <row r="27" spans="1:13" ht="12.75">
      <c r="A27" s="53">
        <v>2</v>
      </c>
      <c r="B27" s="54" t="s">
        <v>269</v>
      </c>
      <c r="C27" s="347"/>
      <c r="D27" s="472"/>
      <c r="E27" s="473"/>
      <c r="F27" s="347"/>
      <c r="G27" s="310"/>
      <c r="H27" s="494">
        <f aca="true" t="shared" si="1" ref="H27:H37">C27+D27+F27+G27</f>
        <v>0</v>
      </c>
      <c r="I27" s="494"/>
      <c r="J27" s="472">
        <f aca="true" t="shared" si="2" ref="J27:J37">C9+L9-H27</f>
        <v>0</v>
      </c>
      <c r="K27" s="473"/>
      <c r="L27" s="357"/>
      <c r="M27" s="310">
        <f aca="true" t="shared" si="3" ref="M27:M37">J27-L27</f>
        <v>0</v>
      </c>
    </row>
    <row r="28" spans="1:13" ht="12.75">
      <c r="A28" s="53">
        <v>3</v>
      </c>
      <c r="B28" s="54" t="s">
        <v>270</v>
      </c>
      <c r="C28" s="347"/>
      <c r="D28" s="472"/>
      <c r="E28" s="473"/>
      <c r="F28" s="347"/>
      <c r="G28" s="310"/>
      <c r="H28" s="494">
        <f t="shared" si="1"/>
        <v>0</v>
      </c>
      <c r="I28" s="494"/>
      <c r="J28" s="472">
        <f t="shared" si="2"/>
        <v>0</v>
      </c>
      <c r="K28" s="473"/>
      <c r="L28" s="357"/>
      <c r="M28" s="310">
        <f t="shared" si="3"/>
        <v>0</v>
      </c>
    </row>
    <row r="29" spans="1:13" ht="12.75">
      <c r="A29" s="56"/>
      <c r="B29" s="56" t="s">
        <v>271</v>
      </c>
      <c r="C29" s="351">
        <f>C26+C27+C28</f>
        <v>0</v>
      </c>
      <c r="D29" s="474">
        <f>D26+D27+D28</f>
        <v>0</v>
      </c>
      <c r="E29" s="475"/>
      <c r="F29" s="351">
        <f>F26+F27+F28</f>
        <v>0</v>
      </c>
      <c r="G29" s="350">
        <f>G26+G27+G28</f>
        <v>0</v>
      </c>
      <c r="H29" s="495">
        <f t="shared" si="1"/>
        <v>0</v>
      </c>
      <c r="I29" s="495"/>
      <c r="J29" s="474">
        <f t="shared" si="2"/>
        <v>0</v>
      </c>
      <c r="K29" s="475"/>
      <c r="L29" s="358"/>
      <c r="M29" s="350">
        <f t="shared" si="3"/>
        <v>0</v>
      </c>
    </row>
    <row r="30" spans="1:13" ht="12.75">
      <c r="A30" s="53">
        <v>1</v>
      </c>
      <c r="B30" s="54" t="s">
        <v>40</v>
      </c>
      <c r="C30" s="347"/>
      <c r="D30" s="472"/>
      <c r="E30" s="473"/>
      <c r="F30" s="347"/>
      <c r="G30" s="310"/>
      <c r="H30" s="494">
        <f t="shared" si="1"/>
        <v>0</v>
      </c>
      <c r="I30" s="494"/>
      <c r="J30" s="472">
        <f t="shared" si="2"/>
        <v>0</v>
      </c>
      <c r="K30" s="473"/>
      <c r="L30" s="357"/>
      <c r="M30" s="310">
        <f t="shared" si="3"/>
        <v>0</v>
      </c>
    </row>
    <row r="31" spans="1:13" ht="12.75">
      <c r="A31" s="53">
        <v>2</v>
      </c>
      <c r="B31" s="54" t="s">
        <v>41</v>
      </c>
      <c r="C31" s="347"/>
      <c r="D31" s="472"/>
      <c r="E31" s="473"/>
      <c r="F31" s="347"/>
      <c r="G31" s="310"/>
      <c r="H31" s="494">
        <f t="shared" si="1"/>
        <v>0</v>
      </c>
      <c r="I31" s="494"/>
      <c r="J31" s="472">
        <f t="shared" si="2"/>
        <v>0</v>
      </c>
      <c r="K31" s="473"/>
      <c r="L31" s="357"/>
      <c r="M31" s="310">
        <f t="shared" si="3"/>
        <v>0</v>
      </c>
    </row>
    <row r="32" spans="1:13" ht="12.75">
      <c r="A32" s="53">
        <v>3</v>
      </c>
      <c r="B32" s="54" t="s">
        <v>272</v>
      </c>
      <c r="C32" s="347"/>
      <c r="D32" s="472"/>
      <c r="E32" s="473"/>
      <c r="F32" s="347"/>
      <c r="G32" s="310"/>
      <c r="H32" s="494">
        <f t="shared" si="1"/>
        <v>0</v>
      </c>
      <c r="I32" s="494"/>
      <c r="J32" s="472">
        <f t="shared" si="2"/>
        <v>0</v>
      </c>
      <c r="K32" s="473"/>
      <c r="L32" s="357"/>
      <c r="M32" s="310">
        <f t="shared" si="3"/>
        <v>0</v>
      </c>
    </row>
    <row r="33" spans="1:13" ht="12.75">
      <c r="A33" s="53">
        <v>4</v>
      </c>
      <c r="B33" s="54" t="s">
        <v>42</v>
      </c>
      <c r="C33" s="347"/>
      <c r="D33" s="472"/>
      <c r="E33" s="473"/>
      <c r="F33" s="347"/>
      <c r="G33" s="310"/>
      <c r="H33" s="494">
        <f t="shared" si="1"/>
        <v>0</v>
      </c>
      <c r="I33" s="494"/>
      <c r="J33" s="472">
        <f t="shared" si="2"/>
        <v>348444</v>
      </c>
      <c r="K33" s="473"/>
      <c r="L33" s="404">
        <v>102210</v>
      </c>
      <c r="M33" s="310">
        <f t="shared" si="3"/>
        <v>246234</v>
      </c>
    </row>
    <row r="34" spans="1:13" ht="12.75">
      <c r="A34" s="53">
        <v>5</v>
      </c>
      <c r="B34" s="54" t="s">
        <v>273</v>
      </c>
      <c r="C34" s="347"/>
      <c r="D34" s="472"/>
      <c r="E34" s="473"/>
      <c r="F34" s="347"/>
      <c r="G34" s="310"/>
      <c r="H34" s="494">
        <f t="shared" si="1"/>
        <v>0</v>
      </c>
      <c r="I34" s="494"/>
      <c r="J34" s="472">
        <f t="shared" si="2"/>
        <v>2374800</v>
      </c>
      <c r="K34" s="473"/>
      <c r="L34" s="404"/>
      <c r="M34" s="310">
        <f t="shared" si="3"/>
        <v>2374800</v>
      </c>
    </row>
    <row r="35" spans="1:13" ht="12.75">
      <c r="A35" s="53">
        <v>6</v>
      </c>
      <c r="B35" s="54" t="s">
        <v>274</v>
      </c>
      <c r="C35" s="347"/>
      <c r="D35" s="472"/>
      <c r="E35" s="473"/>
      <c r="F35" s="347"/>
      <c r="G35" s="310"/>
      <c r="H35" s="494">
        <f t="shared" si="1"/>
        <v>0</v>
      </c>
      <c r="I35" s="494"/>
      <c r="J35" s="472">
        <f t="shared" si="2"/>
        <v>49000</v>
      </c>
      <c r="K35" s="473"/>
      <c r="L35" s="404">
        <v>15680</v>
      </c>
      <c r="M35" s="310">
        <f t="shared" si="3"/>
        <v>33320</v>
      </c>
    </row>
    <row r="36" spans="1:13" ht="12.75">
      <c r="A36" s="53">
        <v>7</v>
      </c>
      <c r="B36" s="54" t="s">
        <v>275</v>
      </c>
      <c r="C36" s="347"/>
      <c r="D36" s="472"/>
      <c r="E36" s="473"/>
      <c r="F36" s="347"/>
      <c r="G36" s="310"/>
      <c r="H36" s="494">
        <f t="shared" si="1"/>
        <v>0</v>
      </c>
      <c r="I36" s="494"/>
      <c r="J36" s="472">
        <f t="shared" si="2"/>
        <v>0</v>
      </c>
      <c r="K36" s="473"/>
      <c r="L36" s="357"/>
      <c r="M36" s="310">
        <f t="shared" si="3"/>
        <v>0</v>
      </c>
    </row>
    <row r="37" spans="1:13" ht="12.75">
      <c r="A37" s="56"/>
      <c r="B37" s="57" t="s">
        <v>276</v>
      </c>
      <c r="C37" s="351">
        <f>C30+C31+C32+C33+C34+C35+C36</f>
        <v>0</v>
      </c>
      <c r="D37" s="474">
        <f>D30+D31+D32+D33+D34+D35+D36</f>
        <v>0</v>
      </c>
      <c r="E37" s="475"/>
      <c r="F37" s="351">
        <f>F30+F31+F32+F33+F34+F35+F36</f>
        <v>0</v>
      </c>
      <c r="G37" s="350">
        <f>G30+G31+G32+G33+G34+G35+G36</f>
        <v>0</v>
      </c>
      <c r="H37" s="495">
        <f t="shared" si="1"/>
        <v>0</v>
      </c>
      <c r="I37" s="495"/>
      <c r="J37" s="474">
        <f t="shared" si="2"/>
        <v>2772244</v>
      </c>
      <c r="K37" s="475"/>
      <c r="L37" s="359">
        <f>SUM(L26:L36)</f>
        <v>117890</v>
      </c>
      <c r="M37" s="350">
        <f t="shared" si="3"/>
        <v>2654354</v>
      </c>
    </row>
    <row r="38" spans="1:13" ht="12.75">
      <c r="A38" s="58"/>
      <c r="B38" s="59" t="s">
        <v>277</v>
      </c>
      <c r="C38" s="347"/>
      <c r="D38" s="472"/>
      <c r="E38" s="473"/>
      <c r="F38" s="347"/>
      <c r="G38" s="310"/>
      <c r="H38" s="495">
        <f>C38+D38+F38+G38</f>
        <v>0</v>
      </c>
      <c r="I38" s="495"/>
      <c r="J38" s="474">
        <f>C20+L20-H38</f>
        <v>0</v>
      </c>
      <c r="K38" s="475"/>
      <c r="L38" s="357"/>
      <c r="M38" s="333"/>
    </row>
    <row r="39" spans="1:13" ht="12" customHeight="1">
      <c r="A39" s="476"/>
      <c r="B39" s="476"/>
      <c r="C39" s="476"/>
      <c r="D39" s="476"/>
      <c r="E39" s="476"/>
      <c r="F39" s="476"/>
      <c r="G39" s="477"/>
      <c r="H39" s="477"/>
      <c r="I39" s="477"/>
      <c r="J39" s="477"/>
      <c r="K39" s="477"/>
      <c r="L39" s="477"/>
      <c r="M39" s="303"/>
    </row>
    <row r="40" spans="1:13" ht="15">
      <c r="A40" s="64" t="s">
        <v>289</v>
      </c>
      <c r="B40" s="64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1"/>
    </row>
    <row r="41" spans="1:13" ht="15">
      <c r="A41" s="64"/>
      <c r="B41" s="64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1"/>
    </row>
    <row r="42" spans="1:13" ht="15.75">
      <c r="A42" s="51"/>
      <c r="B42" s="51"/>
      <c r="C42" s="471" t="s">
        <v>290</v>
      </c>
      <c r="D42" s="471"/>
      <c r="E42" s="334"/>
      <c r="F42" s="334"/>
      <c r="G42" s="334"/>
      <c r="H42" s="334"/>
      <c r="I42" s="471" t="s">
        <v>88</v>
      </c>
      <c r="J42" s="471"/>
      <c r="K42" s="471"/>
      <c r="L42" s="335"/>
      <c r="M42" s="303"/>
    </row>
    <row r="43" spans="3:14" s="80" customFormat="1" ht="15">
      <c r="C43" s="471"/>
      <c r="D43" s="471"/>
      <c r="E43" s="334"/>
      <c r="F43" s="334"/>
      <c r="G43" s="361"/>
      <c r="H43" s="361"/>
      <c r="I43" s="471"/>
      <c r="J43" s="471"/>
      <c r="K43" s="471"/>
      <c r="L43" s="361"/>
      <c r="M43" s="361"/>
      <c r="N43" s="361"/>
    </row>
  </sheetData>
  <sheetProtection/>
  <mergeCells count="119">
    <mergeCell ref="H30:I30"/>
    <mergeCell ref="H31:I31"/>
    <mergeCell ref="H24:I24"/>
    <mergeCell ref="F23:F24"/>
    <mergeCell ref="G23:G24"/>
    <mergeCell ref="H23:I23"/>
    <mergeCell ref="H25:I25"/>
    <mergeCell ref="H26:I26"/>
    <mergeCell ref="H32:I32"/>
    <mergeCell ref="H33:I33"/>
    <mergeCell ref="A21:L21"/>
    <mergeCell ref="A1:L1"/>
    <mergeCell ref="D25:E25"/>
    <mergeCell ref="D24:E24"/>
    <mergeCell ref="K5:K6"/>
    <mergeCell ref="I15:J15"/>
    <mergeCell ref="I14:J14"/>
    <mergeCell ref="I13:J13"/>
    <mergeCell ref="I7:J7"/>
    <mergeCell ref="D31:E31"/>
    <mergeCell ref="D30:E30"/>
    <mergeCell ref="D29:E29"/>
    <mergeCell ref="D28:E28"/>
    <mergeCell ref="D27:E27"/>
    <mergeCell ref="D26:E26"/>
    <mergeCell ref="H27:I27"/>
    <mergeCell ref="H28:I28"/>
    <mergeCell ref="H29:I29"/>
    <mergeCell ref="I5:J6"/>
    <mergeCell ref="D37:E37"/>
    <mergeCell ref="D36:E36"/>
    <mergeCell ref="D35:E35"/>
    <mergeCell ref="D34:E34"/>
    <mergeCell ref="D33:E33"/>
    <mergeCell ref="D32:E32"/>
    <mergeCell ref="I10:J10"/>
    <mergeCell ref="I9:J9"/>
    <mergeCell ref="I8:J8"/>
    <mergeCell ref="C5:D5"/>
    <mergeCell ref="E5:F5"/>
    <mergeCell ref="G5:G6"/>
    <mergeCell ref="H5:H6"/>
    <mergeCell ref="C6:D6"/>
    <mergeCell ref="E6:F6"/>
    <mergeCell ref="A3:B3"/>
    <mergeCell ref="C3:L3"/>
    <mergeCell ref="A4:A7"/>
    <mergeCell ref="B4:B7"/>
    <mergeCell ref="C4:D4"/>
    <mergeCell ref="C8:D8"/>
    <mergeCell ref="E8:F8"/>
    <mergeCell ref="C7:D7"/>
    <mergeCell ref="E7:F7"/>
    <mergeCell ref="E4:L4"/>
    <mergeCell ref="H34:I34"/>
    <mergeCell ref="H35:I35"/>
    <mergeCell ref="I11:J11"/>
    <mergeCell ref="I12:J12"/>
    <mergeCell ref="I16:J16"/>
    <mergeCell ref="I17:J17"/>
    <mergeCell ref="J26:K26"/>
    <mergeCell ref="J27:K27"/>
    <mergeCell ref="J28:K28"/>
    <mergeCell ref="J30:K30"/>
    <mergeCell ref="C9:D9"/>
    <mergeCell ref="E9:F9"/>
    <mergeCell ref="H36:I36"/>
    <mergeCell ref="H37:I37"/>
    <mergeCell ref="H38:I38"/>
    <mergeCell ref="I18:J18"/>
    <mergeCell ref="I19:J19"/>
    <mergeCell ref="I20:J20"/>
    <mergeCell ref="C10:D10"/>
    <mergeCell ref="E10:F10"/>
    <mergeCell ref="C12:D12"/>
    <mergeCell ref="E12:F12"/>
    <mergeCell ref="C11:D11"/>
    <mergeCell ref="E11:F11"/>
    <mergeCell ref="C13:D13"/>
    <mergeCell ref="E13:F13"/>
    <mergeCell ref="C14:D14"/>
    <mergeCell ref="E14:F14"/>
    <mergeCell ref="C16:D16"/>
    <mergeCell ref="E16:F16"/>
    <mergeCell ref="C15:D15"/>
    <mergeCell ref="E15:F15"/>
    <mergeCell ref="C17:D17"/>
    <mergeCell ref="E17:F17"/>
    <mergeCell ref="C18:D18"/>
    <mergeCell ref="E18:F18"/>
    <mergeCell ref="C20:D20"/>
    <mergeCell ref="E20:F20"/>
    <mergeCell ref="C19:D19"/>
    <mergeCell ref="E19:F19"/>
    <mergeCell ref="C22:I22"/>
    <mergeCell ref="C23:C24"/>
    <mergeCell ref="D23:E23"/>
    <mergeCell ref="J23:K23"/>
    <mergeCell ref="J24:K24"/>
    <mergeCell ref="J25:K25"/>
    <mergeCell ref="J22:K22"/>
    <mergeCell ref="A2:M2"/>
    <mergeCell ref="D38:E38"/>
    <mergeCell ref="J29:K29"/>
    <mergeCell ref="J31:K31"/>
    <mergeCell ref="J32:K32"/>
    <mergeCell ref="J34:K34"/>
    <mergeCell ref="J33:K33"/>
    <mergeCell ref="J35:K35"/>
    <mergeCell ref="A22:A25"/>
    <mergeCell ref="B22:B25"/>
    <mergeCell ref="C42:D42"/>
    <mergeCell ref="C43:D43"/>
    <mergeCell ref="I42:K42"/>
    <mergeCell ref="I43:K43"/>
    <mergeCell ref="J36:K36"/>
    <mergeCell ref="J38:K38"/>
    <mergeCell ref="J37:K37"/>
    <mergeCell ref="A39:L39"/>
  </mergeCells>
  <printOptions/>
  <pageMargins left="0.7" right="0.7" top="0.25" bottom="0.25" header="0.2" footer="0.2"/>
  <pageSetup horizontalDpi="600" verticalDpi="600" orientation="landscape" paperSize="9" r:id="rId1"/>
  <ignoredErrors>
    <ignoredError sqref="L3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zoomScale="90" zoomScaleNormal="90" zoomScalePageLayoutView="0" workbookViewId="0" topLeftCell="A1">
      <selection activeCell="L1" sqref="L1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4" width="13.8515625" style="314" customWidth="1"/>
    <col min="5" max="6" width="11.7109375" style="314" customWidth="1"/>
    <col min="7" max="7" width="13.8515625" style="314" customWidth="1"/>
    <col min="8" max="8" width="8.28125" style="314" customWidth="1"/>
    <col min="9" max="11" width="12.8515625" style="314" customWidth="1"/>
    <col min="12" max="12" width="13.8515625" style="314" customWidth="1"/>
    <col min="13" max="16384" width="9.140625" style="2" customWidth="1"/>
  </cols>
  <sheetData>
    <row r="1" spans="1:3" ht="18" customHeight="1">
      <c r="A1" s="1" t="s">
        <v>787</v>
      </c>
      <c r="C1" s="367"/>
    </row>
    <row r="2" spans="1:3" ht="12" customHeight="1">
      <c r="A2" s="16"/>
      <c r="C2" s="367"/>
    </row>
    <row r="3" spans="1:12" ht="15.75">
      <c r="A3" s="478" t="s">
        <v>801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</row>
    <row r="4" spans="1:12" ht="12" customHeight="1">
      <c r="A4" s="167"/>
      <c r="B4" s="167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13.5" customHeight="1">
      <c r="A5" s="463" t="s">
        <v>257</v>
      </c>
      <c r="B5" s="209" t="s">
        <v>696</v>
      </c>
      <c r="C5" s="505" t="s">
        <v>259</v>
      </c>
      <c r="D5" s="506"/>
      <c r="E5" s="505" t="s">
        <v>259</v>
      </c>
      <c r="F5" s="506"/>
      <c r="G5" s="337" t="s">
        <v>697</v>
      </c>
      <c r="H5" s="337" t="s">
        <v>698</v>
      </c>
      <c r="I5" s="337" t="s">
        <v>294</v>
      </c>
      <c r="J5" s="337" t="s">
        <v>294</v>
      </c>
      <c r="K5" s="337" t="s">
        <v>294</v>
      </c>
      <c r="L5" s="353" t="s">
        <v>699</v>
      </c>
    </row>
    <row r="6" spans="1:12" ht="13.5" customHeight="1">
      <c r="A6" s="464"/>
      <c r="B6" s="208" t="s">
        <v>700</v>
      </c>
      <c r="C6" s="488" t="s">
        <v>701</v>
      </c>
      <c r="D6" s="489"/>
      <c r="E6" s="488" t="s">
        <v>702</v>
      </c>
      <c r="F6" s="489"/>
      <c r="G6" s="341" t="s">
        <v>517</v>
      </c>
      <c r="H6" s="341" t="s">
        <v>856</v>
      </c>
      <c r="I6" s="341" t="s">
        <v>704</v>
      </c>
      <c r="J6" s="341" t="s">
        <v>704</v>
      </c>
      <c r="K6" s="341" t="s">
        <v>704</v>
      </c>
      <c r="L6" s="354" t="s">
        <v>704</v>
      </c>
    </row>
    <row r="7" spans="1:12" ht="13.5" customHeight="1">
      <c r="A7" s="465"/>
      <c r="B7" s="208" t="s">
        <v>705</v>
      </c>
      <c r="C7" s="490" t="s">
        <v>750</v>
      </c>
      <c r="D7" s="491"/>
      <c r="E7" s="490" t="s">
        <v>750</v>
      </c>
      <c r="F7" s="491"/>
      <c r="G7" s="341" t="s">
        <v>706</v>
      </c>
      <c r="H7" s="341" t="s">
        <v>857</v>
      </c>
      <c r="I7" s="341" t="s">
        <v>707</v>
      </c>
      <c r="J7" s="341" t="s">
        <v>708</v>
      </c>
      <c r="K7" s="341" t="s">
        <v>709</v>
      </c>
      <c r="L7" s="354" t="s">
        <v>706</v>
      </c>
    </row>
    <row r="8" spans="1:12" ht="13.5" customHeight="1">
      <c r="A8" s="63" t="s">
        <v>509</v>
      </c>
      <c r="B8" s="63" t="s">
        <v>511</v>
      </c>
      <c r="C8" s="482" t="s">
        <v>513</v>
      </c>
      <c r="D8" s="484"/>
      <c r="E8" s="482" t="s">
        <v>515</v>
      </c>
      <c r="F8" s="484"/>
      <c r="G8" s="332" t="s">
        <v>858</v>
      </c>
      <c r="H8" s="332" t="s">
        <v>832</v>
      </c>
      <c r="I8" s="332" t="s">
        <v>859</v>
      </c>
      <c r="J8" s="339" t="s">
        <v>834</v>
      </c>
      <c r="K8" s="339" t="s">
        <v>704</v>
      </c>
      <c r="L8" s="332" t="s">
        <v>860</v>
      </c>
    </row>
    <row r="9" spans="1:12" ht="13.5" customHeight="1">
      <c r="A9" s="63">
        <v>1</v>
      </c>
      <c r="B9" s="231" t="s">
        <v>46</v>
      </c>
      <c r="C9" s="472"/>
      <c r="D9" s="473"/>
      <c r="E9" s="472"/>
      <c r="F9" s="473"/>
      <c r="G9" s="310">
        <f>C9-E9</f>
        <v>0</v>
      </c>
      <c r="H9" s="332"/>
      <c r="I9" s="347">
        <f>G9*H9</f>
        <v>0</v>
      </c>
      <c r="J9" s="347"/>
      <c r="K9" s="347"/>
      <c r="L9" s="310">
        <f>I9+J9+K9</f>
        <v>0</v>
      </c>
    </row>
    <row r="10" spans="1:12" ht="13.5" customHeight="1">
      <c r="A10" s="63">
        <v>2</v>
      </c>
      <c r="B10" s="231" t="s">
        <v>269</v>
      </c>
      <c r="C10" s="472"/>
      <c r="D10" s="473"/>
      <c r="E10" s="472"/>
      <c r="F10" s="473"/>
      <c r="G10" s="310">
        <f>C10-E10</f>
        <v>0</v>
      </c>
      <c r="H10" s="332"/>
      <c r="I10" s="347">
        <f>G10*H10</f>
        <v>0</v>
      </c>
      <c r="J10" s="310"/>
      <c r="K10" s="310"/>
      <c r="L10" s="310">
        <f>I10+J10+K10</f>
        <v>0</v>
      </c>
    </row>
    <row r="11" spans="1:12" ht="13.5" customHeight="1">
      <c r="A11" s="63">
        <v>3</v>
      </c>
      <c r="B11" s="231" t="s">
        <v>270</v>
      </c>
      <c r="C11" s="472"/>
      <c r="D11" s="473"/>
      <c r="E11" s="472"/>
      <c r="F11" s="473"/>
      <c r="G11" s="310">
        <f>C11-E11</f>
        <v>0</v>
      </c>
      <c r="H11" s="332"/>
      <c r="I11" s="347">
        <f>G11*H11</f>
        <v>0</v>
      </c>
      <c r="J11" s="310"/>
      <c r="K11" s="310"/>
      <c r="L11" s="310">
        <f>I11+J11+K11</f>
        <v>0</v>
      </c>
    </row>
    <row r="12" spans="1:12" ht="13.5" customHeight="1">
      <c r="A12" s="63"/>
      <c r="B12" s="63" t="s">
        <v>636</v>
      </c>
      <c r="C12" s="472">
        <f>SUM(C9:C11)</f>
        <v>0</v>
      </c>
      <c r="D12" s="473"/>
      <c r="E12" s="472">
        <f>SUM(E9:E11)</f>
        <v>0</v>
      </c>
      <c r="F12" s="473"/>
      <c r="G12" s="368"/>
      <c r="H12" s="369"/>
      <c r="I12" s="310">
        <f>SUM(I9:I11)</f>
        <v>0</v>
      </c>
      <c r="J12" s="310">
        <f>SUM(J9:J11)</f>
        <v>0</v>
      </c>
      <c r="K12" s="310">
        <f>SUM(K9:K11)</f>
        <v>0</v>
      </c>
      <c r="L12" s="310">
        <f>SUM(L9:L11)</f>
        <v>0</v>
      </c>
    </row>
    <row r="13" spans="1:12" ht="13.5" customHeight="1">
      <c r="A13" s="501"/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</row>
    <row r="14" spans="1:12" ht="13.5" customHeight="1">
      <c r="A14" s="463" t="s">
        <v>257</v>
      </c>
      <c r="B14" s="60" t="s">
        <v>696</v>
      </c>
      <c r="C14" s="505" t="s">
        <v>711</v>
      </c>
      <c r="D14" s="506"/>
      <c r="E14" s="507" t="s">
        <v>711</v>
      </c>
      <c r="F14" s="506"/>
      <c r="G14" s="338" t="s">
        <v>697</v>
      </c>
      <c r="H14" s="337" t="s">
        <v>698</v>
      </c>
      <c r="I14" s="353" t="s">
        <v>294</v>
      </c>
      <c r="J14" s="353" t="s">
        <v>294</v>
      </c>
      <c r="K14" s="353" t="s">
        <v>294</v>
      </c>
      <c r="L14" s="353" t="s">
        <v>699</v>
      </c>
    </row>
    <row r="15" spans="1:12" ht="13.5" customHeight="1">
      <c r="A15" s="464"/>
      <c r="B15" s="61" t="s">
        <v>700</v>
      </c>
      <c r="C15" s="488" t="s">
        <v>701</v>
      </c>
      <c r="D15" s="489"/>
      <c r="E15" s="508" t="s">
        <v>702</v>
      </c>
      <c r="F15" s="489"/>
      <c r="G15" s="342" t="s">
        <v>517</v>
      </c>
      <c r="H15" s="341" t="s">
        <v>856</v>
      </c>
      <c r="I15" s="354" t="s">
        <v>704</v>
      </c>
      <c r="J15" s="354" t="s">
        <v>704</v>
      </c>
      <c r="K15" s="354" t="s">
        <v>704</v>
      </c>
      <c r="L15" s="354" t="s">
        <v>704</v>
      </c>
    </row>
    <row r="16" spans="1:12" ht="13.5" customHeight="1">
      <c r="A16" s="465"/>
      <c r="B16" s="62" t="s">
        <v>712</v>
      </c>
      <c r="C16" s="490" t="s">
        <v>750</v>
      </c>
      <c r="D16" s="491"/>
      <c r="E16" s="509" t="s">
        <v>750</v>
      </c>
      <c r="F16" s="491"/>
      <c r="G16" s="346" t="s">
        <v>706</v>
      </c>
      <c r="H16" s="341" t="s">
        <v>857</v>
      </c>
      <c r="I16" s="355" t="s">
        <v>707</v>
      </c>
      <c r="J16" s="355" t="s">
        <v>708</v>
      </c>
      <c r="K16" s="355" t="s">
        <v>709</v>
      </c>
      <c r="L16" s="355" t="s">
        <v>706</v>
      </c>
    </row>
    <row r="17" spans="1:12" ht="13.5" customHeight="1">
      <c r="A17" s="63" t="s">
        <v>509</v>
      </c>
      <c r="B17" s="63" t="s">
        <v>511</v>
      </c>
      <c r="C17" s="482" t="s">
        <v>513</v>
      </c>
      <c r="D17" s="484"/>
      <c r="E17" s="482" t="s">
        <v>515</v>
      </c>
      <c r="F17" s="484"/>
      <c r="G17" s="332" t="s">
        <v>858</v>
      </c>
      <c r="H17" s="332" t="s">
        <v>832</v>
      </c>
      <c r="I17" s="332" t="s">
        <v>859</v>
      </c>
      <c r="J17" s="339" t="s">
        <v>834</v>
      </c>
      <c r="K17" s="339" t="s">
        <v>704</v>
      </c>
      <c r="L17" s="332" t="s">
        <v>860</v>
      </c>
    </row>
    <row r="18" spans="1:12" ht="13.5" customHeight="1">
      <c r="A18" s="62">
        <v>1</v>
      </c>
      <c r="B18" s="232" t="s">
        <v>41</v>
      </c>
      <c r="C18" s="472"/>
      <c r="D18" s="473"/>
      <c r="E18" s="472"/>
      <c r="F18" s="473"/>
      <c r="G18" s="310">
        <f>C18-E18</f>
        <v>0</v>
      </c>
      <c r="H18" s="355"/>
      <c r="I18" s="347">
        <f>G18*H18</f>
        <v>0</v>
      </c>
      <c r="J18" s="347"/>
      <c r="K18" s="347"/>
      <c r="L18" s="310">
        <f>I18+J18+K18</f>
        <v>0</v>
      </c>
    </row>
    <row r="19" spans="1:12" ht="13.5" customHeight="1">
      <c r="A19" s="63">
        <v>2</v>
      </c>
      <c r="B19" s="231" t="s">
        <v>713</v>
      </c>
      <c r="C19" s="472"/>
      <c r="D19" s="473"/>
      <c r="E19" s="472"/>
      <c r="F19" s="473"/>
      <c r="G19" s="310">
        <f>C19-E19</f>
        <v>0</v>
      </c>
      <c r="H19" s="332"/>
      <c r="I19" s="347">
        <f>G19*H19</f>
        <v>0</v>
      </c>
      <c r="J19" s="310"/>
      <c r="K19" s="310"/>
      <c r="L19" s="310">
        <f>I19+J19+K19</f>
        <v>0</v>
      </c>
    </row>
    <row r="20" spans="1:12" ht="13.5" customHeight="1">
      <c r="A20" s="63"/>
      <c r="B20" s="63" t="s">
        <v>636</v>
      </c>
      <c r="C20" s="472">
        <f>SUM(C18:C19)</f>
        <v>0</v>
      </c>
      <c r="D20" s="473"/>
      <c r="E20" s="472">
        <f>SUM(E18:E19)</f>
        <v>0</v>
      </c>
      <c r="F20" s="473"/>
      <c r="G20" s="368"/>
      <c r="H20" s="369"/>
      <c r="I20" s="371">
        <f>SUM(I18:I19)</f>
        <v>0</v>
      </c>
      <c r="J20" s="310">
        <f>SUM(J18:J19)</f>
        <v>0</v>
      </c>
      <c r="K20" s="310">
        <f>SUM(K18:K19)</f>
        <v>0</v>
      </c>
      <c r="L20" s="310">
        <f>SUM(L18:L19)</f>
        <v>0</v>
      </c>
    </row>
    <row r="21" spans="1:12" ht="13.5" customHeight="1">
      <c r="A21" s="501"/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</row>
    <row r="22" spans="1:12" ht="13.5" customHeight="1">
      <c r="A22" s="463" t="s">
        <v>257</v>
      </c>
      <c r="B22" s="60" t="s">
        <v>696</v>
      </c>
      <c r="C22" s="370" t="s">
        <v>711</v>
      </c>
      <c r="D22" s="305" t="s">
        <v>711</v>
      </c>
      <c r="E22" s="353" t="s">
        <v>838</v>
      </c>
      <c r="F22" s="356" t="s">
        <v>839</v>
      </c>
      <c r="G22" s="353" t="s">
        <v>697</v>
      </c>
      <c r="H22" s="337" t="s">
        <v>698</v>
      </c>
      <c r="I22" s="353" t="s">
        <v>294</v>
      </c>
      <c r="J22" s="337" t="s">
        <v>294</v>
      </c>
      <c r="K22" s="337" t="s">
        <v>294</v>
      </c>
      <c r="L22" s="353" t="s">
        <v>699</v>
      </c>
    </row>
    <row r="23" spans="1:12" ht="13.5" customHeight="1">
      <c r="A23" s="464"/>
      <c r="B23" s="61" t="s">
        <v>700</v>
      </c>
      <c r="C23" s="343" t="s">
        <v>701</v>
      </c>
      <c r="D23" s="354" t="s">
        <v>702</v>
      </c>
      <c r="E23" s="354" t="s">
        <v>861</v>
      </c>
      <c r="F23" s="343" t="s">
        <v>862</v>
      </c>
      <c r="G23" s="354" t="s">
        <v>517</v>
      </c>
      <c r="H23" s="341" t="s">
        <v>856</v>
      </c>
      <c r="I23" s="354" t="s">
        <v>704</v>
      </c>
      <c r="J23" s="341" t="s">
        <v>704</v>
      </c>
      <c r="K23" s="341" t="s">
        <v>704</v>
      </c>
      <c r="L23" s="354" t="s">
        <v>704</v>
      </c>
    </row>
    <row r="24" spans="1:12" ht="13.5" customHeight="1">
      <c r="A24" s="465"/>
      <c r="B24" s="62" t="s">
        <v>712</v>
      </c>
      <c r="C24" s="341" t="s">
        <v>750</v>
      </c>
      <c r="D24" s="341" t="s">
        <v>750</v>
      </c>
      <c r="E24" s="355" t="s">
        <v>863</v>
      </c>
      <c r="F24" s="343" t="s">
        <v>864</v>
      </c>
      <c r="G24" s="355" t="s">
        <v>706</v>
      </c>
      <c r="H24" s="341" t="s">
        <v>857</v>
      </c>
      <c r="I24" s="355" t="s">
        <v>707</v>
      </c>
      <c r="J24" s="341" t="s">
        <v>708</v>
      </c>
      <c r="K24" s="341" t="s">
        <v>709</v>
      </c>
      <c r="L24" s="354" t="s">
        <v>706</v>
      </c>
    </row>
    <row r="25" spans="1:12" ht="13.5" customHeight="1">
      <c r="A25" s="63" t="s">
        <v>509</v>
      </c>
      <c r="B25" s="63" t="s">
        <v>511</v>
      </c>
      <c r="C25" s="332" t="s">
        <v>513</v>
      </c>
      <c r="D25" s="332" t="s">
        <v>515</v>
      </c>
      <c r="E25" s="332" t="s">
        <v>517</v>
      </c>
      <c r="F25" s="332" t="s">
        <v>832</v>
      </c>
      <c r="G25" s="332" t="s">
        <v>865</v>
      </c>
      <c r="H25" s="332" t="s">
        <v>834</v>
      </c>
      <c r="I25" s="332" t="s">
        <v>866</v>
      </c>
      <c r="J25" s="339" t="s">
        <v>867</v>
      </c>
      <c r="K25" s="339" t="s">
        <v>835</v>
      </c>
      <c r="L25" s="332" t="s">
        <v>868</v>
      </c>
    </row>
    <row r="26" spans="1:12" ht="13.5" customHeight="1">
      <c r="A26" s="63">
        <v>1</v>
      </c>
      <c r="B26" s="233" t="s">
        <v>42</v>
      </c>
      <c r="C26" s="310">
        <v>307792</v>
      </c>
      <c r="D26" s="310"/>
      <c r="E26" s="310"/>
      <c r="F26" s="310"/>
      <c r="G26" s="310">
        <f>C26-D26-E26-F26</f>
        <v>307792</v>
      </c>
      <c r="H26" s="379">
        <v>0.2</v>
      </c>
      <c r="I26" s="347">
        <f>G26*H26</f>
        <v>61558.4</v>
      </c>
      <c r="J26" s="347"/>
      <c r="K26" s="347"/>
      <c r="L26" s="310">
        <f>I26+J26+K26</f>
        <v>61558.4</v>
      </c>
    </row>
    <row r="27" spans="1:12" ht="13.5" customHeight="1">
      <c r="A27" s="63">
        <v>2</v>
      </c>
      <c r="B27" s="233" t="s">
        <v>273</v>
      </c>
      <c r="C27" s="310">
        <v>1884482</v>
      </c>
      <c r="D27" s="310"/>
      <c r="E27" s="310"/>
      <c r="F27" s="310"/>
      <c r="G27" s="310">
        <f>C27-D27-E27-F27</f>
        <v>1884482</v>
      </c>
      <c r="H27" s="379"/>
      <c r="I27" s="310">
        <f>G27*H27</f>
        <v>0</v>
      </c>
      <c r="J27" s="310"/>
      <c r="K27" s="310"/>
      <c r="L27" s="310">
        <f>I27+J27+K27</f>
        <v>0</v>
      </c>
    </row>
    <row r="28" spans="1:12" ht="13.5" customHeight="1">
      <c r="A28" s="63">
        <v>3</v>
      </c>
      <c r="B28" s="233" t="s">
        <v>572</v>
      </c>
      <c r="C28" s="310">
        <v>41650</v>
      </c>
      <c r="D28" s="310"/>
      <c r="E28" s="310"/>
      <c r="F28" s="310"/>
      <c r="G28" s="310">
        <f>C28-D28-E28-F28</f>
        <v>41650</v>
      </c>
      <c r="H28" s="379">
        <v>0.2</v>
      </c>
      <c r="I28" s="347">
        <f>G28*H28</f>
        <v>8330</v>
      </c>
      <c r="J28" s="310"/>
      <c r="K28" s="310"/>
      <c r="L28" s="310">
        <f>I28+J28+K28</f>
        <v>8330</v>
      </c>
    </row>
    <row r="29" spans="1:12" ht="13.5" customHeight="1">
      <c r="A29" s="63">
        <v>4</v>
      </c>
      <c r="B29" s="231" t="s">
        <v>869</v>
      </c>
      <c r="C29" s="310"/>
      <c r="D29" s="310"/>
      <c r="E29" s="310"/>
      <c r="F29" s="310"/>
      <c r="G29" s="310">
        <f>C29-D29-E29-F29</f>
        <v>0</v>
      </c>
      <c r="H29" s="332"/>
      <c r="I29" s="347">
        <f>G29*H29</f>
        <v>0</v>
      </c>
      <c r="J29" s="310"/>
      <c r="K29" s="310"/>
      <c r="L29" s="310">
        <f>I29+J29+K29</f>
        <v>0</v>
      </c>
    </row>
    <row r="30" spans="1:12" ht="13.5" customHeight="1">
      <c r="A30" s="63"/>
      <c r="B30" s="63" t="s">
        <v>636</v>
      </c>
      <c r="C30" s="310">
        <f>SUM(C26:C29)</f>
        <v>2233924</v>
      </c>
      <c r="D30" s="310">
        <f>SUM(D26:D29)</f>
        <v>0</v>
      </c>
      <c r="E30" s="310">
        <f>SUM(E26:E29)</f>
        <v>0</v>
      </c>
      <c r="F30" s="310">
        <f>SUM(F26:F29)</f>
        <v>0</v>
      </c>
      <c r="G30" s="368"/>
      <c r="H30" s="369"/>
      <c r="I30" s="310">
        <f>SUM(I26:I28)</f>
        <v>69888.4</v>
      </c>
      <c r="J30" s="310">
        <f>SUM(J26:J28)</f>
        <v>0</v>
      </c>
      <c r="K30" s="310">
        <f>SUM(K26:K28)</f>
        <v>0</v>
      </c>
      <c r="L30" s="310">
        <f>SUM(L26:L29)</f>
        <v>69888.4</v>
      </c>
    </row>
    <row r="31" spans="1:12" ht="13.5" customHeight="1">
      <c r="A31" s="501"/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</row>
    <row r="32" spans="1:12" s="80" customFormat="1" ht="15.75" customHeight="1">
      <c r="A32" s="510" t="s">
        <v>870</v>
      </c>
      <c r="B32" s="511"/>
      <c r="C32" s="511"/>
      <c r="D32" s="511"/>
      <c r="E32" s="511"/>
      <c r="F32" s="511"/>
      <c r="G32" s="511"/>
      <c r="H32" s="511"/>
      <c r="I32" s="511"/>
      <c r="J32" s="511"/>
      <c r="K32" s="512"/>
      <c r="L32" s="372">
        <f>L12+L20+L30</f>
        <v>69888.4</v>
      </c>
    </row>
    <row r="33" ht="12" customHeight="1"/>
    <row r="34" spans="1:6" ht="12.75">
      <c r="A34" s="212" t="s">
        <v>754</v>
      </c>
      <c r="D34" s="373"/>
      <c r="E34" s="373"/>
      <c r="F34" s="373"/>
    </row>
    <row r="35" spans="10:11" ht="15">
      <c r="J35" s="471" t="s">
        <v>290</v>
      </c>
      <c r="K35" s="471"/>
    </row>
    <row r="36" spans="10:11" ht="15.75">
      <c r="J36" s="445"/>
      <c r="K36" s="445"/>
    </row>
  </sheetData>
  <sheetProtection/>
  <mergeCells count="40">
    <mergeCell ref="A21:L21"/>
    <mergeCell ref="A31:L31"/>
    <mergeCell ref="A32:K32"/>
    <mergeCell ref="J35:K35"/>
    <mergeCell ref="J36:K36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A13:L13"/>
    <mergeCell ref="C14:D14"/>
    <mergeCell ref="E14:F14"/>
    <mergeCell ref="A14:A16"/>
    <mergeCell ref="E8:F8"/>
    <mergeCell ref="C9:D9"/>
    <mergeCell ref="E9:F9"/>
    <mergeCell ref="C10:D10"/>
    <mergeCell ref="E10:F10"/>
    <mergeCell ref="C11:D11"/>
    <mergeCell ref="E11:F11"/>
    <mergeCell ref="A22:A24"/>
    <mergeCell ref="A3:L3"/>
    <mergeCell ref="C5:D5"/>
    <mergeCell ref="E5:F5"/>
    <mergeCell ref="C6:D6"/>
    <mergeCell ref="E6:F6"/>
    <mergeCell ref="C7:D7"/>
    <mergeCell ref="E7:F7"/>
    <mergeCell ref="A5:A7"/>
    <mergeCell ref="C8:D8"/>
  </mergeCells>
  <printOptions/>
  <pageMargins left="0.2" right="0.2" top="0.25" bottom="0.25" header="0.2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zoomScale="90" zoomScaleNormal="90" zoomScalePageLayoutView="0" workbookViewId="0" topLeftCell="A1">
      <selection activeCell="M1" sqref="M1"/>
    </sheetView>
  </sheetViews>
  <sheetFormatPr defaultColWidth="9.140625" defaultRowHeight="12.75"/>
  <cols>
    <col min="1" max="1" width="4.57421875" style="80" customWidth="1"/>
    <col min="2" max="2" width="8.57421875" style="80" customWidth="1"/>
    <col min="3" max="3" width="5.00390625" style="80" customWidth="1"/>
    <col min="4" max="4" width="22.8515625" style="80" customWidth="1"/>
    <col min="5" max="5" width="7.8515625" style="80" customWidth="1"/>
    <col min="6" max="9" width="13.8515625" style="80" customWidth="1"/>
    <col min="10" max="10" width="7.28125" style="80" customWidth="1"/>
    <col min="11" max="11" width="7.140625" style="80" customWidth="1"/>
    <col min="12" max="12" width="9.140625" style="80" customWidth="1"/>
    <col min="13" max="13" width="13.8515625" style="80" customWidth="1"/>
    <col min="14" max="16384" width="9.140625" style="80" customWidth="1"/>
  </cols>
  <sheetData>
    <row r="1" ht="15.75" customHeight="1">
      <c r="A1" s="1" t="s">
        <v>787</v>
      </c>
    </row>
    <row r="2" spans="1:14" ht="15.75" customHeight="1">
      <c r="A2" s="457" t="s">
        <v>855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67"/>
    </row>
    <row r="3" spans="1:13" ht="9.75" customHeight="1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3" ht="15" customHeight="1">
      <c r="A4" s="479" t="s">
        <v>257</v>
      </c>
      <c r="B4" s="514" t="s">
        <v>845</v>
      </c>
      <c r="C4" s="515"/>
      <c r="D4" s="516" t="s">
        <v>822</v>
      </c>
      <c r="E4" s="517"/>
      <c r="F4" s="291" t="s">
        <v>263</v>
      </c>
      <c r="G4" s="291" t="s">
        <v>846</v>
      </c>
      <c r="H4" s="291" t="s">
        <v>264</v>
      </c>
      <c r="I4" s="291" t="s">
        <v>697</v>
      </c>
      <c r="J4" s="291" t="s">
        <v>396</v>
      </c>
      <c r="K4" s="514" t="s">
        <v>825</v>
      </c>
      <c r="L4" s="515"/>
      <c r="M4" s="291" t="s">
        <v>294</v>
      </c>
    </row>
    <row r="5" spans="1:13" ht="15" customHeight="1">
      <c r="A5" s="481"/>
      <c r="B5" s="292" t="s">
        <v>826</v>
      </c>
      <c r="C5" s="294" t="s">
        <v>505</v>
      </c>
      <c r="D5" s="298" t="s">
        <v>871</v>
      </c>
      <c r="E5" s="294" t="s">
        <v>827</v>
      </c>
      <c r="F5" s="292" t="s">
        <v>847</v>
      </c>
      <c r="G5" s="292" t="s">
        <v>847</v>
      </c>
      <c r="H5" s="292" t="s">
        <v>847</v>
      </c>
      <c r="I5" s="292" t="s">
        <v>840</v>
      </c>
      <c r="J5" s="292" t="s">
        <v>829</v>
      </c>
      <c r="K5" s="180" t="s">
        <v>703</v>
      </c>
      <c r="L5" s="180" t="s">
        <v>830</v>
      </c>
      <c r="M5" s="292" t="s">
        <v>848</v>
      </c>
    </row>
    <row r="6" spans="1:13" ht="15" customHeight="1">
      <c r="A6" s="72" t="s">
        <v>509</v>
      </c>
      <c r="B6" s="93" t="s">
        <v>511</v>
      </c>
      <c r="C6" s="93" t="s">
        <v>513</v>
      </c>
      <c r="D6" s="40" t="s">
        <v>515</v>
      </c>
      <c r="E6" s="40" t="s">
        <v>517</v>
      </c>
      <c r="F6" s="40" t="s">
        <v>832</v>
      </c>
      <c r="G6" s="40" t="s">
        <v>841</v>
      </c>
      <c r="H6" s="40" t="s">
        <v>834</v>
      </c>
      <c r="I6" s="40" t="s">
        <v>849</v>
      </c>
      <c r="J6" s="40" t="s">
        <v>872</v>
      </c>
      <c r="K6" s="40" t="s">
        <v>835</v>
      </c>
      <c r="L6" s="40" t="s">
        <v>836</v>
      </c>
      <c r="M6" s="40" t="s">
        <v>873</v>
      </c>
    </row>
    <row r="7" spans="1:13" ht="15" customHeight="1">
      <c r="A7" s="72"/>
      <c r="B7" s="175"/>
      <c r="C7" s="40"/>
      <c r="D7" s="175"/>
      <c r="E7" s="295"/>
      <c r="F7" s="83"/>
      <c r="G7" s="83"/>
      <c r="H7" s="83"/>
      <c r="I7" s="83">
        <f>F7+G7+H7</f>
        <v>0</v>
      </c>
      <c r="J7" s="171">
        <f>12-C7</f>
        <v>12</v>
      </c>
      <c r="K7" s="296"/>
      <c r="L7" s="300">
        <f>K7/12*J7</f>
        <v>0</v>
      </c>
      <c r="M7" s="83">
        <f>I7*L7</f>
        <v>0</v>
      </c>
    </row>
    <row r="8" spans="1:13" ht="15" customHeight="1">
      <c r="A8" s="72"/>
      <c r="B8" s="175"/>
      <c r="C8" s="40"/>
      <c r="D8" s="175"/>
      <c r="E8" s="295"/>
      <c r="F8" s="83"/>
      <c r="G8" s="83"/>
      <c r="H8" s="83"/>
      <c r="I8" s="83">
        <f>F8+G8+H8</f>
        <v>0</v>
      </c>
      <c r="J8" s="171">
        <f>12-C8</f>
        <v>12</v>
      </c>
      <c r="K8" s="296"/>
      <c r="L8" s="300">
        <f>K8/12*J8</f>
        <v>0</v>
      </c>
      <c r="M8" s="83">
        <f>I8*L8</f>
        <v>0</v>
      </c>
    </row>
    <row r="9" spans="1:13" ht="15" customHeight="1">
      <c r="A9" s="510" t="s">
        <v>850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2"/>
      <c r="M9" s="83">
        <f>SUM(M7:M8)</f>
        <v>0</v>
      </c>
    </row>
    <row r="10" spans="1:13" ht="18" customHeight="1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</row>
    <row r="11" spans="1:14" ht="15" customHeight="1">
      <c r="A11" s="479" t="s">
        <v>257</v>
      </c>
      <c r="B11" s="514" t="s">
        <v>845</v>
      </c>
      <c r="C11" s="515"/>
      <c r="D11" s="516" t="s">
        <v>851</v>
      </c>
      <c r="E11" s="517"/>
      <c r="F11" s="291" t="s">
        <v>263</v>
      </c>
      <c r="G11" s="291" t="s">
        <v>846</v>
      </c>
      <c r="H11" s="291" t="s">
        <v>264</v>
      </c>
      <c r="I11" s="291" t="s">
        <v>697</v>
      </c>
      <c r="J11" s="291" t="s">
        <v>396</v>
      </c>
      <c r="K11" s="514" t="s">
        <v>825</v>
      </c>
      <c r="L11" s="515"/>
      <c r="M11" s="291" t="s">
        <v>294</v>
      </c>
      <c r="N11" s="66"/>
    </row>
    <row r="12" spans="1:14" ht="15" customHeight="1">
      <c r="A12" s="481"/>
      <c r="B12" s="292" t="s">
        <v>826</v>
      </c>
      <c r="C12" s="294" t="s">
        <v>505</v>
      </c>
      <c r="D12" s="298" t="s">
        <v>871</v>
      </c>
      <c r="E12" s="294" t="s">
        <v>827</v>
      </c>
      <c r="F12" s="292" t="s">
        <v>847</v>
      </c>
      <c r="G12" s="292" t="s">
        <v>847</v>
      </c>
      <c r="H12" s="292" t="s">
        <v>847</v>
      </c>
      <c r="I12" s="292" t="s">
        <v>840</v>
      </c>
      <c r="J12" s="292" t="s">
        <v>829</v>
      </c>
      <c r="K12" s="180" t="s">
        <v>703</v>
      </c>
      <c r="L12" s="180" t="s">
        <v>830</v>
      </c>
      <c r="M12" s="292" t="s">
        <v>848</v>
      </c>
      <c r="N12" s="66"/>
    </row>
    <row r="13" spans="1:13" ht="15" customHeight="1">
      <c r="A13" s="72" t="s">
        <v>509</v>
      </c>
      <c r="B13" s="93" t="s">
        <v>511</v>
      </c>
      <c r="C13" s="93" t="s">
        <v>513</v>
      </c>
      <c r="D13" s="40" t="s">
        <v>515</v>
      </c>
      <c r="E13" s="40" t="s">
        <v>517</v>
      </c>
      <c r="F13" s="40" t="s">
        <v>832</v>
      </c>
      <c r="G13" s="40" t="s">
        <v>841</v>
      </c>
      <c r="H13" s="40" t="s">
        <v>834</v>
      </c>
      <c r="I13" s="40" t="s">
        <v>849</v>
      </c>
      <c r="J13" s="40" t="s">
        <v>872</v>
      </c>
      <c r="K13" s="40" t="s">
        <v>835</v>
      </c>
      <c r="L13" s="40" t="s">
        <v>836</v>
      </c>
      <c r="M13" s="40" t="s">
        <v>873</v>
      </c>
    </row>
    <row r="14" spans="1:14" ht="15" customHeight="1">
      <c r="A14" s="72"/>
      <c r="B14" s="175"/>
      <c r="C14" s="40"/>
      <c r="D14" s="175"/>
      <c r="E14" s="295"/>
      <c r="F14" s="83"/>
      <c r="G14" s="83"/>
      <c r="H14" s="83"/>
      <c r="I14" s="83">
        <f aca="true" t="shared" si="0" ref="I14:I23">F14+G14+H14</f>
        <v>0</v>
      </c>
      <c r="J14" s="171">
        <f aca="true" t="shared" si="1" ref="J14:J23">12-C14</f>
        <v>12</v>
      </c>
      <c r="K14" s="296"/>
      <c r="L14" s="300">
        <f aca="true" t="shared" si="2" ref="L14:L23">K14/12*J14</f>
        <v>0</v>
      </c>
      <c r="M14" s="83">
        <f aca="true" t="shared" si="3" ref="M14:M23">I14*L14</f>
        <v>0</v>
      </c>
      <c r="N14" s="66"/>
    </row>
    <row r="15" spans="1:14" ht="15" customHeight="1">
      <c r="A15" s="72"/>
      <c r="B15" s="175"/>
      <c r="C15" s="40"/>
      <c r="D15" s="175"/>
      <c r="E15" s="295"/>
      <c r="F15" s="83"/>
      <c r="G15" s="83"/>
      <c r="H15" s="83"/>
      <c r="I15" s="83">
        <f t="shared" si="0"/>
        <v>0</v>
      </c>
      <c r="J15" s="171">
        <f t="shared" si="1"/>
        <v>12</v>
      </c>
      <c r="K15" s="296"/>
      <c r="L15" s="300">
        <f t="shared" si="2"/>
        <v>0</v>
      </c>
      <c r="M15" s="83">
        <f t="shared" si="3"/>
        <v>0</v>
      </c>
      <c r="N15" s="66"/>
    </row>
    <row r="16" spans="1:14" ht="15" customHeight="1">
      <c r="A16" s="72"/>
      <c r="B16" s="175"/>
      <c r="C16" s="40"/>
      <c r="D16" s="175"/>
      <c r="E16" s="295"/>
      <c r="F16" s="83"/>
      <c r="G16" s="83"/>
      <c r="H16" s="83"/>
      <c r="I16" s="83">
        <f t="shared" si="0"/>
        <v>0</v>
      </c>
      <c r="J16" s="171">
        <f t="shared" si="1"/>
        <v>12</v>
      </c>
      <c r="K16" s="296"/>
      <c r="L16" s="300">
        <f t="shared" si="2"/>
        <v>0</v>
      </c>
      <c r="M16" s="83">
        <f t="shared" si="3"/>
        <v>0</v>
      </c>
      <c r="N16" s="66"/>
    </row>
    <row r="17" spans="1:14" ht="15" customHeight="1">
      <c r="A17" s="72"/>
      <c r="B17" s="175"/>
      <c r="C17" s="40"/>
      <c r="D17" s="175"/>
      <c r="E17" s="295"/>
      <c r="F17" s="83"/>
      <c r="G17" s="83"/>
      <c r="H17" s="83"/>
      <c r="I17" s="83">
        <f t="shared" si="0"/>
        <v>0</v>
      </c>
      <c r="J17" s="171">
        <f t="shared" si="1"/>
        <v>12</v>
      </c>
      <c r="K17" s="296"/>
      <c r="L17" s="300">
        <f t="shared" si="2"/>
        <v>0</v>
      </c>
      <c r="M17" s="83">
        <f t="shared" si="3"/>
        <v>0</v>
      </c>
      <c r="N17" s="66"/>
    </row>
    <row r="18" spans="1:14" ht="15" customHeight="1">
      <c r="A18" s="72"/>
      <c r="B18" s="175"/>
      <c r="C18" s="40"/>
      <c r="D18" s="175"/>
      <c r="E18" s="295"/>
      <c r="F18" s="83"/>
      <c r="G18" s="83"/>
      <c r="H18" s="83"/>
      <c r="I18" s="83">
        <f t="shared" si="0"/>
        <v>0</v>
      </c>
      <c r="J18" s="171">
        <f t="shared" si="1"/>
        <v>12</v>
      </c>
      <c r="K18" s="296"/>
      <c r="L18" s="300">
        <f t="shared" si="2"/>
        <v>0</v>
      </c>
      <c r="M18" s="83">
        <f t="shared" si="3"/>
        <v>0</v>
      </c>
      <c r="N18" s="66"/>
    </row>
    <row r="19" spans="1:14" ht="15" customHeight="1">
      <c r="A19" s="72"/>
      <c r="B19" s="175"/>
      <c r="C19" s="40"/>
      <c r="D19" s="175"/>
      <c r="E19" s="295"/>
      <c r="F19" s="83"/>
      <c r="G19" s="83"/>
      <c r="H19" s="83"/>
      <c r="I19" s="83">
        <f t="shared" si="0"/>
        <v>0</v>
      </c>
      <c r="J19" s="171">
        <f t="shared" si="1"/>
        <v>12</v>
      </c>
      <c r="K19" s="296"/>
      <c r="L19" s="300">
        <f>K19/12*J19</f>
        <v>0</v>
      </c>
      <c r="M19" s="83">
        <f>I19*L19</f>
        <v>0</v>
      </c>
      <c r="N19" s="66"/>
    </row>
    <row r="20" spans="1:14" ht="15" customHeight="1">
      <c r="A20" s="72"/>
      <c r="B20" s="175"/>
      <c r="C20" s="40"/>
      <c r="D20" s="175"/>
      <c r="E20" s="295"/>
      <c r="F20" s="83"/>
      <c r="G20" s="83"/>
      <c r="H20" s="83"/>
      <c r="I20" s="83">
        <f t="shared" si="0"/>
        <v>0</v>
      </c>
      <c r="J20" s="171">
        <f t="shared" si="1"/>
        <v>12</v>
      </c>
      <c r="K20" s="296"/>
      <c r="L20" s="300">
        <f>K20/12*J20</f>
        <v>0</v>
      </c>
      <c r="M20" s="83">
        <f>I20*L20</f>
        <v>0</v>
      </c>
      <c r="N20" s="66"/>
    </row>
    <row r="21" spans="1:14" ht="15" customHeight="1">
      <c r="A21" s="72"/>
      <c r="B21" s="175"/>
      <c r="C21" s="40"/>
      <c r="D21" s="175"/>
      <c r="E21" s="295"/>
      <c r="F21" s="83"/>
      <c r="G21" s="83"/>
      <c r="H21" s="83"/>
      <c r="I21" s="83">
        <f t="shared" si="0"/>
        <v>0</v>
      </c>
      <c r="J21" s="171">
        <f t="shared" si="1"/>
        <v>12</v>
      </c>
      <c r="K21" s="296"/>
      <c r="L21" s="300">
        <f>K21/12*J21</f>
        <v>0</v>
      </c>
      <c r="M21" s="83">
        <f>I21*L21</f>
        <v>0</v>
      </c>
      <c r="N21" s="66"/>
    </row>
    <row r="22" spans="1:14" ht="15" customHeight="1">
      <c r="A22" s="72"/>
      <c r="B22" s="175"/>
      <c r="C22" s="40"/>
      <c r="D22" s="175"/>
      <c r="E22" s="295"/>
      <c r="F22" s="83"/>
      <c r="G22" s="83"/>
      <c r="H22" s="83"/>
      <c r="I22" s="83">
        <f t="shared" si="0"/>
        <v>0</v>
      </c>
      <c r="J22" s="171">
        <f t="shared" si="1"/>
        <v>12</v>
      </c>
      <c r="K22" s="296"/>
      <c r="L22" s="300">
        <f>K22/12*J22</f>
        <v>0</v>
      </c>
      <c r="M22" s="83">
        <f>I22*L22</f>
        <v>0</v>
      </c>
      <c r="N22" s="66"/>
    </row>
    <row r="23" spans="1:14" ht="15" customHeight="1">
      <c r="A23" s="72"/>
      <c r="B23" s="175"/>
      <c r="C23" s="40"/>
      <c r="D23" s="175"/>
      <c r="E23" s="295"/>
      <c r="F23" s="83"/>
      <c r="G23" s="83"/>
      <c r="H23" s="83"/>
      <c r="I23" s="83">
        <f t="shared" si="0"/>
        <v>0</v>
      </c>
      <c r="J23" s="171">
        <f t="shared" si="1"/>
        <v>12</v>
      </c>
      <c r="K23" s="296"/>
      <c r="L23" s="300">
        <f t="shared" si="2"/>
        <v>0</v>
      </c>
      <c r="M23" s="83">
        <f t="shared" si="3"/>
        <v>0</v>
      </c>
      <c r="N23" s="66"/>
    </row>
    <row r="24" spans="1:13" ht="15" customHeight="1">
      <c r="A24" s="510" t="s">
        <v>852</v>
      </c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2"/>
      <c r="M24" s="83">
        <f>SUM(M14:M23)</f>
        <v>0</v>
      </c>
    </row>
    <row r="25" spans="1:13" ht="18" customHeight="1">
      <c r="A25" s="511"/>
      <c r="B25" s="511"/>
      <c r="C25" s="511"/>
      <c r="D25" s="511"/>
      <c r="E25" s="511"/>
      <c r="F25" s="511"/>
      <c r="G25" s="511"/>
      <c r="H25" s="297"/>
      <c r="I25" s="297"/>
      <c r="J25" s="297"/>
      <c r="K25" s="297"/>
      <c r="L25" s="297"/>
      <c r="M25" s="297"/>
    </row>
    <row r="26" spans="1:7" ht="15" customHeight="1">
      <c r="A26" s="63" t="s">
        <v>257</v>
      </c>
      <c r="B26" s="518" t="s">
        <v>853</v>
      </c>
      <c r="C26" s="518"/>
      <c r="D26" s="518"/>
      <c r="E26" s="180" t="s">
        <v>827</v>
      </c>
      <c r="F26" s="518" t="s">
        <v>854</v>
      </c>
      <c r="G26" s="518"/>
    </row>
    <row r="27" spans="1:7" ht="15" customHeight="1">
      <c r="A27" s="40">
        <v>1</v>
      </c>
      <c r="B27" s="519" t="s">
        <v>41</v>
      </c>
      <c r="C27" s="519"/>
      <c r="D27" s="519"/>
      <c r="E27" s="295">
        <v>2121</v>
      </c>
      <c r="F27" s="520"/>
      <c r="G27" s="520"/>
    </row>
    <row r="28" spans="1:7" ht="15" customHeight="1">
      <c r="A28" s="40">
        <v>2</v>
      </c>
      <c r="B28" s="519" t="s">
        <v>298</v>
      </c>
      <c r="C28" s="519"/>
      <c r="D28" s="519"/>
      <c r="E28" s="295">
        <v>2122</v>
      </c>
      <c r="F28" s="520"/>
      <c r="G28" s="520"/>
    </row>
    <row r="29" spans="1:7" ht="15" customHeight="1">
      <c r="A29" s="40">
        <v>3</v>
      </c>
      <c r="B29" s="519" t="s">
        <v>42</v>
      </c>
      <c r="C29" s="519"/>
      <c r="D29" s="519"/>
      <c r="E29" s="295">
        <v>213</v>
      </c>
      <c r="F29" s="520"/>
      <c r="G29" s="520"/>
    </row>
    <row r="30" spans="1:7" ht="15" customHeight="1">
      <c r="A30" s="40">
        <v>4</v>
      </c>
      <c r="B30" s="519" t="s">
        <v>273</v>
      </c>
      <c r="C30" s="519"/>
      <c r="D30" s="519"/>
      <c r="E30" s="295">
        <v>215</v>
      </c>
      <c r="F30" s="520"/>
      <c r="G30" s="520"/>
    </row>
    <row r="31" spans="1:7" ht="15" customHeight="1">
      <c r="A31" s="40">
        <v>5</v>
      </c>
      <c r="B31" s="519" t="s">
        <v>572</v>
      </c>
      <c r="C31" s="519"/>
      <c r="D31" s="519"/>
      <c r="E31" s="295">
        <v>2181</v>
      </c>
      <c r="F31" s="520"/>
      <c r="G31" s="520"/>
    </row>
    <row r="32" spans="1:7" ht="15" customHeight="1">
      <c r="A32" s="40">
        <v>6</v>
      </c>
      <c r="B32" s="519" t="s">
        <v>573</v>
      </c>
      <c r="C32" s="519"/>
      <c r="D32" s="519"/>
      <c r="E32" s="295">
        <v>2182</v>
      </c>
      <c r="F32" s="520"/>
      <c r="G32" s="520"/>
    </row>
    <row r="33" spans="1:12" ht="15" customHeight="1">
      <c r="A33" s="510" t="s">
        <v>636</v>
      </c>
      <c r="B33" s="511"/>
      <c r="C33" s="511"/>
      <c r="D33" s="511"/>
      <c r="E33" s="512"/>
      <c r="F33" s="520">
        <f>SUM(F27:F32)</f>
        <v>0</v>
      </c>
      <c r="G33" s="520"/>
      <c r="J33" s="521" t="s">
        <v>290</v>
      </c>
      <c r="K33" s="521"/>
      <c r="L33" s="521"/>
    </row>
    <row r="34" spans="1:13" ht="9.7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2" ht="15" customHeight="1">
      <c r="A35" s="212" t="s">
        <v>876</v>
      </c>
      <c r="J35" s="521"/>
      <c r="K35" s="521"/>
      <c r="L35" s="521"/>
    </row>
    <row r="36" ht="15" customHeight="1"/>
    <row r="37" ht="15" customHeight="1"/>
    <row r="38" ht="15" customHeight="1"/>
    <row r="39" ht="15" customHeight="1">
      <c r="A39" s="212"/>
    </row>
    <row r="40" ht="15" customHeight="1"/>
    <row r="41" ht="15" customHeight="1"/>
    <row r="42" ht="15" customHeight="1"/>
    <row r="43" ht="15" customHeight="1"/>
  </sheetData>
  <sheetProtection/>
  <mergeCells count="32">
    <mergeCell ref="J33:L33"/>
    <mergeCell ref="J35:L35"/>
    <mergeCell ref="B31:D31"/>
    <mergeCell ref="F31:G31"/>
    <mergeCell ref="B32:D32"/>
    <mergeCell ref="F32:G32"/>
    <mergeCell ref="F33:G33"/>
    <mergeCell ref="A33:E33"/>
    <mergeCell ref="B28:D28"/>
    <mergeCell ref="F28:G28"/>
    <mergeCell ref="B29:D29"/>
    <mergeCell ref="F29:G29"/>
    <mergeCell ref="B30:D30"/>
    <mergeCell ref="F30:G30"/>
    <mergeCell ref="A24:L24"/>
    <mergeCell ref="A25:G25"/>
    <mergeCell ref="B26:D26"/>
    <mergeCell ref="F26:G26"/>
    <mergeCell ref="B27:D27"/>
    <mergeCell ref="F27:G27"/>
    <mergeCell ref="A9:L9"/>
    <mergeCell ref="A10:M10"/>
    <mergeCell ref="A11:A12"/>
    <mergeCell ref="B11:C11"/>
    <mergeCell ref="D11:E11"/>
    <mergeCell ref="K11:L11"/>
    <mergeCell ref="A2:M2"/>
    <mergeCell ref="A3:M3"/>
    <mergeCell ref="A4:A5"/>
    <mergeCell ref="B4:C4"/>
    <mergeCell ref="D4:E4"/>
    <mergeCell ref="K4:L4"/>
  </mergeCells>
  <printOptions/>
  <pageMargins left="0.4" right="0.4" top="0.2" bottom="0.2" header="0.1" footer="0.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zoomScalePageLayoutView="0" workbookViewId="0" topLeftCell="A1">
      <selection activeCell="L1" sqref="L1"/>
    </sheetView>
  </sheetViews>
  <sheetFormatPr defaultColWidth="9.140625" defaultRowHeight="12.75"/>
  <cols>
    <col min="1" max="1" width="4.7109375" style="80" customWidth="1"/>
    <col min="2" max="2" width="9.57421875" style="80" customWidth="1"/>
    <col min="3" max="3" width="5.00390625" style="80" customWidth="1"/>
    <col min="4" max="4" width="26.7109375" style="80" customWidth="1"/>
    <col min="5" max="5" width="9.57421875" style="80" customWidth="1"/>
    <col min="6" max="7" width="17.57421875" style="80" customWidth="1"/>
    <col min="8" max="9" width="7.57421875" style="80" customWidth="1"/>
    <col min="10" max="10" width="9.140625" style="80" customWidth="1"/>
    <col min="11" max="11" width="14.8515625" style="80" customWidth="1"/>
    <col min="12" max="16384" width="9.140625" style="80" customWidth="1"/>
  </cols>
  <sheetData>
    <row r="1" ht="15.75">
      <c r="A1" s="1" t="s">
        <v>787</v>
      </c>
    </row>
    <row r="2" spans="1:11" ht="15.75">
      <c r="A2" s="457" t="s">
        <v>844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</row>
    <row r="3" spans="1:11" ht="15">
      <c r="A3" s="523"/>
      <c r="B3" s="523"/>
      <c r="C3" s="523"/>
      <c r="D3" s="523"/>
      <c r="E3" s="523"/>
      <c r="F3" s="523"/>
      <c r="G3" s="523"/>
      <c r="H3" s="523"/>
      <c r="I3" s="523"/>
      <c r="J3" s="523"/>
      <c r="K3" s="523"/>
    </row>
    <row r="4" spans="1:11" ht="15">
      <c r="A4" s="479" t="s">
        <v>257</v>
      </c>
      <c r="B4" s="510" t="s">
        <v>821</v>
      </c>
      <c r="C4" s="512"/>
      <c r="D4" s="524" t="s">
        <v>822</v>
      </c>
      <c r="E4" s="525"/>
      <c r="F4" s="23" t="s">
        <v>259</v>
      </c>
      <c r="G4" s="479" t="s">
        <v>823</v>
      </c>
      <c r="H4" s="245" t="s">
        <v>824</v>
      </c>
      <c r="I4" s="510" t="s">
        <v>825</v>
      </c>
      <c r="J4" s="512"/>
      <c r="K4" s="92" t="s">
        <v>294</v>
      </c>
    </row>
    <row r="5" spans="1:11" ht="15">
      <c r="A5" s="481"/>
      <c r="B5" s="93" t="s">
        <v>826</v>
      </c>
      <c r="C5" s="293" t="s">
        <v>505</v>
      </c>
      <c r="D5" s="180" t="s">
        <v>871</v>
      </c>
      <c r="E5" s="180" t="s">
        <v>827</v>
      </c>
      <c r="F5" s="93" t="s">
        <v>828</v>
      </c>
      <c r="G5" s="481"/>
      <c r="H5" s="79" t="s">
        <v>829</v>
      </c>
      <c r="I5" s="79" t="s">
        <v>703</v>
      </c>
      <c r="J5" s="79" t="s">
        <v>830</v>
      </c>
      <c r="K5" s="93" t="s">
        <v>831</v>
      </c>
    </row>
    <row r="6" spans="1:11" ht="15">
      <c r="A6" s="79" t="s">
        <v>509</v>
      </c>
      <c r="B6" s="93" t="s">
        <v>511</v>
      </c>
      <c r="C6" s="93" t="s">
        <v>513</v>
      </c>
      <c r="D6" s="93" t="s">
        <v>515</v>
      </c>
      <c r="E6" s="93" t="s">
        <v>517</v>
      </c>
      <c r="F6" s="299" t="s">
        <v>832</v>
      </c>
      <c r="G6" s="299" t="s">
        <v>833</v>
      </c>
      <c r="H6" s="93" t="s">
        <v>843</v>
      </c>
      <c r="I6" s="93" t="s">
        <v>704</v>
      </c>
      <c r="J6" s="93" t="s">
        <v>867</v>
      </c>
      <c r="K6" s="93" t="s">
        <v>874</v>
      </c>
    </row>
    <row r="7" spans="1:11" ht="15">
      <c r="A7" s="40"/>
      <c r="B7" s="175"/>
      <c r="C7" s="40"/>
      <c r="D7" s="175"/>
      <c r="E7" s="295"/>
      <c r="F7" s="301"/>
      <c r="G7" s="301">
        <f>F7</f>
        <v>0</v>
      </c>
      <c r="H7" s="40">
        <f>C7</f>
        <v>0</v>
      </c>
      <c r="I7" s="296"/>
      <c r="J7" s="300">
        <f>I7/12*H7</f>
        <v>0</v>
      </c>
      <c r="K7" s="83">
        <f>G7*J7</f>
        <v>0</v>
      </c>
    </row>
    <row r="8" spans="1:11" ht="15">
      <c r="A8" s="40"/>
      <c r="B8" s="175"/>
      <c r="C8" s="40"/>
      <c r="D8" s="175"/>
      <c r="E8" s="295"/>
      <c r="F8" s="301"/>
      <c r="G8" s="301">
        <f>F8</f>
        <v>0</v>
      </c>
      <c r="H8" s="40">
        <f>C8</f>
        <v>0</v>
      </c>
      <c r="I8" s="296"/>
      <c r="J8" s="300">
        <f>I8/12*H8</f>
        <v>0</v>
      </c>
      <c r="K8" s="83">
        <f>G8*J8</f>
        <v>0</v>
      </c>
    </row>
    <row r="9" spans="1:11" ht="15">
      <c r="A9" s="510" t="s">
        <v>837</v>
      </c>
      <c r="B9" s="511"/>
      <c r="C9" s="511"/>
      <c r="D9" s="511"/>
      <c r="E9" s="511"/>
      <c r="F9" s="511"/>
      <c r="G9" s="511"/>
      <c r="H9" s="511"/>
      <c r="I9" s="511"/>
      <c r="J9" s="512"/>
      <c r="K9" s="83">
        <f>SUM(K7:K8)</f>
        <v>0</v>
      </c>
    </row>
    <row r="10" spans="1:11" ht="9.75" customHeight="1">
      <c r="A10" s="522"/>
      <c r="B10" s="522"/>
      <c r="C10" s="522"/>
      <c r="D10" s="522"/>
      <c r="E10" s="522"/>
      <c r="F10" s="522"/>
      <c r="G10" s="522"/>
      <c r="H10" s="522"/>
      <c r="I10" s="522"/>
      <c r="J10" s="522"/>
      <c r="K10" s="522"/>
    </row>
    <row r="11" spans="1:11" ht="15">
      <c r="A11" s="212" t="s">
        <v>877</v>
      </c>
      <c r="B11" s="75"/>
      <c r="C11" s="75"/>
      <c r="D11" s="75"/>
      <c r="E11" s="75"/>
      <c r="F11" s="75"/>
      <c r="G11" s="75"/>
      <c r="H11" s="75"/>
      <c r="I11" s="75"/>
      <c r="J11" s="75"/>
      <c r="K11" s="173"/>
    </row>
    <row r="12" spans="1:11" ht="15">
      <c r="A12" s="523"/>
      <c r="B12" s="523"/>
      <c r="C12" s="523"/>
      <c r="D12" s="523"/>
      <c r="E12" s="523"/>
      <c r="F12" s="523"/>
      <c r="G12" s="523"/>
      <c r="H12" s="523"/>
      <c r="I12" s="523"/>
      <c r="J12" s="523"/>
      <c r="K12" s="523"/>
    </row>
    <row r="13" spans="1:11" ht="15">
      <c r="A13" s="479" t="s">
        <v>257</v>
      </c>
      <c r="B13" s="510" t="s">
        <v>821</v>
      </c>
      <c r="C13" s="512"/>
      <c r="D13" s="535" t="s">
        <v>851</v>
      </c>
      <c r="E13" s="525"/>
      <c r="F13" s="23" t="s">
        <v>711</v>
      </c>
      <c r="G13" s="479" t="s">
        <v>823</v>
      </c>
      <c r="H13" s="245" t="s">
        <v>824</v>
      </c>
      <c r="I13" s="510" t="s">
        <v>825</v>
      </c>
      <c r="J13" s="512"/>
      <c r="K13" s="92" t="s">
        <v>294</v>
      </c>
    </row>
    <row r="14" spans="1:11" ht="15">
      <c r="A14" s="481"/>
      <c r="B14" s="93" t="s">
        <v>826</v>
      </c>
      <c r="C14" s="293" t="s">
        <v>505</v>
      </c>
      <c r="D14" s="180" t="s">
        <v>871</v>
      </c>
      <c r="E14" s="180" t="s">
        <v>827</v>
      </c>
      <c r="F14" s="93" t="s">
        <v>828</v>
      </c>
      <c r="G14" s="481"/>
      <c r="H14" s="79" t="s">
        <v>829</v>
      </c>
      <c r="I14" s="79" t="s">
        <v>703</v>
      </c>
      <c r="J14" s="79" t="s">
        <v>830</v>
      </c>
      <c r="K14" s="93" t="s">
        <v>831</v>
      </c>
    </row>
    <row r="15" spans="1:11" ht="15">
      <c r="A15" s="79" t="s">
        <v>509</v>
      </c>
      <c r="B15" s="93" t="s">
        <v>511</v>
      </c>
      <c r="C15" s="93" t="s">
        <v>513</v>
      </c>
      <c r="D15" s="93" t="s">
        <v>515</v>
      </c>
      <c r="E15" s="93" t="s">
        <v>517</v>
      </c>
      <c r="F15" s="299" t="s">
        <v>832</v>
      </c>
      <c r="G15" s="299" t="s">
        <v>833</v>
      </c>
      <c r="H15" s="93" t="s">
        <v>843</v>
      </c>
      <c r="I15" s="93" t="s">
        <v>704</v>
      </c>
      <c r="J15" s="93" t="s">
        <v>867</v>
      </c>
      <c r="K15" s="93" t="s">
        <v>874</v>
      </c>
    </row>
    <row r="16" spans="1:11" ht="15">
      <c r="A16" s="40">
        <v>1</v>
      </c>
      <c r="B16" s="175"/>
      <c r="C16" s="40"/>
      <c r="D16" s="175"/>
      <c r="E16" s="40"/>
      <c r="F16" s="83"/>
      <c r="G16" s="301">
        <f aca="true" t="shared" si="0" ref="G16:G25">F16</f>
        <v>0</v>
      </c>
      <c r="H16" s="40">
        <f aca="true" t="shared" si="1" ref="H16:H25">C16</f>
        <v>0</v>
      </c>
      <c r="I16" s="296"/>
      <c r="J16" s="300">
        <f aca="true" t="shared" si="2" ref="J16:J25">I16/12*H16</f>
        <v>0</v>
      </c>
      <c r="K16" s="83">
        <f aca="true" t="shared" si="3" ref="K16:K25">G16*J16</f>
        <v>0</v>
      </c>
    </row>
    <row r="17" spans="1:11" ht="15">
      <c r="A17" s="40">
        <v>2</v>
      </c>
      <c r="B17" s="175"/>
      <c r="C17" s="40"/>
      <c r="D17" s="175"/>
      <c r="E17" s="40"/>
      <c r="F17" s="83"/>
      <c r="G17" s="301">
        <f t="shared" si="0"/>
        <v>0</v>
      </c>
      <c r="H17" s="40">
        <f t="shared" si="1"/>
        <v>0</v>
      </c>
      <c r="I17" s="296"/>
      <c r="J17" s="300">
        <f t="shared" si="2"/>
        <v>0</v>
      </c>
      <c r="K17" s="83">
        <f t="shared" si="3"/>
        <v>0</v>
      </c>
    </row>
    <row r="18" spans="1:11" ht="15">
      <c r="A18" s="40">
        <v>3</v>
      </c>
      <c r="B18" s="175"/>
      <c r="C18" s="40"/>
      <c r="D18" s="175"/>
      <c r="E18" s="40"/>
      <c r="F18" s="83"/>
      <c r="G18" s="301">
        <f t="shared" si="0"/>
        <v>0</v>
      </c>
      <c r="H18" s="40">
        <f t="shared" si="1"/>
        <v>0</v>
      </c>
      <c r="I18" s="296"/>
      <c r="J18" s="300">
        <f t="shared" si="2"/>
        <v>0</v>
      </c>
      <c r="K18" s="83">
        <f t="shared" si="3"/>
        <v>0</v>
      </c>
    </row>
    <row r="19" spans="1:11" ht="15">
      <c r="A19" s="40">
        <v>4</v>
      </c>
      <c r="B19" s="175"/>
      <c r="C19" s="40"/>
      <c r="D19" s="175"/>
      <c r="E19" s="40"/>
      <c r="F19" s="83"/>
      <c r="G19" s="301">
        <f t="shared" si="0"/>
        <v>0</v>
      </c>
      <c r="H19" s="40">
        <f t="shared" si="1"/>
        <v>0</v>
      </c>
      <c r="I19" s="296"/>
      <c r="J19" s="300">
        <f t="shared" si="2"/>
        <v>0</v>
      </c>
      <c r="K19" s="83">
        <f t="shared" si="3"/>
        <v>0</v>
      </c>
    </row>
    <row r="20" spans="1:11" ht="15">
      <c r="A20" s="40">
        <v>5</v>
      </c>
      <c r="B20" s="175"/>
      <c r="C20" s="40"/>
      <c r="D20" s="175"/>
      <c r="E20" s="40"/>
      <c r="F20" s="83"/>
      <c r="G20" s="301">
        <f t="shared" si="0"/>
        <v>0</v>
      </c>
      <c r="H20" s="40">
        <f t="shared" si="1"/>
        <v>0</v>
      </c>
      <c r="I20" s="296"/>
      <c r="J20" s="300">
        <f t="shared" si="2"/>
        <v>0</v>
      </c>
      <c r="K20" s="83">
        <f t="shared" si="3"/>
        <v>0</v>
      </c>
    </row>
    <row r="21" spans="1:11" ht="15">
      <c r="A21" s="40"/>
      <c r="B21" s="175"/>
      <c r="C21" s="40"/>
      <c r="D21" s="175"/>
      <c r="E21" s="40"/>
      <c r="F21" s="83"/>
      <c r="G21" s="301">
        <f t="shared" si="0"/>
        <v>0</v>
      </c>
      <c r="H21" s="40">
        <f t="shared" si="1"/>
        <v>0</v>
      </c>
      <c r="I21" s="296"/>
      <c r="J21" s="300">
        <f t="shared" si="2"/>
        <v>0</v>
      </c>
      <c r="K21" s="83">
        <f t="shared" si="3"/>
        <v>0</v>
      </c>
    </row>
    <row r="22" spans="1:11" ht="15">
      <c r="A22" s="40"/>
      <c r="B22" s="175"/>
      <c r="C22" s="40"/>
      <c r="D22" s="175"/>
      <c r="E22" s="40"/>
      <c r="F22" s="83"/>
      <c r="G22" s="301">
        <f t="shared" si="0"/>
        <v>0</v>
      </c>
      <c r="H22" s="40">
        <f t="shared" si="1"/>
        <v>0</v>
      </c>
      <c r="I22" s="296"/>
      <c r="J22" s="300">
        <f t="shared" si="2"/>
        <v>0</v>
      </c>
      <c r="K22" s="83">
        <f t="shared" si="3"/>
        <v>0</v>
      </c>
    </row>
    <row r="23" spans="1:11" ht="15">
      <c r="A23" s="40"/>
      <c r="B23" s="175"/>
      <c r="C23" s="40"/>
      <c r="D23" s="175"/>
      <c r="E23" s="40"/>
      <c r="F23" s="83"/>
      <c r="G23" s="301">
        <f t="shared" si="0"/>
        <v>0</v>
      </c>
      <c r="H23" s="40">
        <f t="shared" si="1"/>
        <v>0</v>
      </c>
      <c r="I23" s="296"/>
      <c r="J23" s="300">
        <f t="shared" si="2"/>
        <v>0</v>
      </c>
      <c r="K23" s="83">
        <f t="shared" si="3"/>
        <v>0</v>
      </c>
    </row>
    <row r="24" spans="1:11" ht="15">
      <c r="A24" s="40"/>
      <c r="B24" s="175"/>
      <c r="C24" s="40"/>
      <c r="D24" s="175"/>
      <c r="E24" s="40"/>
      <c r="F24" s="83"/>
      <c r="G24" s="301">
        <f t="shared" si="0"/>
        <v>0</v>
      </c>
      <c r="H24" s="40">
        <f t="shared" si="1"/>
        <v>0</v>
      </c>
      <c r="I24" s="296"/>
      <c r="J24" s="300">
        <f t="shared" si="2"/>
        <v>0</v>
      </c>
      <c r="K24" s="83">
        <f t="shared" si="3"/>
        <v>0</v>
      </c>
    </row>
    <row r="25" spans="1:11" ht="15">
      <c r="A25" s="40"/>
      <c r="B25" s="175"/>
      <c r="C25" s="40"/>
      <c r="D25" s="175"/>
      <c r="E25" s="40"/>
      <c r="F25" s="83"/>
      <c r="G25" s="301">
        <f t="shared" si="0"/>
        <v>0</v>
      </c>
      <c r="H25" s="40">
        <f t="shared" si="1"/>
        <v>0</v>
      </c>
      <c r="I25" s="296"/>
      <c r="J25" s="300">
        <f t="shared" si="2"/>
        <v>0</v>
      </c>
      <c r="K25" s="83">
        <f t="shared" si="3"/>
        <v>0</v>
      </c>
    </row>
    <row r="26" spans="1:11" ht="15">
      <c r="A26" s="510" t="s">
        <v>875</v>
      </c>
      <c r="B26" s="511"/>
      <c r="C26" s="511"/>
      <c r="D26" s="511"/>
      <c r="E26" s="511"/>
      <c r="F26" s="511"/>
      <c r="G26" s="511"/>
      <c r="H26" s="511"/>
      <c r="I26" s="511"/>
      <c r="J26" s="512"/>
      <c r="K26" s="83">
        <f>SUM(K16:K25)</f>
        <v>0</v>
      </c>
    </row>
    <row r="27" spans="1:11" ht="15">
      <c r="A27" s="522"/>
      <c r="B27" s="522"/>
      <c r="C27" s="522"/>
      <c r="D27" s="522"/>
      <c r="E27" s="522"/>
      <c r="F27" s="522"/>
      <c r="G27" s="522"/>
      <c r="H27" s="522"/>
      <c r="I27" s="522"/>
      <c r="J27" s="522"/>
      <c r="K27" s="522"/>
    </row>
    <row r="28" spans="1:7" ht="15">
      <c r="A28" s="463" t="s">
        <v>257</v>
      </c>
      <c r="B28" s="530" t="s">
        <v>853</v>
      </c>
      <c r="C28" s="531"/>
      <c r="D28" s="532"/>
      <c r="E28" s="479" t="s">
        <v>827</v>
      </c>
      <c r="F28" s="302" t="s">
        <v>711</v>
      </c>
      <c r="G28" s="479" t="s">
        <v>842</v>
      </c>
    </row>
    <row r="29" spans="1:7" ht="15">
      <c r="A29" s="465"/>
      <c r="B29" s="533"/>
      <c r="C29" s="523"/>
      <c r="D29" s="534"/>
      <c r="E29" s="481"/>
      <c r="F29" s="93" t="s">
        <v>828</v>
      </c>
      <c r="G29" s="481"/>
    </row>
    <row r="30" spans="1:7" ht="15">
      <c r="A30" s="40">
        <v>1</v>
      </c>
      <c r="B30" s="519" t="s">
        <v>41</v>
      </c>
      <c r="C30" s="519"/>
      <c r="D30" s="519"/>
      <c r="E30" s="295">
        <v>2121</v>
      </c>
      <c r="F30" s="83"/>
      <c r="G30" s="160"/>
    </row>
    <row r="31" spans="1:7" ht="15">
      <c r="A31" s="40">
        <v>2</v>
      </c>
      <c r="B31" s="519" t="s">
        <v>298</v>
      </c>
      <c r="C31" s="519"/>
      <c r="D31" s="519"/>
      <c r="E31" s="295">
        <v>2122</v>
      </c>
      <c r="F31" s="83"/>
      <c r="G31" s="160"/>
    </row>
    <row r="32" spans="1:11" ht="15">
      <c r="A32" s="40">
        <v>3</v>
      </c>
      <c r="B32" s="527" t="s">
        <v>42</v>
      </c>
      <c r="C32" s="528"/>
      <c r="D32" s="529"/>
      <c r="E32" s="295">
        <v>213</v>
      </c>
      <c r="F32" s="83"/>
      <c r="G32" s="160"/>
      <c r="I32" s="526" t="s">
        <v>290</v>
      </c>
      <c r="J32" s="526"/>
      <c r="K32" s="526"/>
    </row>
    <row r="33" spans="1:11" ht="15">
      <c r="A33" s="40">
        <v>4</v>
      </c>
      <c r="B33" s="527" t="s">
        <v>273</v>
      </c>
      <c r="C33" s="528"/>
      <c r="D33" s="529"/>
      <c r="E33" s="295">
        <v>215</v>
      </c>
      <c r="F33" s="83"/>
      <c r="G33" s="160"/>
      <c r="H33" s="67"/>
      <c r="I33" s="67"/>
      <c r="J33" s="67"/>
      <c r="K33" s="67"/>
    </row>
    <row r="34" spans="1:11" ht="15">
      <c r="A34" s="40">
        <v>5</v>
      </c>
      <c r="B34" s="519" t="s">
        <v>572</v>
      </c>
      <c r="C34" s="519"/>
      <c r="D34" s="519"/>
      <c r="E34" s="295">
        <v>2181</v>
      </c>
      <c r="F34" s="83"/>
      <c r="G34" s="160"/>
      <c r="I34" s="526"/>
      <c r="J34" s="526"/>
      <c r="K34" s="526"/>
    </row>
    <row r="35" spans="1:11" ht="15">
      <c r="A35" s="40">
        <v>6</v>
      </c>
      <c r="B35" s="519" t="s">
        <v>573</v>
      </c>
      <c r="C35" s="519"/>
      <c r="D35" s="519"/>
      <c r="E35" s="295">
        <v>2182</v>
      </c>
      <c r="F35" s="83"/>
      <c r="G35" s="160"/>
      <c r="H35" s="67"/>
      <c r="I35" s="67"/>
      <c r="J35" s="67"/>
      <c r="K35" s="67"/>
    </row>
    <row r="36" spans="1:11" ht="15">
      <c r="A36" s="510" t="s">
        <v>636</v>
      </c>
      <c r="B36" s="511"/>
      <c r="C36" s="511"/>
      <c r="D36" s="511"/>
      <c r="E36" s="512"/>
      <c r="F36" s="83">
        <f>SUM(F30:F35)</f>
        <v>0</v>
      </c>
      <c r="G36" s="83">
        <f>SUM(G30:G35)</f>
        <v>0</v>
      </c>
      <c r="H36" s="289"/>
      <c r="I36" s="67"/>
      <c r="J36" s="67"/>
      <c r="K36" s="67"/>
    </row>
    <row r="37" spans="1:11" ht="9.75" customHeight="1">
      <c r="A37" s="526"/>
      <c r="B37" s="526"/>
      <c r="C37" s="526"/>
      <c r="D37" s="526"/>
      <c r="E37" s="526"/>
      <c r="F37" s="526"/>
      <c r="G37" s="526"/>
      <c r="H37" s="526"/>
      <c r="I37" s="526"/>
      <c r="J37" s="526"/>
      <c r="K37" s="526"/>
    </row>
    <row r="38" spans="1:10" ht="15">
      <c r="A38" s="212" t="s">
        <v>878</v>
      </c>
      <c r="H38" s="67"/>
      <c r="I38" s="67"/>
      <c r="J38" s="67"/>
    </row>
  </sheetData>
  <sheetProtection/>
  <mergeCells count="31">
    <mergeCell ref="A28:A29"/>
    <mergeCell ref="B28:D29"/>
    <mergeCell ref="A27:K27"/>
    <mergeCell ref="D13:E13"/>
    <mergeCell ref="A37:K37"/>
    <mergeCell ref="E28:E29"/>
    <mergeCell ref="G28:G29"/>
    <mergeCell ref="I32:K32"/>
    <mergeCell ref="B33:D33"/>
    <mergeCell ref="B32:D32"/>
    <mergeCell ref="B35:D35"/>
    <mergeCell ref="I34:K34"/>
    <mergeCell ref="A36:E36"/>
    <mergeCell ref="B31:D31"/>
    <mergeCell ref="B30:D30"/>
    <mergeCell ref="A3:K3"/>
    <mergeCell ref="G4:G5"/>
    <mergeCell ref="A4:A5"/>
    <mergeCell ref="B34:D34"/>
    <mergeCell ref="A9:J9"/>
    <mergeCell ref="B4:C4"/>
    <mergeCell ref="D4:E4"/>
    <mergeCell ref="I13:J13"/>
    <mergeCell ref="A26:J26"/>
    <mergeCell ref="A10:K10"/>
    <mergeCell ref="A13:A14"/>
    <mergeCell ref="I4:J4"/>
    <mergeCell ref="A12:K12"/>
    <mergeCell ref="G13:G14"/>
    <mergeCell ref="A2:K2"/>
    <mergeCell ref="B13:C13"/>
  </mergeCells>
  <printOptions/>
  <pageMargins left="0.75" right="0.75" top="0.2" bottom="0.2" header="0.1" footer="0.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9"/>
  <sheetViews>
    <sheetView zoomScale="90" zoomScaleNormal="90" zoomScalePageLayoutView="0" workbookViewId="0" topLeftCell="A1">
      <selection activeCell="H1" sqref="H1"/>
    </sheetView>
  </sheetViews>
  <sheetFormatPr defaultColWidth="9.140625" defaultRowHeight="12.75"/>
  <cols>
    <col min="1" max="1" width="5.7109375" style="2" customWidth="1"/>
    <col min="2" max="2" width="28.7109375" style="2" customWidth="1"/>
    <col min="3" max="3" width="14.7109375" style="2" customWidth="1"/>
    <col min="4" max="6" width="12.7109375" style="2" customWidth="1"/>
    <col min="7" max="8" width="14.7109375" style="2" customWidth="1"/>
    <col min="9" max="16384" width="9.140625" style="2" customWidth="1"/>
  </cols>
  <sheetData>
    <row r="1" spans="1:2" ht="18" customHeight="1">
      <c r="A1" s="1" t="s">
        <v>787</v>
      </c>
      <c r="B1" s="16"/>
    </row>
    <row r="2" spans="1:8" ht="18" customHeight="1">
      <c r="A2" s="478" t="s">
        <v>800</v>
      </c>
      <c r="B2" s="478"/>
      <c r="C2" s="478"/>
      <c r="D2" s="478"/>
      <c r="E2" s="478"/>
      <c r="F2" s="478"/>
      <c r="G2" s="478"/>
      <c r="H2" s="478"/>
    </row>
    <row r="3" spans="1:8" ht="12" customHeight="1">
      <c r="A3" s="3"/>
      <c r="B3" s="52"/>
      <c r="C3" s="70"/>
      <c r="D3" s="70"/>
      <c r="E3" s="70"/>
      <c r="F3" s="70"/>
      <c r="G3" s="70"/>
      <c r="H3" s="70"/>
    </row>
    <row r="4" spans="1:8" ht="15">
      <c r="A4" s="479" t="s">
        <v>257</v>
      </c>
      <c r="B4" s="479" t="s">
        <v>291</v>
      </c>
      <c r="C4" s="71" t="s">
        <v>292</v>
      </c>
      <c r="D4" s="510" t="s">
        <v>293</v>
      </c>
      <c r="E4" s="511"/>
      <c r="F4" s="511"/>
      <c r="G4" s="512"/>
      <c r="H4" s="74"/>
    </row>
    <row r="5" spans="1:8" ht="15">
      <c r="A5" s="480"/>
      <c r="B5" s="480"/>
      <c r="C5" s="75" t="s">
        <v>283</v>
      </c>
      <c r="D5" s="76" t="s">
        <v>294</v>
      </c>
      <c r="E5" s="479" t="s">
        <v>295</v>
      </c>
      <c r="F5" s="479" t="s">
        <v>265</v>
      </c>
      <c r="G5" s="77" t="s">
        <v>292</v>
      </c>
      <c r="H5" s="67"/>
    </row>
    <row r="6" spans="1:8" ht="13.5" customHeight="1">
      <c r="A6" s="480"/>
      <c r="B6" s="480"/>
      <c r="C6" s="78" t="s">
        <v>750</v>
      </c>
      <c r="D6" s="79" t="s">
        <v>296</v>
      </c>
      <c r="E6" s="481"/>
      <c r="F6" s="481"/>
      <c r="G6" s="77" t="s">
        <v>297</v>
      </c>
      <c r="H6" s="80"/>
    </row>
    <row r="7" spans="1:8" ht="15">
      <c r="A7" s="481"/>
      <c r="B7" s="481"/>
      <c r="C7" s="73">
        <v>1</v>
      </c>
      <c r="D7" s="72">
        <v>2</v>
      </c>
      <c r="E7" s="72">
        <v>3</v>
      </c>
      <c r="F7" s="72">
        <v>4</v>
      </c>
      <c r="G7" s="40">
        <v>5</v>
      </c>
      <c r="H7" s="80"/>
    </row>
    <row r="8" spans="1:8" ht="15">
      <c r="A8" s="40">
        <v>1</v>
      </c>
      <c r="B8" s="81" t="s">
        <v>46</v>
      </c>
      <c r="C8" s="82"/>
      <c r="D8" s="82"/>
      <c r="E8" s="82"/>
      <c r="F8" s="82"/>
      <c r="G8" s="83">
        <f>D8+E8+F8</f>
        <v>0</v>
      </c>
      <c r="H8" s="80"/>
    </row>
    <row r="9" spans="1:8" ht="15">
      <c r="A9" s="40">
        <v>2</v>
      </c>
      <c r="B9" s="81" t="s">
        <v>47</v>
      </c>
      <c r="C9" s="82"/>
      <c r="D9" s="82"/>
      <c r="E9" s="82"/>
      <c r="F9" s="82"/>
      <c r="G9" s="83">
        <f aca="true" t="shared" si="0" ref="G9:G18">D9+E9+F9</f>
        <v>0</v>
      </c>
      <c r="H9" s="80"/>
    </row>
    <row r="10" spans="1:8" ht="15">
      <c r="A10" s="40">
        <v>3</v>
      </c>
      <c r="B10" s="81" t="s">
        <v>270</v>
      </c>
      <c r="C10" s="82"/>
      <c r="D10" s="82"/>
      <c r="E10" s="82"/>
      <c r="F10" s="82"/>
      <c r="G10" s="83">
        <f t="shared" si="0"/>
        <v>0</v>
      </c>
      <c r="H10" s="80"/>
    </row>
    <row r="11" spans="1:8" ht="14.25">
      <c r="A11" s="15"/>
      <c r="B11" s="84" t="s">
        <v>271</v>
      </c>
      <c r="C11" s="85">
        <f>C8+C9+C10</f>
        <v>0</v>
      </c>
      <c r="D11" s="85">
        <f>D8+D9+D10</f>
        <v>0</v>
      </c>
      <c r="E11" s="85">
        <f>E8+E9+E10</f>
        <v>0</v>
      </c>
      <c r="F11" s="85">
        <f>F8+F9+F10</f>
        <v>0</v>
      </c>
      <c r="G11" s="86">
        <f t="shared" si="0"/>
        <v>0</v>
      </c>
      <c r="H11" s="87"/>
    </row>
    <row r="12" spans="1:8" ht="15">
      <c r="A12" s="40">
        <v>1</v>
      </c>
      <c r="B12" s="88" t="s">
        <v>41</v>
      </c>
      <c r="C12" s="82"/>
      <c r="D12" s="82"/>
      <c r="E12" s="82"/>
      <c r="F12" s="82"/>
      <c r="G12" s="83">
        <f t="shared" si="0"/>
        <v>0</v>
      </c>
      <c r="H12" s="80"/>
    </row>
    <row r="13" spans="1:8" ht="15">
      <c r="A13" s="40">
        <v>2</v>
      </c>
      <c r="B13" s="89" t="s">
        <v>298</v>
      </c>
      <c r="C13" s="82"/>
      <c r="D13" s="380"/>
      <c r="E13" s="82"/>
      <c r="F13" s="82"/>
      <c r="G13" s="83">
        <f t="shared" si="0"/>
        <v>0</v>
      </c>
      <c r="H13" s="80"/>
    </row>
    <row r="14" spans="1:8" ht="15">
      <c r="A14" s="40">
        <v>3</v>
      </c>
      <c r="B14" s="90" t="s">
        <v>42</v>
      </c>
      <c r="C14" s="82">
        <v>40652</v>
      </c>
      <c r="D14" s="380">
        <v>61558</v>
      </c>
      <c r="E14" s="82"/>
      <c r="F14" s="82"/>
      <c r="G14" s="83">
        <f t="shared" si="0"/>
        <v>61558</v>
      </c>
      <c r="H14" s="80"/>
    </row>
    <row r="15" spans="1:8" ht="15">
      <c r="A15" s="40">
        <v>4</v>
      </c>
      <c r="B15" s="89" t="s">
        <v>273</v>
      </c>
      <c r="C15" s="82"/>
      <c r="D15" s="380"/>
      <c r="E15" s="82"/>
      <c r="F15" s="82"/>
      <c r="G15" s="83">
        <f t="shared" si="0"/>
        <v>0</v>
      </c>
      <c r="H15" s="80"/>
    </row>
    <row r="16" spans="1:8" ht="15">
      <c r="A16" s="40">
        <v>5</v>
      </c>
      <c r="B16" s="89" t="s">
        <v>274</v>
      </c>
      <c r="C16" s="82">
        <v>7350</v>
      </c>
      <c r="D16" s="380">
        <v>8330</v>
      </c>
      <c r="E16" s="82"/>
      <c r="F16" s="82"/>
      <c r="G16" s="83">
        <f t="shared" si="0"/>
        <v>8330</v>
      </c>
      <c r="H16" s="80"/>
    </row>
    <row r="17" spans="1:8" ht="15">
      <c r="A17" s="40">
        <v>6</v>
      </c>
      <c r="B17" s="89" t="s">
        <v>299</v>
      </c>
      <c r="C17" s="82"/>
      <c r="D17" s="82"/>
      <c r="E17" s="82"/>
      <c r="F17" s="82"/>
      <c r="G17" s="83">
        <f t="shared" si="0"/>
        <v>0</v>
      </c>
      <c r="H17" s="80"/>
    </row>
    <row r="18" spans="1:8" ht="14.25">
      <c r="A18" s="15"/>
      <c r="B18" s="91" t="s">
        <v>276</v>
      </c>
      <c r="C18" s="85">
        <f>C12+C13+C14+C15+C16+C17</f>
        <v>48002</v>
      </c>
      <c r="D18" s="85">
        <f>D12+D13+D14+D15+D16+D17</f>
        <v>69888</v>
      </c>
      <c r="E18" s="85">
        <f>E12+E13+E14+E15+E16+E17</f>
        <v>0</v>
      </c>
      <c r="F18" s="85">
        <f>F12+F13+F14+F15+F16+F17</f>
        <v>0</v>
      </c>
      <c r="G18" s="86">
        <f t="shared" si="0"/>
        <v>69888</v>
      </c>
      <c r="H18" s="87"/>
    </row>
    <row r="19" spans="1:8" ht="13.5" customHeight="1">
      <c r="A19" s="4"/>
      <c r="B19" s="1"/>
      <c r="C19" s="1"/>
      <c r="D19" s="1"/>
      <c r="E19" s="1"/>
      <c r="F19" s="1"/>
      <c r="G19" s="1"/>
      <c r="H19" s="1"/>
    </row>
    <row r="20" spans="1:8" ht="15">
      <c r="A20" s="479" t="s">
        <v>257</v>
      </c>
      <c r="B20" s="479" t="s">
        <v>291</v>
      </c>
      <c r="C20" s="510" t="s">
        <v>300</v>
      </c>
      <c r="D20" s="511"/>
      <c r="E20" s="511"/>
      <c r="F20" s="511"/>
      <c r="G20" s="512"/>
      <c r="H20" s="92" t="s">
        <v>292</v>
      </c>
    </row>
    <row r="21" spans="1:8" ht="15">
      <c r="A21" s="480"/>
      <c r="B21" s="480"/>
      <c r="C21" s="479" t="s">
        <v>281</v>
      </c>
      <c r="D21" s="77" t="s">
        <v>282</v>
      </c>
      <c r="E21" s="479" t="s">
        <v>295</v>
      </c>
      <c r="F21" s="479" t="s">
        <v>265</v>
      </c>
      <c r="G21" s="92" t="s">
        <v>292</v>
      </c>
      <c r="H21" s="77" t="s">
        <v>283</v>
      </c>
    </row>
    <row r="22" spans="1:8" ht="13.5" customHeight="1">
      <c r="A22" s="480"/>
      <c r="B22" s="480"/>
      <c r="C22" s="481"/>
      <c r="D22" s="93" t="s">
        <v>285</v>
      </c>
      <c r="E22" s="481"/>
      <c r="F22" s="481"/>
      <c r="G22" s="93" t="s">
        <v>301</v>
      </c>
      <c r="H22" s="93" t="s">
        <v>751</v>
      </c>
    </row>
    <row r="23" spans="1:8" ht="15">
      <c r="A23" s="481"/>
      <c r="B23" s="481"/>
      <c r="C23" s="72">
        <v>6</v>
      </c>
      <c r="D23" s="72">
        <v>7</v>
      </c>
      <c r="E23" s="72">
        <v>8</v>
      </c>
      <c r="F23" s="40">
        <v>9</v>
      </c>
      <c r="G23" s="40">
        <v>10</v>
      </c>
      <c r="H23" s="40" t="s">
        <v>302</v>
      </c>
    </row>
    <row r="24" spans="1:8" ht="15">
      <c r="A24" s="40">
        <v>1</v>
      </c>
      <c r="B24" s="81" t="s">
        <v>46</v>
      </c>
      <c r="C24" s="82"/>
      <c r="D24" s="82"/>
      <c r="E24" s="82"/>
      <c r="F24" s="83"/>
      <c r="G24" s="83">
        <f>C24+D24+E24+F24</f>
        <v>0</v>
      </c>
      <c r="H24" s="83">
        <f aca="true" t="shared" si="1" ref="H24:H34">C8+G8-G24</f>
        <v>0</v>
      </c>
    </row>
    <row r="25" spans="1:8" ht="15">
      <c r="A25" s="40">
        <v>2</v>
      </c>
      <c r="B25" s="81" t="s">
        <v>47</v>
      </c>
      <c r="C25" s="82"/>
      <c r="D25" s="82"/>
      <c r="E25" s="82"/>
      <c r="F25" s="83"/>
      <c r="G25" s="83">
        <f aca="true" t="shared" si="2" ref="G25:G34">C25+D25+E25+F25</f>
        <v>0</v>
      </c>
      <c r="H25" s="83">
        <f t="shared" si="1"/>
        <v>0</v>
      </c>
    </row>
    <row r="26" spans="1:8" ht="15">
      <c r="A26" s="40">
        <v>3</v>
      </c>
      <c r="B26" s="81" t="s">
        <v>270</v>
      </c>
      <c r="C26" s="82"/>
      <c r="D26" s="82"/>
      <c r="E26" s="82"/>
      <c r="F26" s="83"/>
      <c r="G26" s="83">
        <f t="shared" si="2"/>
        <v>0</v>
      </c>
      <c r="H26" s="83">
        <f t="shared" si="1"/>
        <v>0</v>
      </c>
    </row>
    <row r="27" spans="1:8" ht="14.25">
      <c r="A27" s="15"/>
      <c r="B27" s="84" t="s">
        <v>271</v>
      </c>
      <c r="C27" s="85">
        <f>C24+C25+C26</f>
        <v>0</v>
      </c>
      <c r="D27" s="85">
        <f>D24+D25+D26</f>
        <v>0</v>
      </c>
      <c r="E27" s="85">
        <f>E24+E25+E26</f>
        <v>0</v>
      </c>
      <c r="F27" s="85">
        <f>F24+F25+F26</f>
        <v>0</v>
      </c>
      <c r="G27" s="86">
        <f t="shared" si="2"/>
        <v>0</v>
      </c>
      <c r="H27" s="86">
        <f t="shared" si="1"/>
        <v>0</v>
      </c>
    </row>
    <row r="28" spans="1:8" ht="15">
      <c r="A28" s="40">
        <v>1</v>
      </c>
      <c r="B28" s="88" t="s">
        <v>41</v>
      </c>
      <c r="C28" s="82"/>
      <c r="D28" s="82"/>
      <c r="E28" s="82"/>
      <c r="F28" s="83"/>
      <c r="G28" s="83">
        <f t="shared" si="2"/>
        <v>0</v>
      </c>
      <c r="H28" s="83">
        <f t="shared" si="1"/>
        <v>0</v>
      </c>
    </row>
    <row r="29" spans="1:8" ht="15">
      <c r="A29" s="40">
        <v>2</v>
      </c>
      <c r="B29" s="89" t="s">
        <v>298</v>
      </c>
      <c r="C29" s="82"/>
      <c r="D29" s="82"/>
      <c r="E29" s="82"/>
      <c r="F29" s="83"/>
      <c r="G29" s="83">
        <f t="shared" si="2"/>
        <v>0</v>
      </c>
      <c r="H29" s="83">
        <f t="shared" si="1"/>
        <v>0</v>
      </c>
    </row>
    <row r="30" spans="1:8" ht="15">
      <c r="A30" s="40">
        <v>3</v>
      </c>
      <c r="B30" s="90" t="s">
        <v>42</v>
      </c>
      <c r="C30" s="82"/>
      <c r="D30" s="82"/>
      <c r="E30" s="82"/>
      <c r="F30" s="83"/>
      <c r="G30" s="83">
        <f t="shared" si="2"/>
        <v>0</v>
      </c>
      <c r="H30" s="83">
        <f t="shared" si="1"/>
        <v>102210</v>
      </c>
    </row>
    <row r="31" spans="1:8" ht="15">
      <c r="A31" s="40">
        <v>4</v>
      </c>
      <c r="B31" s="89" t="s">
        <v>273</v>
      </c>
      <c r="C31" s="82"/>
      <c r="D31" s="82"/>
      <c r="E31" s="82"/>
      <c r="F31" s="83"/>
      <c r="G31" s="83">
        <f t="shared" si="2"/>
        <v>0</v>
      </c>
      <c r="H31" s="83">
        <f t="shared" si="1"/>
        <v>0</v>
      </c>
    </row>
    <row r="32" spans="1:8" ht="15">
      <c r="A32" s="40">
        <v>5</v>
      </c>
      <c r="B32" s="89" t="s">
        <v>274</v>
      </c>
      <c r="C32" s="82"/>
      <c r="D32" s="82"/>
      <c r="E32" s="82"/>
      <c r="F32" s="83"/>
      <c r="G32" s="83">
        <f t="shared" si="2"/>
        <v>0</v>
      </c>
      <c r="H32" s="83">
        <f t="shared" si="1"/>
        <v>15680</v>
      </c>
    </row>
    <row r="33" spans="1:8" ht="15">
      <c r="A33" s="40">
        <v>6</v>
      </c>
      <c r="B33" s="89" t="s">
        <v>299</v>
      </c>
      <c r="C33" s="82"/>
      <c r="D33" s="82"/>
      <c r="E33" s="82"/>
      <c r="F33" s="83"/>
      <c r="G33" s="83">
        <f t="shared" si="2"/>
        <v>0</v>
      </c>
      <c r="H33" s="83">
        <f t="shared" si="1"/>
        <v>0</v>
      </c>
    </row>
    <row r="34" spans="1:8" ht="14.25">
      <c r="A34" s="15"/>
      <c r="B34" s="91" t="s">
        <v>276</v>
      </c>
      <c r="C34" s="85">
        <f>C28+C29+C30+C31+C32+C33</f>
        <v>0</v>
      </c>
      <c r="D34" s="85">
        <f>D28+D29+D30+D31+D32+D33</f>
        <v>0</v>
      </c>
      <c r="E34" s="85">
        <f>E28+E29+E30+E31+E32+E33</f>
        <v>0</v>
      </c>
      <c r="F34" s="85">
        <f>F28+F29+F30+F31+F32+F33</f>
        <v>0</v>
      </c>
      <c r="G34" s="86">
        <f t="shared" si="2"/>
        <v>0</v>
      </c>
      <c r="H34" s="86">
        <f t="shared" si="1"/>
        <v>117890</v>
      </c>
    </row>
    <row r="35" spans="1:8" ht="9.75" customHeight="1">
      <c r="A35" s="19"/>
      <c r="B35" s="19"/>
      <c r="C35" s="170"/>
      <c r="D35" s="170"/>
      <c r="E35" s="170"/>
      <c r="F35" s="170"/>
      <c r="G35" s="170"/>
      <c r="H35" s="170"/>
    </row>
    <row r="36" spans="1:8" ht="13.5" customHeight="1">
      <c r="A36" s="80" t="s">
        <v>743</v>
      </c>
      <c r="B36" s="1"/>
      <c r="C36" s="1"/>
      <c r="D36" s="1"/>
      <c r="E36" s="1"/>
      <c r="F36" s="1"/>
      <c r="G36" s="1"/>
      <c r="H36" s="1"/>
    </row>
    <row r="37" spans="1:8" ht="9.75" customHeight="1">
      <c r="A37" s="4"/>
      <c r="B37" s="1"/>
      <c r="C37" s="1"/>
      <c r="D37" s="1"/>
      <c r="E37" s="1"/>
      <c r="F37" s="1"/>
      <c r="G37" s="1"/>
      <c r="H37" s="1"/>
    </row>
    <row r="38" spans="1:8" ht="15.75" customHeight="1">
      <c r="A38" s="4"/>
      <c r="B38" s="66" t="s">
        <v>290</v>
      </c>
      <c r="C38" s="1"/>
      <c r="D38" s="1"/>
      <c r="E38" s="1"/>
      <c r="F38" s="521" t="s">
        <v>88</v>
      </c>
      <c r="G38" s="521"/>
      <c r="H38" s="1"/>
    </row>
    <row r="39" spans="1:8" ht="15.75">
      <c r="A39" s="4"/>
      <c r="B39" s="4"/>
      <c r="C39" s="1"/>
      <c r="D39" s="1"/>
      <c r="E39" s="1"/>
      <c r="F39" s="457"/>
      <c r="G39" s="457"/>
      <c r="H39" s="1"/>
    </row>
  </sheetData>
  <sheetProtection/>
  <mergeCells count="14">
    <mergeCell ref="A2:H2"/>
    <mergeCell ref="A4:A7"/>
    <mergeCell ref="B4:B7"/>
    <mergeCell ref="D4:G4"/>
    <mergeCell ref="E5:E6"/>
    <mergeCell ref="F5:F6"/>
    <mergeCell ref="F38:G38"/>
    <mergeCell ref="F39:G39"/>
    <mergeCell ref="A20:A23"/>
    <mergeCell ref="B20:B23"/>
    <mergeCell ref="C20:G20"/>
    <mergeCell ref="C21:C22"/>
    <mergeCell ref="E21:E22"/>
    <mergeCell ref="F21:F22"/>
  </mergeCells>
  <printOptions/>
  <pageMargins left="0.9" right="0.9" top="0.25" bottom="0.25" header="0.2" footer="0.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zoomScale="90" zoomScaleNormal="90" zoomScalePageLayoutView="0" workbookViewId="0" topLeftCell="A1">
      <selection activeCell="H1" sqref="H1"/>
    </sheetView>
  </sheetViews>
  <sheetFormatPr defaultColWidth="9.140625" defaultRowHeight="15.75" customHeight="1"/>
  <cols>
    <col min="1" max="1" width="4.57421875" style="2" customWidth="1"/>
    <col min="2" max="2" width="35.7109375" style="2" customWidth="1"/>
    <col min="3" max="3" width="5.7109375" style="2" customWidth="1"/>
    <col min="4" max="4" width="15.140625" style="2" customWidth="1"/>
    <col min="5" max="5" width="5.7109375" style="2" customWidth="1"/>
    <col min="6" max="7" width="15.00390625" style="2" customWidth="1"/>
    <col min="8" max="16384" width="9.140625" style="2" customWidth="1"/>
  </cols>
  <sheetData>
    <row r="1" spans="1:7" ht="18" customHeight="1">
      <c r="A1" s="1" t="s">
        <v>787</v>
      </c>
      <c r="B1" s="16"/>
      <c r="C1" s="16"/>
      <c r="D1" s="1"/>
      <c r="E1" s="1"/>
      <c r="F1" s="1"/>
      <c r="G1" s="1"/>
    </row>
    <row r="2" spans="1:7" ht="12.75" customHeight="1">
      <c r="A2" s="16"/>
      <c r="B2" s="16"/>
      <c r="C2" s="16"/>
      <c r="D2" s="1"/>
      <c r="E2" s="1"/>
      <c r="F2" s="1"/>
      <c r="G2" s="1"/>
    </row>
    <row r="3" spans="1:7" ht="15.75" customHeight="1">
      <c r="A3" s="457" t="s">
        <v>799</v>
      </c>
      <c r="B3" s="457"/>
      <c r="C3" s="457"/>
      <c r="D3" s="457"/>
      <c r="E3" s="457"/>
      <c r="F3" s="457"/>
      <c r="G3" s="457"/>
    </row>
    <row r="4" spans="1:7" ht="12.75" customHeight="1">
      <c r="A4" s="1"/>
      <c r="B4" s="16"/>
      <c r="C4" s="16"/>
      <c r="D4" s="1"/>
      <c r="E4" s="1"/>
      <c r="F4" s="1"/>
      <c r="G4" s="1"/>
    </row>
    <row r="5" spans="1:7" ht="15.75" customHeight="1">
      <c r="A5" s="139" t="s">
        <v>257</v>
      </c>
      <c r="B5" s="536" t="s">
        <v>361</v>
      </c>
      <c r="C5" s="538"/>
      <c r="D5" s="538"/>
      <c r="E5" s="201"/>
      <c r="F5" s="12" t="s">
        <v>266</v>
      </c>
      <c r="G5" s="12" t="s">
        <v>304</v>
      </c>
    </row>
    <row r="6" spans="1:7" ht="15.75" customHeight="1">
      <c r="A6" s="12">
        <v>1</v>
      </c>
      <c r="B6" s="140" t="s">
        <v>561</v>
      </c>
      <c r="C6" s="141"/>
      <c r="D6" s="141"/>
      <c r="E6" s="141"/>
      <c r="F6" s="22">
        <v>69888</v>
      </c>
      <c r="G6" s="142"/>
    </row>
    <row r="7" spans="1:7" ht="15.75" customHeight="1">
      <c r="A7" s="12">
        <v>2</v>
      </c>
      <c r="B7" s="140" t="s">
        <v>562</v>
      </c>
      <c r="C7" s="141"/>
      <c r="D7" s="141"/>
      <c r="E7" s="141"/>
      <c r="F7" s="22">
        <f>F8+F9</f>
        <v>0</v>
      </c>
      <c r="G7" s="142"/>
    </row>
    <row r="8" spans="1:7" ht="15.75" customHeight="1">
      <c r="A8" s="68" t="s">
        <v>333</v>
      </c>
      <c r="B8" s="143" t="s">
        <v>563</v>
      </c>
      <c r="C8" s="144"/>
      <c r="D8" s="144"/>
      <c r="E8" s="144"/>
      <c r="F8" s="43"/>
      <c r="G8" s="145"/>
    </row>
    <row r="9" spans="1:7" ht="15.75" customHeight="1">
      <c r="A9" s="443" t="s">
        <v>333</v>
      </c>
      <c r="B9" s="146" t="s">
        <v>564</v>
      </c>
      <c r="C9" s="147"/>
      <c r="D9" s="147"/>
      <c r="E9" s="147"/>
      <c r="F9" s="539"/>
      <c r="G9" s="541"/>
    </row>
    <row r="10" spans="1:7" ht="15.75" customHeight="1">
      <c r="A10" s="458"/>
      <c r="B10" s="148" t="s">
        <v>565</v>
      </c>
      <c r="C10" s="103"/>
      <c r="D10" s="103"/>
      <c r="E10" s="103"/>
      <c r="F10" s="540"/>
      <c r="G10" s="542"/>
    </row>
    <row r="11" spans="1:7" ht="15.75" customHeight="1">
      <c r="A11" s="69"/>
      <c r="B11" s="79" t="s">
        <v>392</v>
      </c>
      <c r="C11" s="78"/>
      <c r="D11" s="103"/>
      <c r="E11" s="103"/>
      <c r="F11" s="193">
        <f>F6+F7</f>
        <v>69888</v>
      </c>
      <c r="G11" s="149"/>
    </row>
    <row r="12" spans="4:7" ht="15.75" customHeight="1">
      <c r="D12" s="1"/>
      <c r="E12" s="1"/>
      <c r="F12" s="1"/>
      <c r="G12" s="1"/>
    </row>
    <row r="13" spans="1:7" ht="15.75" customHeight="1">
      <c r="A13" s="457" t="s">
        <v>566</v>
      </c>
      <c r="B13" s="457"/>
      <c r="C13" s="457"/>
      <c r="D13" s="457"/>
      <c r="E13" s="457"/>
      <c r="F13" s="457"/>
      <c r="G13" s="457"/>
    </row>
    <row r="14" spans="2:7" ht="12.75" customHeight="1">
      <c r="B14" s="1"/>
      <c r="C14" s="1"/>
      <c r="D14" s="1"/>
      <c r="E14" s="1"/>
      <c r="F14" s="1"/>
      <c r="G14" s="1"/>
    </row>
    <row r="15" spans="1:7" ht="15.75" customHeight="1">
      <c r="A15" s="443" t="s">
        <v>257</v>
      </c>
      <c r="B15" s="443" t="s">
        <v>567</v>
      </c>
      <c r="C15" s="536" t="s">
        <v>755</v>
      </c>
      <c r="D15" s="537"/>
      <c r="E15" s="536" t="s">
        <v>736</v>
      </c>
      <c r="F15" s="537"/>
      <c r="G15" s="203" t="s">
        <v>568</v>
      </c>
    </row>
    <row r="16" spans="1:7" ht="15.75" customHeight="1">
      <c r="A16" s="444"/>
      <c r="B16" s="444"/>
      <c r="C16" s="276" t="s">
        <v>738</v>
      </c>
      <c r="D16" s="202" t="s">
        <v>737</v>
      </c>
      <c r="E16" s="12" t="s">
        <v>738</v>
      </c>
      <c r="F16" s="12" t="s">
        <v>737</v>
      </c>
      <c r="G16" s="204" t="s">
        <v>569</v>
      </c>
    </row>
    <row r="17" spans="1:7" ht="15.75" customHeight="1">
      <c r="A17" s="12" t="s">
        <v>509</v>
      </c>
      <c r="B17" s="12" t="s">
        <v>511</v>
      </c>
      <c r="C17" s="12"/>
      <c r="D17" s="12">
        <v>1</v>
      </c>
      <c r="E17" s="69"/>
      <c r="F17" s="69">
        <v>2</v>
      </c>
      <c r="G17" s="12" t="s">
        <v>710</v>
      </c>
    </row>
    <row r="18" spans="1:7" ht="15.75" customHeight="1">
      <c r="A18" s="12">
        <v>1</v>
      </c>
      <c r="B18" s="13" t="s">
        <v>46</v>
      </c>
      <c r="C18" s="171">
        <v>15</v>
      </c>
      <c r="D18" s="83"/>
      <c r="E18" s="171">
        <v>15</v>
      </c>
      <c r="F18" s="83"/>
      <c r="G18" s="83">
        <f>D18-F18</f>
        <v>0</v>
      </c>
    </row>
    <row r="19" spans="1:7" ht="15.75" customHeight="1">
      <c r="A19" s="12">
        <v>2</v>
      </c>
      <c r="B19" s="13" t="s">
        <v>47</v>
      </c>
      <c r="C19" s="171">
        <v>15</v>
      </c>
      <c r="D19" s="83"/>
      <c r="E19" s="171">
        <v>15</v>
      </c>
      <c r="F19" s="83"/>
      <c r="G19" s="83">
        <f aca="true" t="shared" si="0" ref="G19:G29">D19-F19</f>
        <v>0</v>
      </c>
    </row>
    <row r="20" spans="1:7" ht="15.75" customHeight="1">
      <c r="A20" s="12">
        <v>3</v>
      </c>
      <c r="B20" s="13" t="s">
        <v>270</v>
      </c>
      <c r="C20" s="171">
        <v>15</v>
      </c>
      <c r="D20" s="83"/>
      <c r="E20" s="171">
        <v>15</v>
      </c>
      <c r="F20" s="83"/>
      <c r="G20" s="83">
        <f t="shared" si="0"/>
        <v>0</v>
      </c>
    </row>
    <row r="21" spans="1:7" ht="15.75" customHeight="1">
      <c r="A21" s="12"/>
      <c r="B21" s="12" t="s">
        <v>570</v>
      </c>
      <c r="C21" s="192"/>
      <c r="D21" s="86">
        <f>D18+D19+D20</f>
        <v>0</v>
      </c>
      <c r="E21" s="192"/>
      <c r="F21" s="86">
        <f>F18+F19+F20</f>
        <v>0</v>
      </c>
      <c r="G21" s="86">
        <f t="shared" si="0"/>
        <v>0</v>
      </c>
    </row>
    <row r="22" spans="1:7" ht="15.75" customHeight="1">
      <c r="A22" s="12">
        <v>1</v>
      </c>
      <c r="B22" s="13" t="s">
        <v>41</v>
      </c>
      <c r="C22" s="171">
        <v>5</v>
      </c>
      <c r="D22" s="83"/>
      <c r="E22" s="171">
        <v>5</v>
      </c>
      <c r="F22" s="83"/>
      <c r="G22" s="83">
        <f t="shared" si="0"/>
        <v>0</v>
      </c>
    </row>
    <row r="23" spans="1:7" ht="15.75" customHeight="1">
      <c r="A23" s="12">
        <v>2</v>
      </c>
      <c r="B23" s="11" t="s">
        <v>571</v>
      </c>
      <c r="C23" s="171">
        <v>5</v>
      </c>
      <c r="D23" s="83"/>
      <c r="E23" s="171">
        <v>5</v>
      </c>
      <c r="F23" s="83"/>
      <c r="G23" s="83">
        <f t="shared" si="0"/>
        <v>0</v>
      </c>
    </row>
    <row r="24" spans="1:7" ht="15.75" customHeight="1">
      <c r="A24" s="12">
        <v>3</v>
      </c>
      <c r="B24" s="13" t="s">
        <v>42</v>
      </c>
      <c r="C24" s="171">
        <v>20</v>
      </c>
      <c r="D24" s="83">
        <v>61558</v>
      </c>
      <c r="E24" s="171">
        <v>20</v>
      </c>
      <c r="F24" s="83">
        <v>61558</v>
      </c>
      <c r="G24" s="83">
        <f t="shared" si="0"/>
        <v>0</v>
      </c>
    </row>
    <row r="25" spans="1:7" ht="15.75" customHeight="1">
      <c r="A25" s="12">
        <v>4</v>
      </c>
      <c r="B25" s="11" t="s">
        <v>273</v>
      </c>
      <c r="C25" s="171">
        <v>20</v>
      </c>
      <c r="D25" s="83"/>
      <c r="E25" s="171">
        <v>20</v>
      </c>
      <c r="F25" s="83"/>
      <c r="G25" s="83">
        <f t="shared" si="0"/>
        <v>0</v>
      </c>
    </row>
    <row r="26" spans="1:7" ht="15.75" customHeight="1">
      <c r="A26" s="12">
        <v>5</v>
      </c>
      <c r="B26" s="11" t="s">
        <v>572</v>
      </c>
      <c r="C26" s="171">
        <v>20</v>
      </c>
      <c r="D26" s="83">
        <v>8330</v>
      </c>
      <c r="E26" s="171">
        <v>20</v>
      </c>
      <c r="F26" s="83">
        <v>8330</v>
      </c>
      <c r="G26" s="83">
        <f t="shared" si="0"/>
        <v>0</v>
      </c>
    </row>
    <row r="27" spans="1:7" ht="15.75" customHeight="1">
      <c r="A27" s="12">
        <v>6</v>
      </c>
      <c r="B27" s="11" t="s">
        <v>573</v>
      </c>
      <c r="C27" s="171">
        <v>25</v>
      </c>
      <c r="D27" s="83"/>
      <c r="E27" s="171">
        <v>25</v>
      </c>
      <c r="F27" s="83"/>
      <c r="G27" s="83">
        <f t="shared" si="0"/>
        <v>0</v>
      </c>
    </row>
    <row r="28" spans="1:7" ht="15.75" customHeight="1">
      <c r="A28" s="12"/>
      <c r="B28" s="12" t="s">
        <v>574</v>
      </c>
      <c r="C28" s="12"/>
      <c r="D28" s="86">
        <f>SUM(D21:D26)</f>
        <v>69888</v>
      </c>
      <c r="E28" s="192"/>
      <c r="F28" s="86">
        <f>SUM(F21:F26)</f>
        <v>69888</v>
      </c>
      <c r="G28" s="83">
        <f t="shared" si="0"/>
        <v>0</v>
      </c>
    </row>
    <row r="29" spans="1:7" ht="15.75" customHeight="1">
      <c r="A29" s="12"/>
      <c r="B29" s="13" t="s">
        <v>575</v>
      </c>
      <c r="C29" s="13"/>
      <c r="D29" s="36">
        <f>D21+D28</f>
        <v>69888</v>
      </c>
      <c r="E29" s="205"/>
      <c r="F29" s="36">
        <f>F21+F28</f>
        <v>69888</v>
      </c>
      <c r="G29" s="36">
        <f t="shared" si="0"/>
        <v>0</v>
      </c>
    </row>
    <row r="30" spans="2:7" ht="12.75" customHeight="1">
      <c r="B30" s="1"/>
      <c r="C30" s="1"/>
      <c r="D30" s="1"/>
      <c r="E30" s="1"/>
      <c r="F30" s="1"/>
      <c r="G30" s="1"/>
    </row>
    <row r="31" spans="1:6" ht="15.75" customHeight="1">
      <c r="A31" s="150" t="s">
        <v>304</v>
      </c>
      <c r="B31" s="80"/>
      <c r="C31" s="80"/>
      <c r="D31" s="80"/>
      <c r="E31" s="80"/>
      <c r="F31" s="80"/>
    </row>
    <row r="32" spans="1:6" ht="15.75" customHeight="1">
      <c r="A32" s="150" t="s">
        <v>765</v>
      </c>
      <c r="B32" s="80"/>
      <c r="C32" s="80"/>
      <c r="D32" s="80"/>
      <c r="E32" s="80"/>
      <c r="F32" s="80"/>
    </row>
    <row r="33" spans="1:6" ht="15.75" customHeight="1">
      <c r="A33" s="150" t="s">
        <v>576</v>
      </c>
      <c r="B33" s="80"/>
      <c r="C33" s="80"/>
      <c r="D33" s="80"/>
      <c r="E33" s="80"/>
      <c r="F33" s="80"/>
    </row>
    <row r="34" spans="1:6" ht="15.75" customHeight="1">
      <c r="A34" s="150"/>
      <c r="B34" s="80"/>
      <c r="C34" s="80"/>
      <c r="D34" s="80"/>
      <c r="E34" s="80"/>
      <c r="F34" s="80"/>
    </row>
    <row r="35" spans="2:7" ht="15.75" customHeight="1">
      <c r="B35" s="66" t="s">
        <v>290</v>
      </c>
      <c r="C35" s="66"/>
      <c r="D35" s="80"/>
      <c r="E35" s="80"/>
      <c r="F35" s="80"/>
      <c r="G35" s="80"/>
    </row>
    <row r="36" spans="2:7" ht="15.75" customHeight="1">
      <c r="B36" s="4"/>
      <c r="C36" s="4"/>
      <c r="D36" s="80"/>
      <c r="E36" s="80"/>
      <c r="F36" s="80"/>
      <c r="G36" s="80"/>
    </row>
    <row r="37" spans="2:7" ht="15.75" customHeight="1">
      <c r="B37" s="80"/>
      <c r="C37" s="80"/>
      <c r="D37" s="80"/>
      <c r="E37" s="80"/>
      <c r="F37" s="80"/>
      <c r="G37" s="80"/>
    </row>
    <row r="38" spans="2:7" ht="15.75" customHeight="1">
      <c r="B38" s="80"/>
      <c r="C38" s="80"/>
      <c r="D38" s="80"/>
      <c r="E38" s="80"/>
      <c r="F38" s="80"/>
      <c r="G38" s="80"/>
    </row>
  </sheetData>
  <sheetProtection/>
  <mergeCells count="10">
    <mergeCell ref="C15:D15"/>
    <mergeCell ref="A15:A16"/>
    <mergeCell ref="B15:B16"/>
    <mergeCell ref="A3:G3"/>
    <mergeCell ref="B5:D5"/>
    <mergeCell ref="A9:A10"/>
    <mergeCell ref="F9:F10"/>
    <mergeCell ref="G9:G10"/>
    <mergeCell ref="A13:G13"/>
    <mergeCell ref="E15:F15"/>
  </mergeCells>
  <printOptions/>
  <pageMargins left="0.5" right="0.5" top="0.75" bottom="0.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selection activeCell="H1" sqref="H1"/>
    </sheetView>
  </sheetViews>
  <sheetFormatPr defaultColWidth="9.140625" defaultRowHeight="12.75"/>
  <cols>
    <col min="1" max="1" width="4.7109375" style="2" customWidth="1"/>
    <col min="2" max="2" width="36.7109375" style="2" customWidth="1"/>
    <col min="3" max="3" width="9.57421875" style="2" customWidth="1"/>
    <col min="4" max="4" width="10.00390625" style="2" customWidth="1"/>
    <col min="5" max="5" width="12.7109375" style="2" customWidth="1"/>
    <col min="6" max="6" width="14.7109375" style="2" customWidth="1"/>
    <col min="7" max="7" width="11.7109375" style="2" customWidth="1"/>
    <col min="8" max="16384" width="9.140625" style="2" customWidth="1"/>
  </cols>
  <sheetData>
    <row r="1" spans="1:7" ht="18" customHeight="1">
      <c r="A1" s="1" t="s">
        <v>787</v>
      </c>
      <c r="B1" s="51"/>
      <c r="C1" s="4"/>
      <c r="D1" s="51"/>
      <c r="E1" s="51"/>
      <c r="F1" s="51"/>
      <c r="G1" s="51"/>
    </row>
    <row r="2" spans="1:7" ht="12" customHeight="1">
      <c r="A2" s="179"/>
      <c r="B2" s="51"/>
      <c r="C2" s="4"/>
      <c r="D2" s="51"/>
      <c r="E2" s="51"/>
      <c r="F2" s="51"/>
      <c r="G2" s="51"/>
    </row>
    <row r="3" spans="1:7" ht="15.75" customHeight="1">
      <c r="A3" s="478" t="s">
        <v>798</v>
      </c>
      <c r="B3" s="478"/>
      <c r="C3" s="478"/>
      <c r="D3" s="478"/>
      <c r="E3" s="478"/>
      <c r="F3" s="478"/>
      <c r="G3" s="478"/>
    </row>
    <row r="4" spans="1:7" ht="12.75">
      <c r="A4" s="166"/>
      <c r="B4" s="167"/>
      <c r="C4" s="166"/>
      <c r="D4" s="167"/>
      <c r="E4" s="167"/>
      <c r="F4" s="167"/>
      <c r="G4" s="167"/>
    </row>
    <row r="5" spans="1:7" ht="15.75">
      <c r="A5" s="443" t="s">
        <v>257</v>
      </c>
      <c r="B5" s="443" t="s">
        <v>319</v>
      </c>
      <c r="C5" s="68" t="s">
        <v>320</v>
      </c>
      <c r="D5" s="443" t="s">
        <v>321</v>
      </c>
      <c r="E5" s="68" t="s">
        <v>322</v>
      </c>
      <c r="F5" s="210" t="s">
        <v>323</v>
      </c>
      <c r="G5" s="443" t="s">
        <v>304</v>
      </c>
    </row>
    <row r="6" spans="1:7" ht="13.5" customHeight="1">
      <c r="A6" s="444"/>
      <c r="B6" s="444"/>
      <c r="C6" s="69" t="s">
        <v>324</v>
      </c>
      <c r="D6" s="444"/>
      <c r="E6" s="69" t="s">
        <v>325</v>
      </c>
      <c r="F6" s="211" t="s">
        <v>748</v>
      </c>
      <c r="G6" s="444"/>
    </row>
    <row r="7" spans="1:7" ht="12" customHeight="1">
      <c r="A7" s="97"/>
      <c r="B7" s="97"/>
      <c r="C7" s="6"/>
      <c r="D7" s="97"/>
      <c r="E7" s="6"/>
      <c r="F7" s="97"/>
      <c r="G7" s="97"/>
    </row>
    <row r="8" spans="1:7" ht="15" customHeight="1">
      <c r="A8" s="19"/>
      <c r="B8" s="168" t="s">
        <v>40</v>
      </c>
      <c r="C8" s="169"/>
      <c r="D8" s="169"/>
      <c r="E8" s="169"/>
      <c r="F8" s="170"/>
      <c r="G8" s="170"/>
    </row>
    <row r="9" spans="1:7" ht="15" customHeight="1">
      <c r="A9" s="40"/>
      <c r="B9" s="40"/>
      <c r="C9" s="171"/>
      <c r="D9" s="171"/>
      <c r="E9" s="171"/>
      <c r="F9" s="83">
        <f>D9*E9</f>
        <v>0</v>
      </c>
      <c r="G9" s="83"/>
    </row>
    <row r="10" spans="1:7" ht="15" customHeight="1">
      <c r="A10" s="40"/>
      <c r="B10" s="40"/>
      <c r="C10" s="171"/>
      <c r="D10" s="171"/>
      <c r="E10" s="171"/>
      <c r="F10" s="83">
        <f>D10*E10</f>
        <v>0</v>
      </c>
      <c r="G10" s="83"/>
    </row>
    <row r="11" spans="1:7" ht="15" customHeight="1">
      <c r="A11" s="40"/>
      <c r="B11" s="40" t="s">
        <v>266</v>
      </c>
      <c r="C11" s="171"/>
      <c r="D11" s="171"/>
      <c r="E11" s="171"/>
      <c r="F11" s="86">
        <f>SUM(F9:F10)</f>
        <v>0</v>
      </c>
      <c r="G11" s="86"/>
    </row>
    <row r="12" spans="1:7" ht="12" customHeight="1">
      <c r="A12" s="75"/>
      <c r="B12" s="49"/>
      <c r="C12" s="172"/>
      <c r="D12" s="172"/>
      <c r="E12" s="172"/>
      <c r="F12" s="170"/>
      <c r="G12" s="170"/>
    </row>
    <row r="13" spans="1:7" ht="14.25">
      <c r="A13" s="19"/>
      <c r="B13" s="168" t="s">
        <v>41</v>
      </c>
      <c r="C13" s="169"/>
      <c r="D13" s="169"/>
      <c r="E13" s="169"/>
      <c r="F13" s="170"/>
      <c r="G13" s="170"/>
    </row>
    <row r="14" spans="1:7" ht="15" customHeight="1">
      <c r="A14" s="40"/>
      <c r="B14" s="174"/>
      <c r="C14" s="171"/>
      <c r="D14" s="171"/>
      <c r="E14" s="171"/>
      <c r="F14" s="83">
        <f>D14*E14</f>
        <v>0</v>
      </c>
      <c r="G14" s="83"/>
    </row>
    <row r="15" spans="1:7" ht="15" customHeight="1">
      <c r="A15" s="40"/>
      <c r="B15" s="174"/>
      <c r="C15" s="171"/>
      <c r="D15" s="171"/>
      <c r="E15" s="171"/>
      <c r="F15" s="83">
        <f>D15*E15</f>
        <v>0</v>
      </c>
      <c r="G15" s="83"/>
    </row>
    <row r="16" spans="1:7" ht="15" customHeight="1">
      <c r="A16" s="40"/>
      <c r="B16" s="175" t="s">
        <v>266</v>
      </c>
      <c r="C16" s="171"/>
      <c r="D16" s="171"/>
      <c r="E16" s="171"/>
      <c r="F16" s="86">
        <f>SUM(F14:F15)</f>
        <v>0</v>
      </c>
      <c r="G16" s="83"/>
    </row>
    <row r="17" spans="1:7" ht="12" customHeight="1">
      <c r="A17" s="75"/>
      <c r="B17" s="49"/>
      <c r="C17" s="172"/>
      <c r="D17" s="172"/>
      <c r="E17" s="172"/>
      <c r="F17" s="170"/>
      <c r="G17" s="173"/>
    </row>
    <row r="18" spans="1:7" ht="15" customHeight="1">
      <c r="A18" s="19"/>
      <c r="B18" s="168" t="s">
        <v>298</v>
      </c>
      <c r="C18" s="169"/>
      <c r="D18" s="169"/>
      <c r="E18" s="169"/>
      <c r="F18" s="170"/>
      <c r="G18" s="170"/>
    </row>
    <row r="19" spans="1:7" ht="15" customHeight="1">
      <c r="A19" s="40"/>
      <c r="B19" s="40"/>
      <c r="C19" s="171"/>
      <c r="D19" s="171"/>
      <c r="E19" s="171"/>
      <c r="F19" s="83">
        <f>D19*E19</f>
        <v>0</v>
      </c>
      <c r="G19" s="83"/>
    </row>
    <row r="20" spans="1:7" ht="15" customHeight="1">
      <c r="A20" s="40"/>
      <c r="B20" s="175"/>
      <c r="C20" s="171"/>
      <c r="D20" s="171"/>
      <c r="E20" s="171"/>
      <c r="F20" s="83">
        <f>D20*E20</f>
        <v>0</v>
      </c>
      <c r="G20" s="83"/>
    </row>
    <row r="21" spans="1:7" ht="15" customHeight="1">
      <c r="A21" s="40"/>
      <c r="B21" s="40" t="s">
        <v>266</v>
      </c>
      <c r="C21" s="171"/>
      <c r="D21" s="171"/>
      <c r="E21" s="171"/>
      <c r="F21" s="86">
        <f>SUM(F19:F20)</f>
        <v>0</v>
      </c>
      <c r="G21" s="83"/>
    </row>
    <row r="22" spans="1:7" ht="12" customHeight="1">
      <c r="A22" s="75"/>
      <c r="B22" s="49"/>
      <c r="C22" s="172"/>
      <c r="D22" s="172"/>
      <c r="E22" s="172"/>
      <c r="F22" s="170"/>
      <c r="G22" s="173"/>
    </row>
    <row r="23" spans="1:7" ht="15" customHeight="1">
      <c r="A23" s="19"/>
      <c r="B23" s="168" t="s">
        <v>42</v>
      </c>
      <c r="C23" s="169"/>
      <c r="D23" s="169"/>
      <c r="E23" s="169"/>
      <c r="F23" s="170"/>
      <c r="G23" s="170"/>
    </row>
    <row r="24" spans="1:7" ht="15" customHeight="1">
      <c r="A24" s="40">
        <v>1</v>
      </c>
      <c r="B24" s="175" t="s">
        <v>813</v>
      </c>
      <c r="C24" s="171" t="s">
        <v>814</v>
      </c>
      <c r="D24" s="171">
        <v>1</v>
      </c>
      <c r="E24" s="171">
        <v>217778</v>
      </c>
      <c r="F24" s="83">
        <f>D24*E24</f>
        <v>217778</v>
      </c>
      <c r="G24" s="83"/>
    </row>
    <row r="25" spans="1:7" ht="15" customHeight="1">
      <c r="A25" s="40">
        <v>2</v>
      </c>
      <c r="B25" s="175" t="s">
        <v>813</v>
      </c>
      <c r="C25" s="171" t="s">
        <v>814</v>
      </c>
      <c r="D25" s="171">
        <v>2</v>
      </c>
      <c r="E25" s="171">
        <v>65333</v>
      </c>
      <c r="F25" s="83">
        <f>D25*E25</f>
        <v>130666</v>
      </c>
      <c r="G25" s="83"/>
    </row>
    <row r="26" spans="1:7" ht="15" customHeight="1">
      <c r="A26" s="40"/>
      <c r="B26" s="175"/>
      <c r="C26" s="171"/>
      <c r="D26" s="171"/>
      <c r="E26" s="171"/>
      <c r="F26" s="83">
        <f>D26*E26</f>
        <v>0</v>
      </c>
      <c r="G26" s="83"/>
    </row>
    <row r="27" spans="1:7" ht="15" customHeight="1">
      <c r="A27" s="40"/>
      <c r="B27" s="175"/>
      <c r="C27" s="171"/>
      <c r="D27" s="171"/>
      <c r="E27" s="171"/>
      <c r="F27" s="83">
        <f>D27*E27</f>
        <v>0</v>
      </c>
      <c r="G27" s="83"/>
    </row>
    <row r="28" spans="1:7" ht="15" customHeight="1">
      <c r="A28" s="40"/>
      <c r="B28" s="40" t="s">
        <v>266</v>
      </c>
      <c r="C28" s="171"/>
      <c r="D28" s="171"/>
      <c r="E28" s="171"/>
      <c r="F28" s="86">
        <f>SUM(F24:F27)</f>
        <v>348444</v>
      </c>
      <c r="G28" s="83"/>
    </row>
    <row r="29" spans="1:7" ht="12" customHeight="1">
      <c r="A29" s="75"/>
      <c r="B29" s="49"/>
      <c r="C29" s="172"/>
      <c r="D29" s="172"/>
      <c r="E29" s="172"/>
      <c r="F29" s="170"/>
      <c r="G29" s="173"/>
    </row>
    <row r="30" spans="1:7" ht="15" customHeight="1">
      <c r="A30" s="19"/>
      <c r="B30" s="168" t="s">
        <v>273</v>
      </c>
      <c r="C30" s="169"/>
      <c r="D30" s="169"/>
      <c r="E30" s="169"/>
      <c r="F30" s="169"/>
      <c r="G30" s="169" t="s">
        <v>677</v>
      </c>
    </row>
    <row r="31" spans="1:7" ht="15" customHeight="1">
      <c r="A31" s="40">
        <v>1</v>
      </c>
      <c r="B31" s="175" t="s">
        <v>968</v>
      </c>
      <c r="C31" s="171" t="s">
        <v>814</v>
      </c>
      <c r="D31" s="171">
        <v>1</v>
      </c>
      <c r="E31" s="171">
        <v>1884482</v>
      </c>
      <c r="F31" s="83">
        <f>D31*E31</f>
        <v>1884482</v>
      </c>
      <c r="G31" s="405"/>
    </row>
    <row r="32" spans="1:7" ht="15" customHeight="1">
      <c r="A32" s="40">
        <v>2</v>
      </c>
      <c r="B32" s="175" t="s">
        <v>968</v>
      </c>
      <c r="C32" s="171" t="s">
        <v>814</v>
      </c>
      <c r="D32" s="171">
        <v>1</v>
      </c>
      <c r="E32" s="171">
        <v>490318</v>
      </c>
      <c r="F32" s="83">
        <f>D32*E32</f>
        <v>490318</v>
      </c>
      <c r="G32" s="405"/>
    </row>
    <row r="33" spans="1:7" ht="15" customHeight="1">
      <c r="A33" s="40"/>
      <c r="B33" s="175"/>
      <c r="C33" s="171"/>
      <c r="D33" s="171"/>
      <c r="E33" s="171"/>
      <c r="F33" s="83">
        <f>D33*E33</f>
        <v>0</v>
      </c>
      <c r="G33" s="83"/>
    </row>
    <row r="34" spans="1:7" ht="15" customHeight="1">
      <c r="A34" s="40"/>
      <c r="B34" s="40" t="s">
        <v>266</v>
      </c>
      <c r="C34" s="171"/>
      <c r="D34" s="171"/>
      <c r="E34" s="171"/>
      <c r="F34" s="86">
        <f>SUM(F31:F33)</f>
        <v>2374800</v>
      </c>
      <c r="G34" s="83"/>
    </row>
    <row r="35" spans="1:7" ht="12" customHeight="1">
      <c r="A35" s="75"/>
      <c r="B35" s="49"/>
      <c r="C35" s="172"/>
      <c r="D35" s="172"/>
      <c r="E35" s="172"/>
      <c r="F35" s="170"/>
      <c r="G35" s="173"/>
    </row>
    <row r="36" spans="1:7" ht="15" customHeight="1">
      <c r="A36" s="19"/>
      <c r="B36" s="168" t="s">
        <v>274</v>
      </c>
      <c r="C36" s="169"/>
      <c r="D36" s="169"/>
      <c r="E36" s="169"/>
      <c r="F36" s="170"/>
      <c r="G36" s="170"/>
    </row>
    <row r="37" spans="1:7" ht="15" customHeight="1">
      <c r="A37" s="40">
        <v>1</v>
      </c>
      <c r="B37" s="175" t="s">
        <v>815</v>
      </c>
      <c r="C37" s="171" t="s">
        <v>814</v>
      </c>
      <c r="D37" s="171">
        <v>1</v>
      </c>
      <c r="E37" s="171">
        <v>16100</v>
      </c>
      <c r="F37" s="83">
        <f>D37*E37</f>
        <v>16100</v>
      </c>
      <c r="G37" s="83"/>
    </row>
    <row r="38" spans="1:7" ht="15" customHeight="1">
      <c r="A38" s="40">
        <v>2</v>
      </c>
      <c r="B38" s="175" t="s">
        <v>816</v>
      </c>
      <c r="C38" s="171" t="s">
        <v>814</v>
      </c>
      <c r="D38" s="171">
        <v>1</v>
      </c>
      <c r="E38" s="171">
        <v>1867</v>
      </c>
      <c r="F38" s="83">
        <f>D38*E38</f>
        <v>1867</v>
      </c>
      <c r="G38" s="83"/>
    </row>
    <row r="39" spans="1:7" ht="15" customHeight="1">
      <c r="A39" s="40">
        <v>3</v>
      </c>
      <c r="B39" s="175" t="s">
        <v>817</v>
      </c>
      <c r="C39" s="171" t="s">
        <v>814</v>
      </c>
      <c r="D39" s="171">
        <v>1</v>
      </c>
      <c r="E39" s="171">
        <v>31033</v>
      </c>
      <c r="F39" s="83">
        <f>D39*E39</f>
        <v>31033</v>
      </c>
      <c r="G39" s="83"/>
    </row>
    <row r="40" spans="1:7" ht="15" customHeight="1">
      <c r="A40" s="40"/>
      <c r="B40" s="175"/>
      <c r="C40" s="171"/>
      <c r="D40" s="171"/>
      <c r="E40" s="171"/>
      <c r="F40" s="83">
        <f>D40*E40</f>
        <v>0</v>
      </c>
      <c r="G40" s="83"/>
    </row>
    <row r="41" spans="1:7" ht="15" customHeight="1">
      <c r="A41" s="40"/>
      <c r="B41" s="175"/>
      <c r="C41" s="171"/>
      <c r="D41" s="171"/>
      <c r="E41" s="171"/>
      <c r="F41" s="83">
        <f>D41*E41</f>
        <v>0</v>
      </c>
      <c r="G41" s="83"/>
    </row>
    <row r="42" spans="1:7" ht="15" customHeight="1">
      <c r="A42" s="40"/>
      <c r="B42" s="40" t="s">
        <v>266</v>
      </c>
      <c r="C42" s="171"/>
      <c r="D42" s="171"/>
      <c r="E42" s="171"/>
      <c r="F42" s="86">
        <f>SUM(F37:F41)</f>
        <v>49000</v>
      </c>
      <c r="G42" s="83"/>
    </row>
    <row r="43" spans="1:7" ht="12" customHeight="1">
      <c r="A43" s="75"/>
      <c r="B43" s="49"/>
      <c r="C43" s="172"/>
      <c r="D43" s="172"/>
      <c r="E43" s="172"/>
      <c r="F43" s="170"/>
      <c r="G43" s="173"/>
    </row>
    <row r="44" spans="1:7" ht="14.25">
      <c r="A44" s="19"/>
      <c r="B44" s="168" t="s">
        <v>326</v>
      </c>
      <c r="C44" s="169"/>
      <c r="D44" s="169"/>
      <c r="E44" s="169"/>
      <c r="F44" s="170"/>
      <c r="G44" s="170"/>
    </row>
    <row r="45" spans="1:7" ht="15" customHeight="1">
      <c r="A45" s="40"/>
      <c r="B45" s="175"/>
      <c r="C45" s="171"/>
      <c r="D45" s="171"/>
      <c r="E45" s="171"/>
      <c r="F45" s="83">
        <f>D45*E45</f>
        <v>0</v>
      </c>
      <c r="G45" s="83"/>
    </row>
    <row r="46" spans="1:7" ht="15" customHeight="1">
      <c r="A46" s="40"/>
      <c r="B46" s="175"/>
      <c r="C46" s="171"/>
      <c r="D46" s="171"/>
      <c r="E46" s="171"/>
      <c r="F46" s="83">
        <f>D46*E46</f>
        <v>0</v>
      </c>
      <c r="G46" s="83"/>
    </row>
    <row r="47" spans="1:7" ht="15" customHeight="1">
      <c r="A47" s="40"/>
      <c r="B47" s="40" t="s">
        <v>266</v>
      </c>
      <c r="C47" s="171"/>
      <c r="D47" s="171"/>
      <c r="E47" s="171"/>
      <c r="F47" s="86">
        <f>SUM(F45:F46)</f>
        <v>0</v>
      </c>
      <c r="G47" s="83"/>
    </row>
    <row r="48" spans="1:7" ht="13.5" customHeight="1">
      <c r="A48" s="75"/>
      <c r="B48" s="49"/>
      <c r="C48" s="172"/>
      <c r="D48" s="172"/>
      <c r="E48" s="172"/>
      <c r="F48" s="170"/>
      <c r="G48" s="173"/>
    </row>
    <row r="49" spans="1:7" ht="19.5" customHeight="1">
      <c r="A49" s="107"/>
      <c r="B49" s="176" t="s">
        <v>327</v>
      </c>
      <c r="C49" s="177"/>
      <c r="D49" s="177"/>
      <c r="E49" s="177"/>
      <c r="F49" s="178">
        <f>F11+F16+F21+F28+F34+F42+F47</f>
        <v>2772244</v>
      </c>
      <c r="G49" s="178"/>
    </row>
    <row r="50" spans="1:7" ht="12" customHeight="1">
      <c r="A50" s="75"/>
      <c r="B50" s="49"/>
      <c r="C50" s="75"/>
      <c r="D50" s="75"/>
      <c r="E50" s="172"/>
      <c r="F50" s="172"/>
      <c r="G50" s="50"/>
    </row>
    <row r="51" spans="1:7" ht="15">
      <c r="A51" s="75"/>
      <c r="B51" s="172" t="s">
        <v>290</v>
      </c>
      <c r="C51" s="75"/>
      <c r="D51" s="75"/>
      <c r="E51" s="526" t="s">
        <v>88</v>
      </c>
      <c r="F51" s="526"/>
      <c r="G51" s="50"/>
    </row>
    <row r="52" spans="1:7" ht="15.75">
      <c r="A52" s="75"/>
      <c r="B52" s="21"/>
      <c r="C52" s="6"/>
      <c r="D52" s="21"/>
      <c r="E52" s="477"/>
      <c r="F52" s="477"/>
      <c r="G52" s="21"/>
    </row>
    <row r="53" ht="12.75">
      <c r="F53" s="381"/>
    </row>
  </sheetData>
  <sheetProtection/>
  <mergeCells count="7">
    <mergeCell ref="E52:F52"/>
    <mergeCell ref="A3:G3"/>
    <mergeCell ref="A5:A6"/>
    <mergeCell ref="B5:B6"/>
    <mergeCell ref="D5:D6"/>
    <mergeCell ref="G5:G6"/>
    <mergeCell ref="E51:F51"/>
  </mergeCells>
  <printOptions/>
  <pageMargins left="0.3" right="0.3" top="0.25" bottom="0.2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1"/>
  <sheetViews>
    <sheetView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5.7109375" style="2" customWidth="1"/>
    <col min="2" max="2" width="55.140625" style="2" customWidth="1"/>
    <col min="3" max="3" width="16.7109375" style="2" customWidth="1"/>
    <col min="4" max="4" width="16.57421875" style="2" customWidth="1"/>
    <col min="5" max="16384" width="9.140625" style="2" customWidth="1"/>
  </cols>
  <sheetData>
    <row r="1" spans="1:4" ht="18" customHeight="1">
      <c r="A1" s="1" t="s">
        <v>787</v>
      </c>
      <c r="B1" s="52"/>
      <c r="C1" s="52"/>
      <c r="D1" s="52"/>
    </row>
    <row r="2" spans="1:4" ht="12" customHeight="1">
      <c r="A2" s="5"/>
      <c r="B2" s="70"/>
      <c r="C2" s="70"/>
      <c r="D2" s="70"/>
    </row>
    <row r="3" spans="1:4" ht="15.75">
      <c r="A3" s="457" t="s">
        <v>179</v>
      </c>
      <c r="B3" s="457"/>
      <c r="C3" s="457"/>
      <c r="D3" s="457"/>
    </row>
    <row r="4" spans="1:4" ht="15.75">
      <c r="A4" s="478" t="s">
        <v>797</v>
      </c>
      <c r="B4" s="478"/>
      <c r="C4" s="478"/>
      <c r="D4" s="478"/>
    </row>
    <row r="5" spans="1:4" ht="12" customHeight="1">
      <c r="A5" s="25"/>
      <c r="B5" s="234"/>
      <c r="C5" s="234"/>
      <c r="D5" s="213"/>
    </row>
    <row r="6" spans="1:4" ht="18" customHeight="1">
      <c r="A6" s="210" t="s">
        <v>257</v>
      </c>
      <c r="B6" s="235" t="s">
        <v>361</v>
      </c>
      <c r="C6" s="235" t="s">
        <v>266</v>
      </c>
      <c r="D6" s="235" t="s">
        <v>304</v>
      </c>
    </row>
    <row r="7" spans="1:4" ht="15.75" customHeight="1">
      <c r="A7" s="12">
        <v>1</v>
      </c>
      <c r="B7" s="11" t="s">
        <v>753</v>
      </c>
      <c r="C7" s="236"/>
      <c r="D7" s="11"/>
    </row>
    <row r="8" spans="1:4" ht="15.75">
      <c r="A8" s="12">
        <v>2</v>
      </c>
      <c r="B8" s="11" t="s">
        <v>362</v>
      </c>
      <c r="C8" s="236"/>
      <c r="D8" s="11"/>
    </row>
    <row r="9" spans="1:4" ht="15.75">
      <c r="A9" s="12">
        <v>3</v>
      </c>
      <c r="B9" s="11" t="s">
        <v>363</v>
      </c>
      <c r="C9" s="236">
        <v>360000</v>
      </c>
      <c r="D9" s="11"/>
    </row>
    <row r="10" spans="1:4" ht="15.75">
      <c r="A10" s="12">
        <v>4</v>
      </c>
      <c r="B10" s="11" t="s">
        <v>364</v>
      </c>
      <c r="C10" s="236">
        <v>219940</v>
      </c>
      <c r="D10" s="11"/>
    </row>
    <row r="11" spans="1:4" ht="15.75">
      <c r="A11" s="12">
        <v>5</v>
      </c>
      <c r="B11" s="11" t="s">
        <v>365</v>
      </c>
      <c r="C11" s="236">
        <v>41012</v>
      </c>
      <c r="D11" s="11"/>
    </row>
    <row r="12" spans="1:4" ht="15.75">
      <c r="A12" s="12">
        <v>6</v>
      </c>
      <c r="B12" s="11" t="s">
        <v>366</v>
      </c>
      <c r="C12" s="236"/>
      <c r="D12" s="11"/>
    </row>
    <row r="13" spans="1:4" ht="15.75">
      <c r="A13" s="12">
        <v>7</v>
      </c>
      <c r="B13" s="11" t="s">
        <v>367</v>
      </c>
      <c r="C13" s="236"/>
      <c r="D13" s="11"/>
    </row>
    <row r="14" spans="1:4" ht="15.75">
      <c r="A14" s="12">
        <v>8</v>
      </c>
      <c r="B14" s="11" t="s">
        <v>368</v>
      </c>
      <c r="C14" s="236">
        <v>90000</v>
      </c>
      <c r="D14" s="11"/>
    </row>
    <row r="15" spans="1:4" ht="15.75">
      <c r="A15" s="68">
        <v>9</v>
      </c>
      <c r="B15" s="42" t="s">
        <v>369</v>
      </c>
      <c r="C15" s="237"/>
      <c r="D15" s="42"/>
    </row>
    <row r="16" spans="1:4" ht="15.75">
      <c r="A16" s="443">
        <v>10</v>
      </c>
      <c r="B16" s="238" t="s">
        <v>370</v>
      </c>
      <c r="C16" s="539">
        <v>5833</v>
      </c>
      <c r="D16" s="443"/>
    </row>
    <row r="17" spans="1:4" ht="15" customHeight="1">
      <c r="A17" s="444"/>
      <c r="B17" s="239" t="s">
        <v>371</v>
      </c>
      <c r="C17" s="540"/>
      <c r="D17" s="444"/>
    </row>
    <row r="18" spans="1:4" ht="15.75">
      <c r="A18" s="69">
        <v>11</v>
      </c>
      <c r="B18" s="44" t="s">
        <v>372</v>
      </c>
      <c r="C18" s="240"/>
      <c r="D18" s="44"/>
    </row>
    <row r="19" spans="1:4" ht="15.75">
      <c r="A19" s="12">
        <v>12</v>
      </c>
      <c r="B19" s="11" t="s">
        <v>373</v>
      </c>
      <c r="C19" s="236"/>
      <c r="D19" s="11"/>
    </row>
    <row r="20" spans="1:4" ht="15.75">
      <c r="A20" s="12">
        <v>13</v>
      </c>
      <c r="B20" s="11" t="s">
        <v>374</v>
      </c>
      <c r="C20" s="236">
        <v>65613</v>
      </c>
      <c r="D20" s="11"/>
    </row>
    <row r="21" spans="1:4" ht="15.75">
      <c r="A21" s="12">
        <v>14</v>
      </c>
      <c r="B21" s="11" t="s">
        <v>375</v>
      </c>
      <c r="C21" s="236"/>
      <c r="D21" s="11"/>
    </row>
    <row r="22" spans="1:4" ht="15.75">
      <c r="A22" s="12">
        <v>15</v>
      </c>
      <c r="B22" s="11" t="s">
        <v>376</v>
      </c>
      <c r="C22" s="236">
        <v>63423</v>
      </c>
      <c r="D22" s="11"/>
    </row>
    <row r="23" spans="1:4" ht="15.75">
      <c r="A23" s="12">
        <v>16</v>
      </c>
      <c r="B23" s="11" t="s">
        <v>377</v>
      </c>
      <c r="C23" s="236">
        <v>67240</v>
      </c>
      <c r="D23" s="11"/>
    </row>
    <row r="24" spans="1:4" ht="15.75">
      <c r="A24" s="12">
        <v>17</v>
      </c>
      <c r="B24" s="11" t="s">
        <v>378</v>
      </c>
      <c r="C24" s="236"/>
      <c r="D24" s="11"/>
    </row>
    <row r="25" spans="1:4" ht="15.75">
      <c r="A25" s="12">
        <v>18</v>
      </c>
      <c r="B25" s="11" t="s">
        <v>379</v>
      </c>
      <c r="C25" s="236"/>
      <c r="D25" s="11"/>
    </row>
    <row r="26" spans="1:4" ht="15.75">
      <c r="A26" s="12">
        <v>19</v>
      </c>
      <c r="B26" s="11" t="s">
        <v>380</v>
      </c>
      <c r="C26" s="236"/>
      <c r="D26" s="11"/>
    </row>
    <row r="27" spans="1:4" ht="15.75">
      <c r="A27" s="12">
        <v>20</v>
      </c>
      <c r="B27" s="11" t="s">
        <v>381</v>
      </c>
      <c r="C27" s="236"/>
      <c r="D27" s="11"/>
    </row>
    <row r="28" spans="1:4" ht="15.75">
      <c r="A28" s="12">
        <v>21</v>
      </c>
      <c r="B28" s="11" t="s">
        <v>382</v>
      </c>
      <c r="C28" s="236">
        <v>286828</v>
      </c>
      <c r="D28" s="11"/>
    </row>
    <row r="29" spans="1:4" ht="15.75" customHeight="1">
      <c r="A29" s="68">
        <v>22</v>
      </c>
      <c r="B29" s="11" t="s">
        <v>383</v>
      </c>
      <c r="C29" s="237">
        <v>1650</v>
      </c>
      <c r="D29" s="42"/>
    </row>
    <row r="30" spans="1:4" ht="15.75">
      <c r="A30" s="443">
        <v>23</v>
      </c>
      <c r="B30" s="101" t="s">
        <v>384</v>
      </c>
      <c r="C30" s="539">
        <v>20384</v>
      </c>
      <c r="D30" s="443"/>
    </row>
    <row r="31" spans="1:4" ht="15" customHeight="1">
      <c r="A31" s="444"/>
      <c r="B31" s="108" t="s">
        <v>385</v>
      </c>
      <c r="C31" s="540"/>
      <c r="D31" s="444"/>
    </row>
    <row r="32" spans="1:4" ht="15.75">
      <c r="A32" s="69">
        <v>24</v>
      </c>
      <c r="B32" s="44" t="s">
        <v>386</v>
      </c>
      <c r="C32" s="241">
        <f>C33+C34</f>
        <v>0</v>
      </c>
      <c r="D32" s="44"/>
    </row>
    <row r="33" spans="1:4" ht="15.75">
      <c r="A33" s="109" t="s">
        <v>333</v>
      </c>
      <c r="B33" s="44" t="s">
        <v>387</v>
      </c>
      <c r="C33" s="240"/>
      <c r="D33" s="44"/>
    </row>
    <row r="34" spans="1:4" ht="15.75">
      <c r="A34" s="110" t="s">
        <v>333</v>
      </c>
      <c r="B34" s="42" t="s">
        <v>388</v>
      </c>
      <c r="C34" s="237"/>
      <c r="D34" s="42"/>
    </row>
    <row r="35" spans="1:4" ht="15.75">
      <c r="A35" s="111">
        <v>25</v>
      </c>
      <c r="B35" s="11" t="s">
        <v>389</v>
      </c>
      <c r="C35" s="242">
        <f>C36+C37</f>
        <v>0</v>
      </c>
      <c r="D35" s="42"/>
    </row>
    <row r="36" spans="1:4" ht="15.75">
      <c r="A36" s="112" t="s">
        <v>333</v>
      </c>
      <c r="B36" s="11" t="s">
        <v>390</v>
      </c>
      <c r="C36" s="242"/>
      <c r="D36" s="42"/>
    </row>
    <row r="37" spans="1:4" ht="15.75">
      <c r="A37" s="113" t="s">
        <v>333</v>
      </c>
      <c r="B37" s="11" t="s">
        <v>391</v>
      </c>
      <c r="C37" s="243"/>
      <c r="D37" s="11"/>
    </row>
    <row r="38" spans="1:4" ht="15.75">
      <c r="A38" s="69"/>
      <c r="B38" s="401" t="s">
        <v>392</v>
      </c>
      <c r="C38" s="402">
        <f>SUM(C7:C31)+C32+C35</f>
        <v>1221923</v>
      </c>
      <c r="D38" s="403"/>
    </row>
    <row r="39" spans="1:4" ht="15.75">
      <c r="A39" s="6"/>
      <c r="B39" s="6"/>
      <c r="C39" s="7"/>
      <c r="D39" s="7"/>
    </row>
    <row r="40" spans="1:3" ht="15.75" customHeight="1">
      <c r="A40" s="5"/>
      <c r="B40" s="4" t="s">
        <v>290</v>
      </c>
      <c r="C40" s="1"/>
    </row>
    <row r="41" spans="1:4" ht="15.75" customHeight="1">
      <c r="A41" s="4"/>
      <c r="B41" s="4"/>
      <c r="C41" s="1"/>
      <c r="D41" s="1"/>
    </row>
  </sheetData>
  <sheetProtection/>
  <mergeCells count="8">
    <mergeCell ref="A3:D3"/>
    <mergeCell ref="A4:D4"/>
    <mergeCell ref="A16:A17"/>
    <mergeCell ref="C16:C17"/>
    <mergeCell ref="D16:D17"/>
    <mergeCell ref="A30:A31"/>
    <mergeCell ref="C30:C31"/>
    <mergeCell ref="D30:D31"/>
  </mergeCells>
  <printOptions/>
  <pageMargins left="0.6" right="0.6" top="0.75" bottom="0.2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4.7109375" style="2" customWidth="1"/>
    <col min="2" max="2" width="60.7109375" style="2" customWidth="1"/>
    <col min="3" max="3" width="16.7109375" style="2" customWidth="1"/>
    <col min="4" max="4" width="15.7109375" style="2" customWidth="1"/>
    <col min="5" max="16384" width="9.140625" style="2" customWidth="1"/>
  </cols>
  <sheetData>
    <row r="1" spans="1:4" ht="18" customHeight="1">
      <c r="A1" s="1" t="s">
        <v>787</v>
      </c>
      <c r="B1" s="52"/>
      <c r="C1" s="52"/>
      <c r="D1" s="52"/>
    </row>
    <row r="2" spans="1:4" ht="12" customHeight="1">
      <c r="A2" s="217"/>
      <c r="B2" s="52"/>
      <c r="C2" s="52"/>
      <c r="D2" s="52"/>
    </row>
    <row r="3" spans="1:4" ht="15.75" customHeight="1">
      <c r="A3" s="478" t="s">
        <v>796</v>
      </c>
      <c r="B3" s="478"/>
      <c r="C3" s="478"/>
      <c r="D3" s="478"/>
    </row>
    <row r="4" spans="1:4" ht="12" customHeight="1">
      <c r="A4" s="25"/>
      <c r="B4" s="244"/>
      <c r="C4" s="25"/>
      <c r="D4" s="25"/>
    </row>
    <row r="5" spans="1:4" ht="15" customHeight="1">
      <c r="A5" s="107">
        <v>1</v>
      </c>
      <c r="B5" s="277" t="s">
        <v>332</v>
      </c>
      <c r="C5" s="180" t="s">
        <v>266</v>
      </c>
      <c r="D5" s="180" t="s">
        <v>304</v>
      </c>
    </row>
    <row r="6" spans="1:4" ht="15" customHeight="1">
      <c r="A6" s="278" t="s">
        <v>333</v>
      </c>
      <c r="B6" s="160" t="s">
        <v>334</v>
      </c>
      <c r="C6" s="83"/>
      <c r="D6" s="160"/>
    </row>
    <row r="7" spans="1:4" ht="15" customHeight="1">
      <c r="A7" s="278" t="s">
        <v>333</v>
      </c>
      <c r="B7" s="160" t="s">
        <v>335</v>
      </c>
      <c r="C7" s="83"/>
      <c r="D7" s="160"/>
    </row>
    <row r="8" spans="1:4" ht="15" customHeight="1">
      <c r="A8" s="278" t="s">
        <v>333</v>
      </c>
      <c r="B8" s="160" t="s">
        <v>336</v>
      </c>
      <c r="C8" s="83">
        <v>32831013</v>
      </c>
      <c r="D8" s="160"/>
    </row>
    <row r="9" spans="1:4" ht="15" customHeight="1">
      <c r="A9" s="259"/>
      <c r="B9" s="107" t="s">
        <v>243</v>
      </c>
      <c r="C9" s="178">
        <f>SUM(C6:C8)</f>
        <v>32831013</v>
      </c>
      <c r="D9" s="185"/>
    </row>
    <row r="10" spans="1:4" ht="13.5" customHeight="1">
      <c r="A10" s="279"/>
      <c r="B10" s="279"/>
      <c r="C10" s="280"/>
      <c r="D10" s="280"/>
    </row>
    <row r="11" spans="1:4" ht="15" customHeight="1">
      <c r="A11" s="24">
        <v>2</v>
      </c>
      <c r="B11" s="168" t="s">
        <v>174</v>
      </c>
      <c r="C11" s="180" t="s">
        <v>266</v>
      </c>
      <c r="D11" s="180" t="s">
        <v>304</v>
      </c>
    </row>
    <row r="12" spans="1:4" ht="15" customHeight="1">
      <c r="A12" s="278" t="s">
        <v>333</v>
      </c>
      <c r="B12" s="160" t="s">
        <v>337</v>
      </c>
      <c r="C12" s="281"/>
      <c r="D12" s="160"/>
    </row>
    <row r="13" spans="1:4" ht="15" customHeight="1">
      <c r="A13" s="278" t="s">
        <v>333</v>
      </c>
      <c r="B13" s="160" t="s">
        <v>338</v>
      </c>
      <c r="C13" s="281"/>
      <c r="D13" s="160"/>
    </row>
    <row r="14" spans="1:4" ht="15" customHeight="1">
      <c r="A14" s="278" t="s">
        <v>333</v>
      </c>
      <c r="B14" s="175" t="s">
        <v>339</v>
      </c>
      <c r="C14" s="281"/>
      <c r="D14" s="160"/>
    </row>
    <row r="15" spans="1:4" ht="15" customHeight="1">
      <c r="A15" s="278" t="s">
        <v>333</v>
      </c>
      <c r="B15" s="175" t="s">
        <v>340</v>
      </c>
      <c r="C15" s="281"/>
      <c r="D15" s="160"/>
    </row>
    <row r="16" spans="1:4" ht="15" customHeight="1">
      <c r="A16" s="278" t="s">
        <v>333</v>
      </c>
      <c r="B16" s="175" t="s">
        <v>341</v>
      </c>
      <c r="C16" s="281"/>
      <c r="D16" s="160"/>
    </row>
    <row r="17" spans="1:4" ht="15" customHeight="1">
      <c r="A17" s="278" t="s">
        <v>333</v>
      </c>
      <c r="B17" s="161" t="s">
        <v>342</v>
      </c>
      <c r="C17" s="282"/>
      <c r="D17" s="161"/>
    </row>
    <row r="18" spans="1:4" ht="15" customHeight="1">
      <c r="A18" s="543" t="s">
        <v>333</v>
      </c>
      <c r="B18" s="283" t="s">
        <v>343</v>
      </c>
      <c r="C18" s="549"/>
      <c r="D18" s="479"/>
    </row>
    <row r="19" spans="1:4" ht="15" customHeight="1">
      <c r="A19" s="546"/>
      <c r="B19" s="81" t="s">
        <v>344</v>
      </c>
      <c r="C19" s="481"/>
      <c r="D19" s="481"/>
    </row>
    <row r="20" spans="1:4" ht="15" customHeight="1">
      <c r="A20" s="543" t="s">
        <v>333</v>
      </c>
      <c r="B20" s="250" t="s">
        <v>345</v>
      </c>
      <c r="C20" s="549"/>
      <c r="D20" s="479"/>
    </row>
    <row r="21" spans="1:4" ht="15" customHeight="1">
      <c r="A21" s="546"/>
      <c r="B21" s="88" t="s">
        <v>346</v>
      </c>
      <c r="C21" s="481"/>
      <c r="D21" s="481"/>
    </row>
    <row r="22" spans="1:4" ht="15" customHeight="1">
      <c r="A22" s="278" t="s">
        <v>333</v>
      </c>
      <c r="B22" s="160" t="s">
        <v>347</v>
      </c>
      <c r="C22" s="281"/>
      <c r="D22" s="160"/>
    </row>
    <row r="23" spans="1:4" ht="15" customHeight="1">
      <c r="A23" s="93"/>
      <c r="B23" s="24" t="s">
        <v>243</v>
      </c>
      <c r="C23" s="284">
        <f>SUM(C12:C22)</f>
        <v>0</v>
      </c>
      <c r="D23" s="183"/>
    </row>
    <row r="24" spans="1:4" ht="13.5" customHeight="1">
      <c r="A24" s="280"/>
      <c r="B24" s="279"/>
      <c r="C24" s="280"/>
      <c r="D24" s="280"/>
    </row>
    <row r="25" spans="1:4" ht="15" customHeight="1">
      <c r="A25" s="23">
        <v>3</v>
      </c>
      <c r="B25" s="168" t="s">
        <v>176</v>
      </c>
      <c r="C25" s="92" t="s">
        <v>266</v>
      </c>
      <c r="D25" s="92" t="s">
        <v>304</v>
      </c>
    </row>
    <row r="26" spans="1:4" ht="15" customHeight="1">
      <c r="A26" s="543" t="s">
        <v>333</v>
      </c>
      <c r="B26" s="249" t="s">
        <v>348</v>
      </c>
      <c r="C26" s="547"/>
      <c r="D26" s="479"/>
    </row>
    <row r="27" spans="1:4" ht="15" customHeight="1">
      <c r="A27" s="546"/>
      <c r="B27" s="250" t="s">
        <v>349</v>
      </c>
      <c r="C27" s="548"/>
      <c r="D27" s="481"/>
    </row>
    <row r="28" spans="1:4" ht="15" customHeight="1">
      <c r="A28" s="543" t="s">
        <v>333</v>
      </c>
      <c r="B28" s="249" t="s">
        <v>350</v>
      </c>
      <c r="C28" s="547"/>
      <c r="D28" s="479"/>
    </row>
    <row r="29" spans="1:4" ht="15" customHeight="1">
      <c r="A29" s="546"/>
      <c r="B29" s="88" t="s">
        <v>349</v>
      </c>
      <c r="C29" s="548"/>
      <c r="D29" s="481"/>
    </row>
    <row r="30" spans="1:4" ht="15" customHeight="1">
      <c r="A30" s="93"/>
      <c r="B30" s="24" t="s">
        <v>351</v>
      </c>
      <c r="C30" s="284">
        <f>C26+C28</f>
        <v>0</v>
      </c>
      <c r="D30" s="183"/>
    </row>
    <row r="31" spans="1:4" ht="13.5" customHeight="1">
      <c r="A31" s="280"/>
      <c r="B31" s="279"/>
      <c r="C31" s="280"/>
      <c r="D31" s="280"/>
    </row>
    <row r="32" spans="1:4" ht="15" customHeight="1">
      <c r="A32" s="15">
        <v>4</v>
      </c>
      <c r="B32" s="168" t="s">
        <v>352</v>
      </c>
      <c r="C32" s="40" t="s">
        <v>266</v>
      </c>
      <c r="D32" s="40" t="s">
        <v>304</v>
      </c>
    </row>
    <row r="33" spans="1:4" ht="15" customHeight="1">
      <c r="A33" s="285" t="s">
        <v>333</v>
      </c>
      <c r="B33" s="160" t="s">
        <v>353</v>
      </c>
      <c r="C33" s="83"/>
      <c r="D33" s="160"/>
    </row>
    <row r="34" spans="1:4" ht="15" customHeight="1">
      <c r="A34" s="285" t="s">
        <v>333</v>
      </c>
      <c r="B34" s="160" t="s">
        <v>354</v>
      </c>
      <c r="C34" s="83"/>
      <c r="D34" s="160"/>
    </row>
    <row r="35" spans="1:4" ht="15" customHeight="1">
      <c r="A35" s="40"/>
      <c r="B35" s="107" t="s">
        <v>243</v>
      </c>
      <c r="C35" s="284">
        <f>SUM(C33:C34)</f>
        <v>0</v>
      </c>
      <c r="D35" s="185"/>
    </row>
    <row r="36" spans="1:4" ht="13.5" customHeight="1">
      <c r="A36" s="279"/>
      <c r="B36" s="279"/>
      <c r="C36" s="280"/>
      <c r="D36" s="280"/>
    </row>
    <row r="37" spans="1:4" ht="15">
      <c r="A37" s="8">
        <v>5</v>
      </c>
      <c r="B37" s="168" t="s">
        <v>355</v>
      </c>
      <c r="C37" s="92" t="s">
        <v>266</v>
      </c>
      <c r="D37" s="92" t="s">
        <v>304</v>
      </c>
    </row>
    <row r="38" spans="1:4" ht="15">
      <c r="A38" s="543" t="s">
        <v>333</v>
      </c>
      <c r="B38" s="286" t="s">
        <v>190</v>
      </c>
      <c r="C38" s="544"/>
      <c r="D38" s="479"/>
    </row>
    <row r="39" spans="1:4" ht="15">
      <c r="A39" s="481"/>
      <c r="B39" s="80" t="s">
        <v>356</v>
      </c>
      <c r="C39" s="545"/>
      <c r="D39" s="481"/>
    </row>
    <row r="40" spans="1:4" ht="15">
      <c r="A40" s="285" t="s">
        <v>333</v>
      </c>
      <c r="B40" s="161" t="s">
        <v>357</v>
      </c>
      <c r="C40" s="287"/>
      <c r="D40" s="288"/>
    </row>
    <row r="41" spans="1:4" ht="15">
      <c r="A41" s="543" t="s">
        <v>333</v>
      </c>
      <c r="B41" s="283" t="s">
        <v>358</v>
      </c>
      <c r="C41" s="544"/>
      <c r="D41" s="479"/>
    </row>
    <row r="42" spans="1:4" ht="15">
      <c r="A42" s="481"/>
      <c r="B42" s="289" t="s">
        <v>359</v>
      </c>
      <c r="C42" s="545"/>
      <c r="D42" s="481"/>
    </row>
    <row r="43" spans="1:4" ht="15">
      <c r="A43" s="543" t="s">
        <v>333</v>
      </c>
      <c r="B43" s="249" t="s">
        <v>196</v>
      </c>
      <c r="C43" s="544"/>
      <c r="D43" s="479"/>
    </row>
    <row r="44" spans="1:4" ht="15">
      <c r="A44" s="481"/>
      <c r="B44" s="88" t="s">
        <v>360</v>
      </c>
      <c r="C44" s="545"/>
      <c r="D44" s="481"/>
    </row>
    <row r="45" spans="1:4" ht="15">
      <c r="A45" s="93"/>
      <c r="B45" s="24" t="s">
        <v>243</v>
      </c>
      <c r="C45" s="290">
        <f>C38+C40+C41+C43</f>
        <v>0</v>
      </c>
      <c r="D45" s="183"/>
    </row>
    <row r="46" spans="1:4" ht="15.75" customHeight="1">
      <c r="A46" s="6"/>
      <c r="B46" s="7"/>
      <c r="C46" s="7"/>
      <c r="D46" s="7"/>
    </row>
    <row r="47" spans="1:4" s="80" customFormat="1" ht="15.75" customHeight="1">
      <c r="A47" s="75"/>
      <c r="B47" s="75" t="s">
        <v>290</v>
      </c>
      <c r="C47" s="50"/>
      <c r="D47" s="50"/>
    </row>
    <row r="48" spans="1:2" s="1" customFormat="1" ht="15.75" customHeight="1">
      <c r="A48" s="4"/>
      <c r="B48" s="4"/>
    </row>
    <row r="49" ht="15.75" customHeight="1"/>
    <row r="50" ht="15.75" customHeight="1"/>
    <row r="51" ht="15.75" customHeight="1"/>
  </sheetData>
  <sheetProtection/>
  <mergeCells count="22">
    <mergeCell ref="A3:D3"/>
    <mergeCell ref="A18:A19"/>
    <mergeCell ref="C18:C19"/>
    <mergeCell ref="D18:D19"/>
    <mergeCell ref="C20:C21"/>
    <mergeCell ref="D20:D21"/>
    <mergeCell ref="A20:A21"/>
    <mergeCell ref="A26:A27"/>
    <mergeCell ref="C26:C27"/>
    <mergeCell ref="D26:D27"/>
    <mergeCell ref="A28:A29"/>
    <mergeCell ref="C28:C29"/>
    <mergeCell ref="D28:D29"/>
    <mergeCell ref="A43:A44"/>
    <mergeCell ref="C43:C44"/>
    <mergeCell ref="D43:D44"/>
    <mergeCell ref="A38:A39"/>
    <mergeCell ref="C38:C39"/>
    <mergeCell ref="D38:D39"/>
    <mergeCell ref="A41:A42"/>
    <mergeCell ref="C41:C42"/>
    <mergeCell ref="D41:D42"/>
  </mergeCells>
  <printOptions/>
  <pageMargins left="0.4" right="0.4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5.7109375" style="2" customWidth="1"/>
    <col min="2" max="2" width="54.57421875" style="2" customWidth="1"/>
    <col min="3" max="3" width="5.7109375" style="314" customWidth="1"/>
    <col min="4" max="5" width="16.7109375" style="314" customWidth="1"/>
    <col min="6" max="16384" width="9.140625" style="2" customWidth="1"/>
  </cols>
  <sheetData>
    <row r="1" spans="1:12" ht="18" customHeight="1">
      <c r="A1" s="1" t="s">
        <v>787</v>
      </c>
      <c r="B1" s="1"/>
      <c r="C1" s="303"/>
      <c r="D1" s="303"/>
      <c r="E1" s="303"/>
      <c r="F1" s="1"/>
      <c r="G1" s="1"/>
      <c r="H1" s="1"/>
      <c r="I1" s="1"/>
      <c r="J1" s="1"/>
      <c r="K1" s="1"/>
      <c r="L1" s="1"/>
    </row>
    <row r="2" spans="1:12" ht="13.5" customHeight="1">
      <c r="A2" s="1"/>
      <c r="B2" s="1"/>
      <c r="C2" s="303"/>
      <c r="D2" s="303"/>
      <c r="E2" s="303"/>
      <c r="F2" s="1"/>
      <c r="G2" s="1"/>
      <c r="H2" s="1"/>
      <c r="I2" s="1"/>
      <c r="J2" s="1"/>
      <c r="K2" s="1"/>
      <c r="L2" s="1"/>
    </row>
    <row r="3" spans="1:12" ht="18" customHeight="1">
      <c r="A3" s="435" t="s">
        <v>812</v>
      </c>
      <c r="B3" s="435"/>
      <c r="C3" s="435"/>
      <c r="D3" s="435"/>
      <c r="E3" s="435"/>
      <c r="F3" s="51"/>
      <c r="G3" s="51"/>
      <c r="H3" s="51"/>
      <c r="I3" s="51"/>
      <c r="J3" s="51"/>
      <c r="K3" s="51"/>
      <c r="L3" s="51"/>
    </row>
    <row r="4" spans="1:12" ht="12" customHeight="1">
      <c r="A4" s="5"/>
      <c r="B4" s="5"/>
      <c r="C4" s="304"/>
      <c r="D4" s="304"/>
      <c r="E4" s="304"/>
      <c r="F4" s="51"/>
      <c r="G4" s="51"/>
      <c r="H4" s="51"/>
      <c r="I4" s="51"/>
      <c r="J4" s="51"/>
      <c r="K4" s="51"/>
      <c r="L4" s="51"/>
    </row>
    <row r="5" spans="1:12" ht="13.5" customHeight="1">
      <c r="A5" s="438"/>
      <c r="B5" s="436" t="s">
        <v>0</v>
      </c>
      <c r="C5" s="305" t="s">
        <v>91</v>
      </c>
      <c r="D5" s="306" t="s">
        <v>1</v>
      </c>
      <c r="E5" s="306" t="s">
        <v>1</v>
      </c>
      <c r="F5" s="51"/>
      <c r="G5" s="51"/>
      <c r="H5" s="51"/>
      <c r="I5" s="51"/>
      <c r="J5" s="51"/>
      <c r="K5" s="51"/>
      <c r="L5" s="51"/>
    </row>
    <row r="6" spans="1:5" ht="13.5" customHeight="1">
      <c r="A6" s="439"/>
      <c r="B6" s="437"/>
      <c r="C6" s="307" t="s">
        <v>90</v>
      </c>
      <c r="D6" s="308" t="s">
        <v>2</v>
      </c>
      <c r="E6" s="308" t="s">
        <v>3</v>
      </c>
    </row>
    <row r="7" spans="1:7" ht="15.75" customHeight="1">
      <c r="A7" s="9" t="s">
        <v>4</v>
      </c>
      <c r="B7" s="9" t="s">
        <v>5</v>
      </c>
      <c r="C7" s="309"/>
      <c r="D7" s="310"/>
      <c r="E7" s="310"/>
      <c r="G7" s="227"/>
    </row>
    <row r="8" spans="1:5" ht="15" customHeight="1">
      <c r="A8" s="9" t="s">
        <v>6</v>
      </c>
      <c r="B8" s="10" t="s">
        <v>7</v>
      </c>
      <c r="C8" s="309"/>
      <c r="D8" s="311">
        <f>D32</f>
        <v>67022194</v>
      </c>
      <c r="E8" s="311">
        <f>E32</f>
        <v>68339894</v>
      </c>
    </row>
    <row r="9" spans="1:5" ht="15" customHeight="1">
      <c r="A9" s="9">
        <v>1</v>
      </c>
      <c r="B9" s="10" t="s">
        <v>8</v>
      </c>
      <c r="C9" s="309">
        <v>1</v>
      </c>
      <c r="D9" s="311">
        <f>D10+D11</f>
        <v>4338016</v>
      </c>
      <c r="E9" s="311">
        <f>E10+E11</f>
        <v>4513808</v>
      </c>
    </row>
    <row r="10" spans="1:5" ht="15" customHeight="1">
      <c r="A10" s="12" t="s">
        <v>9</v>
      </c>
      <c r="B10" s="11" t="s">
        <v>740</v>
      </c>
      <c r="C10" s="312"/>
      <c r="D10" s="311">
        <v>3512838</v>
      </c>
      <c r="E10" s="311">
        <v>3945183</v>
      </c>
    </row>
    <row r="11" spans="1:5" ht="15" customHeight="1">
      <c r="A11" s="12" t="s">
        <v>11</v>
      </c>
      <c r="B11" s="11" t="s">
        <v>741</v>
      </c>
      <c r="C11" s="312"/>
      <c r="D11" s="311">
        <v>825178</v>
      </c>
      <c r="E11" s="311">
        <v>568625</v>
      </c>
    </row>
    <row r="12" spans="1:5" ht="15" customHeight="1">
      <c r="A12" s="9">
        <v>2</v>
      </c>
      <c r="B12" s="10" t="s">
        <v>739</v>
      </c>
      <c r="C12" s="309">
        <v>2</v>
      </c>
      <c r="D12" s="311">
        <f>D15</f>
        <v>0</v>
      </c>
      <c r="E12" s="311">
        <f>E15</f>
        <v>0</v>
      </c>
    </row>
    <row r="13" spans="1:5" ht="15" customHeight="1">
      <c r="A13" s="12" t="s">
        <v>9</v>
      </c>
      <c r="B13" s="11" t="s">
        <v>10</v>
      </c>
      <c r="C13" s="309"/>
      <c r="D13" s="311"/>
      <c r="E13" s="311"/>
    </row>
    <row r="14" spans="1:7" ht="15" customHeight="1">
      <c r="A14" s="12" t="s">
        <v>11</v>
      </c>
      <c r="B14" s="11" t="s">
        <v>12</v>
      </c>
      <c r="C14" s="309"/>
      <c r="D14" s="311"/>
      <c r="E14" s="311"/>
      <c r="G14" s="228"/>
    </row>
    <row r="15" spans="1:5" ht="15" customHeight="1">
      <c r="A15" s="12"/>
      <c r="B15" s="13" t="s">
        <v>13</v>
      </c>
      <c r="C15" s="309"/>
      <c r="D15" s="311">
        <f>SUM(D13:D14)</f>
        <v>0</v>
      </c>
      <c r="E15" s="311">
        <f>SUM(E13:E14)</f>
        <v>0</v>
      </c>
    </row>
    <row r="16" spans="1:5" ht="15" customHeight="1">
      <c r="A16" s="9">
        <v>3</v>
      </c>
      <c r="B16" s="14" t="s">
        <v>14</v>
      </c>
      <c r="C16" s="309">
        <v>3</v>
      </c>
      <c r="D16" s="311">
        <f>D21</f>
        <v>59183334</v>
      </c>
      <c r="E16" s="311">
        <f>E21</f>
        <v>60020929</v>
      </c>
    </row>
    <row r="17" spans="1:5" ht="14.25" customHeight="1">
      <c r="A17" s="12" t="s">
        <v>9</v>
      </c>
      <c r="B17" s="11" t="s">
        <v>15</v>
      </c>
      <c r="C17" s="309"/>
      <c r="D17" s="311">
        <v>57200764</v>
      </c>
      <c r="E17" s="311">
        <v>35873857</v>
      </c>
    </row>
    <row r="18" spans="1:5" ht="14.25" customHeight="1">
      <c r="A18" s="12" t="s">
        <v>11</v>
      </c>
      <c r="B18" s="11" t="s">
        <v>16</v>
      </c>
      <c r="C18" s="309"/>
      <c r="D18" s="311">
        <v>1982570</v>
      </c>
      <c r="E18" s="311">
        <v>24147072</v>
      </c>
    </row>
    <row r="19" spans="1:5" ht="14.25" customHeight="1">
      <c r="A19" s="12" t="s">
        <v>17</v>
      </c>
      <c r="B19" s="11" t="s">
        <v>18</v>
      </c>
      <c r="C19" s="309"/>
      <c r="D19" s="311"/>
      <c r="E19" s="311"/>
    </row>
    <row r="20" spans="1:5" ht="14.25" customHeight="1">
      <c r="A20" s="12" t="s">
        <v>20</v>
      </c>
      <c r="B20" s="11" t="s">
        <v>19</v>
      </c>
      <c r="C20" s="309"/>
      <c r="D20" s="311"/>
      <c r="E20" s="311"/>
    </row>
    <row r="21" spans="1:5" ht="15" customHeight="1">
      <c r="A21" s="12"/>
      <c r="B21" s="13" t="s">
        <v>13</v>
      </c>
      <c r="C21" s="309"/>
      <c r="D21" s="311">
        <f>SUM(D17:D20)</f>
        <v>59183334</v>
      </c>
      <c r="E21" s="311">
        <f>SUM(E17:E20)</f>
        <v>60020929</v>
      </c>
    </row>
    <row r="22" spans="1:5" ht="15" customHeight="1">
      <c r="A22" s="9">
        <v>4</v>
      </c>
      <c r="B22" s="10" t="s">
        <v>21</v>
      </c>
      <c r="C22" s="309">
        <v>4</v>
      </c>
      <c r="D22" s="311">
        <f>D28</f>
        <v>3500844</v>
      </c>
      <c r="E22" s="311">
        <f>E28</f>
        <v>3805157</v>
      </c>
    </row>
    <row r="23" spans="1:7" ht="14.25" customHeight="1">
      <c r="A23" s="12" t="s">
        <v>9</v>
      </c>
      <c r="B23" s="11" t="s">
        <v>22</v>
      </c>
      <c r="C23" s="309"/>
      <c r="D23" s="311"/>
      <c r="E23" s="311"/>
      <c r="G23" s="3"/>
    </row>
    <row r="24" spans="1:5" ht="14.25" customHeight="1">
      <c r="A24" s="12" t="s">
        <v>11</v>
      </c>
      <c r="B24" s="11" t="s">
        <v>23</v>
      </c>
      <c r="C24" s="309"/>
      <c r="D24" s="311"/>
      <c r="E24" s="311"/>
    </row>
    <row r="25" spans="1:5" ht="14.25" customHeight="1">
      <c r="A25" s="12" t="s">
        <v>17</v>
      </c>
      <c r="B25" s="11" t="s">
        <v>24</v>
      </c>
      <c r="C25" s="309"/>
      <c r="D25" s="311"/>
      <c r="E25" s="311"/>
    </row>
    <row r="26" spans="1:5" ht="14.25" customHeight="1">
      <c r="A26" s="12" t="s">
        <v>20</v>
      </c>
      <c r="B26" s="11" t="s">
        <v>25</v>
      </c>
      <c r="C26" s="309"/>
      <c r="D26" s="311">
        <v>3500844</v>
      </c>
      <c r="E26" s="311">
        <v>3805157</v>
      </c>
    </row>
    <row r="27" spans="1:5" ht="14.25" customHeight="1">
      <c r="A27" s="12" t="s">
        <v>26</v>
      </c>
      <c r="B27" s="11" t="s">
        <v>27</v>
      </c>
      <c r="C27" s="309"/>
      <c r="D27" s="311"/>
      <c r="E27" s="311"/>
    </row>
    <row r="28" spans="1:5" ht="15" customHeight="1">
      <c r="A28" s="12"/>
      <c r="B28" s="13" t="s">
        <v>13</v>
      </c>
      <c r="C28" s="309"/>
      <c r="D28" s="311">
        <f>SUM(D23:D27)</f>
        <v>3500844</v>
      </c>
      <c r="E28" s="311">
        <f>SUM(E23:E27)</f>
        <v>3805157</v>
      </c>
    </row>
    <row r="29" spans="1:5" ht="15" customHeight="1">
      <c r="A29" s="9">
        <v>5</v>
      </c>
      <c r="B29" s="10" t="s">
        <v>28</v>
      </c>
      <c r="C29" s="309">
        <v>5</v>
      </c>
      <c r="D29" s="311"/>
      <c r="E29" s="311"/>
    </row>
    <row r="30" spans="1:5" ht="15" customHeight="1">
      <c r="A30" s="9">
        <v>6</v>
      </c>
      <c r="B30" s="10" t="s">
        <v>29</v>
      </c>
      <c r="C30" s="309">
        <v>6</v>
      </c>
      <c r="D30" s="311"/>
      <c r="E30" s="311"/>
    </row>
    <row r="31" spans="1:5" ht="15" customHeight="1">
      <c r="A31" s="9">
        <v>7</v>
      </c>
      <c r="B31" s="10" t="s">
        <v>30</v>
      </c>
      <c r="C31" s="309">
        <v>7</v>
      </c>
      <c r="D31" s="311"/>
      <c r="E31" s="311"/>
    </row>
    <row r="32" spans="1:5" ht="15" customHeight="1">
      <c r="A32" s="9"/>
      <c r="B32" s="15" t="s">
        <v>31</v>
      </c>
      <c r="C32" s="309"/>
      <c r="D32" s="311">
        <f>D9+D12+D16+D22+D29+D30+D31</f>
        <v>67022194</v>
      </c>
      <c r="E32" s="311">
        <f>E9+E12+E16+E22+E29+E30+E31</f>
        <v>68339894</v>
      </c>
    </row>
    <row r="33" spans="1:5" ht="15" customHeight="1">
      <c r="A33" s="9" t="s">
        <v>32</v>
      </c>
      <c r="B33" s="10" t="s">
        <v>33</v>
      </c>
      <c r="C33" s="309"/>
      <c r="D33" s="311">
        <f>D54</f>
        <v>2654354</v>
      </c>
      <c r="E33" s="311">
        <f>E54</f>
        <v>2233924</v>
      </c>
    </row>
    <row r="34" spans="1:5" ht="15" customHeight="1">
      <c r="A34" s="9">
        <v>1</v>
      </c>
      <c r="B34" s="10" t="s">
        <v>34</v>
      </c>
      <c r="C34" s="309">
        <v>8</v>
      </c>
      <c r="D34" s="311">
        <f>D39</f>
        <v>0</v>
      </c>
      <c r="E34" s="311">
        <f>E39</f>
        <v>0</v>
      </c>
    </row>
    <row r="35" spans="1:5" ht="14.25" customHeight="1">
      <c r="A35" s="12" t="s">
        <v>9</v>
      </c>
      <c r="B35" s="11" t="s">
        <v>35</v>
      </c>
      <c r="C35" s="309"/>
      <c r="D35" s="311"/>
      <c r="E35" s="311"/>
    </row>
    <row r="36" spans="1:5" ht="14.25" customHeight="1">
      <c r="A36" s="12" t="s">
        <v>11</v>
      </c>
      <c r="B36" s="11" t="s">
        <v>36</v>
      </c>
      <c r="C36" s="309"/>
      <c r="D36" s="311"/>
      <c r="E36" s="311"/>
    </row>
    <row r="37" spans="1:5" ht="14.25" customHeight="1">
      <c r="A37" s="12" t="s">
        <v>17</v>
      </c>
      <c r="B37" s="11" t="s">
        <v>37</v>
      </c>
      <c r="C37" s="309"/>
      <c r="D37" s="311"/>
      <c r="E37" s="311"/>
    </row>
    <row r="38" spans="1:5" ht="14.25" customHeight="1">
      <c r="A38" s="12" t="s">
        <v>20</v>
      </c>
      <c r="B38" s="11" t="s">
        <v>38</v>
      </c>
      <c r="C38" s="309"/>
      <c r="D38" s="311"/>
      <c r="E38" s="311"/>
    </row>
    <row r="39" spans="1:5" ht="15" customHeight="1">
      <c r="A39" s="12"/>
      <c r="B39" s="13" t="s">
        <v>13</v>
      </c>
      <c r="C39" s="309"/>
      <c r="D39" s="311">
        <f>SUM(D35:D38)</f>
        <v>0</v>
      </c>
      <c r="E39" s="311">
        <f>SUM(E35:E38)</f>
        <v>0</v>
      </c>
    </row>
    <row r="40" spans="1:5" ht="15" customHeight="1">
      <c r="A40" s="9">
        <v>2</v>
      </c>
      <c r="B40" s="10" t="s">
        <v>39</v>
      </c>
      <c r="C40" s="309">
        <v>9</v>
      </c>
      <c r="D40" s="311">
        <f>D45</f>
        <v>2654354</v>
      </c>
      <c r="E40" s="311">
        <f>E45</f>
        <v>2233924</v>
      </c>
    </row>
    <row r="41" spans="1:5" ht="14.25" customHeight="1">
      <c r="A41" s="12" t="s">
        <v>9</v>
      </c>
      <c r="B41" s="11" t="s">
        <v>40</v>
      </c>
      <c r="C41" s="309"/>
      <c r="D41" s="311"/>
      <c r="E41" s="311"/>
    </row>
    <row r="42" spans="1:5" ht="14.25" customHeight="1">
      <c r="A42" s="12" t="s">
        <v>11</v>
      </c>
      <c r="B42" s="11" t="s">
        <v>41</v>
      </c>
      <c r="C42" s="309"/>
      <c r="D42" s="311"/>
      <c r="E42" s="311"/>
    </row>
    <row r="43" spans="1:5" ht="14.25" customHeight="1">
      <c r="A43" s="12" t="s">
        <v>17</v>
      </c>
      <c r="B43" s="11" t="s">
        <v>42</v>
      </c>
      <c r="C43" s="309"/>
      <c r="D43" s="311">
        <v>246234</v>
      </c>
      <c r="E43" s="311">
        <v>307792</v>
      </c>
    </row>
    <row r="44" spans="1:5" ht="14.25" customHeight="1">
      <c r="A44" s="12" t="s">
        <v>20</v>
      </c>
      <c r="B44" s="11" t="s">
        <v>43</v>
      </c>
      <c r="C44" s="309"/>
      <c r="D44" s="311">
        <v>2408120</v>
      </c>
      <c r="E44" s="311">
        <v>1926132</v>
      </c>
    </row>
    <row r="45" spans="1:5" ht="15" customHeight="1">
      <c r="A45" s="12"/>
      <c r="B45" s="13" t="s">
        <v>13</v>
      </c>
      <c r="C45" s="309"/>
      <c r="D45" s="311">
        <f>SUM(D41:D44)</f>
        <v>2654354</v>
      </c>
      <c r="E45" s="311">
        <f>SUM(E41:E44)</f>
        <v>2233924</v>
      </c>
    </row>
    <row r="46" spans="1:5" ht="15" customHeight="1">
      <c r="A46" s="9">
        <v>3</v>
      </c>
      <c r="B46" s="10" t="s">
        <v>44</v>
      </c>
      <c r="C46" s="309">
        <v>10</v>
      </c>
      <c r="D46" s="311"/>
      <c r="E46" s="311"/>
    </row>
    <row r="47" spans="1:5" ht="15" customHeight="1">
      <c r="A47" s="9">
        <v>4</v>
      </c>
      <c r="B47" s="10" t="s">
        <v>45</v>
      </c>
      <c r="C47" s="309">
        <v>11</v>
      </c>
      <c r="D47" s="311">
        <f>D51</f>
        <v>0</v>
      </c>
      <c r="E47" s="311">
        <f>E51</f>
        <v>0</v>
      </c>
    </row>
    <row r="48" spans="1:5" ht="14.25" customHeight="1">
      <c r="A48" s="12" t="s">
        <v>9</v>
      </c>
      <c r="B48" s="11" t="s">
        <v>46</v>
      </c>
      <c r="C48" s="309"/>
      <c r="D48" s="311"/>
      <c r="E48" s="311"/>
    </row>
    <row r="49" spans="1:5" ht="14.25" customHeight="1">
      <c r="A49" s="12" t="s">
        <v>11</v>
      </c>
      <c r="B49" s="11" t="s">
        <v>47</v>
      </c>
      <c r="C49" s="309"/>
      <c r="D49" s="311"/>
      <c r="E49" s="311"/>
    </row>
    <row r="50" spans="1:5" ht="14.25" customHeight="1">
      <c r="A50" s="12" t="s">
        <v>17</v>
      </c>
      <c r="B50" s="11" t="s">
        <v>48</v>
      </c>
      <c r="C50" s="309"/>
      <c r="D50" s="311"/>
      <c r="E50" s="311"/>
    </row>
    <row r="51" spans="1:5" ht="15" customHeight="1">
      <c r="A51" s="12"/>
      <c r="B51" s="13" t="s">
        <v>13</v>
      </c>
      <c r="C51" s="309"/>
      <c r="D51" s="311">
        <f>SUM(D48:D50)</f>
        <v>0</v>
      </c>
      <c r="E51" s="311">
        <f>SUM(E48:E50)</f>
        <v>0</v>
      </c>
    </row>
    <row r="52" spans="1:5" ht="15" customHeight="1">
      <c r="A52" s="9">
        <v>5</v>
      </c>
      <c r="B52" s="10" t="s">
        <v>49</v>
      </c>
      <c r="C52" s="309">
        <v>12</v>
      </c>
      <c r="D52" s="311"/>
      <c r="E52" s="311"/>
    </row>
    <row r="53" spans="1:5" ht="15" customHeight="1">
      <c r="A53" s="9">
        <v>6</v>
      </c>
      <c r="B53" s="10" t="s">
        <v>50</v>
      </c>
      <c r="C53" s="309">
        <v>13</v>
      </c>
      <c r="D53" s="311"/>
      <c r="E53" s="311"/>
    </row>
    <row r="54" spans="1:5" ht="15" customHeight="1">
      <c r="A54" s="12"/>
      <c r="B54" s="15" t="s">
        <v>51</v>
      </c>
      <c r="C54" s="309"/>
      <c r="D54" s="311">
        <f>D34+D40+D46+D47+D52+D53</f>
        <v>2654354</v>
      </c>
      <c r="E54" s="311">
        <f>E34+E40+E46+E47+E52+E53</f>
        <v>2233924</v>
      </c>
    </row>
    <row r="55" spans="1:5" ht="15" customHeight="1">
      <c r="A55" s="12"/>
      <c r="B55" s="15" t="s">
        <v>52</v>
      </c>
      <c r="C55" s="309"/>
      <c r="D55" s="313">
        <f>D8+D33</f>
        <v>69676548</v>
      </c>
      <c r="E55" s="313">
        <f>E8+E33</f>
        <v>70573818</v>
      </c>
    </row>
    <row r="56" spans="1:5" ht="15.75">
      <c r="A56" s="4"/>
      <c r="B56" s="1"/>
      <c r="C56" s="303"/>
      <c r="D56" s="303"/>
      <c r="E56" s="303"/>
    </row>
    <row r="57" spans="1:5" ht="15.75">
      <c r="A57" s="4"/>
      <c r="B57" s="1"/>
      <c r="C57" s="303"/>
      <c r="D57" s="303"/>
      <c r="E57" s="303"/>
    </row>
    <row r="58" spans="1:5" ht="15.75">
      <c r="A58" s="4"/>
      <c r="B58" s="1"/>
      <c r="C58" s="303"/>
      <c r="D58" s="303"/>
      <c r="E58" s="303"/>
    </row>
    <row r="59" spans="1:5" ht="15.75">
      <c r="A59" s="4"/>
      <c r="B59" s="1"/>
      <c r="C59" s="303"/>
      <c r="D59" s="303"/>
      <c r="E59" s="303"/>
    </row>
    <row r="60" spans="1:5" ht="15.75">
      <c r="A60" s="4"/>
      <c r="B60" s="1"/>
      <c r="C60" s="303"/>
      <c r="D60" s="303"/>
      <c r="E60" s="303"/>
    </row>
    <row r="61" spans="1:5" ht="15.75">
      <c r="A61" s="4"/>
      <c r="B61" s="1"/>
      <c r="C61" s="303"/>
      <c r="D61" s="303"/>
      <c r="E61" s="303"/>
    </row>
    <row r="62" spans="1:5" ht="15.75">
      <c r="A62" s="4"/>
      <c r="B62" s="1"/>
      <c r="C62" s="303"/>
      <c r="D62" s="303"/>
      <c r="E62" s="303"/>
    </row>
    <row r="63" spans="1:5" ht="15.75">
      <c r="A63" s="4"/>
      <c r="B63" s="1"/>
      <c r="C63" s="303"/>
      <c r="D63" s="303"/>
      <c r="E63" s="303"/>
    </row>
    <row r="64" spans="1:5" ht="15.75">
      <c r="A64" s="4"/>
      <c r="B64" s="1"/>
      <c r="C64" s="303"/>
      <c r="D64" s="303"/>
      <c r="E64" s="303"/>
    </row>
    <row r="65" spans="1:5" ht="15.75">
      <c r="A65" s="4"/>
      <c r="B65" s="1"/>
      <c r="C65" s="303"/>
      <c r="D65" s="303"/>
      <c r="E65" s="303"/>
    </row>
    <row r="66" spans="1:5" ht="15.75">
      <c r="A66" s="4"/>
      <c r="B66" s="1"/>
      <c r="C66" s="303"/>
      <c r="D66" s="303"/>
      <c r="E66" s="303"/>
    </row>
    <row r="67" spans="1:5" ht="15.75">
      <c r="A67" s="4"/>
      <c r="B67" s="1"/>
      <c r="C67" s="303"/>
      <c r="D67" s="303"/>
      <c r="E67" s="303"/>
    </row>
    <row r="68" spans="1:5" ht="15.75">
      <c r="A68" s="4"/>
      <c r="B68" s="1"/>
      <c r="C68" s="303"/>
      <c r="D68" s="303"/>
      <c r="E68" s="303"/>
    </row>
    <row r="69" spans="1:5" ht="15.75">
      <c r="A69" s="4"/>
      <c r="B69" s="1"/>
      <c r="C69" s="303"/>
      <c r="D69" s="303"/>
      <c r="E69" s="303"/>
    </row>
    <row r="70" spans="1:5" ht="15.75">
      <c r="A70" s="4"/>
      <c r="B70" s="1"/>
      <c r="C70" s="303"/>
      <c r="D70" s="303"/>
      <c r="E70" s="303"/>
    </row>
    <row r="71" spans="1:5" ht="15.75">
      <c r="A71" s="4"/>
      <c r="B71" s="1"/>
      <c r="C71" s="303"/>
      <c r="D71" s="303"/>
      <c r="E71" s="303"/>
    </row>
    <row r="72" spans="1:5" ht="15.75">
      <c r="A72" s="4"/>
      <c r="B72" s="1"/>
      <c r="C72" s="303"/>
      <c r="D72" s="303"/>
      <c r="E72" s="303"/>
    </row>
    <row r="73" spans="1:5" ht="15.75">
      <c r="A73" s="4"/>
      <c r="B73" s="1"/>
      <c r="C73" s="303"/>
      <c r="D73" s="303"/>
      <c r="E73" s="303"/>
    </row>
    <row r="74" spans="1:5" ht="15.75">
      <c r="A74" s="4"/>
      <c r="B74" s="1"/>
      <c r="C74" s="303"/>
      <c r="D74" s="303"/>
      <c r="E74" s="303"/>
    </row>
    <row r="75" spans="1:5" ht="15.75">
      <c r="A75" s="4"/>
      <c r="B75" s="1"/>
      <c r="C75" s="303"/>
      <c r="D75" s="303"/>
      <c r="E75" s="303"/>
    </row>
    <row r="76" spans="1:5" ht="15.75">
      <c r="A76" s="4"/>
      <c r="B76" s="1"/>
      <c r="C76" s="303"/>
      <c r="D76" s="303"/>
      <c r="E76" s="303"/>
    </row>
    <row r="77" spans="1:5" ht="15.75">
      <c r="A77" s="4"/>
      <c r="B77" s="1"/>
      <c r="C77" s="303"/>
      <c r="D77" s="303"/>
      <c r="E77" s="303"/>
    </row>
    <row r="78" spans="1:5" ht="15.75">
      <c r="A78" s="4"/>
      <c r="B78" s="1"/>
      <c r="C78" s="303"/>
      <c r="D78" s="303"/>
      <c r="E78" s="303"/>
    </row>
    <row r="79" spans="1:5" ht="15.75">
      <c r="A79" s="4"/>
      <c r="B79" s="1"/>
      <c r="C79" s="303"/>
      <c r="D79" s="303"/>
      <c r="E79" s="303"/>
    </row>
    <row r="80" spans="1:5" ht="15.75">
      <c r="A80" s="4"/>
      <c r="B80" s="1"/>
      <c r="C80" s="303"/>
      <c r="D80" s="303"/>
      <c r="E80" s="303"/>
    </row>
    <row r="81" spans="1:5" ht="15.75">
      <c r="A81" s="4"/>
      <c r="B81" s="1"/>
      <c r="C81" s="303"/>
      <c r="D81" s="303"/>
      <c r="E81" s="303"/>
    </row>
    <row r="82" spans="1:5" ht="15.75">
      <c r="A82" s="4"/>
      <c r="B82" s="1"/>
      <c r="C82" s="303"/>
      <c r="D82" s="303"/>
      <c r="E82" s="303"/>
    </row>
    <row r="83" spans="1:5" ht="15.75">
      <c r="A83" s="4"/>
      <c r="B83" s="1"/>
      <c r="C83" s="303"/>
      <c r="D83" s="303"/>
      <c r="E83" s="303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</sheetData>
  <sheetProtection/>
  <mergeCells count="3">
    <mergeCell ref="A3:E3"/>
    <mergeCell ref="B5:B6"/>
    <mergeCell ref="A5:A6"/>
  </mergeCells>
  <printOptions/>
  <pageMargins left="0.25" right="0.25" top="0.15748031496063" bottom="0.078740157480315" header="0.078740157480315" footer="0.039370078740157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zoomScalePageLayoutView="0" workbookViewId="0" topLeftCell="A1">
      <selection activeCell="L1" sqref="L1"/>
    </sheetView>
  </sheetViews>
  <sheetFormatPr defaultColWidth="9.140625" defaultRowHeight="12.75"/>
  <cols>
    <col min="1" max="1" width="4.7109375" style="2" customWidth="1"/>
    <col min="2" max="2" width="10.57421875" style="2" customWidth="1"/>
    <col min="3" max="5" width="14.28125" style="314" customWidth="1"/>
    <col min="6" max="6" width="14.140625" style="314" customWidth="1"/>
    <col min="7" max="10" width="12.7109375" style="314" customWidth="1"/>
    <col min="11" max="11" width="12.57421875" style="314" customWidth="1"/>
    <col min="12" max="16384" width="9.140625" style="2" customWidth="1"/>
  </cols>
  <sheetData>
    <row r="1" spans="1:11" ht="18" customHeight="1">
      <c r="A1" s="1" t="s">
        <v>787</v>
      </c>
      <c r="B1" s="51"/>
      <c r="C1" s="335"/>
      <c r="D1" s="335"/>
      <c r="E1" s="335"/>
      <c r="F1" s="382"/>
      <c r="G1" s="382"/>
      <c r="H1" s="382"/>
      <c r="I1" s="382"/>
      <c r="J1" s="382"/>
      <c r="K1" s="382"/>
    </row>
    <row r="2" spans="1:11" ht="12" customHeight="1">
      <c r="A2" s="52"/>
      <c r="B2" s="52"/>
      <c r="C2" s="382"/>
      <c r="D2" s="382"/>
      <c r="E2" s="382"/>
      <c r="F2" s="382"/>
      <c r="G2" s="382"/>
      <c r="H2" s="382"/>
      <c r="I2" s="382"/>
      <c r="J2" s="382"/>
      <c r="K2" s="382"/>
    </row>
    <row r="3" spans="1:11" ht="15.75">
      <c r="A3" s="435" t="s">
        <v>795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</row>
    <row r="4" spans="1:11" ht="9.75" customHeight="1">
      <c r="A4" s="234"/>
      <c r="B4" s="234"/>
      <c r="C4" s="383"/>
      <c r="D4" s="383"/>
      <c r="E4" s="383"/>
      <c r="F4" s="383"/>
      <c r="G4" s="383"/>
      <c r="H4" s="383"/>
      <c r="I4" s="383"/>
      <c r="J4" s="383"/>
      <c r="K4" s="383"/>
    </row>
    <row r="5" spans="1:11" ht="15.75">
      <c r="A5" s="443" t="s">
        <v>505</v>
      </c>
      <c r="B5" s="443" t="s">
        <v>608</v>
      </c>
      <c r="C5" s="550" t="s">
        <v>609</v>
      </c>
      <c r="D5" s="551"/>
      <c r="E5" s="551"/>
      <c r="F5" s="551"/>
      <c r="G5" s="552"/>
      <c r="H5" s="553"/>
      <c r="I5" s="551" t="s">
        <v>610</v>
      </c>
      <c r="J5" s="551"/>
      <c r="K5" s="553"/>
    </row>
    <row r="6" spans="1:11" ht="15">
      <c r="A6" s="458"/>
      <c r="B6" s="458"/>
      <c r="C6" s="554" t="s">
        <v>611</v>
      </c>
      <c r="D6" s="555"/>
      <c r="E6" s="556" t="s">
        <v>612</v>
      </c>
      <c r="F6" s="557"/>
      <c r="G6" s="558" t="s">
        <v>613</v>
      </c>
      <c r="H6" s="559"/>
      <c r="I6" s="386" t="s">
        <v>614</v>
      </c>
      <c r="J6" s="387" t="s">
        <v>614</v>
      </c>
      <c r="K6" s="560" t="s">
        <v>613</v>
      </c>
    </row>
    <row r="7" spans="1:11" ht="15">
      <c r="A7" s="444"/>
      <c r="B7" s="444"/>
      <c r="C7" s="388" t="s">
        <v>615</v>
      </c>
      <c r="D7" s="388" t="s">
        <v>616</v>
      </c>
      <c r="E7" s="388" t="s">
        <v>615</v>
      </c>
      <c r="F7" s="388" t="s">
        <v>616</v>
      </c>
      <c r="G7" s="389" t="s">
        <v>617</v>
      </c>
      <c r="H7" s="389" t="s">
        <v>618</v>
      </c>
      <c r="I7" s="385" t="s">
        <v>619</v>
      </c>
      <c r="J7" s="389" t="s">
        <v>620</v>
      </c>
      <c r="K7" s="561"/>
    </row>
    <row r="8" spans="1:11" ht="15.75">
      <c r="A8" s="12" t="s">
        <v>509</v>
      </c>
      <c r="B8" s="12" t="s">
        <v>511</v>
      </c>
      <c r="C8" s="322">
        <v>1</v>
      </c>
      <c r="D8" s="322">
        <v>2</v>
      </c>
      <c r="E8" s="322">
        <v>3</v>
      </c>
      <c r="F8" s="322">
        <v>4</v>
      </c>
      <c r="G8" s="390">
        <v>5</v>
      </c>
      <c r="H8" s="390">
        <v>6</v>
      </c>
      <c r="I8" s="390" t="s">
        <v>621</v>
      </c>
      <c r="J8" s="390" t="s">
        <v>622</v>
      </c>
      <c r="K8" s="390" t="s">
        <v>623</v>
      </c>
    </row>
    <row r="9" spans="1:11" ht="15" customHeight="1">
      <c r="A9" s="12">
        <v>1</v>
      </c>
      <c r="B9" s="158" t="s">
        <v>624</v>
      </c>
      <c r="C9" s="391"/>
      <c r="D9" s="391"/>
      <c r="E9" s="391"/>
      <c r="F9" s="391"/>
      <c r="G9" s="391"/>
      <c r="H9" s="391"/>
      <c r="I9" s="391">
        <f>D9-C9</f>
        <v>0</v>
      </c>
      <c r="J9" s="391">
        <f>F9-E9</f>
        <v>0</v>
      </c>
      <c r="K9" s="391">
        <f>H9-G9</f>
        <v>0</v>
      </c>
    </row>
    <row r="10" spans="1:11" ht="15" customHeight="1">
      <c r="A10" s="12">
        <v>2</v>
      </c>
      <c r="B10" s="160" t="s">
        <v>625</v>
      </c>
      <c r="C10" s="391"/>
      <c r="D10" s="391"/>
      <c r="E10" s="391"/>
      <c r="F10" s="391"/>
      <c r="G10" s="391"/>
      <c r="H10" s="391"/>
      <c r="I10" s="391">
        <f aca="true" t="shared" si="0" ref="I10:I21">D10-C10</f>
        <v>0</v>
      </c>
      <c r="J10" s="391">
        <f aca="true" t="shared" si="1" ref="J10:J21">F10-E10</f>
        <v>0</v>
      </c>
      <c r="K10" s="391">
        <f aca="true" t="shared" si="2" ref="K10:K21">H10-G10</f>
        <v>0</v>
      </c>
    </row>
    <row r="11" spans="1:11" ht="15" customHeight="1">
      <c r="A11" s="12">
        <v>3</v>
      </c>
      <c r="B11" s="160" t="s">
        <v>626</v>
      </c>
      <c r="C11" s="391"/>
      <c r="D11" s="391"/>
      <c r="E11" s="391"/>
      <c r="F11" s="391"/>
      <c r="G11" s="391"/>
      <c r="H11" s="391"/>
      <c r="I11" s="391">
        <f t="shared" si="0"/>
        <v>0</v>
      </c>
      <c r="J11" s="391">
        <f t="shared" si="1"/>
        <v>0</v>
      </c>
      <c r="K11" s="391">
        <f t="shared" si="2"/>
        <v>0</v>
      </c>
    </row>
    <row r="12" spans="1:11" ht="15" customHeight="1">
      <c r="A12" s="12">
        <v>4</v>
      </c>
      <c r="B12" s="160" t="s">
        <v>627</v>
      </c>
      <c r="C12" s="391"/>
      <c r="D12" s="391"/>
      <c r="E12" s="391"/>
      <c r="F12" s="391"/>
      <c r="G12" s="391"/>
      <c r="H12" s="391"/>
      <c r="I12" s="391">
        <f t="shared" si="0"/>
        <v>0</v>
      </c>
      <c r="J12" s="391">
        <f t="shared" si="1"/>
        <v>0</v>
      </c>
      <c r="K12" s="391">
        <f t="shared" si="2"/>
        <v>0</v>
      </c>
    </row>
    <row r="13" spans="1:11" s="409" customFormat="1" ht="15" customHeight="1">
      <c r="A13" s="406">
        <v>5</v>
      </c>
      <c r="B13" s="407" t="s">
        <v>628</v>
      </c>
      <c r="C13" s="408"/>
      <c r="D13" s="408"/>
      <c r="E13" s="408">
        <v>540310</v>
      </c>
      <c r="F13" s="408">
        <f>540310+351040</f>
        <v>891350</v>
      </c>
      <c r="G13" s="408">
        <v>108061</v>
      </c>
      <c r="H13" s="408">
        <f>108061+70208</f>
        <v>178269</v>
      </c>
      <c r="I13" s="408">
        <f t="shared" si="0"/>
        <v>0</v>
      </c>
      <c r="J13" s="408">
        <f t="shared" si="1"/>
        <v>351040</v>
      </c>
      <c r="K13" s="408">
        <f t="shared" si="2"/>
        <v>70208</v>
      </c>
    </row>
    <row r="14" spans="1:11" ht="15" customHeight="1">
      <c r="A14" s="12">
        <v>6</v>
      </c>
      <c r="B14" s="160" t="s">
        <v>629</v>
      </c>
      <c r="C14" s="391"/>
      <c r="D14" s="391"/>
      <c r="E14" s="391"/>
      <c r="F14" s="391"/>
      <c r="G14" s="391"/>
      <c r="H14" s="391"/>
      <c r="I14" s="391">
        <f t="shared" si="0"/>
        <v>0</v>
      </c>
      <c r="J14" s="391">
        <f t="shared" si="1"/>
        <v>0</v>
      </c>
      <c r="K14" s="391">
        <f t="shared" si="2"/>
        <v>0</v>
      </c>
    </row>
    <row r="15" spans="1:11" ht="15" customHeight="1">
      <c r="A15" s="12">
        <v>7</v>
      </c>
      <c r="B15" s="160" t="s">
        <v>630</v>
      </c>
      <c r="C15" s="391"/>
      <c r="D15" s="391"/>
      <c r="E15" s="391"/>
      <c r="F15" s="391"/>
      <c r="G15" s="391"/>
      <c r="H15" s="391"/>
      <c r="I15" s="391">
        <f t="shared" si="0"/>
        <v>0</v>
      </c>
      <c r="J15" s="391">
        <f t="shared" si="1"/>
        <v>0</v>
      </c>
      <c r="K15" s="391">
        <f t="shared" si="2"/>
        <v>0</v>
      </c>
    </row>
    <row r="16" spans="1:11" s="409" customFormat="1" ht="15" customHeight="1">
      <c r="A16" s="406">
        <v>8</v>
      </c>
      <c r="B16" s="407" t="s">
        <v>631</v>
      </c>
      <c r="C16" s="408"/>
      <c r="D16" s="408"/>
      <c r="E16" s="408">
        <v>4722035</v>
      </c>
      <c r="F16" s="408">
        <f>4722035+257610</f>
        <v>4979645</v>
      </c>
      <c r="G16" s="408">
        <v>944407</v>
      </c>
      <c r="H16" s="408">
        <f>944407+51522</f>
        <v>995929</v>
      </c>
      <c r="I16" s="408">
        <f t="shared" si="0"/>
        <v>0</v>
      </c>
      <c r="J16" s="408">
        <f t="shared" si="1"/>
        <v>257610</v>
      </c>
      <c r="K16" s="408">
        <f t="shared" si="2"/>
        <v>51522</v>
      </c>
    </row>
    <row r="17" spans="1:11" ht="15" customHeight="1">
      <c r="A17" s="12">
        <v>9</v>
      </c>
      <c r="B17" s="160" t="s">
        <v>632</v>
      </c>
      <c r="C17" s="391"/>
      <c r="D17" s="391"/>
      <c r="E17" s="391"/>
      <c r="F17" s="391"/>
      <c r="G17" s="391"/>
      <c r="H17" s="391"/>
      <c r="I17" s="391">
        <f t="shared" si="0"/>
        <v>0</v>
      </c>
      <c r="J17" s="391">
        <f t="shared" si="1"/>
        <v>0</v>
      </c>
      <c r="K17" s="391">
        <f t="shared" si="2"/>
        <v>0</v>
      </c>
    </row>
    <row r="18" spans="1:11" ht="15" customHeight="1">
      <c r="A18" s="12">
        <v>10</v>
      </c>
      <c r="B18" s="160" t="s">
        <v>633</v>
      </c>
      <c r="C18" s="391"/>
      <c r="D18" s="391"/>
      <c r="E18" s="391"/>
      <c r="F18" s="391"/>
      <c r="G18" s="391"/>
      <c r="H18" s="391"/>
      <c r="I18" s="391">
        <f t="shared" si="0"/>
        <v>0</v>
      </c>
      <c r="J18" s="391">
        <f t="shared" si="1"/>
        <v>0</v>
      </c>
      <c r="K18" s="391">
        <f t="shared" si="2"/>
        <v>0</v>
      </c>
    </row>
    <row r="19" spans="1:11" ht="15" customHeight="1">
      <c r="A19" s="12">
        <v>11</v>
      </c>
      <c r="B19" s="160" t="s">
        <v>634</v>
      </c>
      <c r="C19" s="391"/>
      <c r="D19" s="391"/>
      <c r="E19" s="391"/>
      <c r="F19" s="391"/>
      <c r="G19" s="391"/>
      <c r="H19" s="391"/>
      <c r="I19" s="391">
        <f t="shared" si="0"/>
        <v>0</v>
      </c>
      <c r="J19" s="391">
        <f t="shared" si="1"/>
        <v>0</v>
      </c>
      <c r="K19" s="391">
        <f t="shared" si="2"/>
        <v>0</v>
      </c>
    </row>
    <row r="20" spans="1:11" ht="15" customHeight="1">
      <c r="A20" s="12">
        <v>12</v>
      </c>
      <c r="B20" s="161" t="s">
        <v>635</v>
      </c>
      <c r="C20" s="391"/>
      <c r="D20" s="391"/>
      <c r="E20" s="391"/>
      <c r="F20" s="391"/>
      <c r="G20" s="391"/>
      <c r="H20" s="391"/>
      <c r="I20" s="391">
        <f t="shared" si="0"/>
        <v>0</v>
      </c>
      <c r="J20" s="391">
        <f t="shared" si="1"/>
        <v>0</v>
      </c>
      <c r="K20" s="391">
        <f t="shared" si="2"/>
        <v>0</v>
      </c>
    </row>
    <row r="21" spans="1:11" ht="15.75">
      <c r="A21" s="562" t="s">
        <v>636</v>
      </c>
      <c r="B21" s="562"/>
      <c r="C21" s="313">
        <f aca="true" t="shared" si="3" ref="C21:H21">SUM(C9:C20)</f>
        <v>0</v>
      </c>
      <c r="D21" s="313">
        <f t="shared" si="3"/>
        <v>0</v>
      </c>
      <c r="E21" s="313">
        <f t="shared" si="3"/>
        <v>5262345</v>
      </c>
      <c r="F21" s="313">
        <f t="shared" si="3"/>
        <v>5870995</v>
      </c>
      <c r="G21" s="313">
        <f t="shared" si="3"/>
        <v>1052468</v>
      </c>
      <c r="H21" s="313">
        <f t="shared" si="3"/>
        <v>1174198</v>
      </c>
      <c r="I21" s="394">
        <f t="shared" si="0"/>
        <v>0</v>
      </c>
      <c r="J21" s="394">
        <f t="shared" si="1"/>
        <v>608650</v>
      </c>
      <c r="K21" s="394">
        <f t="shared" si="2"/>
        <v>121730</v>
      </c>
    </row>
    <row r="22" spans="1:11" ht="9.75" customHeight="1">
      <c r="A22" s="6"/>
      <c r="B22" s="6"/>
      <c r="C22" s="374"/>
      <c r="D22" s="374"/>
      <c r="E22" s="318"/>
      <c r="F22" s="318"/>
      <c r="G22" s="318"/>
      <c r="H22" s="318"/>
      <c r="I22" s="318"/>
      <c r="J22" s="318"/>
      <c r="K22" s="318"/>
    </row>
    <row r="23" spans="1:11" ht="15" customHeight="1">
      <c r="A23" s="80"/>
      <c r="B23" s="80" t="s">
        <v>637</v>
      </c>
      <c r="C23" s="361"/>
      <c r="D23" s="361"/>
      <c r="E23" s="303"/>
      <c r="F23" s="303"/>
      <c r="G23" s="303"/>
      <c r="H23" s="303"/>
      <c r="I23" s="303"/>
      <c r="J23" s="303"/>
      <c r="K23" s="303"/>
    </row>
    <row r="24" spans="1:11" ht="15" customHeight="1">
      <c r="A24" s="80"/>
      <c r="B24" s="80" t="s">
        <v>638</v>
      </c>
      <c r="C24" s="361"/>
      <c r="D24" s="361"/>
      <c r="E24" s="303"/>
      <c r="F24" s="303"/>
      <c r="G24" s="303"/>
      <c r="H24" s="303"/>
      <c r="I24" s="303"/>
      <c r="J24" s="303"/>
      <c r="K24" s="303"/>
    </row>
    <row r="25" spans="1:11" ht="12" customHeight="1">
      <c r="A25" s="1"/>
      <c r="B25" s="80"/>
      <c r="C25" s="361"/>
      <c r="D25" s="361"/>
      <c r="E25" s="303"/>
      <c r="F25" s="303"/>
      <c r="G25" s="303"/>
      <c r="H25" s="303"/>
      <c r="I25" s="303"/>
      <c r="J25" s="303"/>
      <c r="K25" s="303"/>
    </row>
    <row r="26" spans="1:11" ht="15.75">
      <c r="A26" s="435" t="s">
        <v>639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5"/>
    </row>
    <row r="27" spans="1:11" ht="9.75" customHeight="1">
      <c r="A27" s="1"/>
      <c r="B27" s="1"/>
      <c r="C27" s="303"/>
      <c r="D27" s="303"/>
      <c r="E27" s="303"/>
      <c r="F27" s="303"/>
      <c r="G27" s="303"/>
      <c r="H27" s="303"/>
      <c r="I27" s="303"/>
      <c r="J27" s="303"/>
      <c r="K27" s="303"/>
    </row>
    <row r="28" spans="1:11" ht="15" customHeight="1">
      <c r="A28" s="443" t="s">
        <v>257</v>
      </c>
      <c r="B28" s="563" t="s">
        <v>238</v>
      </c>
      <c r="C28" s="564"/>
      <c r="D28" s="362" t="s">
        <v>640</v>
      </c>
      <c r="E28" s="362" t="s">
        <v>641</v>
      </c>
      <c r="F28" s="362" t="s">
        <v>642</v>
      </c>
      <c r="G28" s="362" t="s">
        <v>643</v>
      </c>
      <c r="H28" s="469" t="s">
        <v>644</v>
      </c>
      <c r="I28" s="362" t="s">
        <v>568</v>
      </c>
      <c r="J28" s="567" t="s">
        <v>645</v>
      </c>
      <c r="K28" s="568"/>
    </row>
    <row r="29" spans="1:11" ht="15" customHeight="1">
      <c r="A29" s="444"/>
      <c r="B29" s="565"/>
      <c r="C29" s="566"/>
      <c r="D29" s="390" t="s">
        <v>646</v>
      </c>
      <c r="E29" s="331" t="s">
        <v>647</v>
      </c>
      <c r="F29" s="331" t="s">
        <v>648</v>
      </c>
      <c r="G29" s="331" t="s">
        <v>649</v>
      </c>
      <c r="H29" s="470"/>
      <c r="I29" s="331" t="s">
        <v>648</v>
      </c>
      <c r="J29" s="569"/>
      <c r="K29" s="570"/>
    </row>
    <row r="30" spans="1:11" ht="15.75">
      <c r="A30" s="12" t="s">
        <v>509</v>
      </c>
      <c r="B30" s="536" t="s">
        <v>511</v>
      </c>
      <c r="C30" s="537"/>
      <c r="D30" s="322">
        <v>1</v>
      </c>
      <c r="E30" s="322">
        <v>2</v>
      </c>
      <c r="F30" s="322">
        <v>3</v>
      </c>
      <c r="G30" s="322" t="s">
        <v>650</v>
      </c>
      <c r="H30" s="322">
        <v>5</v>
      </c>
      <c r="I30" s="322" t="s">
        <v>651</v>
      </c>
      <c r="J30" s="550">
        <v>7</v>
      </c>
      <c r="K30" s="571"/>
    </row>
    <row r="31" spans="1:11" ht="15" customHeight="1">
      <c r="A31" s="12">
        <v>1</v>
      </c>
      <c r="B31" s="572" t="s">
        <v>613</v>
      </c>
      <c r="C31" s="573"/>
      <c r="D31" s="392">
        <f>26927+51522+70208+26927</f>
        <v>175584</v>
      </c>
      <c r="E31" s="311"/>
      <c r="F31" s="392"/>
      <c r="G31" s="311">
        <f aca="true" t="shared" si="4" ref="G31:G37">D31+E31+F31</f>
        <v>175584</v>
      </c>
      <c r="H31" s="311">
        <v>175584</v>
      </c>
      <c r="I31" s="311">
        <f aca="true" t="shared" si="5" ref="I31:I37">G31-H31</f>
        <v>0</v>
      </c>
      <c r="J31" s="550"/>
      <c r="K31" s="571"/>
    </row>
    <row r="32" spans="1:11" ht="15" customHeight="1">
      <c r="A32" s="12">
        <v>2</v>
      </c>
      <c r="B32" s="572" t="s">
        <v>652</v>
      </c>
      <c r="C32" s="573"/>
      <c r="D32" s="392">
        <f>13634+13634+25761+6249+6249+35104+10613</f>
        <v>111244</v>
      </c>
      <c r="E32" s="311"/>
      <c r="F32" s="392"/>
      <c r="G32" s="311">
        <f t="shared" si="4"/>
        <v>111244</v>
      </c>
      <c r="H32" s="311">
        <v>111244</v>
      </c>
      <c r="I32" s="311">
        <f t="shared" si="5"/>
        <v>0</v>
      </c>
      <c r="J32" s="550"/>
      <c r="K32" s="571"/>
    </row>
    <row r="33" spans="1:11" ht="15" customHeight="1">
      <c r="A33" s="12">
        <v>3</v>
      </c>
      <c r="B33" s="572" t="s">
        <v>653</v>
      </c>
      <c r="C33" s="573"/>
      <c r="D33" s="392"/>
      <c r="E33" s="311"/>
      <c r="F33" s="392"/>
      <c r="G33" s="311">
        <f t="shared" si="4"/>
        <v>0</v>
      </c>
      <c r="H33" s="311"/>
      <c r="I33" s="311">
        <f t="shared" si="5"/>
        <v>0</v>
      </c>
      <c r="J33" s="550"/>
      <c r="K33" s="571"/>
    </row>
    <row r="34" spans="1:11" ht="15" customHeight="1">
      <c r="A34" s="12">
        <v>4</v>
      </c>
      <c r="B34" s="162" t="s">
        <v>654</v>
      </c>
      <c r="C34" s="393"/>
      <c r="D34" s="311"/>
      <c r="E34" s="311"/>
      <c r="F34" s="392"/>
      <c r="G34" s="311">
        <f t="shared" si="4"/>
        <v>0</v>
      </c>
      <c r="H34" s="311"/>
      <c r="I34" s="311">
        <f t="shared" si="5"/>
        <v>0</v>
      </c>
      <c r="J34" s="550"/>
      <c r="K34" s="571"/>
    </row>
    <row r="35" spans="1:11" ht="15" customHeight="1">
      <c r="A35" s="68">
        <v>5</v>
      </c>
      <c r="B35" s="574" t="s">
        <v>655</v>
      </c>
      <c r="C35" s="574"/>
      <c r="D35" s="392"/>
      <c r="E35" s="311"/>
      <c r="F35" s="392"/>
      <c r="G35" s="311">
        <f t="shared" si="4"/>
        <v>0</v>
      </c>
      <c r="H35" s="311"/>
      <c r="I35" s="311">
        <f t="shared" si="5"/>
        <v>0</v>
      </c>
      <c r="J35" s="550"/>
      <c r="K35" s="571"/>
    </row>
    <row r="36" spans="1:11" ht="15" customHeight="1">
      <c r="A36" s="68"/>
      <c r="B36" s="572"/>
      <c r="C36" s="573"/>
      <c r="D36" s="392"/>
      <c r="E36" s="311"/>
      <c r="F36" s="392">
        <v>0</v>
      </c>
      <c r="G36" s="311">
        <f t="shared" si="4"/>
        <v>0</v>
      </c>
      <c r="H36" s="311"/>
      <c r="I36" s="311">
        <f t="shared" si="5"/>
        <v>0</v>
      </c>
      <c r="J36" s="550"/>
      <c r="K36" s="571"/>
    </row>
    <row r="37" spans="1:11" ht="15.75">
      <c r="A37" s="536" t="s">
        <v>636</v>
      </c>
      <c r="B37" s="538"/>
      <c r="C37" s="537"/>
      <c r="D37" s="392">
        <f>SUM(D31:D36)</f>
        <v>286828</v>
      </c>
      <c r="E37" s="392">
        <f>SUM(E31:E36)</f>
        <v>0</v>
      </c>
      <c r="F37" s="392">
        <f>SUM(F31:F36)</f>
        <v>0</v>
      </c>
      <c r="G37" s="311">
        <f t="shared" si="4"/>
        <v>286828</v>
      </c>
      <c r="H37" s="392">
        <f>SUM(H31:H36)</f>
        <v>286828</v>
      </c>
      <c r="I37" s="311">
        <f t="shared" si="5"/>
        <v>0</v>
      </c>
      <c r="J37" s="550"/>
      <c r="K37" s="571"/>
    </row>
    <row r="38" spans="1:11" ht="12" customHeight="1">
      <c r="A38" s="4"/>
      <c r="B38" s="1"/>
      <c r="C38" s="303"/>
      <c r="D38" s="303"/>
      <c r="E38" s="303"/>
      <c r="F38" s="318"/>
      <c r="G38" s="318"/>
      <c r="H38" s="318"/>
      <c r="I38" s="318"/>
      <c r="J38" s="318"/>
      <c r="K38" s="303"/>
    </row>
    <row r="39" spans="1:11" ht="15.75">
      <c r="A39" s="1"/>
      <c r="B39" s="1"/>
      <c r="C39" s="471" t="s">
        <v>290</v>
      </c>
      <c r="D39" s="471"/>
      <c r="E39" s="361"/>
      <c r="F39" s="318"/>
      <c r="G39" s="318"/>
      <c r="H39" s="318"/>
      <c r="I39" s="318"/>
      <c r="J39" s="318"/>
      <c r="K39" s="303"/>
    </row>
    <row r="40" spans="3:11" s="80" customFormat="1" ht="15">
      <c r="C40" s="471"/>
      <c r="D40" s="471"/>
      <c r="E40" s="361"/>
      <c r="F40" s="361"/>
      <c r="G40" s="361"/>
      <c r="H40" s="361"/>
      <c r="I40" s="361"/>
      <c r="J40" s="361"/>
      <c r="K40" s="361"/>
    </row>
  </sheetData>
  <sheetProtection/>
  <mergeCells count="32">
    <mergeCell ref="A37:C37"/>
    <mergeCell ref="J37:K37"/>
    <mergeCell ref="B33:C33"/>
    <mergeCell ref="J33:K33"/>
    <mergeCell ref="J34:K34"/>
    <mergeCell ref="B35:C35"/>
    <mergeCell ref="J35:K35"/>
    <mergeCell ref="B36:C36"/>
    <mergeCell ref="J36:K36"/>
    <mergeCell ref="B30:C30"/>
    <mergeCell ref="J30:K30"/>
    <mergeCell ref="B31:C31"/>
    <mergeCell ref="J31:K31"/>
    <mergeCell ref="B32:C32"/>
    <mergeCell ref="J32:K32"/>
    <mergeCell ref="K6:K7"/>
    <mergeCell ref="A21:B21"/>
    <mergeCell ref="A26:K26"/>
    <mergeCell ref="A28:A29"/>
    <mergeCell ref="B28:C29"/>
    <mergeCell ref="H28:H29"/>
    <mergeCell ref="J28:K29"/>
    <mergeCell ref="C39:D39"/>
    <mergeCell ref="C40:D40"/>
    <mergeCell ref="A3:K3"/>
    <mergeCell ref="A5:A7"/>
    <mergeCell ref="B5:B7"/>
    <mergeCell ref="C5:H5"/>
    <mergeCell ref="I5:K5"/>
    <mergeCell ref="C6:D6"/>
    <mergeCell ref="E6:F6"/>
    <mergeCell ref="G6:H6"/>
  </mergeCells>
  <printOptions/>
  <pageMargins left="0.5" right="0.5" top="0.25" bottom="0.25" header="0.2" footer="0.2"/>
  <pageSetup horizontalDpi="600" verticalDpi="600" orientation="landscape" paperSize="9" r:id="rId1"/>
  <ignoredErrors>
    <ignoredError sqref="C21:D21 E21:F21 D37:F37 H37 G21:H21" formulaRange="1"/>
    <ignoredError sqref="G37" formula="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L27"/>
  <sheetViews>
    <sheetView zoomScale="90" zoomScaleNormal="90" zoomScalePageLayoutView="0" workbookViewId="0" topLeftCell="A1">
      <selection activeCell="L1" sqref="L1"/>
    </sheetView>
  </sheetViews>
  <sheetFormatPr defaultColWidth="9.140625" defaultRowHeight="12.75"/>
  <cols>
    <col min="1" max="1" width="3.57421875" style="2" customWidth="1"/>
    <col min="2" max="2" width="8.421875" style="2" customWidth="1"/>
    <col min="3" max="3" width="13.140625" style="314" customWidth="1"/>
    <col min="4" max="4" width="14.421875" style="314" customWidth="1"/>
    <col min="5" max="5" width="14.140625" style="314" customWidth="1"/>
    <col min="6" max="6" width="13.140625" style="314" customWidth="1"/>
    <col min="7" max="7" width="14.421875" style="314" customWidth="1"/>
    <col min="8" max="8" width="14.28125" style="314" customWidth="1"/>
    <col min="9" max="9" width="14.00390625" style="314" customWidth="1"/>
    <col min="10" max="12" width="12.00390625" style="314" customWidth="1"/>
    <col min="13" max="16384" width="9.140625" style="2" customWidth="1"/>
  </cols>
  <sheetData>
    <row r="1" spans="1:12" ht="18" customHeight="1">
      <c r="A1" s="1" t="s">
        <v>787</v>
      </c>
      <c r="B1" s="21"/>
      <c r="C1" s="395"/>
      <c r="D1" s="395"/>
      <c r="E1" s="395"/>
      <c r="F1" s="383"/>
      <c r="G1" s="383"/>
      <c r="H1" s="383"/>
      <c r="I1" s="383"/>
      <c r="J1" s="383"/>
      <c r="K1" s="383"/>
      <c r="L1" s="383"/>
    </row>
    <row r="2" spans="1:12" ht="12" customHeight="1">
      <c r="A2" s="21"/>
      <c r="B2" s="21"/>
      <c r="C2" s="395"/>
      <c r="D2" s="395"/>
      <c r="E2" s="395"/>
      <c r="F2" s="383"/>
      <c r="G2" s="383"/>
      <c r="H2" s="383"/>
      <c r="I2" s="383"/>
      <c r="J2" s="383"/>
      <c r="K2" s="383"/>
      <c r="L2" s="383"/>
    </row>
    <row r="3" spans="1:12" ht="15.75">
      <c r="A3" s="457" t="s">
        <v>794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</row>
    <row r="4" spans="1:12" ht="12" customHeight="1">
      <c r="A4" s="4"/>
      <c r="B4" s="4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12" ht="18" customHeight="1">
      <c r="A5" s="479" t="s">
        <v>505</v>
      </c>
      <c r="B5" s="463" t="s">
        <v>608</v>
      </c>
      <c r="C5" s="576" t="s">
        <v>656</v>
      </c>
      <c r="D5" s="577"/>
      <c r="E5" s="578"/>
      <c r="F5" s="576" t="s">
        <v>657</v>
      </c>
      <c r="G5" s="577"/>
      <c r="H5" s="577"/>
      <c r="I5" s="577"/>
      <c r="J5" s="576" t="s">
        <v>658</v>
      </c>
      <c r="K5" s="577"/>
      <c r="L5" s="568"/>
    </row>
    <row r="6" spans="1:12" ht="13.5" customHeight="1">
      <c r="A6" s="480"/>
      <c r="B6" s="464"/>
      <c r="C6" s="353" t="s">
        <v>659</v>
      </c>
      <c r="D6" s="353" t="s">
        <v>660</v>
      </c>
      <c r="E6" s="466" t="s">
        <v>661</v>
      </c>
      <c r="F6" s="354" t="s">
        <v>662</v>
      </c>
      <c r="G6" s="353" t="s">
        <v>659</v>
      </c>
      <c r="H6" s="353" t="s">
        <v>660</v>
      </c>
      <c r="I6" s="579" t="s">
        <v>663</v>
      </c>
      <c r="J6" s="354" t="s">
        <v>664</v>
      </c>
      <c r="K6" s="342" t="s">
        <v>664</v>
      </c>
      <c r="L6" s="353" t="s">
        <v>644</v>
      </c>
    </row>
    <row r="7" spans="1:12" ht="13.5" customHeight="1">
      <c r="A7" s="480"/>
      <c r="B7" s="464"/>
      <c r="C7" s="354" t="s">
        <v>619</v>
      </c>
      <c r="D7" s="354" t="s">
        <v>665</v>
      </c>
      <c r="E7" s="467"/>
      <c r="F7" s="354" t="s">
        <v>619</v>
      </c>
      <c r="G7" s="354" t="s">
        <v>666</v>
      </c>
      <c r="H7" s="354" t="s">
        <v>665</v>
      </c>
      <c r="I7" s="580"/>
      <c r="J7" s="354" t="s">
        <v>667</v>
      </c>
      <c r="K7" s="342" t="s">
        <v>668</v>
      </c>
      <c r="L7" s="396" t="s">
        <v>669</v>
      </c>
    </row>
    <row r="8" spans="1:12" ht="13.5" customHeight="1">
      <c r="A8" s="481"/>
      <c r="B8" s="465"/>
      <c r="C8" s="355" t="s">
        <v>670</v>
      </c>
      <c r="D8" s="355"/>
      <c r="E8" s="468"/>
      <c r="F8" s="346"/>
      <c r="G8" s="355"/>
      <c r="H8" s="355">
        <v>3800985</v>
      </c>
      <c r="I8" s="581"/>
      <c r="J8" s="355" t="s">
        <v>671</v>
      </c>
      <c r="K8" s="346" t="s">
        <v>672</v>
      </c>
      <c r="L8" s="397" t="s">
        <v>673</v>
      </c>
    </row>
    <row r="9" spans="1:12" ht="15" customHeight="1">
      <c r="A9" s="40" t="s">
        <v>509</v>
      </c>
      <c r="B9" s="40" t="s">
        <v>511</v>
      </c>
      <c r="C9" s="377">
        <v>1</v>
      </c>
      <c r="D9" s="312">
        <v>2</v>
      </c>
      <c r="E9" s="312">
        <v>3</v>
      </c>
      <c r="F9" s="312">
        <v>4</v>
      </c>
      <c r="G9" s="312">
        <v>5</v>
      </c>
      <c r="H9" s="377">
        <v>6</v>
      </c>
      <c r="I9" s="312">
        <v>7</v>
      </c>
      <c r="J9" s="312" t="s">
        <v>674</v>
      </c>
      <c r="K9" s="377" t="s">
        <v>675</v>
      </c>
      <c r="L9" s="389">
        <v>10</v>
      </c>
    </row>
    <row r="10" spans="1:12" ht="15" customHeight="1">
      <c r="A10" s="93">
        <v>1</v>
      </c>
      <c r="B10" s="158" t="s">
        <v>624</v>
      </c>
      <c r="C10" s="363"/>
      <c r="D10" s="363">
        <v>0</v>
      </c>
      <c r="E10" s="363">
        <v>0</v>
      </c>
      <c r="F10" s="363">
        <v>87204</v>
      </c>
      <c r="G10" s="363"/>
      <c r="H10" s="363">
        <v>5476</v>
      </c>
      <c r="I10" s="363">
        <v>1095</v>
      </c>
      <c r="J10" s="398">
        <f>H8+I10-E10</f>
        <v>3802080</v>
      </c>
      <c r="K10" s="363"/>
      <c r="L10" s="363"/>
    </row>
    <row r="11" spans="1:12" ht="15" customHeight="1">
      <c r="A11" s="40">
        <v>2</v>
      </c>
      <c r="B11" s="160" t="s">
        <v>625</v>
      </c>
      <c r="C11" s="363"/>
      <c r="D11" s="363">
        <v>676889</v>
      </c>
      <c r="E11" s="363">
        <v>135377</v>
      </c>
      <c r="F11" s="363">
        <v>46396</v>
      </c>
      <c r="G11" s="363"/>
      <c r="H11" s="363">
        <v>8673</v>
      </c>
      <c r="I11" s="363">
        <v>1735</v>
      </c>
      <c r="J11" s="398">
        <f>J10+I11-E11</f>
        <v>3668438</v>
      </c>
      <c r="K11" s="363"/>
      <c r="L11" s="363"/>
    </row>
    <row r="12" spans="1:12" ht="15" customHeight="1">
      <c r="A12" s="40">
        <v>3</v>
      </c>
      <c r="B12" s="160" t="s">
        <v>626</v>
      </c>
      <c r="C12" s="363"/>
      <c r="D12" s="363">
        <v>459265</v>
      </c>
      <c r="E12" s="363">
        <v>91853</v>
      </c>
      <c r="F12" s="363">
        <v>46509</v>
      </c>
      <c r="G12" s="363"/>
      <c r="H12" s="363">
        <v>95801</v>
      </c>
      <c r="I12" s="363">
        <v>19160</v>
      </c>
      <c r="J12" s="398">
        <f aca="true" t="shared" si="0" ref="J12:J20">J11+I12-E12</f>
        <v>3595745</v>
      </c>
      <c r="K12" s="363"/>
      <c r="L12" s="363"/>
    </row>
    <row r="13" spans="1:12" ht="15" customHeight="1">
      <c r="A13" s="40">
        <v>4</v>
      </c>
      <c r="B13" s="160" t="s">
        <v>627</v>
      </c>
      <c r="C13" s="363"/>
      <c r="D13" s="363">
        <v>2468193</v>
      </c>
      <c r="E13" s="363">
        <v>493640</v>
      </c>
      <c r="F13" s="363">
        <v>2496316</v>
      </c>
      <c r="G13" s="363"/>
      <c r="H13" s="363">
        <v>5219</v>
      </c>
      <c r="I13" s="363">
        <v>1044</v>
      </c>
      <c r="J13" s="398">
        <f t="shared" si="0"/>
        <v>3103149</v>
      </c>
      <c r="K13" s="363"/>
      <c r="L13" s="363"/>
    </row>
    <row r="14" spans="1:12" ht="15" customHeight="1">
      <c r="A14" s="40">
        <v>5</v>
      </c>
      <c r="B14" s="160" t="s">
        <v>628</v>
      </c>
      <c r="C14" s="363"/>
      <c r="D14" s="363">
        <v>891350</v>
      </c>
      <c r="E14" s="363">
        <v>178269</v>
      </c>
      <c r="F14" s="363">
        <v>46418</v>
      </c>
      <c r="G14" s="363"/>
      <c r="H14" s="363">
        <v>2536904</v>
      </c>
      <c r="I14" s="363">
        <v>507381</v>
      </c>
      <c r="J14" s="398">
        <f t="shared" si="0"/>
        <v>3432261</v>
      </c>
      <c r="K14" s="363"/>
      <c r="L14" s="363"/>
    </row>
    <row r="15" spans="1:12" ht="15" customHeight="1">
      <c r="A15" s="40">
        <v>6</v>
      </c>
      <c r="B15" s="160" t="s">
        <v>629</v>
      </c>
      <c r="C15" s="363"/>
      <c r="D15" s="363">
        <v>0</v>
      </c>
      <c r="E15" s="363">
        <v>0</v>
      </c>
      <c r="F15" s="363">
        <v>45856</v>
      </c>
      <c r="G15" s="363"/>
      <c r="H15" s="363">
        <v>2310369</v>
      </c>
      <c r="I15" s="363">
        <v>462074</v>
      </c>
      <c r="J15" s="398">
        <f t="shared" si="0"/>
        <v>3894335</v>
      </c>
      <c r="K15" s="363"/>
      <c r="L15" s="363"/>
    </row>
    <row r="16" spans="1:12" ht="15" customHeight="1">
      <c r="A16" s="40">
        <v>7</v>
      </c>
      <c r="B16" s="160" t="s">
        <v>630</v>
      </c>
      <c r="C16" s="363"/>
      <c r="D16" s="363">
        <v>33815</v>
      </c>
      <c r="E16" s="363">
        <v>6763</v>
      </c>
      <c r="F16" s="363">
        <v>142115</v>
      </c>
      <c r="G16" s="363"/>
      <c r="H16" s="363">
        <v>2450633</v>
      </c>
      <c r="I16" s="363">
        <v>490127</v>
      </c>
      <c r="J16" s="398">
        <f t="shared" si="0"/>
        <v>4377699</v>
      </c>
      <c r="K16" s="363"/>
      <c r="L16" s="363"/>
    </row>
    <row r="17" spans="1:12" ht="15" customHeight="1">
      <c r="A17" s="40">
        <v>8</v>
      </c>
      <c r="B17" s="160" t="s">
        <v>631</v>
      </c>
      <c r="C17" s="363"/>
      <c r="D17" s="363">
        <v>4979645</v>
      </c>
      <c r="E17" s="363">
        <v>995929</v>
      </c>
      <c r="F17" s="363">
        <v>45739</v>
      </c>
      <c r="G17" s="363"/>
      <c r="H17" s="363">
        <v>2104420</v>
      </c>
      <c r="I17" s="363">
        <v>420884</v>
      </c>
      <c r="J17" s="398">
        <f t="shared" si="0"/>
        <v>3802654</v>
      </c>
      <c r="K17" s="363"/>
      <c r="L17" s="363"/>
    </row>
    <row r="18" spans="1:12" ht="15" customHeight="1">
      <c r="A18" s="40">
        <v>9</v>
      </c>
      <c r="B18" s="160" t="s">
        <v>632</v>
      </c>
      <c r="C18" s="363"/>
      <c r="D18" s="363">
        <v>486700</v>
      </c>
      <c r="E18" s="363">
        <v>97340</v>
      </c>
      <c r="F18" s="363">
        <v>46519</v>
      </c>
      <c r="G18" s="363"/>
      <c r="H18" s="363">
        <v>-4159922</v>
      </c>
      <c r="I18" s="363">
        <v>-831985</v>
      </c>
      <c r="J18" s="398">
        <f t="shared" si="0"/>
        <v>2873329</v>
      </c>
      <c r="K18" s="363"/>
      <c r="L18" s="363"/>
    </row>
    <row r="19" spans="1:12" ht="15" customHeight="1">
      <c r="A19" s="40">
        <v>10</v>
      </c>
      <c r="B19" s="160" t="s">
        <v>633</v>
      </c>
      <c r="C19" s="363"/>
      <c r="D19" s="363">
        <v>7300500</v>
      </c>
      <c r="E19" s="363">
        <v>1460100</v>
      </c>
      <c r="F19" s="363">
        <v>169705</v>
      </c>
      <c r="G19" s="363"/>
      <c r="H19" s="363">
        <v>4858</v>
      </c>
      <c r="I19" s="363">
        <v>972</v>
      </c>
      <c r="J19" s="398">
        <f t="shared" si="0"/>
        <v>1414201</v>
      </c>
      <c r="K19" s="363"/>
      <c r="L19" s="363"/>
    </row>
    <row r="20" spans="1:12" ht="15" customHeight="1">
      <c r="A20" s="40">
        <v>11</v>
      </c>
      <c r="B20" s="160" t="s">
        <v>634</v>
      </c>
      <c r="C20" s="363"/>
      <c r="D20" s="363">
        <v>5086325</v>
      </c>
      <c r="E20" s="363">
        <v>1017265</v>
      </c>
      <c r="F20" s="363">
        <v>46376</v>
      </c>
      <c r="G20" s="363"/>
      <c r="H20" s="363">
        <v>0</v>
      </c>
      <c r="I20" s="363">
        <v>0</v>
      </c>
      <c r="J20" s="398">
        <f t="shared" si="0"/>
        <v>396936</v>
      </c>
      <c r="K20" s="363"/>
      <c r="L20" s="363"/>
    </row>
    <row r="21" spans="1:12" ht="15" customHeight="1">
      <c r="A21" s="92">
        <v>12</v>
      </c>
      <c r="B21" s="161" t="s">
        <v>635</v>
      </c>
      <c r="C21" s="363"/>
      <c r="D21" s="363">
        <v>10448331</v>
      </c>
      <c r="E21" s="363">
        <v>2089667</v>
      </c>
      <c r="F21" s="363">
        <v>46514</v>
      </c>
      <c r="G21" s="363"/>
      <c r="H21" s="363">
        <v>3943224</v>
      </c>
      <c r="I21" s="363">
        <v>788646</v>
      </c>
      <c r="J21" s="398"/>
      <c r="K21" s="363">
        <f>E21-J20-I21</f>
        <v>904085</v>
      </c>
      <c r="L21" s="399"/>
    </row>
    <row r="22" spans="1:12" ht="18" customHeight="1">
      <c r="A22" s="575" t="s">
        <v>266</v>
      </c>
      <c r="B22" s="575"/>
      <c r="C22" s="400">
        <f>SUM(C10:C21)</f>
        <v>0</v>
      </c>
      <c r="D22" s="400">
        <f aca="true" t="shared" si="1" ref="D22:I22">SUM(D10:D21)</f>
        <v>32831013</v>
      </c>
      <c r="E22" s="400">
        <f t="shared" si="1"/>
        <v>6566203</v>
      </c>
      <c r="F22" s="400">
        <f t="shared" si="1"/>
        <v>3265667</v>
      </c>
      <c r="G22" s="400">
        <f t="shared" si="1"/>
        <v>0</v>
      </c>
      <c r="H22" s="400">
        <f t="shared" si="1"/>
        <v>9305655</v>
      </c>
      <c r="I22" s="400">
        <f t="shared" si="1"/>
        <v>1861133</v>
      </c>
      <c r="J22" s="400">
        <f>SUM(J10:J21)</f>
        <v>34360827</v>
      </c>
      <c r="K22" s="400">
        <f>SUM(K10:K21)</f>
        <v>904085</v>
      </c>
      <c r="L22" s="400">
        <f>SUM(L10:L21)</f>
        <v>0</v>
      </c>
    </row>
    <row r="23" ht="12.75">
      <c r="B23" s="212"/>
    </row>
    <row r="24" spans="1:2" ht="15">
      <c r="A24" s="150"/>
      <c r="B24" s="150" t="s">
        <v>676</v>
      </c>
    </row>
    <row r="25" spans="3:4" ht="12" customHeight="1">
      <c r="C25" s="361"/>
      <c r="D25" s="361"/>
    </row>
    <row r="26" spans="4:5" ht="15" customHeight="1">
      <c r="D26" s="471" t="s">
        <v>290</v>
      </c>
      <c r="E26" s="471"/>
    </row>
    <row r="27" spans="4:5" ht="15.75" customHeight="1">
      <c r="D27" s="445"/>
      <c r="E27" s="445"/>
    </row>
  </sheetData>
  <sheetProtection/>
  <mergeCells count="11">
    <mergeCell ref="I6:I8"/>
    <mergeCell ref="D26:E26"/>
    <mergeCell ref="D27:E27"/>
    <mergeCell ref="A22:B22"/>
    <mergeCell ref="A3:L3"/>
    <mergeCell ref="A5:A8"/>
    <mergeCell ref="B5:B8"/>
    <mergeCell ref="C5:E5"/>
    <mergeCell ref="F5:I5"/>
    <mergeCell ref="J5:L5"/>
    <mergeCell ref="E6:E8"/>
  </mergeCells>
  <printOptions/>
  <pageMargins left="0.2" right="0.2" top="0.5" bottom="0.5" header="0.3" footer="0.3"/>
  <pageSetup horizontalDpi="600" verticalDpi="600" orientation="landscape" paperSize="9" r:id="rId1"/>
  <ignoredErrors>
    <ignoredError sqref="C22 D22:I22 L22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6.57421875" style="2" customWidth="1"/>
    <col min="2" max="2" width="40.7109375" style="2" customWidth="1"/>
    <col min="3" max="4" width="18.7109375" style="2" customWidth="1"/>
    <col min="5" max="16384" width="9.140625" style="2" customWidth="1"/>
  </cols>
  <sheetData>
    <row r="1" ht="18" customHeight="1">
      <c r="A1" s="1" t="s">
        <v>787</v>
      </c>
    </row>
    <row r="2" ht="12" customHeight="1">
      <c r="A2" s="3"/>
    </row>
    <row r="3" spans="1:4" ht="15.75">
      <c r="A3" s="435" t="s">
        <v>793</v>
      </c>
      <c r="B3" s="435"/>
      <c r="C3" s="435"/>
      <c r="D3" s="435"/>
    </row>
    <row r="4" ht="12" customHeight="1">
      <c r="A4" s="3"/>
    </row>
    <row r="5" spans="1:4" ht="18" customHeight="1">
      <c r="A5" s="47" t="s">
        <v>257</v>
      </c>
      <c r="B5" s="47" t="s">
        <v>303</v>
      </c>
      <c r="C5" s="47" t="s">
        <v>266</v>
      </c>
      <c r="D5" s="47" t="s">
        <v>304</v>
      </c>
    </row>
    <row r="6" spans="1:4" ht="13.5" customHeight="1">
      <c r="A6" s="94"/>
      <c r="B6" s="95"/>
      <c r="C6" s="96"/>
      <c r="D6" s="96"/>
    </row>
    <row r="7" spans="1:4" ht="18" customHeight="1">
      <c r="A7" s="97"/>
      <c r="B7" s="102" t="s">
        <v>328</v>
      </c>
      <c r="C7" s="98"/>
      <c r="D7" s="98"/>
    </row>
    <row r="8" spans="1:4" ht="15" customHeight="1">
      <c r="A8" s="180">
        <v>1</v>
      </c>
      <c r="B8" s="181" t="s">
        <v>882</v>
      </c>
      <c r="C8" s="182">
        <v>2374722</v>
      </c>
      <c r="D8" s="183"/>
    </row>
    <row r="9" spans="1:4" ht="15" customHeight="1">
      <c r="A9" s="180">
        <v>2</v>
      </c>
      <c r="B9" s="181" t="s">
        <v>938</v>
      </c>
      <c r="C9" s="182">
        <v>152760</v>
      </c>
      <c r="D9" s="183"/>
    </row>
    <row r="10" spans="1:4" ht="15" customHeight="1">
      <c r="A10" s="180">
        <v>3</v>
      </c>
      <c r="B10" s="181" t="s">
        <v>939</v>
      </c>
      <c r="C10" s="182">
        <v>108000</v>
      </c>
      <c r="D10" s="183"/>
    </row>
    <row r="11" spans="1:4" ht="15" customHeight="1">
      <c r="A11" s="180">
        <v>4</v>
      </c>
      <c r="B11" s="181" t="s">
        <v>940</v>
      </c>
      <c r="C11" s="182">
        <v>103950</v>
      </c>
      <c r="D11" s="183"/>
    </row>
    <row r="12" spans="1:4" ht="15" customHeight="1">
      <c r="A12" s="180">
        <v>5</v>
      </c>
      <c r="B12" s="181" t="s">
        <v>941</v>
      </c>
      <c r="C12" s="182">
        <v>13847</v>
      </c>
      <c r="D12" s="183"/>
    </row>
    <row r="13" spans="1:4" ht="15" customHeight="1">
      <c r="A13" s="180">
        <v>6</v>
      </c>
      <c r="B13" s="181" t="s">
        <v>942</v>
      </c>
      <c r="C13" s="182">
        <v>6958</v>
      </c>
      <c r="D13" s="183"/>
    </row>
    <row r="14" spans="1:4" ht="15" customHeight="1">
      <c r="A14" s="180">
        <v>7</v>
      </c>
      <c r="B14" s="181" t="s">
        <v>943</v>
      </c>
      <c r="C14" s="182">
        <v>2286480</v>
      </c>
      <c r="D14" s="183"/>
    </row>
    <row r="15" spans="1:4" ht="15" customHeight="1">
      <c r="A15" s="180">
        <v>8</v>
      </c>
      <c r="B15" s="181" t="s">
        <v>944</v>
      </c>
      <c r="C15" s="182">
        <v>300</v>
      </c>
      <c r="D15" s="183"/>
    </row>
    <row r="16" spans="1:4" ht="15" customHeight="1">
      <c r="A16" s="180">
        <v>9</v>
      </c>
      <c r="B16" s="181" t="s">
        <v>916</v>
      </c>
      <c r="C16" s="182">
        <v>5301933</v>
      </c>
      <c r="D16" s="183"/>
    </row>
    <row r="17" spans="1:4" ht="15" customHeight="1">
      <c r="A17" s="180">
        <v>10</v>
      </c>
      <c r="B17" s="181" t="s">
        <v>945</v>
      </c>
      <c r="C17" s="182">
        <v>3240</v>
      </c>
      <c r="D17" s="183"/>
    </row>
    <row r="18" spans="1:4" ht="15" customHeight="1">
      <c r="A18" s="180">
        <v>11</v>
      </c>
      <c r="B18" s="181" t="s">
        <v>901</v>
      </c>
      <c r="C18" s="182">
        <v>5803368</v>
      </c>
      <c r="D18" s="183"/>
    </row>
    <row r="19" spans="1:4" ht="15" customHeight="1">
      <c r="A19" s="180">
        <v>12</v>
      </c>
      <c r="B19" s="181" t="s">
        <v>946</v>
      </c>
      <c r="C19" s="182">
        <v>608400</v>
      </c>
      <c r="D19" s="183"/>
    </row>
    <row r="20" spans="1:4" ht="15" customHeight="1">
      <c r="A20" s="180">
        <v>13</v>
      </c>
      <c r="B20" s="181"/>
      <c r="C20" s="182"/>
      <c r="D20" s="183"/>
    </row>
    <row r="21" spans="1:4" ht="15.75">
      <c r="A21" s="12"/>
      <c r="B21" s="14" t="s">
        <v>329</v>
      </c>
      <c r="C21" s="36">
        <f>SUM(C8:C20)</f>
        <v>16763958</v>
      </c>
      <c r="D21" s="11"/>
    </row>
    <row r="22" spans="1:4" ht="13.5" customHeight="1">
      <c r="A22" s="6"/>
      <c r="B22" s="48"/>
      <c r="C22" s="100"/>
      <c r="D22" s="101"/>
    </row>
    <row r="23" spans="1:4" ht="18" customHeight="1">
      <c r="A23" s="97"/>
      <c r="B23" s="102" t="s">
        <v>63</v>
      </c>
      <c r="C23" s="98"/>
      <c r="D23" s="98"/>
    </row>
    <row r="24" spans="1:4" ht="15" customHeight="1">
      <c r="A24" s="40">
        <v>1</v>
      </c>
      <c r="B24" s="175" t="s">
        <v>964</v>
      </c>
      <c r="C24" s="159">
        <v>8614201</v>
      </c>
      <c r="D24" s="158"/>
    </row>
    <row r="25" spans="1:4" ht="15" customHeight="1">
      <c r="A25" s="40">
        <v>2</v>
      </c>
      <c r="B25" s="175" t="s">
        <v>963</v>
      </c>
      <c r="C25" s="159">
        <v>8614200</v>
      </c>
      <c r="D25" s="158"/>
    </row>
    <row r="26" spans="1:4" ht="15" customHeight="1">
      <c r="A26" s="40"/>
      <c r="B26" s="175"/>
      <c r="C26" s="83"/>
      <c r="D26" s="160"/>
    </row>
    <row r="27" spans="1:4" ht="15.75">
      <c r="A27" s="12"/>
      <c r="B27" s="14" t="s">
        <v>330</v>
      </c>
      <c r="C27" s="36">
        <f>SUM(C24:C26)</f>
        <v>17228401</v>
      </c>
      <c r="D27" s="11"/>
    </row>
    <row r="28" spans="1:4" ht="13.5" customHeight="1">
      <c r="A28" s="6"/>
      <c r="B28" s="48"/>
      <c r="C28" s="100"/>
      <c r="D28" s="101"/>
    </row>
    <row r="29" spans="1:4" ht="18" customHeight="1">
      <c r="A29" s="97"/>
      <c r="B29" s="102" t="s">
        <v>64</v>
      </c>
      <c r="C29" s="98"/>
      <c r="D29" s="98"/>
    </row>
    <row r="30" spans="1:4" ht="15" customHeight="1">
      <c r="A30" s="40">
        <v>1</v>
      </c>
      <c r="B30" s="175" t="s">
        <v>947</v>
      </c>
      <c r="C30" s="159">
        <v>500000</v>
      </c>
      <c r="D30" s="158"/>
    </row>
    <row r="31" spans="1:4" ht="15" customHeight="1">
      <c r="A31" s="40">
        <v>2</v>
      </c>
      <c r="B31" s="175" t="s">
        <v>948</v>
      </c>
      <c r="C31" s="159">
        <v>549004</v>
      </c>
      <c r="D31" s="158"/>
    </row>
    <row r="32" spans="1:4" ht="15" customHeight="1">
      <c r="A32" s="40">
        <v>3</v>
      </c>
      <c r="B32" s="175" t="s">
        <v>949</v>
      </c>
      <c r="C32" s="159">
        <v>2000000</v>
      </c>
      <c r="D32" s="158"/>
    </row>
    <row r="33" spans="1:4" ht="15" customHeight="1">
      <c r="A33" s="40">
        <v>4</v>
      </c>
      <c r="B33" s="175" t="s">
        <v>950</v>
      </c>
      <c r="C33" s="159">
        <v>2266</v>
      </c>
      <c r="D33" s="158"/>
    </row>
    <row r="34" spans="1:4" ht="15" customHeight="1">
      <c r="A34" s="40">
        <v>5</v>
      </c>
      <c r="B34" s="175" t="s">
        <v>951</v>
      </c>
      <c r="C34" s="159">
        <v>3465245</v>
      </c>
      <c r="D34" s="158"/>
    </row>
    <row r="35" spans="1:4" ht="15" customHeight="1">
      <c r="A35" s="40">
        <v>6</v>
      </c>
      <c r="B35" s="175" t="s">
        <v>952</v>
      </c>
      <c r="C35" s="159">
        <v>1380200</v>
      </c>
      <c r="D35" s="158"/>
    </row>
    <row r="36" spans="1:4" ht="15" customHeight="1">
      <c r="A36" s="40">
        <v>7</v>
      </c>
      <c r="B36" s="175" t="s">
        <v>953</v>
      </c>
      <c r="C36" s="159">
        <v>10813072</v>
      </c>
      <c r="D36" s="158"/>
    </row>
    <row r="37" spans="1:4" ht="15" customHeight="1">
      <c r="A37" s="40">
        <v>8</v>
      </c>
      <c r="B37" s="175" t="s">
        <v>954</v>
      </c>
      <c r="C37" s="159">
        <v>1678260</v>
      </c>
      <c r="D37" s="158"/>
    </row>
    <row r="38" spans="1:4" ht="15" customHeight="1">
      <c r="A38" s="40">
        <v>9</v>
      </c>
      <c r="B38" s="175" t="s">
        <v>962</v>
      </c>
      <c r="C38" s="159">
        <v>64350</v>
      </c>
      <c r="D38" s="158"/>
    </row>
    <row r="39" spans="1:4" ht="15" customHeight="1">
      <c r="A39" s="40">
        <v>10</v>
      </c>
      <c r="B39" s="175" t="s">
        <v>955</v>
      </c>
      <c r="C39" s="159">
        <v>418200</v>
      </c>
      <c r="D39" s="158"/>
    </row>
    <row r="40" spans="1:4" ht="15" customHeight="1">
      <c r="A40" s="40">
        <v>11</v>
      </c>
      <c r="B40" s="175" t="s">
        <v>956</v>
      </c>
      <c r="C40" s="159">
        <v>181600</v>
      </c>
      <c r="D40" s="158"/>
    </row>
    <row r="41" spans="1:4" ht="15" customHeight="1">
      <c r="A41" s="40">
        <v>12</v>
      </c>
      <c r="B41" s="175" t="s">
        <v>957</v>
      </c>
      <c r="C41" s="159">
        <v>7753240</v>
      </c>
      <c r="D41" s="158"/>
    </row>
    <row r="42" spans="1:4" ht="15" customHeight="1">
      <c r="A42" s="40">
        <v>13</v>
      </c>
      <c r="B42" s="175" t="s">
        <v>958</v>
      </c>
      <c r="C42" s="159">
        <v>394631</v>
      </c>
      <c r="D42" s="158"/>
    </row>
    <row r="43" spans="1:4" ht="15" customHeight="1">
      <c r="A43" s="40">
        <v>14</v>
      </c>
      <c r="B43" s="175" t="s">
        <v>959</v>
      </c>
      <c r="C43" s="159">
        <v>401047</v>
      </c>
      <c r="D43" s="158"/>
    </row>
    <row r="44" spans="1:4" ht="15" customHeight="1">
      <c r="A44" s="40">
        <v>15</v>
      </c>
      <c r="B44" s="175" t="s">
        <v>960</v>
      </c>
      <c r="C44" s="159">
        <v>1382800</v>
      </c>
      <c r="D44" s="158"/>
    </row>
    <row r="45" spans="1:4" ht="15" customHeight="1">
      <c r="A45" s="40">
        <v>16</v>
      </c>
      <c r="B45" s="175" t="s">
        <v>961</v>
      </c>
      <c r="C45" s="159">
        <v>184000</v>
      </c>
      <c r="D45" s="158"/>
    </row>
    <row r="46" spans="1:4" ht="15" customHeight="1">
      <c r="A46" s="40">
        <v>17</v>
      </c>
      <c r="B46" s="175"/>
      <c r="C46" s="159"/>
      <c r="D46" s="158"/>
    </row>
    <row r="47" spans="1:4" ht="15.75">
      <c r="A47" s="12"/>
      <c r="B47" s="14" t="s">
        <v>331</v>
      </c>
      <c r="C47" s="36">
        <f>SUM(C30:C46)</f>
        <v>31167915</v>
      </c>
      <c r="D47" s="11"/>
    </row>
    <row r="48" ht="13.5" customHeight="1">
      <c r="A48" s="3"/>
    </row>
    <row r="49" spans="1:2" ht="15.75" customHeight="1">
      <c r="A49" s="3"/>
      <c r="B49" s="66" t="s">
        <v>290</v>
      </c>
    </row>
    <row r="50" ht="15.75" customHeight="1">
      <c r="B50" s="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1">
    <mergeCell ref="A3:D3"/>
  </mergeCells>
  <printOptions/>
  <pageMargins left="0.9" right="0.9" top="0.25" bottom="0.2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5.28125" style="2" customWidth="1"/>
    <col min="2" max="2" width="53.7109375" style="2" customWidth="1"/>
    <col min="3" max="4" width="16.7109375" style="2" customWidth="1"/>
    <col min="5" max="16384" width="9.140625" style="2" customWidth="1"/>
  </cols>
  <sheetData>
    <row r="1" spans="1:4" ht="18" customHeight="1">
      <c r="A1" s="1" t="s">
        <v>787</v>
      </c>
      <c r="B1" s="52"/>
      <c r="C1" s="52"/>
      <c r="D1" s="52"/>
    </row>
    <row r="2" spans="1:4" ht="12" customHeight="1">
      <c r="A2" s="5"/>
      <c r="B2" s="70"/>
      <c r="C2" s="70"/>
      <c r="D2" s="70"/>
    </row>
    <row r="3" spans="1:4" ht="15.75">
      <c r="A3" s="449" t="s">
        <v>792</v>
      </c>
      <c r="B3" s="449"/>
      <c r="C3" s="449"/>
      <c r="D3" s="449"/>
    </row>
    <row r="4" spans="1:4" ht="12" customHeight="1">
      <c r="A4" s="152"/>
      <c r="B4" s="152"/>
      <c r="C4" s="152"/>
      <c r="D4" s="152"/>
    </row>
    <row r="5" spans="1:4" ht="18" customHeight="1">
      <c r="A5" s="154"/>
      <c r="B5" s="155" t="s">
        <v>62</v>
      </c>
      <c r="C5" s="156"/>
      <c r="D5" s="156"/>
    </row>
    <row r="6" spans="1:4" ht="15" customHeight="1">
      <c r="A6" s="436" t="s">
        <v>257</v>
      </c>
      <c r="B6" s="436" t="s">
        <v>580</v>
      </c>
      <c r="C6" s="151" t="s">
        <v>1</v>
      </c>
      <c r="D6" s="151" t="s">
        <v>1</v>
      </c>
    </row>
    <row r="7" spans="1:4" ht="15" customHeight="1">
      <c r="A7" s="437"/>
      <c r="B7" s="437"/>
      <c r="C7" s="106" t="s">
        <v>2</v>
      </c>
      <c r="D7" s="106" t="s">
        <v>3</v>
      </c>
    </row>
    <row r="8" spans="1:4" ht="15.75" customHeight="1">
      <c r="A8" s="12">
        <v>1</v>
      </c>
      <c r="B8" s="11" t="s">
        <v>581</v>
      </c>
      <c r="C8" s="22"/>
      <c r="D8" s="22"/>
    </row>
    <row r="9" spans="1:4" ht="15.75">
      <c r="A9" s="12">
        <v>2</v>
      </c>
      <c r="B9" s="11" t="s">
        <v>582</v>
      </c>
      <c r="C9" s="22">
        <v>7200</v>
      </c>
      <c r="D9" s="22">
        <v>7000</v>
      </c>
    </row>
    <row r="10" spans="1:4" ht="15.75">
      <c r="A10" s="12">
        <v>3</v>
      </c>
      <c r="B10" s="11" t="s">
        <v>583</v>
      </c>
      <c r="C10" s="22"/>
      <c r="D10" s="22">
        <v>129430</v>
      </c>
    </row>
    <row r="11" spans="1:4" ht="15.75">
      <c r="A11" s="12">
        <v>4</v>
      </c>
      <c r="B11" s="11" t="s">
        <v>584</v>
      </c>
      <c r="C11" s="22">
        <v>950451</v>
      </c>
      <c r="D11" s="22"/>
    </row>
    <row r="12" spans="1:4" ht="15.75">
      <c r="A12" s="12">
        <v>5</v>
      </c>
      <c r="B12" s="11" t="s">
        <v>585</v>
      </c>
      <c r="C12" s="22"/>
      <c r="D12" s="22"/>
    </row>
    <row r="13" spans="1:4" ht="15.75">
      <c r="A13" s="12">
        <v>6</v>
      </c>
      <c r="B13" s="11" t="s">
        <v>586</v>
      </c>
      <c r="C13" s="22"/>
      <c r="D13" s="22"/>
    </row>
    <row r="14" spans="1:4" ht="15.75">
      <c r="A14" s="12">
        <v>7</v>
      </c>
      <c r="B14" s="11" t="s">
        <v>587</v>
      </c>
      <c r="C14" s="22"/>
      <c r="D14" s="22"/>
    </row>
    <row r="15" spans="1:4" ht="15.75">
      <c r="A15" s="12">
        <v>8</v>
      </c>
      <c r="B15" s="11" t="s">
        <v>588</v>
      </c>
      <c r="C15" s="22">
        <v>25668</v>
      </c>
      <c r="D15" s="22">
        <v>25110</v>
      </c>
    </row>
    <row r="16" spans="1:4" ht="15.75">
      <c r="A16" s="235"/>
      <c r="B16" s="235" t="s">
        <v>392</v>
      </c>
      <c r="C16" s="246">
        <f>SUM(C8:C15)</f>
        <v>983319</v>
      </c>
      <c r="D16" s="246">
        <f>SUM(D8:D15)</f>
        <v>161540</v>
      </c>
    </row>
    <row r="18" spans="1:4" ht="13.5" customHeight="1">
      <c r="A18" s="6"/>
      <c r="B18" s="7"/>
      <c r="C18" s="7"/>
      <c r="D18" s="7"/>
    </row>
    <row r="19" spans="1:4" ht="18" customHeight="1">
      <c r="A19" s="152"/>
      <c r="B19" s="157" t="s">
        <v>307</v>
      </c>
      <c r="C19" s="229"/>
      <c r="D19" s="229"/>
    </row>
    <row r="20" spans="1:4" ht="15" customHeight="1">
      <c r="A20" s="436" t="s">
        <v>257</v>
      </c>
      <c r="B20" s="436" t="s">
        <v>580</v>
      </c>
      <c r="C20" s="151" t="s">
        <v>1</v>
      </c>
      <c r="D20" s="151" t="s">
        <v>1</v>
      </c>
    </row>
    <row r="21" spans="1:4" ht="15" customHeight="1">
      <c r="A21" s="437"/>
      <c r="B21" s="437"/>
      <c r="C21" s="106" t="s">
        <v>2</v>
      </c>
      <c r="D21" s="106" t="s">
        <v>3</v>
      </c>
    </row>
    <row r="22" spans="1:4" ht="15.75">
      <c r="A22" s="12">
        <v>1</v>
      </c>
      <c r="B22" s="11" t="s">
        <v>581</v>
      </c>
      <c r="C22" s="22"/>
      <c r="D22" s="22"/>
    </row>
    <row r="23" spans="1:4" ht="15.75">
      <c r="A23" s="12">
        <v>2</v>
      </c>
      <c r="B23" s="11" t="s">
        <v>582</v>
      </c>
      <c r="C23" s="22"/>
      <c r="D23" s="22"/>
    </row>
    <row r="24" spans="1:4" ht="15.75">
      <c r="A24" s="12">
        <v>3</v>
      </c>
      <c r="B24" s="11" t="s">
        <v>583</v>
      </c>
      <c r="C24" s="22">
        <v>185683</v>
      </c>
      <c r="D24" s="22"/>
    </row>
    <row r="25" spans="1:4" ht="15.75">
      <c r="A25" s="12">
        <v>4</v>
      </c>
      <c r="B25" s="11" t="s">
        <v>584</v>
      </c>
      <c r="C25" s="22"/>
      <c r="D25" s="22">
        <v>3781544</v>
      </c>
    </row>
    <row r="26" spans="1:4" ht="15.75">
      <c r="A26" s="12">
        <v>5</v>
      </c>
      <c r="B26" s="11" t="s">
        <v>585</v>
      </c>
      <c r="C26" s="22"/>
      <c r="D26" s="22"/>
    </row>
    <row r="27" spans="1:4" ht="15.75">
      <c r="A27" s="12">
        <v>6</v>
      </c>
      <c r="B27" s="11" t="s">
        <v>586</v>
      </c>
      <c r="C27" s="22"/>
      <c r="D27" s="22"/>
    </row>
    <row r="28" spans="1:4" ht="15.75">
      <c r="A28" s="12">
        <v>7</v>
      </c>
      <c r="B28" s="11" t="s">
        <v>587</v>
      </c>
      <c r="C28" s="22"/>
      <c r="D28" s="22"/>
    </row>
    <row r="29" spans="1:4" ht="15.75">
      <c r="A29" s="235"/>
      <c r="B29" s="235" t="s">
        <v>392</v>
      </c>
      <c r="C29" s="246">
        <f>SUM(C22:C28)</f>
        <v>185683</v>
      </c>
      <c r="D29" s="246">
        <f>SUM(D22:D28)</f>
        <v>3781544</v>
      </c>
    </row>
    <row r="30" ht="18.75">
      <c r="A30" s="5"/>
    </row>
    <row r="31" spans="1:4" ht="15.75">
      <c r="A31" s="6"/>
      <c r="B31" s="6" t="s">
        <v>290</v>
      </c>
      <c r="C31" s="7"/>
      <c r="D31" s="7"/>
    </row>
    <row r="32" spans="1:2" ht="18.75">
      <c r="A32" s="5"/>
      <c r="B32" s="1"/>
    </row>
  </sheetData>
  <sheetProtection/>
  <mergeCells count="5">
    <mergeCell ref="A3:D3"/>
    <mergeCell ref="A6:A7"/>
    <mergeCell ref="B6:B7"/>
    <mergeCell ref="A20:A21"/>
    <mergeCell ref="B20:B21"/>
  </mergeCells>
  <printOptions/>
  <pageMargins left="0.6" right="0.6" top="0.75" bottom="0.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2"/>
  <sheetViews>
    <sheetView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5.7109375" style="2" customWidth="1"/>
    <col min="2" max="2" width="61.00390625" style="2" customWidth="1"/>
    <col min="3" max="4" width="15.140625" style="2" customWidth="1"/>
    <col min="5" max="16384" width="9.140625" style="2" customWidth="1"/>
  </cols>
  <sheetData>
    <row r="1" spans="1:4" ht="18" customHeight="1">
      <c r="A1" s="1" t="s">
        <v>787</v>
      </c>
      <c r="B1" s="52"/>
      <c r="C1" s="52"/>
      <c r="D1" s="16"/>
    </row>
    <row r="2" spans="1:4" ht="12" customHeight="1">
      <c r="A2" s="52"/>
      <c r="B2" s="52"/>
      <c r="C2" s="52"/>
      <c r="D2" s="16"/>
    </row>
    <row r="3" spans="1:4" ht="15.75">
      <c r="A3" s="582" t="s">
        <v>791</v>
      </c>
      <c r="B3" s="582"/>
      <c r="C3" s="582"/>
      <c r="D3" s="582"/>
    </row>
    <row r="4" spans="1:4" ht="12" customHeight="1">
      <c r="A4" s="75"/>
      <c r="B4" s="6"/>
      <c r="C4" s="6"/>
      <c r="D4" s="1"/>
    </row>
    <row r="5" spans="1:4" ht="15" customHeight="1">
      <c r="A5" s="479" t="s">
        <v>257</v>
      </c>
      <c r="B5" s="563" t="s">
        <v>520</v>
      </c>
      <c r="C5" s="210" t="s">
        <v>1</v>
      </c>
      <c r="D5" s="210" t="s">
        <v>1</v>
      </c>
    </row>
    <row r="6" spans="1:4" ht="15" customHeight="1">
      <c r="A6" s="481"/>
      <c r="B6" s="565"/>
      <c r="C6" s="211" t="s">
        <v>2</v>
      </c>
      <c r="D6" s="211" t="s">
        <v>3</v>
      </c>
    </row>
    <row r="7" spans="1:4" ht="15.75">
      <c r="A7" s="40">
        <v>1</v>
      </c>
      <c r="B7" s="247" t="s">
        <v>521</v>
      </c>
      <c r="C7" s="248"/>
      <c r="D7" s="248"/>
    </row>
    <row r="8" spans="1:4" ht="15.75">
      <c r="A8" s="40"/>
      <c r="B8" s="162" t="s">
        <v>522</v>
      </c>
      <c r="C8" s="22"/>
      <c r="D8" s="22"/>
    </row>
    <row r="9" spans="1:4" ht="15.75">
      <c r="A9" s="40"/>
      <c r="B9" s="162" t="s">
        <v>523</v>
      </c>
      <c r="C9" s="22"/>
      <c r="D9" s="22"/>
    </row>
    <row r="10" spans="1:4" ht="15.75">
      <c r="A10" s="40">
        <v>2</v>
      </c>
      <c r="B10" s="89" t="s">
        <v>524</v>
      </c>
      <c r="C10" s="22">
        <v>3484</v>
      </c>
      <c r="D10" s="22">
        <v>3763436</v>
      </c>
    </row>
    <row r="11" spans="1:4" ht="15.75">
      <c r="A11" s="40">
        <v>3</v>
      </c>
      <c r="B11" s="89" t="s">
        <v>525</v>
      </c>
      <c r="C11" s="22">
        <f>SUM(C12:C39)</f>
        <v>286828</v>
      </c>
      <c r="D11" s="22">
        <f>SUM(D12:D39)</f>
        <v>30862</v>
      </c>
    </row>
    <row r="12" spans="1:4" ht="13.5" customHeight="1">
      <c r="A12" s="40"/>
      <c r="B12" s="89" t="s">
        <v>526</v>
      </c>
      <c r="C12" s="83"/>
      <c r="D12" s="83"/>
    </row>
    <row r="13" spans="1:4" ht="13.5" customHeight="1">
      <c r="A13" s="40"/>
      <c r="B13" s="89" t="s">
        <v>527</v>
      </c>
      <c r="C13" s="83"/>
      <c r="D13" s="83"/>
    </row>
    <row r="14" spans="1:4" ht="13.5" customHeight="1">
      <c r="A14" s="12"/>
      <c r="B14" s="89" t="s">
        <v>528</v>
      </c>
      <c r="C14" s="83"/>
      <c r="D14" s="83"/>
    </row>
    <row r="15" spans="1:4" ht="13.5" customHeight="1">
      <c r="A15" s="12"/>
      <c r="B15" s="89" t="s">
        <v>529</v>
      </c>
      <c r="C15" s="83"/>
      <c r="D15" s="83"/>
    </row>
    <row r="16" spans="1:4" ht="13.5" customHeight="1">
      <c r="A16" s="68"/>
      <c r="B16" s="249" t="s">
        <v>530</v>
      </c>
      <c r="C16" s="214"/>
      <c r="D16" s="214"/>
    </row>
    <row r="17" spans="1:4" ht="13.5" customHeight="1">
      <c r="A17" s="68"/>
      <c r="B17" s="249" t="s">
        <v>531</v>
      </c>
      <c r="C17" s="544"/>
      <c r="D17" s="544"/>
    </row>
    <row r="18" spans="1:4" ht="13.5" customHeight="1">
      <c r="A18" s="104"/>
      <c r="B18" s="250" t="s">
        <v>532</v>
      </c>
      <c r="C18" s="545"/>
      <c r="D18" s="545"/>
    </row>
    <row r="19" spans="1:4" ht="13.5" customHeight="1">
      <c r="A19" s="68"/>
      <c r="B19" s="249" t="s">
        <v>533</v>
      </c>
      <c r="C19" s="544"/>
      <c r="D19" s="544"/>
    </row>
    <row r="20" spans="1:4" ht="13.5" customHeight="1">
      <c r="A20" s="69"/>
      <c r="B20" s="88" t="s">
        <v>534</v>
      </c>
      <c r="C20" s="545"/>
      <c r="D20" s="545"/>
    </row>
    <row r="21" spans="1:4" ht="13.5" customHeight="1">
      <c r="A21" s="69"/>
      <c r="B21" s="88" t="s">
        <v>535</v>
      </c>
      <c r="C21" s="159">
        <v>286828</v>
      </c>
      <c r="D21" s="159">
        <v>30862</v>
      </c>
    </row>
    <row r="22" spans="1:4" ht="13.5" customHeight="1">
      <c r="A22" s="12"/>
      <c r="B22" s="89" t="s">
        <v>536</v>
      </c>
      <c r="C22" s="83"/>
      <c r="D22" s="83"/>
    </row>
    <row r="23" spans="1:4" ht="13.5" customHeight="1">
      <c r="A23" s="68"/>
      <c r="B23" s="251" t="s">
        <v>752</v>
      </c>
      <c r="C23" s="214"/>
      <c r="D23" s="214"/>
    </row>
    <row r="24" spans="1:4" ht="13.5" customHeight="1">
      <c r="A24" s="68"/>
      <c r="B24" s="249" t="s">
        <v>537</v>
      </c>
      <c r="C24" s="544"/>
      <c r="D24" s="544"/>
    </row>
    <row r="25" spans="1:4" ht="13.5" customHeight="1">
      <c r="A25" s="69"/>
      <c r="B25" s="88" t="s">
        <v>538</v>
      </c>
      <c r="C25" s="545"/>
      <c r="D25" s="545"/>
    </row>
    <row r="26" spans="1:4" ht="13.5" customHeight="1">
      <c r="A26" s="69"/>
      <c r="B26" s="250" t="s">
        <v>539</v>
      </c>
      <c r="C26" s="159"/>
      <c r="D26" s="159"/>
    </row>
    <row r="27" spans="1:4" ht="13.5" customHeight="1">
      <c r="A27" s="12"/>
      <c r="B27" s="249" t="s">
        <v>540</v>
      </c>
      <c r="C27" s="83"/>
      <c r="D27" s="83"/>
    </row>
    <row r="28" spans="1:4" ht="13.5" customHeight="1">
      <c r="A28" s="12"/>
      <c r="B28" s="89" t="s">
        <v>735</v>
      </c>
      <c r="C28" s="83"/>
      <c r="D28" s="83"/>
    </row>
    <row r="29" spans="1:4" ht="13.5" customHeight="1">
      <c r="A29" s="12"/>
      <c r="B29" s="89" t="s">
        <v>541</v>
      </c>
      <c r="C29" s="83"/>
      <c r="D29" s="83"/>
    </row>
    <row r="30" spans="1:4" ht="13.5" customHeight="1">
      <c r="A30" s="12"/>
      <c r="B30" s="89" t="s">
        <v>542</v>
      </c>
      <c r="C30" s="83"/>
      <c r="D30" s="83"/>
    </row>
    <row r="31" spans="1:4" ht="13.5" customHeight="1">
      <c r="A31" s="104"/>
      <c r="B31" s="250" t="s">
        <v>543</v>
      </c>
      <c r="C31" s="252"/>
      <c r="D31" s="252"/>
    </row>
    <row r="32" spans="1:4" ht="13.5" customHeight="1">
      <c r="A32" s="92"/>
      <c r="B32" s="249" t="s">
        <v>544</v>
      </c>
      <c r="C32" s="544"/>
      <c r="D32" s="544"/>
    </row>
    <row r="33" spans="1:4" ht="13.5" customHeight="1">
      <c r="A33" s="93"/>
      <c r="B33" s="88" t="s">
        <v>545</v>
      </c>
      <c r="C33" s="545"/>
      <c r="D33" s="545"/>
    </row>
    <row r="34" spans="1:4" ht="13.5" customHeight="1">
      <c r="A34" s="77"/>
      <c r="B34" s="250" t="s">
        <v>546</v>
      </c>
      <c r="C34" s="252"/>
      <c r="D34" s="252"/>
    </row>
    <row r="35" spans="1:4" ht="13.5" customHeight="1">
      <c r="A35" s="253"/>
      <c r="B35" s="249" t="s">
        <v>547</v>
      </c>
      <c r="C35" s="544"/>
      <c r="D35" s="544"/>
    </row>
    <row r="36" spans="1:4" ht="13.5" customHeight="1">
      <c r="A36" s="254"/>
      <c r="B36" s="250" t="s">
        <v>548</v>
      </c>
      <c r="C36" s="545"/>
      <c r="D36" s="545"/>
    </row>
    <row r="37" spans="1:4" ht="13.5" customHeight="1">
      <c r="A37" s="253"/>
      <c r="B37" s="255" t="s">
        <v>549</v>
      </c>
      <c r="C37" s="544"/>
      <c r="D37" s="544"/>
    </row>
    <row r="38" spans="1:4" ht="13.5" customHeight="1">
      <c r="A38" s="256"/>
      <c r="B38" s="257" t="s">
        <v>550</v>
      </c>
      <c r="C38" s="545"/>
      <c r="D38" s="545"/>
    </row>
    <row r="39" spans="1:4" ht="13.5" customHeight="1">
      <c r="A39" s="93"/>
      <c r="B39" s="88" t="s">
        <v>551</v>
      </c>
      <c r="C39" s="159"/>
      <c r="D39" s="159"/>
    </row>
    <row r="40" spans="1:4" ht="15.75">
      <c r="A40" s="40">
        <v>4</v>
      </c>
      <c r="B40" s="89" t="s">
        <v>552</v>
      </c>
      <c r="C40" s="22">
        <f>C10+C11</f>
        <v>290312</v>
      </c>
      <c r="D40" s="22">
        <f>D10+D11</f>
        <v>3794298</v>
      </c>
    </row>
    <row r="41" spans="1:4" ht="15.75">
      <c r="A41" s="40">
        <v>5</v>
      </c>
      <c r="B41" s="89" t="s">
        <v>553</v>
      </c>
      <c r="C41" s="22"/>
      <c r="D41" s="22"/>
    </row>
    <row r="42" spans="1:4" ht="15.75">
      <c r="A42" s="40">
        <v>6</v>
      </c>
      <c r="B42" s="89" t="s">
        <v>554</v>
      </c>
      <c r="C42" s="22">
        <f>C40-C41</f>
        <v>290312</v>
      </c>
      <c r="D42" s="22">
        <f>D40-D41</f>
        <v>3794298</v>
      </c>
    </row>
    <row r="43" spans="1:4" ht="15.75">
      <c r="A43" s="40"/>
      <c r="B43" s="247" t="s">
        <v>742</v>
      </c>
      <c r="C43" s="258">
        <v>0.1</v>
      </c>
      <c r="D43" s="258">
        <v>0.1</v>
      </c>
    </row>
    <row r="44" spans="1:4" ht="15.75">
      <c r="A44" s="40">
        <v>7</v>
      </c>
      <c r="B44" s="89" t="s">
        <v>555</v>
      </c>
      <c r="C44" s="22">
        <f>PRODUCT(C42*C43,C42&gt;0)</f>
        <v>29031.2</v>
      </c>
      <c r="D44" s="22">
        <f>PRODUCT(D42*D43,D42&gt;0)</f>
        <v>379429.80000000005</v>
      </c>
    </row>
    <row r="45" spans="1:4" ht="15.75">
      <c r="A45" s="40">
        <v>8</v>
      </c>
      <c r="B45" s="89" t="s">
        <v>556</v>
      </c>
      <c r="C45" s="22"/>
      <c r="D45" s="22"/>
    </row>
    <row r="46" spans="1:4" ht="15.75">
      <c r="A46" s="259">
        <v>9</v>
      </c>
      <c r="B46" s="90" t="s">
        <v>557</v>
      </c>
      <c r="C46" s="22">
        <v>-214714</v>
      </c>
      <c r="D46" s="22">
        <v>-250000</v>
      </c>
    </row>
    <row r="47" spans="1:4" ht="15.75">
      <c r="A47" s="259">
        <v>10</v>
      </c>
      <c r="B47" s="90" t="s">
        <v>558</v>
      </c>
      <c r="C47" s="22">
        <f>SUMIF(D49,"&lt;0",D49)</f>
        <v>0</v>
      </c>
      <c r="D47" s="22"/>
    </row>
    <row r="48" spans="1:4" ht="15.75">
      <c r="A48" s="259">
        <v>11</v>
      </c>
      <c r="B48" s="90" t="s">
        <v>559</v>
      </c>
      <c r="C48" s="22"/>
      <c r="D48" s="22"/>
    </row>
    <row r="49" spans="1:4" ht="15.75">
      <c r="A49" s="259">
        <v>12</v>
      </c>
      <c r="B49" s="90" t="s">
        <v>560</v>
      </c>
      <c r="C49" s="22">
        <f>C44+C45+C46+C47+C48</f>
        <v>-185682.8</v>
      </c>
      <c r="D49" s="22">
        <f>D44+D45+D46+D47+D48</f>
        <v>129429.80000000005</v>
      </c>
    </row>
    <row r="50" spans="1:4" ht="15.75">
      <c r="A50" s="51"/>
      <c r="B50" s="51"/>
      <c r="C50" s="51"/>
      <c r="D50" s="1"/>
    </row>
    <row r="51" spans="1:4" ht="15.75">
      <c r="A51" s="51"/>
      <c r="B51" s="4" t="s">
        <v>290</v>
      </c>
      <c r="C51" s="457" t="s">
        <v>88</v>
      </c>
      <c r="D51" s="457"/>
    </row>
    <row r="52" spans="1:4" ht="15.75">
      <c r="A52" s="51"/>
      <c r="B52" s="4"/>
      <c r="C52" s="457"/>
      <c r="D52" s="457"/>
    </row>
  </sheetData>
  <sheetProtection/>
  <mergeCells count="17">
    <mergeCell ref="C37:C38"/>
    <mergeCell ref="D37:D38"/>
    <mergeCell ref="C51:D51"/>
    <mergeCell ref="C52:D52"/>
    <mergeCell ref="C24:C25"/>
    <mergeCell ref="D24:D25"/>
    <mergeCell ref="C32:C33"/>
    <mergeCell ref="D32:D33"/>
    <mergeCell ref="C35:C36"/>
    <mergeCell ref="D35:D36"/>
    <mergeCell ref="A3:D3"/>
    <mergeCell ref="A5:A6"/>
    <mergeCell ref="B5:B6"/>
    <mergeCell ref="C17:C18"/>
    <mergeCell ref="D17:D18"/>
    <mergeCell ref="C19:C20"/>
    <mergeCell ref="D19:D20"/>
  </mergeCells>
  <printOptions/>
  <pageMargins left="0.5" right="0.5" top="0.25" bottom="0.2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H1" sqref="H1"/>
    </sheetView>
  </sheetViews>
  <sheetFormatPr defaultColWidth="9.140625" defaultRowHeight="12.75"/>
  <cols>
    <col min="1" max="1" width="4.7109375" style="2" customWidth="1"/>
    <col min="2" max="2" width="36.57421875" style="2" customWidth="1"/>
    <col min="3" max="3" width="14.7109375" style="376" customWidth="1"/>
    <col min="4" max="7" width="16.7109375" style="2" customWidth="1"/>
    <col min="8" max="16384" width="9.140625" style="2" customWidth="1"/>
  </cols>
  <sheetData>
    <row r="1" spans="1:7" ht="18" customHeight="1">
      <c r="A1" s="1" t="s">
        <v>787</v>
      </c>
      <c r="B1" s="51"/>
      <c r="C1" s="375"/>
      <c r="D1" s="51"/>
      <c r="E1" s="51"/>
      <c r="F1" s="51"/>
      <c r="G1" s="51"/>
    </row>
    <row r="2" spans="1:7" ht="15.75">
      <c r="A2" s="51"/>
      <c r="B2" s="51"/>
      <c r="C2" s="375"/>
      <c r="D2" s="51"/>
      <c r="E2" s="51"/>
      <c r="F2" s="51"/>
      <c r="G2" s="51"/>
    </row>
    <row r="3" spans="1:7" ht="18" customHeight="1">
      <c r="A3" s="457" t="s">
        <v>589</v>
      </c>
      <c r="B3" s="457"/>
      <c r="C3" s="457"/>
      <c r="D3" s="457"/>
      <c r="E3" s="457"/>
      <c r="F3" s="457"/>
      <c r="G3" s="457"/>
    </row>
    <row r="4" spans="1:7" ht="15.75" customHeight="1">
      <c r="A4" s="583" t="s">
        <v>790</v>
      </c>
      <c r="B4" s="583"/>
      <c r="C4" s="583"/>
      <c r="D4" s="583"/>
      <c r="E4" s="583"/>
      <c r="F4" s="583"/>
      <c r="G4" s="583"/>
    </row>
    <row r="5" spans="1:7" ht="15.75">
      <c r="A5" s="103"/>
      <c r="B5" s="103"/>
      <c r="C5" s="378"/>
      <c r="D5" s="103"/>
      <c r="E5" s="103"/>
      <c r="F5" s="103"/>
      <c r="G5" s="103"/>
    </row>
    <row r="6" spans="1:7" ht="15.75">
      <c r="A6" s="443" t="s">
        <v>257</v>
      </c>
      <c r="B6" s="68" t="s">
        <v>590</v>
      </c>
      <c r="C6" s="362" t="s">
        <v>591</v>
      </c>
      <c r="D6" s="68" t="s">
        <v>592</v>
      </c>
      <c r="E6" s="68" t="s">
        <v>593</v>
      </c>
      <c r="F6" s="68" t="s">
        <v>594</v>
      </c>
      <c r="G6" s="68" t="s">
        <v>595</v>
      </c>
    </row>
    <row r="7" spans="1:7" ht="15.75">
      <c r="A7" s="458"/>
      <c r="B7" s="104" t="s">
        <v>596</v>
      </c>
      <c r="C7" s="331" t="s">
        <v>597</v>
      </c>
      <c r="D7" s="104" t="s">
        <v>598</v>
      </c>
      <c r="E7" s="104" t="s">
        <v>599</v>
      </c>
      <c r="F7" s="104" t="s">
        <v>600</v>
      </c>
      <c r="G7" s="104" t="s">
        <v>601</v>
      </c>
    </row>
    <row r="8" spans="1:7" ht="15.75">
      <c r="A8" s="444"/>
      <c r="B8" s="69" t="s">
        <v>602</v>
      </c>
      <c r="C8" s="390" t="s">
        <v>267</v>
      </c>
      <c r="D8" s="69" t="s">
        <v>603</v>
      </c>
      <c r="E8" s="69" t="s">
        <v>604</v>
      </c>
      <c r="F8" s="69" t="s">
        <v>605</v>
      </c>
      <c r="G8" s="69" t="s">
        <v>606</v>
      </c>
    </row>
    <row r="9" spans="1:7" ht="18" customHeight="1">
      <c r="A9" s="12">
        <v>1</v>
      </c>
      <c r="B9" s="11" t="s">
        <v>963</v>
      </c>
      <c r="C9" s="322">
        <v>50</v>
      </c>
      <c r="D9" s="11"/>
      <c r="E9" s="11"/>
      <c r="F9" s="11"/>
      <c r="G9" s="11"/>
    </row>
    <row r="10" spans="1:7" ht="18" customHeight="1">
      <c r="A10" s="12">
        <v>2</v>
      </c>
      <c r="B10" s="11" t="s">
        <v>964</v>
      </c>
      <c r="C10" s="322">
        <v>50</v>
      </c>
      <c r="D10" s="11"/>
      <c r="E10" s="11"/>
      <c r="F10" s="11"/>
      <c r="G10" s="11"/>
    </row>
    <row r="11" spans="1:7" ht="18" customHeight="1">
      <c r="A11" s="12">
        <v>3</v>
      </c>
      <c r="B11" s="11"/>
      <c r="C11" s="322"/>
      <c r="D11" s="11"/>
      <c r="E11" s="11"/>
      <c r="F11" s="11"/>
      <c r="G11" s="11"/>
    </row>
    <row r="12" spans="1:7" ht="18" customHeight="1">
      <c r="A12" s="12">
        <v>4</v>
      </c>
      <c r="B12" s="11"/>
      <c r="C12" s="322"/>
      <c r="D12" s="11"/>
      <c r="E12" s="11"/>
      <c r="F12" s="11"/>
      <c r="G12" s="11"/>
    </row>
    <row r="13" spans="1:7" ht="18" customHeight="1">
      <c r="A13" s="12">
        <v>5</v>
      </c>
      <c r="B13" s="11"/>
      <c r="C13" s="322"/>
      <c r="D13" s="11"/>
      <c r="E13" s="11"/>
      <c r="F13" s="11"/>
      <c r="G13" s="11"/>
    </row>
    <row r="14" spans="1:7" ht="18" customHeight="1">
      <c r="A14" s="12"/>
      <c r="B14" s="11"/>
      <c r="C14" s="322"/>
      <c r="D14" s="11"/>
      <c r="E14" s="11"/>
      <c r="F14" s="11"/>
      <c r="G14" s="11"/>
    </row>
    <row r="15" spans="1:7" ht="18" customHeight="1">
      <c r="A15" s="12"/>
      <c r="B15" s="215" t="s">
        <v>243</v>
      </c>
      <c r="C15" s="322">
        <f>SUM(C9:C14)</f>
        <v>100</v>
      </c>
      <c r="D15" s="322">
        <f>SUM(D9:D14)</f>
        <v>0</v>
      </c>
      <c r="E15" s="322">
        <f>SUM(E9:E14)</f>
        <v>0</v>
      </c>
      <c r="F15" s="322">
        <f>SUM(F9:F14)</f>
        <v>0</v>
      </c>
      <c r="G15" s="322">
        <f>SUM(G9:G14)</f>
        <v>0</v>
      </c>
    </row>
    <row r="16" spans="1:7" ht="18" customHeight="1">
      <c r="A16" s="12"/>
      <c r="B16" s="11"/>
      <c r="C16" s="322"/>
      <c r="D16" s="11"/>
      <c r="E16" s="11"/>
      <c r="F16" s="11"/>
      <c r="G16" s="11"/>
    </row>
    <row r="17" spans="1:7" ht="18" customHeight="1">
      <c r="A17" s="12"/>
      <c r="B17" s="12" t="s">
        <v>607</v>
      </c>
      <c r="C17" s="322"/>
      <c r="D17" s="11"/>
      <c r="E17" s="11"/>
      <c r="F17" s="11"/>
      <c r="G17" s="11"/>
    </row>
    <row r="18" spans="1:7" ht="18" customHeight="1">
      <c r="A18" s="12"/>
      <c r="B18" s="11"/>
      <c r="C18" s="322"/>
      <c r="D18" s="11"/>
      <c r="E18" s="11"/>
      <c r="F18" s="11"/>
      <c r="G18" s="11"/>
    </row>
    <row r="19" spans="1:7" ht="18" customHeight="1">
      <c r="A19" s="12"/>
      <c r="B19" s="11"/>
      <c r="C19" s="322"/>
      <c r="D19" s="11"/>
      <c r="E19" s="11"/>
      <c r="F19" s="11"/>
      <c r="G19" s="11"/>
    </row>
    <row r="20" spans="1:7" ht="15.75">
      <c r="A20" s="147"/>
      <c r="B20" s="147"/>
      <c r="C20" s="384"/>
      <c r="D20" s="147"/>
      <c r="E20" s="147"/>
      <c r="F20" s="147"/>
      <c r="G20" s="147"/>
    </row>
    <row r="21" spans="1:7" ht="15.75">
      <c r="A21" s="51"/>
      <c r="B21" s="4" t="s">
        <v>290</v>
      </c>
      <c r="C21" s="375"/>
      <c r="D21" s="51"/>
      <c r="E21" s="457" t="s">
        <v>88</v>
      </c>
      <c r="F21" s="457"/>
      <c r="G21" s="51"/>
    </row>
    <row r="22" spans="1:7" ht="15.75">
      <c r="A22" s="1"/>
      <c r="B22" s="1"/>
      <c r="C22" s="375"/>
      <c r="D22" s="1"/>
      <c r="E22" s="457"/>
      <c r="F22" s="457"/>
      <c r="G22" s="1"/>
    </row>
    <row r="23" spans="1:7" ht="15.75">
      <c r="A23" s="1"/>
      <c r="B23" s="1"/>
      <c r="C23" s="375"/>
      <c r="D23" s="1"/>
      <c r="E23" s="1"/>
      <c r="F23" s="1"/>
      <c r="G23" s="1"/>
    </row>
    <row r="24" spans="1:7" ht="15.75">
      <c r="A24" s="1"/>
      <c r="B24" s="1"/>
      <c r="C24" s="375"/>
      <c r="D24" s="1"/>
      <c r="E24" s="1"/>
      <c r="F24" s="1"/>
      <c r="G24" s="1"/>
    </row>
    <row r="25" spans="1:7" ht="15.75">
      <c r="A25" s="1"/>
      <c r="B25" s="1"/>
      <c r="C25" s="375"/>
      <c r="D25" s="1"/>
      <c r="E25" s="1"/>
      <c r="F25" s="1"/>
      <c r="G25" s="1"/>
    </row>
    <row r="26" spans="1:7" ht="15.75">
      <c r="A26" s="1"/>
      <c r="B26" s="1"/>
      <c r="C26" s="375"/>
      <c r="D26" s="1"/>
      <c r="E26" s="1"/>
      <c r="F26" s="1"/>
      <c r="G26" s="1"/>
    </row>
  </sheetData>
  <sheetProtection/>
  <mergeCells count="5">
    <mergeCell ref="A3:G3"/>
    <mergeCell ref="A6:A8"/>
    <mergeCell ref="A4:G4"/>
    <mergeCell ref="E21:F21"/>
    <mergeCell ref="E22:F22"/>
  </mergeCells>
  <printOptions/>
  <pageMargins left="0.75" right="0.75" top="0.75" bottom="0.5" header="0.3" footer="0.3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90" zoomScaleNormal="90" zoomScalePageLayoutView="0" workbookViewId="0" topLeftCell="A1">
      <selection activeCell="H17" sqref="H17"/>
    </sheetView>
  </sheetViews>
  <sheetFormatPr defaultColWidth="9.140625" defaultRowHeight="12.75"/>
  <cols>
    <col min="1" max="1" width="3.7109375" style="55" customWidth="1"/>
    <col min="2" max="2" width="53.140625" style="55" customWidth="1"/>
    <col min="3" max="3" width="8.140625" style="55" customWidth="1"/>
    <col min="4" max="4" width="9.421875" style="55" customWidth="1"/>
    <col min="5" max="5" width="12.7109375" style="416" customWidth="1"/>
    <col min="6" max="6" width="12.7109375" style="55" customWidth="1"/>
    <col min="7" max="16384" width="9.140625" style="55" customWidth="1"/>
  </cols>
  <sheetData>
    <row r="1" spans="1:6" ht="18" customHeight="1">
      <c r="A1" s="187" t="s">
        <v>784</v>
      </c>
      <c r="C1" s="260"/>
      <c r="D1" s="260"/>
      <c r="E1" s="410"/>
      <c r="F1" s="261"/>
    </row>
    <row r="2" spans="1:6" ht="15.75" customHeight="1">
      <c r="A2" s="585" t="s">
        <v>393</v>
      </c>
      <c r="B2" s="585"/>
      <c r="C2" s="585"/>
      <c r="D2" s="585"/>
      <c r="E2" s="585"/>
      <c r="F2" s="585"/>
    </row>
    <row r="3" spans="1:6" ht="12.75">
      <c r="A3" s="261"/>
      <c r="C3" s="260"/>
      <c r="D3" s="260"/>
      <c r="E3" s="410"/>
      <c r="F3" s="114" t="s">
        <v>394</v>
      </c>
    </row>
    <row r="4" spans="1:6" ht="12.75">
      <c r="A4" s="586"/>
      <c r="B4" s="588" t="s">
        <v>395</v>
      </c>
      <c r="C4" s="115" t="s">
        <v>396</v>
      </c>
      <c r="D4" s="115" t="s">
        <v>397</v>
      </c>
      <c r="E4" s="590" t="s">
        <v>785</v>
      </c>
      <c r="F4" s="592" t="s">
        <v>786</v>
      </c>
    </row>
    <row r="5" spans="1:6" ht="12.75">
      <c r="A5" s="587"/>
      <c r="B5" s="589"/>
      <c r="C5" s="116" t="s">
        <v>398</v>
      </c>
      <c r="D5" s="116" t="s">
        <v>399</v>
      </c>
      <c r="E5" s="591"/>
      <c r="F5" s="593"/>
    </row>
    <row r="6" spans="1:6" ht="12.75">
      <c r="A6" s="117">
        <v>1</v>
      </c>
      <c r="B6" s="118" t="s">
        <v>400</v>
      </c>
      <c r="C6" s="119">
        <v>70</v>
      </c>
      <c r="D6" s="119">
        <v>11100</v>
      </c>
      <c r="E6" s="411">
        <f>E7+E8+E9</f>
        <v>32831</v>
      </c>
      <c r="F6" s="194">
        <f>F7+F8+F9</f>
        <v>123377</v>
      </c>
    </row>
    <row r="7" spans="1:6" ht="12.75">
      <c r="A7" s="198" t="s">
        <v>9</v>
      </c>
      <c r="B7" s="197" t="s">
        <v>401</v>
      </c>
      <c r="C7" s="262" t="s">
        <v>402</v>
      </c>
      <c r="D7" s="262">
        <v>11101</v>
      </c>
      <c r="E7" s="412"/>
      <c r="F7" s="263"/>
    </row>
    <row r="8" spans="1:6" ht="12.75">
      <c r="A8" s="198" t="s">
        <v>11</v>
      </c>
      <c r="B8" s="197" t="s">
        <v>403</v>
      </c>
      <c r="C8" s="262">
        <v>704</v>
      </c>
      <c r="D8" s="262">
        <v>11102</v>
      </c>
      <c r="E8" s="412"/>
      <c r="F8" s="263"/>
    </row>
    <row r="9" spans="1:6" ht="12.75">
      <c r="A9" s="198" t="s">
        <v>17</v>
      </c>
      <c r="B9" s="197" t="s">
        <v>404</v>
      </c>
      <c r="C9" s="262">
        <v>705</v>
      </c>
      <c r="D9" s="262">
        <v>11103</v>
      </c>
      <c r="E9" s="412">
        <f>32831</f>
        <v>32831</v>
      </c>
      <c r="F9" s="263">
        <v>123377</v>
      </c>
    </row>
    <row r="10" spans="1:6" ht="12.75">
      <c r="A10" s="117">
        <v>2</v>
      </c>
      <c r="B10" s="118" t="s">
        <v>723</v>
      </c>
      <c r="C10" s="119">
        <v>708</v>
      </c>
      <c r="D10" s="119">
        <v>11104</v>
      </c>
      <c r="E10" s="411">
        <f>E11+E12+E13+E14</f>
        <v>0</v>
      </c>
      <c r="F10" s="194">
        <f>F11+F12+F13+F14</f>
        <v>0</v>
      </c>
    </row>
    <row r="11" spans="1:6" ht="12.75">
      <c r="A11" s="198" t="s">
        <v>9</v>
      </c>
      <c r="B11" s="197" t="s">
        <v>405</v>
      </c>
      <c r="C11" s="262">
        <v>7081</v>
      </c>
      <c r="D11" s="262">
        <v>111041</v>
      </c>
      <c r="E11" s="412"/>
      <c r="F11" s="263"/>
    </row>
    <row r="12" spans="1:6" ht="12.75">
      <c r="A12" s="198" t="s">
        <v>11</v>
      </c>
      <c r="B12" s="197" t="s">
        <v>406</v>
      </c>
      <c r="C12" s="262">
        <v>7082</v>
      </c>
      <c r="D12" s="262">
        <v>111042</v>
      </c>
      <c r="E12" s="412"/>
      <c r="F12" s="263"/>
    </row>
    <row r="13" spans="1:6" ht="12.75">
      <c r="A13" s="198" t="s">
        <v>17</v>
      </c>
      <c r="B13" s="197" t="s">
        <v>714</v>
      </c>
      <c r="C13" s="262">
        <v>7083</v>
      </c>
      <c r="D13" s="262">
        <v>111043</v>
      </c>
      <c r="E13" s="412"/>
      <c r="F13" s="263"/>
    </row>
    <row r="14" spans="1:6" ht="12.75">
      <c r="A14" s="207" t="s">
        <v>20</v>
      </c>
      <c r="B14" s="206" t="s">
        <v>265</v>
      </c>
      <c r="C14" s="264">
        <v>7088</v>
      </c>
      <c r="D14" s="264"/>
      <c r="E14" s="413"/>
      <c r="F14" s="265"/>
    </row>
    <row r="15" spans="1:6" ht="12.75">
      <c r="A15" s="588">
        <v>3</v>
      </c>
      <c r="B15" s="120" t="s">
        <v>728</v>
      </c>
      <c r="C15" s="594">
        <v>71</v>
      </c>
      <c r="D15" s="594">
        <v>11201</v>
      </c>
      <c r="E15" s="596">
        <f>E17+E18</f>
        <v>0</v>
      </c>
      <c r="F15" s="598">
        <f>F17+F18</f>
        <v>0</v>
      </c>
    </row>
    <row r="16" spans="1:6" ht="12.75">
      <c r="A16" s="589"/>
      <c r="B16" s="121" t="s">
        <v>727</v>
      </c>
      <c r="C16" s="595"/>
      <c r="D16" s="595"/>
      <c r="E16" s="597"/>
      <c r="F16" s="599"/>
    </row>
    <row r="17" spans="1:6" ht="12.75">
      <c r="A17" s="207"/>
      <c r="B17" s="197" t="s">
        <v>407</v>
      </c>
      <c r="C17" s="262"/>
      <c r="D17" s="262">
        <v>112011</v>
      </c>
      <c r="E17" s="412"/>
      <c r="F17" s="266"/>
    </row>
    <row r="18" spans="1:6" ht="12.75">
      <c r="A18" s="267"/>
      <c r="B18" s="268" t="s">
        <v>408</v>
      </c>
      <c r="C18" s="269"/>
      <c r="D18" s="269">
        <v>112012</v>
      </c>
      <c r="E18" s="412"/>
      <c r="F18" s="270"/>
    </row>
    <row r="19" spans="1:6" ht="12.75">
      <c r="A19" s="588">
        <v>4</v>
      </c>
      <c r="B19" s="120" t="s">
        <v>731</v>
      </c>
      <c r="C19" s="594">
        <v>72</v>
      </c>
      <c r="D19" s="119">
        <v>11300</v>
      </c>
      <c r="E19" s="411"/>
      <c r="F19" s="194"/>
    </row>
    <row r="20" spans="1:6" ht="12.75">
      <c r="A20" s="589"/>
      <c r="B20" s="268" t="s">
        <v>409</v>
      </c>
      <c r="C20" s="595"/>
      <c r="D20" s="269">
        <v>11301</v>
      </c>
      <c r="E20" s="412"/>
      <c r="F20" s="263"/>
    </row>
    <row r="21" spans="1:6" ht="12.75">
      <c r="A21" s="117">
        <v>5</v>
      </c>
      <c r="B21" s="118" t="s">
        <v>729</v>
      </c>
      <c r="C21" s="119">
        <v>73</v>
      </c>
      <c r="D21" s="119">
        <v>11400</v>
      </c>
      <c r="E21" s="411"/>
      <c r="F21" s="194"/>
    </row>
    <row r="22" spans="1:6" ht="12.75">
      <c r="A22" s="117">
        <v>6</v>
      </c>
      <c r="B22" s="118" t="s">
        <v>722</v>
      </c>
      <c r="C22" s="119">
        <v>75</v>
      </c>
      <c r="D22" s="119">
        <v>11500</v>
      </c>
      <c r="E22" s="411"/>
      <c r="F22" s="194"/>
    </row>
    <row r="23" spans="1:6" ht="12.75">
      <c r="A23" s="117">
        <v>7</v>
      </c>
      <c r="B23" s="118" t="s">
        <v>721</v>
      </c>
      <c r="C23" s="119">
        <v>76</v>
      </c>
      <c r="D23" s="119"/>
      <c r="E23" s="411"/>
      <c r="F23" s="194">
        <v>61</v>
      </c>
    </row>
    <row r="24" spans="1:6" ht="12.75">
      <c r="A24" s="117">
        <v>8</v>
      </c>
      <c r="B24" s="118" t="s">
        <v>730</v>
      </c>
      <c r="C24" s="119">
        <v>77</v>
      </c>
      <c r="D24" s="119">
        <v>11600</v>
      </c>
      <c r="E24" s="411"/>
      <c r="F24" s="194"/>
    </row>
    <row r="25" spans="1:6" ht="18" customHeight="1">
      <c r="A25" s="122" t="s">
        <v>410</v>
      </c>
      <c r="B25" s="123" t="s">
        <v>411</v>
      </c>
      <c r="C25" s="105"/>
      <c r="D25" s="105">
        <v>11800</v>
      </c>
      <c r="E25" s="414">
        <f>E6+E10+E15+E19+E21+E22+E23+E24</f>
        <v>32831</v>
      </c>
      <c r="F25" s="195">
        <f>F6+F10+F15+F19+F21+F22+F23+F24</f>
        <v>123438</v>
      </c>
    </row>
    <row r="26" spans="1:6" ht="15" customHeight="1">
      <c r="A26" s="261"/>
      <c r="C26" s="260"/>
      <c r="D26" s="260"/>
      <c r="E26" s="410"/>
      <c r="F26" s="261"/>
    </row>
    <row r="27" spans="1:6" ht="12.75">
      <c r="A27" s="586"/>
      <c r="B27" s="588" t="s">
        <v>412</v>
      </c>
      <c r="C27" s="115" t="s">
        <v>396</v>
      </c>
      <c r="D27" s="115" t="s">
        <v>397</v>
      </c>
      <c r="E27" s="590" t="s">
        <v>785</v>
      </c>
      <c r="F27" s="592" t="s">
        <v>786</v>
      </c>
    </row>
    <row r="28" spans="1:6" ht="12.75">
      <c r="A28" s="587"/>
      <c r="B28" s="589"/>
      <c r="C28" s="116" t="s">
        <v>398</v>
      </c>
      <c r="D28" s="124" t="s">
        <v>399</v>
      </c>
      <c r="E28" s="591"/>
      <c r="F28" s="593"/>
    </row>
    <row r="29" spans="1:6" ht="12.75">
      <c r="A29" s="117">
        <v>1</v>
      </c>
      <c r="B29" s="118" t="s">
        <v>746</v>
      </c>
      <c r="C29" s="119">
        <v>60</v>
      </c>
      <c r="D29" s="119">
        <v>12100</v>
      </c>
      <c r="E29" s="411">
        <f>E30+E31+E32+E33</f>
        <v>30263.688</v>
      </c>
      <c r="F29" s="194">
        <f>F30+F31+F32+F33</f>
        <v>117657</v>
      </c>
    </row>
    <row r="30" spans="1:6" ht="12.75">
      <c r="A30" s="198" t="s">
        <v>413</v>
      </c>
      <c r="B30" s="197" t="s">
        <v>717</v>
      </c>
      <c r="C30" s="262" t="s">
        <v>414</v>
      </c>
      <c r="D30" s="262">
        <v>12101</v>
      </c>
      <c r="E30" s="412">
        <v>30263.688</v>
      </c>
      <c r="F30" s="263">
        <v>117657</v>
      </c>
    </row>
    <row r="31" spans="1:6" ht="12.75">
      <c r="A31" s="198" t="s">
        <v>11</v>
      </c>
      <c r="B31" s="197" t="s">
        <v>718</v>
      </c>
      <c r="C31" s="262" t="s">
        <v>415</v>
      </c>
      <c r="D31" s="262">
        <v>12103</v>
      </c>
      <c r="E31" s="412"/>
      <c r="F31" s="263"/>
    </row>
    <row r="32" spans="1:6" ht="12.75">
      <c r="A32" s="198" t="s">
        <v>715</v>
      </c>
      <c r="B32" s="197" t="s">
        <v>716</v>
      </c>
      <c r="C32" s="262" t="s">
        <v>416</v>
      </c>
      <c r="D32" s="262">
        <v>12105</v>
      </c>
      <c r="E32" s="412"/>
      <c r="F32" s="263"/>
    </row>
    <row r="33" spans="1:6" ht="12.75">
      <c r="A33" s="198" t="s">
        <v>20</v>
      </c>
      <c r="B33" s="197" t="s">
        <v>747</v>
      </c>
      <c r="C33" s="262">
        <v>608</v>
      </c>
      <c r="D33" s="262"/>
      <c r="E33" s="412"/>
      <c r="F33" s="263"/>
    </row>
    <row r="34" spans="1:6" ht="12.75">
      <c r="A34" s="117">
        <v>2</v>
      </c>
      <c r="B34" s="118" t="s">
        <v>417</v>
      </c>
      <c r="C34" s="119">
        <v>64</v>
      </c>
      <c r="D34" s="119">
        <v>12200</v>
      </c>
      <c r="E34" s="411">
        <f>E35+E36</f>
        <v>1272.03</v>
      </c>
      <c r="F34" s="194">
        <f>F35+F36</f>
        <v>1144</v>
      </c>
    </row>
    <row r="35" spans="1:6" ht="12.75">
      <c r="A35" s="198" t="s">
        <v>9</v>
      </c>
      <c r="B35" s="197" t="s">
        <v>418</v>
      </c>
      <c r="C35" s="262">
        <v>641</v>
      </c>
      <c r="D35" s="262">
        <v>12201</v>
      </c>
      <c r="E35" s="412">
        <v>1090</v>
      </c>
      <c r="F35" s="263">
        <v>980</v>
      </c>
    </row>
    <row r="36" spans="1:6" ht="12.75">
      <c r="A36" s="198" t="s">
        <v>11</v>
      </c>
      <c r="B36" s="197" t="s">
        <v>732</v>
      </c>
      <c r="C36" s="262">
        <v>644</v>
      </c>
      <c r="D36" s="262">
        <v>12202</v>
      </c>
      <c r="E36" s="412">
        <v>182.03</v>
      </c>
      <c r="F36" s="263">
        <v>164</v>
      </c>
    </row>
    <row r="37" spans="1:6" ht="12.75">
      <c r="A37" s="117">
        <v>3</v>
      </c>
      <c r="B37" s="118" t="s">
        <v>733</v>
      </c>
      <c r="C37" s="119">
        <v>68</v>
      </c>
      <c r="D37" s="119">
        <v>12300</v>
      </c>
      <c r="E37" s="411">
        <v>69.888</v>
      </c>
      <c r="F37" s="194">
        <v>48</v>
      </c>
    </row>
    <row r="38" spans="1:6" ht="12.75">
      <c r="A38" s="117">
        <v>4</v>
      </c>
      <c r="B38" s="118" t="s">
        <v>734</v>
      </c>
      <c r="C38" s="119">
        <v>61</v>
      </c>
      <c r="D38" s="119">
        <v>12400</v>
      </c>
      <c r="E38" s="411">
        <f>SUM(E39:E53)</f>
        <v>845.8209999999999</v>
      </c>
      <c r="F38" s="194">
        <f>SUM(F39:F53)</f>
        <v>706</v>
      </c>
    </row>
    <row r="39" spans="1:6" ht="12.75">
      <c r="A39" s="198" t="s">
        <v>9</v>
      </c>
      <c r="B39" s="197" t="s">
        <v>419</v>
      </c>
      <c r="C39" s="262">
        <v>611</v>
      </c>
      <c r="D39" s="262">
        <v>12401</v>
      </c>
      <c r="E39" s="412"/>
      <c r="F39" s="263"/>
    </row>
    <row r="40" spans="1:6" ht="12.75">
      <c r="A40" s="198" t="s">
        <v>11</v>
      </c>
      <c r="B40" s="197" t="s">
        <v>405</v>
      </c>
      <c r="C40" s="262">
        <v>613</v>
      </c>
      <c r="D40" s="262">
        <v>12402</v>
      </c>
      <c r="E40" s="412">
        <v>360</v>
      </c>
      <c r="F40" s="263">
        <v>360</v>
      </c>
    </row>
    <row r="41" spans="1:6" ht="12.75">
      <c r="A41" s="198" t="s">
        <v>17</v>
      </c>
      <c r="B41" s="197" t="s">
        <v>420</v>
      </c>
      <c r="C41" s="262">
        <v>615</v>
      </c>
      <c r="D41" s="262">
        <v>12403</v>
      </c>
      <c r="E41" s="412">
        <v>219.94</v>
      </c>
      <c r="F41" s="263">
        <v>52</v>
      </c>
    </row>
    <row r="42" spans="1:6" ht="12.75">
      <c r="A42" s="198" t="s">
        <v>20</v>
      </c>
      <c r="B42" s="197" t="s">
        <v>745</v>
      </c>
      <c r="C42" s="262">
        <v>616</v>
      </c>
      <c r="D42" s="262">
        <v>12404</v>
      </c>
      <c r="E42" s="417">
        <v>41.012</v>
      </c>
      <c r="F42" s="263">
        <v>57</v>
      </c>
    </row>
    <row r="43" spans="1:6" ht="12.75">
      <c r="A43" s="198" t="s">
        <v>26</v>
      </c>
      <c r="B43" s="197" t="s">
        <v>744</v>
      </c>
      <c r="C43" s="262">
        <v>617</v>
      </c>
      <c r="D43" s="262">
        <v>12405</v>
      </c>
      <c r="E43" s="412"/>
      <c r="F43" s="263"/>
    </row>
    <row r="44" spans="1:6" ht="12.75">
      <c r="A44" s="198" t="s">
        <v>421</v>
      </c>
      <c r="B44" s="197" t="s">
        <v>501</v>
      </c>
      <c r="C44" s="262">
        <v>618</v>
      </c>
      <c r="D44" s="262">
        <v>12406</v>
      </c>
      <c r="E44" s="412"/>
      <c r="F44" s="263"/>
    </row>
    <row r="45" spans="1:6" ht="12.75">
      <c r="A45" s="198" t="s">
        <v>422</v>
      </c>
      <c r="B45" s="197" t="s">
        <v>749</v>
      </c>
      <c r="C45" s="262">
        <v>621</v>
      </c>
      <c r="D45" s="262">
        <v>12407</v>
      </c>
      <c r="E45" s="412">
        <v>90</v>
      </c>
      <c r="F45" s="263"/>
    </row>
    <row r="46" spans="1:6" ht="12.75">
      <c r="A46" s="198" t="s">
        <v>423</v>
      </c>
      <c r="B46" s="197" t="s">
        <v>424</v>
      </c>
      <c r="C46" s="262">
        <v>623</v>
      </c>
      <c r="D46" s="262">
        <v>12408</v>
      </c>
      <c r="E46" s="412">
        <v>5.833</v>
      </c>
      <c r="F46" s="263"/>
    </row>
    <row r="47" spans="1:6" ht="12.75">
      <c r="A47" s="198" t="s">
        <v>425</v>
      </c>
      <c r="B47" s="197" t="s">
        <v>426</v>
      </c>
      <c r="C47" s="262">
        <v>624</v>
      </c>
      <c r="D47" s="262">
        <v>12409</v>
      </c>
      <c r="E47" s="412"/>
      <c r="F47" s="263"/>
    </row>
    <row r="48" spans="1:6" ht="12.75">
      <c r="A48" s="198" t="s">
        <v>427</v>
      </c>
      <c r="B48" s="197" t="s">
        <v>428</v>
      </c>
      <c r="C48" s="262">
        <v>625</v>
      </c>
      <c r="D48" s="262">
        <v>12410</v>
      </c>
      <c r="E48" s="412"/>
      <c r="F48" s="263"/>
    </row>
    <row r="49" spans="1:6" ht="12.75">
      <c r="A49" s="198" t="s">
        <v>429</v>
      </c>
      <c r="B49" s="197" t="s">
        <v>430</v>
      </c>
      <c r="C49" s="262">
        <v>626</v>
      </c>
      <c r="D49" s="262">
        <v>12411</v>
      </c>
      <c r="E49" s="412">
        <v>65.613</v>
      </c>
      <c r="F49" s="263">
        <v>87</v>
      </c>
    </row>
    <row r="50" spans="1:6" ht="12.75">
      <c r="A50" s="198" t="s">
        <v>431</v>
      </c>
      <c r="B50" s="197" t="s">
        <v>432</v>
      </c>
      <c r="C50" s="262">
        <v>627</v>
      </c>
      <c r="D50" s="262">
        <v>12412</v>
      </c>
      <c r="E50" s="412"/>
      <c r="F50" s="263"/>
    </row>
    <row r="51" spans="1:6" ht="12.75">
      <c r="A51" s="198"/>
      <c r="B51" s="197" t="s">
        <v>719</v>
      </c>
      <c r="C51" s="262">
        <v>6271</v>
      </c>
      <c r="D51" s="262">
        <v>124121</v>
      </c>
      <c r="E51" s="412"/>
      <c r="F51" s="263"/>
    </row>
    <row r="52" spans="1:6" ht="12.75">
      <c r="A52" s="198"/>
      <c r="B52" s="197" t="s">
        <v>720</v>
      </c>
      <c r="C52" s="262">
        <v>6272</v>
      </c>
      <c r="D52" s="262">
        <v>124122</v>
      </c>
      <c r="E52" s="412"/>
      <c r="F52" s="263"/>
    </row>
    <row r="53" spans="1:6" ht="12.75">
      <c r="A53" s="198" t="s">
        <v>433</v>
      </c>
      <c r="B53" s="197" t="s">
        <v>434</v>
      </c>
      <c r="C53" s="262">
        <v>628</v>
      </c>
      <c r="D53" s="262">
        <v>12413</v>
      </c>
      <c r="E53" s="412">
        <v>63.423</v>
      </c>
      <c r="F53" s="263">
        <v>150</v>
      </c>
    </row>
    <row r="54" spans="1:6" ht="12.75">
      <c r="A54" s="117">
        <v>5</v>
      </c>
      <c r="B54" s="118" t="s">
        <v>435</v>
      </c>
      <c r="C54" s="119">
        <v>63</v>
      </c>
      <c r="D54" s="119">
        <v>12500</v>
      </c>
      <c r="E54" s="411">
        <f>E55+E56+E57+E58</f>
        <v>67.24</v>
      </c>
      <c r="F54" s="194">
        <f>F55+F56+F57+F58</f>
        <v>70</v>
      </c>
    </row>
    <row r="55" spans="1:6" ht="12.75">
      <c r="A55" s="198" t="s">
        <v>9</v>
      </c>
      <c r="B55" s="197" t="s">
        <v>436</v>
      </c>
      <c r="C55" s="262">
        <v>632</v>
      </c>
      <c r="D55" s="262">
        <v>12501</v>
      </c>
      <c r="E55" s="412"/>
      <c r="F55" s="263"/>
    </row>
    <row r="56" spans="1:6" ht="12.75">
      <c r="A56" s="198" t="s">
        <v>11</v>
      </c>
      <c r="B56" s="197" t="s">
        <v>437</v>
      </c>
      <c r="C56" s="262">
        <v>633</v>
      </c>
      <c r="D56" s="262">
        <v>12502</v>
      </c>
      <c r="E56" s="412"/>
      <c r="F56" s="263"/>
    </row>
    <row r="57" spans="1:6" ht="12.75">
      <c r="A57" s="198" t="s">
        <v>17</v>
      </c>
      <c r="B57" s="197" t="s">
        <v>438</v>
      </c>
      <c r="C57" s="262">
        <v>634</v>
      </c>
      <c r="D57" s="262">
        <v>12503</v>
      </c>
      <c r="E57" s="412">
        <v>67.24</v>
      </c>
      <c r="F57" s="263">
        <v>70</v>
      </c>
    </row>
    <row r="58" spans="1:6" ht="12.75">
      <c r="A58" s="198" t="s">
        <v>20</v>
      </c>
      <c r="B58" s="197" t="s">
        <v>439</v>
      </c>
      <c r="C58" s="262" t="s">
        <v>440</v>
      </c>
      <c r="D58" s="262">
        <v>12504</v>
      </c>
      <c r="E58" s="412"/>
      <c r="F58" s="263"/>
    </row>
    <row r="59" spans="1:6" ht="12.75">
      <c r="A59" s="117">
        <v>6</v>
      </c>
      <c r="B59" s="118" t="s">
        <v>441</v>
      </c>
      <c r="C59" s="119">
        <v>65</v>
      </c>
      <c r="D59" s="119"/>
      <c r="E59" s="411">
        <f>E60+E61+E62</f>
        <v>288.47799999999995</v>
      </c>
      <c r="F59" s="194">
        <f>F60+F61+F62</f>
        <v>50</v>
      </c>
    </row>
    <row r="60" spans="1:6" ht="12.75">
      <c r="A60" s="198" t="s">
        <v>9</v>
      </c>
      <c r="B60" s="197" t="s">
        <v>442</v>
      </c>
      <c r="C60" s="262">
        <v>654</v>
      </c>
      <c r="D60" s="262"/>
      <c r="E60" s="412"/>
      <c r="F60" s="263"/>
    </row>
    <row r="61" spans="1:6" ht="12.75">
      <c r="A61" s="198" t="s">
        <v>11</v>
      </c>
      <c r="B61" s="197" t="s">
        <v>443</v>
      </c>
      <c r="C61" s="262">
        <v>657</v>
      </c>
      <c r="D61" s="262"/>
      <c r="E61" s="412">
        <v>286.828</v>
      </c>
      <c r="F61" s="263">
        <v>31</v>
      </c>
    </row>
    <row r="62" spans="1:6" ht="12.75">
      <c r="A62" s="198" t="s">
        <v>17</v>
      </c>
      <c r="B62" s="197" t="s">
        <v>444</v>
      </c>
      <c r="C62" s="262" t="s">
        <v>445</v>
      </c>
      <c r="D62" s="262"/>
      <c r="E62" s="412">
        <v>1.65</v>
      </c>
      <c r="F62" s="263">
        <v>19</v>
      </c>
    </row>
    <row r="63" spans="1:6" ht="12.75">
      <c r="A63" s="199">
        <v>7</v>
      </c>
      <c r="B63" s="118" t="s">
        <v>725</v>
      </c>
      <c r="C63" s="119">
        <v>66</v>
      </c>
      <c r="D63" s="200"/>
      <c r="E63" s="411">
        <v>20</v>
      </c>
      <c r="F63" s="194"/>
    </row>
    <row r="64" spans="1:6" ht="18" customHeight="1">
      <c r="A64" s="122" t="s">
        <v>446</v>
      </c>
      <c r="B64" s="123" t="s">
        <v>724</v>
      </c>
      <c r="C64" s="105"/>
      <c r="D64" s="105">
        <v>12600</v>
      </c>
      <c r="E64" s="414">
        <f>E29+E34+E37+E38+E54+E59+E63</f>
        <v>32827.145</v>
      </c>
      <c r="F64" s="195">
        <f>F29+F34+F37+F38+F54+F59+F63</f>
        <v>119675</v>
      </c>
    </row>
    <row r="65" spans="1:6" ht="15" customHeight="1">
      <c r="A65" s="261"/>
      <c r="C65" s="260"/>
      <c r="D65" s="260"/>
      <c r="E65" s="410"/>
      <c r="F65" s="261"/>
    </row>
    <row r="66" spans="1:6" ht="15.75" customHeight="1">
      <c r="A66" s="601" t="s">
        <v>726</v>
      </c>
      <c r="B66" s="602"/>
      <c r="C66" s="603" t="s">
        <v>447</v>
      </c>
      <c r="D66" s="604"/>
      <c r="E66" s="415" t="s">
        <v>785</v>
      </c>
      <c r="F66" s="125" t="s">
        <v>786</v>
      </c>
    </row>
    <row r="67" spans="1:6" ht="12.75">
      <c r="A67" s="117">
        <v>1</v>
      </c>
      <c r="B67" s="118" t="s">
        <v>448</v>
      </c>
      <c r="C67" s="605">
        <v>14000</v>
      </c>
      <c r="D67" s="605"/>
      <c r="E67" s="411">
        <v>3</v>
      </c>
      <c r="F67" s="194">
        <v>3</v>
      </c>
    </row>
    <row r="68" spans="1:6" ht="12.75">
      <c r="A68" s="117">
        <v>2</v>
      </c>
      <c r="B68" s="118" t="s">
        <v>449</v>
      </c>
      <c r="C68" s="605">
        <v>15000</v>
      </c>
      <c r="D68" s="605"/>
      <c r="E68" s="411">
        <f>E69-E71</f>
        <v>490.318</v>
      </c>
      <c r="F68" s="194">
        <f>F69-F71</f>
        <v>2282</v>
      </c>
    </row>
    <row r="69" spans="1:6" ht="12.75">
      <c r="A69" s="198" t="s">
        <v>9</v>
      </c>
      <c r="B69" s="197" t="s">
        <v>450</v>
      </c>
      <c r="C69" s="600">
        <v>15001</v>
      </c>
      <c r="D69" s="600"/>
      <c r="E69" s="412">
        <v>490.318</v>
      </c>
      <c r="F69" s="263">
        <v>2282</v>
      </c>
    </row>
    <row r="70" spans="1:6" ht="12.75">
      <c r="A70" s="198"/>
      <c r="B70" s="197" t="s">
        <v>451</v>
      </c>
      <c r="C70" s="600">
        <v>150011</v>
      </c>
      <c r="D70" s="600"/>
      <c r="E70" s="412">
        <v>490.318</v>
      </c>
      <c r="F70" s="263">
        <v>2282</v>
      </c>
    </row>
    <row r="71" spans="1:6" ht="12.75">
      <c r="A71" s="198" t="s">
        <v>11</v>
      </c>
      <c r="B71" s="197" t="s">
        <v>452</v>
      </c>
      <c r="C71" s="600">
        <v>15002</v>
      </c>
      <c r="D71" s="600"/>
      <c r="E71" s="412"/>
      <c r="F71" s="263"/>
    </row>
    <row r="72" spans="1:6" ht="12.75">
      <c r="A72" s="198"/>
      <c r="B72" s="197" t="s">
        <v>453</v>
      </c>
      <c r="C72" s="600">
        <v>150021</v>
      </c>
      <c r="D72" s="600"/>
      <c r="E72" s="412"/>
      <c r="F72" s="263"/>
    </row>
    <row r="73" spans="1:6" ht="12.75">
      <c r="A73" s="261"/>
      <c r="C73" s="260"/>
      <c r="D73" s="260"/>
      <c r="E73" s="410"/>
      <c r="F73" s="261"/>
    </row>
    <row r="74" spans="1:6" s="65" customFormat="1" ht="15" customHeight="1">
      <c r="A74" s="130"/>
      <c r="B74" s="130" t="s">
        <v>290</v>
      </c>
      <c r="C74" s="216"/>
      <c r="D74" s="216"/>
      <c r="E74" s="584" t="s">
        <v>88</v>
      </c>
      <c r="F74" s="584"/>
    </row>
    <row r="75" spans="1:6" s="65" customFormat="1" ht="15" customHeight="1">
      <c r="A75" s="130"/>
      <c r="B75" s="130"/>
      <c r="C75" s="163"/>
      <c r="D75" s="163"/>
      <c r="E75" s="584"/>
      <c r="F75" s="584"/>
    </row>
    <row r="76" ht="15" customHeight="1"/>
    <row r="77" ht="15" customHeight="1"/>
    <row r="78" ht="15" customHeight="1"/>
    <row r="79" ht="15" customHeight="1"/>
  </sheetData>
  <sheetProtection/>
  <mergeCells count="26">
    <mergeCell ref="E74:F74"/>
    <mergeCell ref="C71:D71"/>
    <mergeCell ref="C72:D72"/>
    <mergeCell ref="A66:B66"/>
    <mergeCell ref="C66:D66"/>
    <mergeCell ref="C67:D67"/>
    <mergeCell ref="C68:D68"/>
    <mergeCell ref="C69:D69"/>
    <mergeCell ref="C70:D70"/>
    <mergeCell ref="F15:F16"/>
    <mergeCell ref="A19:A20"/>
    <mergeCell ref="C19:C20"/>
    <mergeCell ref="A27:A28"/>
    <mergeCell ref="B27:B28"/>
    <mergeCell ref="E27:E28"/>
    <mergeCell ref="F27:F28"/>
    <mergeCell ref="E75:F75"/>
    <mergeCell ref="A2:F2"/>
    <mergeCell ref="A4:A5"/>
    <mergeCell ref="B4:B5"/>
    <mergeCell ref="E4:E5"/>
    <mergeCell ref="F4:F5"/>
    <mergeCell ref="A15:A16"/>
    <mergeCell ref="C15:C16"/>
    <mergeCell ref="D15:D16"/>
    <mergeCell ref="E15:E16"/>
  </mergeCells>
  <printOptions/>
  <pageMargins left="0.35" right="0.35" top="0.5" bottom="0.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58"/>
  <sheetViews>
    <sheetView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7.7109375" style="55" customWidth="1"/>
    <col min="2" max="2" width="11.00390625" style="55" customWidth="1"/>
    <col min="3" max="3" width="48.57421875" style="55" customWidth="1"/>
    <col min="4" max="4" width="15.7109375" style="55" customWidth="1"/>
    <col min="5" max="16384" width="9.140625" style="55" customWidth="1"/>
  </cols>
  <sheetData>
    <row r="1" spans="1:2" ht="18" customHeight="1">
      <c r="A1" s="188" t="s">
        <v>783</v>
      </c>
      <c r="B1" s="128"/>
    </row>
    <row r="2" spans="1:2" ht="12.75">
      <c r="A2" s="129"/>
      <c r="B2" s="128"/>
    </row>
    <row r="3" spans="1:4" ht="14.25">
      <c r="A3" s="584" t="s">
        <v>782</v>
      </c>
      <c r="B3" s="584"/>
      <c r="C3" s="584"/>
      <c r="D3" s="584"/>
    </row>
    <row r="4" spans="1:4" ht="12.75">
      <c r="A4" s="261"/>
      <c r="D4" s="131" t="s">
        <v>454</v>
      </c>
    </row>
    <row r="5" spans="1:4" ht="12.75">
      <c r="A5" s="588" t="s">
        <v>257</v>
      </c>
      <c r="B5" s="606" t="s">
        <v>455</v>
      </c>
      <c r="C5" s="607"/>
      <c r="D5" s="126" t="s">
        <v>456</v>
      </c>
    </row>
    <row r="6" spans="1:4" ht="12.75">
      <c r="A6" s="589"/>
      <c r="B6" s="608"/>
      <c r="C6" s="609"/>
      <c r="D6" s="127" t="s">
        <v>457</v>
      </c>
    </row>
    <row r="7" spans="1:4" ht="12.75">
      <c r="A7" s="271">
        <v>1</v>
      </c>
      <c r="B7" s="118" t="s">
        <v>458</v>
      </c>
      <c r="C7" s="132" t="s">
        <v>459</v>
      </c>
      <c r="D7" s="133"/>
    </row>
    <row r="8" spans="1:4" ht="12.75">
      <c r="A8" s="271">
        <v>2</v>
      </c>
      <c r="B8" s="118" t="s">
        <v>458</v>
      </c>
      <c r="C8" s="132" t="s">
        <v>460</v>
      </c>
      <c r="D8" s="133"/>
    </row>
    <row r="9" spans="1:4" ht="12.75">
      <c r="A9" s="271">
        <v>3</v>
      </c>
      <c r="B9" s="118" t="s">
        <v>458</v>
      </c>
      <c r="C9" s="132" t="s">
        <v>461</v>
      </c>
      <c r="D9" s="133">
        <v>32831013</v>
      </c>
    </row>
    <row r="10" spans="1:4" ht="12.75">
      <c r="A10" s="271">
        <v>4</v>
      </c>
      <c r="B10" s="118" t="s">
        <v>458</v>
      </c>
      <c r="C10" s="132" t="s">
        <v>462</v>
      </c>
      <c r="D10" s="133"/>
    </row>
    <row r="11" spans="1:4" ht="12.75">
      <c r="A11" s="271">
        <v>5</v>
      </c>
      <c r="B11" s="118" t="s">
        <v>458</v>
      </c>
      <c r="C11" s="132" t="s">
        <v>463</v>
      </c>
      <c r="D11" s="133"/>
    </row>
    <row r="12" spans="1:4" ht="12.75">
      <c r="A12" s="271">
        <v>6</v>
      </c>
      <c r="B12" s="118" t="s">
        <v>458</v>
      </c>
      <c r="C12" s="132" t="s">
        <v>464</v>
      </c>
      <c r="D12" s="133"/>
    </row>
    <row r="13" spans="1:4" ht="12.75">
      <c r="A13" s="271">
        <v>7</v>
      </c>
      <c r="B13" s="118" t="s">
        <v>458</v>
      </c>
      <c r="C13" s="132" t="s">
        <v>465</v>
      </c>
      <c r="D13" s="133"/>
    </row>
    <row r="14" spans="1:4" ht="12.75">
      <c r="A14" s="271">
        <v>8</v>
      </c>
      <c r="B14" s="118" t="s">
        <v>458</v>
      </c>
      <c r="C14" s="132" t="s">
        <v>466</v>
      </c>
      <c r="D14" s="133"/>
    </row>
    <row r="15" spans="1:4" ht="12.75">
      <c r="A15" s="117" t="s">
        <v>6</v>
      </c>
      <c r="B15" s="118"/>
      <c r="C15" s="117" t="s">
        <v>467</v>
      </c>
      <c r="D15" s="134">
        <f>SUM(D7:D14)</f>
        <v>32831013</v>
      </c>
    </row>
    <row r="16" spans="1:4" ht="12.75">
      <c r="A16" s="271">
        <v>9</v>
      </c>
      <c r="B16" s="118" t="s">
        <v>468</v>
      </c>
      <c r="C16" s="132" t="s">
        <v>469</v>
      </c>
      <c r="D16" s="133"/>
    </row>
    <row r="17" spans="1:4" ht="12.75">
      <c r="A17" s="271">
        <v>10</v>
      </c>
      <c r="B17" s="118" t="s">
        <v>468</v>
      </c>
      <c r="C17" s="132" t="s">
        <v>470</v>
      </c>
      <c r="D17" s="133"/>
    </row>
    <row r="18" spans="1:4" ht="12.75">
      <c r="A18" s="271">
        <v>11</v>
      </c>
      <c r="B18" s="118" t="s">
        <v>468</v>
      </c>
      <c r="C18" s="132" t="s">
        <v>471</v>
      </c>
      <c r="D18" s="133"/>
    </row>
    <row r="19" spans="1:4" ht="12.75">
      <c r="A19" s="117" t="s">
        <v>32</v>
      </c>
      <c r="B19" s="118"/>
      <c r="C19" s="117" t="s">
        <v>472</v>
      </c>
      <c r="D19" s="134">
        <f>SUM(D16:D18)</f>
        <v>0</v>
      </c>
    </row>
    <row r="20" spans="1:4" ht="12.75">
      <c r="A20" s="271">
        <v>12</v>
      </c>
      <c r="B20" s="118" t="s">
        <v>473</v>
      </c>
      <c r="C20" s="132" t="s">
        <v>474</v>
      </c>
      <c r="D20" s="133"/>
    </row>
    <row r="21" spans="1:4" ht="12.75">
      <c r="A21" s="271">
        <v>13</v>
      </c>
      <c r="B21" s="118" t="s">
        <v>473</v>
      </c>
      <c r="C21" s="132" t="s">
        <v>475</v>
      </c>
      <c r="D21" s="133"/>
    </row>
    <row r="22" spans="1:4" ht="12.75">
      <c r="A22" s="271">
        <v>14</v>
      </c>
      <c r="B22" s="118" t="s">
        <v>473</v>
      </c>
      <c r="C22" s="132" t="s">
        <v>476</v>
      </c>
      <c r="D22" s="133"/>
    </row>
    <row r="23" spans="1:4" ht="12.75">
      <c r="A23" s="271">
        <v>15</v>
      </c>
      <c r="B23" s="118" t="s">
        <v>473</v>
      </c>
      <c r="C23" s="132" t="s">
        <v>477</v>
      </c>
      <c r="D23" s="133"/>
    </row>
    <row r="24" spans="1:4" ht="12.75">
      <c r="A24" s="271">
        <v>16</v>
      </c>
      <c r="B24" s="118" t="s">
        <v>473</v>
      </c>
      <c r="C24" s="132" t="s">
        <v>478</v>
      </c>
      <c r="D24" s="133"/>
    </row>
    <row r="25" spans="1:4" ht="12.75">
      <c r="A25" s="271">
        <v>17</v>
      </c>
      <c r="B25" s="118" t="s">
        <v>473</v>
      </c>
      <c r="C25" s="132" t="s">
        <v>479</v>
      </c>
      <c r="D25" s="133"/>
    </row>
    <row r="26" spans="1:4" ht="12.75">
      <c r="A26" s="271">
        <v>18</v>
      </c>
      <c r="B26" s="118" t="s">
        <v>473</v>
      </c>
      <c r="C26" s="132" t="s">
        <v>480</v>
      </c>
      <c r="D26" s="133"/>
    </row>
    <row r="27" spans="1:4" ht="12.75">
      <c r="A27" s="271">
        <v>19</v>
      </c>
      <c r="B27" s="118" t="s">
        <v>473</v>
      </c>
      <c r="C27" s="132" t="s">
        <v>481</v>
      </c>
      <c r="D27" s="133"/>
    </row>
    <row r="28" spans="1:4" ht="12.75">
      <c r="A28" s="117" t="s">
        <v>75</v>
      </c>
      <c r="B28" s="118"/>
      <c r="C28" s="117" t="s">
        <v>482</v>
      </c>
      <c r="D28" s="134">
        <f>SUM(D20:D27)</f>
        <v>0</v>
      </c>
    </row>
    <row r="29" spans="1:4" ht="12.75">
      <c r="A29" s="271">
        <v>20</v>
      </c>
      <c r="B29" s="118" t="s">
        <v>483</v>
      </c>
      <c r="C29" s="132" t="s">
        <v>484</v>
      </c>
      <c r="D29" s="133"/>
    </row>
    <row r="30" spans="1:4" ht="12.75">
      <c r="A30" s="271">
        <v>21</v>
      </c>
      <c r="B30" s="118" t="s">
        <v>483</v>
      </c>
      <c r="C30" s="132" t="s">
        <v>485</v>
      </c>
      <c r="D30" s="133"/>
    </row>
    <row r="31" spans="1:4" ht="12.75">
      <c r="A31" s="271">
        <v>22</v>
      </c>
      <c r="B31" s="118" t="s">
        <v>483</v>
      </c>
      <c r="C31" s="132" t="s">
        <v>486</v>
      </c>
      <c r="D31" s="133"/>
    </row>
    <row r="32" spans="1:4" ht="12.75">
      <c r="A32" s="271">
        <v>23</v>
      </c>
      <c r="B32" s="118" t="s">
        <v>483</v>
      </c>
      <c r="C32" s="132" t="s">
        <v>487</v>
      </c>
      <c r="D32" s="133"/>
    </row>
    <row r="33" spans="1:4" ht="12.75">
      <c r="A33" s="117" t="s">
        <v>488</v>
      </c>
      <c r="B33" s="118"/>
      <c r="C33" s="117" t="s">
        <v>489</v>
      </c>
      <c r="D33" s="134">
        <f>SUM(D29:D32)</f>
        <v>0</v>
      </c>
    </row>
    <row r="34" spans="1:4" ht="12.75">
      <c r="A34" s="271">
        <v>24</v>
      </c>
      <c r="B34" s="118" t="s">
        <v>490</v>
      </c>
      <c r="C34" s="132" t="s">
        <v>491</v>
      </c>
      <c r="D34" s="133"/>
    </row>
    <row r="35" spans="1:4" ht="12.75">
      <c r="A35" s="271">
        <v>25</v>
      </c>
      <c r="B35" s="118" t="s">
        <v>490</v>
      </c>
      <c r="C35" s="132" t="s">
        <v>492</v>
      </c>
      <c r="D35" s="133"/>
    </row>
    <row r="36" spans="1:4" ht="12.75">
      <c r="A36" s="271">
        <v>26</v>
      </c>
      <c r="B36" s="118" t="s">
        <v>490</v>
      </c>
      <c r="C36" s="132" t="s">
        <v>493</v>
      </c>
      <c r="D36" s="133"/>
    </row>
    <row r="37" spans="1:4" ht="12.75">
      <c r="A37" s="271">
        <v>27</v>
      </c>
      <c r="B37" s="118" t="s">
        <v>490</v>
      </c>
      <c r="C37" s="132" t="s">
        <v>494</v>
      </c>
      <c r="D37" s="133"/>
    </row>
    <row r="38" spans="1:4" ht="12.75">
      <c r="A38" s="271">
        <v>28</v>
      </c>
      <c r="B38" s="118" t="s">
        <v>490</v>
      </c>
      <c r="C38" s="132" t="s">
        <v>495</v>
      </c>
      <c r="D38" s="133"/>
    </row>
    <row r="39" spans="1:4" ht="12.75">
      <c r="A39" s="271">
        <v>29</v>
      </c>
      <c r="B39" s="118" t="s">
        <v>490</v>
      </c>
      <c r="C39" s="135" t="s">
        <v>496</v>
      </c>
      <c r="D39" s="133"/>
    </row>
    <row r="40" spans="1:4" ht="12.75">
      <c r="A40" s="271">
        <v>30</v>
      </c>
      <c r="B40" s="118" t="s">
        <v>490</v>
      </c>
      <c r="C40" s="132" t="s">
        <v>497</v>
      </c>
      <c r="D40" s="133"/>
    </row>
    <row r="41" spans="1:4" ht="12.75">
      <c r="A41" s="271">
        <v>31</v>
      </c>
      <c r="B41" s="118" t="s">
        <v>490</v>
      </c>
      <c r="C41" s="132" t="s">
        <v>498</v>
      </c>
      <c r="D41" s="133"/>
    </row>
    <row r="42" spans="1:4" ht="12.75">
      <c r="A42" s="271">
        <v>32</v>
      </c>
      <c r="B42" s="118" t="s">
        <v>490</v>
      </c>
      <c r="C42" s="132" t="s">
        <v>499</v>
      </c>
      <c r="D42" s="133"/>
    </row>
    <row r="43" spans="1:4" ht="12.75">
      <c r="A43" s="271">
        <v>33</v>
      </c>
      <c r="B43" s="118" t="s">
        <v>490</v>
      </c>
      <c r="C43" s="132" t="s">
        <v>500</v>
      </c>
      <c r="D43" s="133"/>
    </row>
    <row r="44" spans="1:4" ht="12.75">
      <c r="A44" s="272">
        <v>34</v>
      </c>
      <c r="B44" s="118" t="s">
        <v>490</v>
      </c>
      <c r="C44" s="132" t="s">
        <v>501</v>
      </c>
      <c r="D44" s="273"/>
    </row>
    <row r="45" spans="1:4" ht="12.75">
      <c r="A45" s="117" t="s">
        <v>502</v>
      </c>
      <c r="B45" s="132"/>
      <c r="C45" s="117" t="s">
        <v>503</v>
      </c>
      <c r="D45" s="134">
        <f>SUM(D34:D44)</f>
        <v>0</v>
      </c>
    </row>
    <row r="46" spans="1:4" ht="12.75">
      <c r="A46" s="271"/>
      <c r="B46" s="132"/>
      <c r="C46" s="117" t="s">
        <v>504</v>
      </c>
      <c r="D46" s="134">
        <f>D15+D19+D28+D33+D45</f>
        <v>32831013</v>
      </c>
    </row>
    <row r="47" ht="12.75">
      <c r="A47" s="261"/>
    </row>
    <row r="48" spans="1:4" ht="12.75">
      <c r="A48" s="588" t="s">
        <v>505</v>
      </c>
      <c r="B48" s="606" t="s">
        <v>506</v>
      </c>
      <c r="C48" s="607"/>
      <c r="D48" s="126" t="s">
        <v>507</v>
      </c>
    </row>
    <row r="49" spans="1:4" ht="12.75">
      <c r="A49" s="589"/>
      <c r="B49" s="608"/>
      <c r="C49" s="609"/>
      <c r="D49" s="127" t="s">
        <v>508</v>
      </c>
    </row>
    <row r="50" spans="1:4" ht="12.75">
      <c r="A50" s="271" t="s">
        <v>509</v>
      </c>
      <c r="B50" s="274" t="s">
        <v>510</v>
      </c>
      <c r="C50" s="274"/>
      <c r="D50" s="275"/>
    </row>
    <row r="51" spans="1:4" ht="12.75">
      <c r="A51" s="271" t="s">
        <v>511</v>
      </c>
      <c r="B51" s="132" t="s">
        <v>512</v>
      </c>
      <c r="C51" s="132"/>
      <c r="D51" s="275">
        <v>2</v>
      </c>
    </row>
    <row r="52" spans="1:4" ht="12.75">
      <c r="A52" s="271" t="s">
        <v>513</v>
      </c>
      <c r="B52" s="132" t="s">
        <v>514</v>
      </c>
      <c r="C52" s="132"/>
      <c r="D52" s="275">
        <v>1</v>
      </c>
    </row>
    <row r="53" spans="1:4" ht="12.75">
      <c r="A53" s="271" t="s">
        <v>515</v>
      </c>
      <c r="B53" s="132" t="s">
        <v>516</v>
      </c>
      <c r="C53" s="132"/>
      <c r="D53" s="275"/>
    </row>
    <row r="54" spans="1:4" ht="12.75">
      <c r="A54" s="271" t="s">
        <v>517</v>
      </c>
      <c r="B54" s="136" t="s">
        <v>518</v>
      </c>
      <c r="C54" s="136"/>
      <c r="D54" s="275"/>
    </row>
    <row r="55" spans="1:4" ht="12.75">
      <c r="A55" s="271"/>
      <c r="B55" s="137"/>
      <c r="C55" s="138" t="s">
        <v>519</v>
      </c>
      <c r="D55" s="196">
        <f>D50+D51+D52+D53+D54</f>
        <v>3</v>
      </c>
    </row>
    <row r="56" ht="12.75">
      <c r="A56" s="261"/>
    </row>
    <row r="57" spans="1:4" s="65" customFormat="1" ht="15" customHeight="1">
      <c r="A57" s="130"/>
      <c r="C57" s="130" t="s">
        <v>290</v>
      </c>
      <c r="D57" s="130"/>
    </row>
    <row r="58" spans="1:3" ht="15" customHeight="1">
      <c r="A58" s="129"/>
      <c r="B58" s="129"/>
      <c r="C58" s="261"/>
    </row>
  </sheetData>
  <sheetProtection/>
  <mergeCells count="5">
    <mergeCell ref="A3:D3"/>
    <mergeCell ref="A5:A6"/>
    <mergeCell ref="B5:C6"/>
    <mergeCell ref="A48:A49"/>
    <mergeCell ref="B48:C49"/>
  </mergeCells>
  <printOptions/>
  <pageMargins left="1" right="1" top="0.25" bottom="0.2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5"/>
  <sheetViews>
    <sheetView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91.7109375" style="2" customWidth="1"/>
    <col min="2" max="2" width="9.140625" style="2" customWidth="1"/>
    <col min="3" max="16384" width="9.140625" style="2" customWidth="1"/>
  </cols>
  <sheetData>
    <row r="1" s="229" customFormat="1" ht="19.5" customHeight="1">
      <c r="A1" s="164" t="s">
        <v>778</v>
      </c>
    </row>
    <row r="2" s="229" customFormat="1" ht="15.75" customHeight="1">
      <c r="A2" s="39"/>
    </row>
    <row r="3" s="229" customFormat="1" ht="15.75" customHeight="1">
      <c r="A3" s="39"/>
    </row>
    <row r="4" ht="19.5" customHeight="1">
      <c r="A4" s="165" t="s">
        <v>577</v>
      </c>
    </row>
    <row r="5" ht="15.75" customHeight="1">
      <c r="A5" s="165"/>
    </row>
    <row r="6" ht="15.75" customHeight="1">
      <c r="A6" s="153"/>
    </row>
    <row r="7" ht="49.5" customHeight="1">
      <c r="A7" s="38" t="s">
        <v>779</v>
      </c>
    </row>
    <row r="8" ht="19.5" customHeight="1">
      <c r="A8" s="38" t="s">
        <v>579</v>
      </c>
    </row>
    <row r="9" ht="19.5" customHeight="1">
      <c r="A9" s="38" t="s">
        <v>780</v>
      </c>
    </row>
    <row r="10" ht="19.5" customHeight="1">
      <c r="A10" s="38"/>
    </row>
    <row r="11" ht="15.75" customHeight="1">
      <c r="A11" s="38"/>
    </row>
    <row r="12" ht="15.75" customHeight="1">
      <c r="A12" s="38" t="s">
        <v>681</v>
      </c>
    </row>
    <row r="13" ht="19.5" customHeight="1">
      <c r="A13" s="38"/>
    </row>
    <row r="14" ht="18" customHeight="1">
      <c r="A14" s="4" t="s">
        <v>578</v>
      </c>
    </row>
    <row r="15" ht="19.5" customHeight="1">
      <c r="A15" s="4" t="s">
        <v>781</v>
      </c>
    </row>
    <row r="16" ht="19.5" customHeight="1"/>
  </sheetData>
  <sheetProtection/>
  <printOptions/>
  <pageMargins left="0.7" right="0.7" top="1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5.7109375" style="2" customWidth="1"/>
    <col min="2" max="2" width="54.57421875" style="2" customWidth="1"/>
    <col min="3" max="3" width="5.7109375" style="314" customWidth="1"/>
    <col min="4" max="5" width="16.7109375" style="314" customWidth="1"/>
    <col min="6" max="16384" width="9.140625" style="2" customWidth="1"/>
  </cols>
  <sheetData>
    <row r="1" spans="1:5" ht="18" customHeight="1">
      <c r="A1" s="1" t="s">
        <v>787</v>
      </c>
      <c r="B1" s="1"/>
      <c r="C1" s="303"/>
      <c r="D1" s="303"/>
      <c r="E1" s="303"/>
    </row>
    <row r="2" spans="1:5" ht="13.5" customHeight="1">
      <c r="A2" s="1"/>
      <c r="B2" s="1"/>
      <c r="C2" s="303"/>
      <c r="D2" s="303"/>
      <c r="E2" s="303"/>
    </row>
    <row r="3" spans="1:5" ht="18" customHeight="1">
      <c r="A3" s="435" t="s">
        <v>812</v>
      </c>
      <c r="B3" s="435"/>
      <c r="C3" s="435"/>
      <c r="D3" s="435"/>
      <c r="E3" s="435"/>
    </row>
    <row r="4" spans="1:5" ht="12" customHeight="1">
      <c r="A4" s="25"/>
      <c r="B4" s="25"/>
      <c r="C4" s="315"/>
      <c r="D4" s="315"/>
      <c r="E4" s="315"/>
    </row>
    <row r="5" spans="1:5" ht="13.5" customHeight="1">
      <c r="A5" s="440"/>
      <c r="B5" s="436" t="s">
        <v>0</v>
      </c>
      <c r="C5" s="305" t="s">
        <v>91</v>
      </c>
      <c r="D5" s="316" t="s">
        <v>1</v>
      </c>
      <c r="E5" s="316" t="s">
        <v>1</v>
      </c>
    </row>
    <row r="6" spans="1:5" ht="13.5" customHeight="1">
      <c r="A6" s="441"/>
      <c r="B6" s="437"/>
      <c r="C6" s="307" t="s">
        <v>90</v>
      </c>
      <c r="D6" s="308" t="s">
        <v>2</v>
      </c>
      <c r="E6" s="308" t="s">
        <v>3</v>
      </c>
    </row>
    <row r="7" spans="1:5" ht="15.75" customHeight="1">
      <c r="A7" s="9" t="s">
        <v>53</v>
      </c>
      <c r="B7" s="9" t="s">
        <v>92</v>
      </c>
      <c r="C7" s="309"/>
      <c r="D7" s="310"/>
      <c r="E7" s="310"/>
    </row>
    <row r="8" spans="1:5" ht="15" customHeight="1">
      <c r="A8" s="9" t="s">
        <v>6</v>
      </c>
      <c r="B8" s="10" t="s">
        <v>54</v>
      </c>
      <c r="C8" s="309"/>
      <c r="D8" s="311">
        <f>D24</f>
        <v>66218089</v>
      </c>
      <c r="E8" s="311">
        <f>E24</f>
        <v>67089812</v>
      </c>
    </row>
    <row r="9" spans="1:5" ht="15" customHeight="1">
      <c r="A9" s="9">
        <v>1</v>
      </c>
      <c r="B9" s="10" t="s">
        <v>10</v>
      </c>
      <c r="C9" s="309">
        <v>14</v>
      </c>
      <c r="D9" s="311"/>
      <c r="E9" s="311"/>
    </row>
    <row r="10" spans="1:5" ht="15" customHeight="1">
      <c r="A10" s="9">
        <v>2</v>
      </c>
      <c r="B10" s="10" t="s">
        <v>55</v>
      </c>
      <c r="C10" s="309">
        <v>15</v>
      </c>
      <c r="D10" s="311">
        <f>D14</f>
        <v>0</v>
      </c>
      <c r="E10" s="311">
        <f>E14</f>
        <v>0</v>
      </c>
    </row>
    <row r="11" spans="1:5" ht="15" customHeight="1">
      <c r="A11" s="12" t="s">
        <v>9</v>
      </c>
      <c r="B11" s="11" t="s">
        <v>56</v>
      </c>
      <c r="C11" s="309"/>
      <c r="D11" s="311"/>
      <c r="E11" s="311"/>
    </row>
    <row r="12" spans="1:5" ht="15" customHeight="1">
      <c r="A12" s="12" t="s">
        <v>11</v>
      </c>
      <c r="B12" s="11" t="s">
        <v>57</v>
      </c>
      <c r="C12" s="309"/>
      <c r="D12" s="311"/>
      <c r="E12" s="311"/>
    </row>
    <row r="13" spans="1:5" ht="15" customHeight="1">
      <c r="A13" s="12" t="s">
        <v>17</v>
      </c>
      <c r="B13" s="11" t="s">
        <v>58</v>
      </c>
      <c r="C13" s="309"/>
      <c r="D13" s="311"/>
      <c r="E13" s="311"/>
    </row>
    <row r="14" spans="1:5" ht="15" customHeight="1">
      <c r="A14" s="12"/>
      <c r="B14" s="13" t="s">
        <v>13</v>
      </c>
      <c r="C14" s="309"/>
      <c r="D14" s="311">
        <f>SUM(D11:D13)</f>
        <v>0</v>
      </c>
      <c r="E14" s="311">
        <f>SUM(E11:E13)</f>
        <v>0</v>
      </c>
    </row>
    <row r="15" spans="1:5" ht="15" customHeight="1">
      <c r="A15" s="9">
        <v>3</v>
      </c>
      <c r="B15" s="14" t="s">
        <v>59</v>
      </c>
      <c r="C15" s="309">
        <v>16</v>
      </c>
      <c r="D15" s="311">
        <f>D21</f>
        <v>66218089</v>
      </c>
      <c r="E15" s="311">
        <f>E21</f>
        <v>67089812</v>
      </c>
    </row>
    <row r="16" spans="1:5" ht="15" customHeight="1">
      <c r="A16" s="12" t="s">
        <v>9</v>
      </c>
      <c r="B16" s="11" t="s">
        <v>60</v>
      </c>
      <c r="C16" s="309"/>
      <c r="D16" s="311">
        <v>16763958</v>
      </c>
      <c r="E16" s="311">
        <v>6010437</v>
      </c>
    </row>
    <row r="17" spans="1:5" ht="15" customHeight="1">
      <c r="A17" s="12" t="s">
        <v>11</v>
      </c>
      <c r="B17" s="11" t="s">
        <v>61</v>
      </c>
      <c r="C17" s="309"/>
      <c r="D17" s="311">
        <v>74496</v>
      </c>
      <c r="E17" s="311">
        <v>72920</v>
      </c>
    </row>
    <row r="18" spans="1:5" ht="15" customHeight="1">
      <c r="A18" s="12" t="s">
        <v>17</v>
      </c>
      <c r="B18" s="11" t="s">
        <v>62</v>
      </c>
      <c r="C18" s="309"/>
      <c r="D18" s="311">
        <f>25668+957651</f>
        <v>983319</v>
      </c>
      <c r="E18" s="311">
        <v>161540</v>
      </c>
    </row>
    <row r="19" spans="1:5" ht="15" customHeight="1">
      <c r="A19" s="12" t="s">
        <v>20</v>
      </c>
      <c r="B19" s="11" t="s">
        <v>63</v>
      </c>
      <c r="C19" s="309"/>
      <c r="D19" s="311">
        <v>17228401</v>
      </c>
      <c r="E19" s="311">
        <v>41003562</v>
      </c>
    </row>
    <row r="20" spans="1:5" ht="15" customHeight="1">
      <c r="A20" s="12" t="s">
        <v>26</v>
      </c>
      <c r="B20" s="11" t="s">
        <v>64</v>
      </c>
      <c r="C20" s="309"/>
      <c r="D20" s="311">
        <v>31167915</v>
      </c>
      <c r="E20" s="311">
        <v>19841353</v>
      </c>
    </row>
    <row r="21" spans="1:5" ht="15" customHeight="1">
      <c r="A21" s="12"/>
      <c r="B21" s="13" t="s">
        <v>13</v>
      </c>
      <c r="C21" s="309"/>
      <c r="D21" s="311">
        <f>SUM(D16:D20)</f>
        <v>66218089</v>
      </c>
      <c r="E21" s="311">
        <f>SUM(E16:E20)</f>
        <v>67089812</v>
      </c>
    </row>
    <row r="22" spans="1:5" ht="15" customHeight="1">
      <c r="A22" s="9">
        <v>4</v>
      </c>
      <c r="B22" s="10" t="s">
        <v>65</v>
      </c>
      <c r="C22" s="309">
        <v>17</v>
      </c>
      <c r="D22" s="311"/>
      <c r="E22" s="311"/>
    </row>
    <row r="23" spans="1:5" ht="15" customHeight="1">
      <c r="A23" s="9">
        <v>5</v>
      </c>
      <c r="B23" s="10" t="s">
        <v>66</v>
      </c>
      <c r="C23" s="309">
        <v>18</v>
      </c>
      <c r="D23" s="311"/>
      <c r="E23" s="311"/>
    </row>
    <row r="24" spans="1:5" ht="15" customHeight="1">
      <c r="A24" s="12"/>
      <c r="B24" s="9" t="s">
        <v>67</v>
      </c>
      <c r="C24" s="309"/>
      <c r="D24" s="311">
        <f>D9+D10+D15+D22+D23</f>
        <v>66218089</v>
      </c>
      <c r="E24" s="311">
        <f>E9+E10+E15+E22+E23</f>
        <v>67089812</v>
      </c>
    </row>
    <row r="25" spans="1:5" ht="15" customHeight="1">
      <c r="A25" s="9" t="s">
        <v>32</v>
      </c>
      <c r="B25" s="10" t="s">
        <v>68</v>
      </c>
      <c r="C25" s="309"/>
      <c r="D25" s="311">
        <f>D33</f>
        <v>0</v>
      </c>
      <c r="E25" s="311">
        <f>E33</f>
        <v>0</v>
      </c>
    </row>
    <row r="26" spans="1:5" ht="15" customHeight="1">
      <c r="A26" s="9">
        <v>1</v>
      </c>
      <c r="B26" s="10" t="s">
        <v>69</v>
      </c>
      <c r="C26" s="309">
        <v>19</v>
      </c>
      <c r="D26" s="311">
        <f>D29</f>
        <v>0</v>
      </c>
      <c r="E26" s="311">
        <f>E29</f>
        <v>0</v>
      </c>
    </row>
    <row r="27" spans="1:5" ht="15" customHeight="1">
      <c r="A27" s="12" t="s">
        <v>9</v>
      </c>
      <c r="B27" s="11" t="s">
        <v>70</v>
      </c>
      <c r="C27" s="309"/>
      <c r="D27" s="311"/>
      <c r="E27" s="311"/>
    </row>
    <row r="28" spans="1:5" ht="15" customHeight="1">
      <c r="A28" s="12" t="s">
        <v>11</v>
      </c>
      <c r="B28" s="11" t="s">
        <v>71</v>
      </c>
      <c r="C28" s="309"/>
      <c r="D28" s="311"/>
      <c r="E28" s="311"/>
    </row>
    <row r="29" spans="1:5" ht="15" customHeight="1">
      <c r="A29" s="12"/>
      <c r="B29" s="13" t="s">
        <v>13</v>
      </c>
      <c r="C29" s="309"/>
      <c r="D29" s="311">
        <f>SUM(D27:D28)</f>
        <v>0</v>
      </c>
      <c r="E29" s="311">
        <f>SUM(E27:E28)</f>
        <v>0</v>
      </c>
    </row>
    <row r="30" spans="1:5" ht="15" customHeight="1">
      <c r="A30" s="9">
        <v>2</v>
      </c>
      <c r="B30" s="10" t="s">
        <v>72</v>
      </c>
      <c r="C30" s="309">
        <v>20</v>
      </c>
      <c r="D30" s="311"/>
      <c r="E30" s="311"/>
    </row>
    <row r="31" spans="1:5" ht="15" customHeight="1">
      <c r="A31" s="9">
        <v>3</v>
      </c>
      <c r="B31" s="10" t="s">
        <v>73</v>
      </c>
      <c r="C31" s="309">
        <v>21</v>
      </c>
      <c r="D31" s="311"/>
      <c r="E31" s="311"/>
    </row>
    <row r="32" spans="1:5" ht="15" customHeight="1">
      <c r="A32" s="9">
        <v>4</v>
      </c>
      <c r="B32" s="10" t="s">
        <v>65</v>
      </c>
      <c r="C32" s="309">
        <v>22</v>
      </c>
      <c r="D32" s="311"/>
      <c r="E32" s="311"/>
    </row>
    <row r="33" spans="1:5" ht="15" customHeight="1">
      <c r="A33" s="9"/>
      <c r="B33" s="9" t="s">
        <v>74</v>
      </c>
      <c r="C33" s="309"/>
      <c r="D33" s="311">
        <f>D26+D30+D31+D32</f>
        <v>0</v>
      </c>
      <c r="E33" s="311">
        <f>E26+E30+E31+E32</f>
        <v>0</v>
      </c>
    </row>
    <row r="34" spans="1:5" ht="15" customHeight="1">
      <c r="A34" s="9" t="s">
        <v>75</v>
      </c>
      <c r="B34" s="10" t="s">
        <v>76</v>
      </c>
      <c r="C34" s="309">
        <v>23</v>
      </c>
      <c r="D34" s="311">
        <f>D45</f>
        <v>3458459</v>
      </c>
      <c r="E34" s="311">
        <f>E45</f>
        <v>3484006</v>
      </c>
    </row>
    <row r="35" spans="1:5" ht="15" customHeight="1">
      <c r="A35" s="9">
        <v>1</v>
      </c>
      <c r="B35" s="10" t="s">
        <v>77</v>
      </c>
      <c r="C35" s="309"/>
      <c r="D35" s="311"/>
      <c r="E35" s="311"/>
    </row>
    <row r="36" spans="1:5" ht="15" customHeight="1">
      <c r="A36" s="9">
        <v>2</v>
      </c>
      <c r="B36" s="10" t="s">
        <v>78</v>
      </c>
      <c r="C36" s="309"/>
      <c r="D36" s="311"/>
      <c r="E36" s="311"/>
    </row>
    <row r="37" spans="1:5" ht="15" customHeight="1">
      <c r="A37" s="9">
        <v>3</v>
      </c>
      <c r="B37" s="10" t="s">
        <v>79</v>
      </c>
      <c r="C37" s="309"/>
      <c r="D37" s="311">
        <v>100000</v>
      </c>
      <c r="E37" s="311">
        <v>100000</v>
      </c>
    </row>
    <row r="38" spans="1:5" ht="15" customHeight="1">
      <c r="A38" s="9">
        <v>4</v>
      </c>
      <c r="B38" s="10" t="s">
        <v>80</v>
      </c>
      <c r="C38" s="309"/>
      <c r="D38" s="311"/>
      <c r="E38" s="311"/>
    </row>
    <row r="39" spans="1:5" ht="15" customHeight="1">
      <c r="A39" s="9">
        <v>5</v>
      </c>
      <c r="B39" s="10" t="s">
        <v>81</v>
      </c>
      <c r="C39" s="309"/>
      <c r="D39" s="311"/>
      <c r="E39" s="311"/>
    </row>
    <row r="40" spans="1:5" ht="15" customHeight="1">
      <c r="A40" s="9">
        <v>6</v>
      </c>
      <c r="B40" s="14" t="s">
        <v>82</v>
      </c>
      <c r="C40" s="309"/>
      <c r="D40" s="311"/>
      <c r="E40" s="311"/>
    </row>
    <row r="41" spans="1:5" ht="15" customHeight="1">
      <c r="A41" s="9">
        <v>7</v>
      </c>
      <c r="B41" s="10" t="s">
        <v>83</v>
      </c>
      <c r="C41" s="309"/>
      <c r="D41" s="311">
        <v>10000</v>
      </c>
      <c r="E41" s="311"/>
    </row>
    <row r="42" spans="1:5" ht="15" customHeight="1">
      <c r="A42" s="9">
        <v>8</v>
      </c>
      <c r="B42" s="10" t="s">
        <v>84</v>
      </c>
      <c r="C42" s="309"/>
      <c r="D42" s="311">
        <v>3374006</v>
      </c>
      <c r="E42" s="311"/>
    </row>
    <row r="43" spans="1:5" ht="15" customHeight="1">
      <c r="A43" s="9">
        <v>9</v>
      </c>
      <c r="B43" s="10" t="s">
        <v>85</v>
      </c>
      <c r="C43" s="309"/>
      <c r="D43" s="311"/>
      <c r="E43" s="311"/>
    </row>
    <row r="44" spans="1:5" ht="15" customHeight="1">
      <c r="A44" s="9">
        <v>10</v>
      </c>
      <c r="B44" s="10" t="s">
        <v>89</v>
      </c>
      <c r="C44" s="309"/>
      <c r="D44" s="311">
        <v>-25547</v>
      </c>
      <c r="E44" s="311">
        <v>3384006</v>
      </c>
    </row>
    <row r="45" spans="1:5" ht="15" customHeight="1">
      <c r="A45" s="9"/>
      <c r="B45" s="9" t="s">
        <v>86</v>
      </c>
      <c r="C45" s="309"/>
      <c r="D45" s="311">
        <f>SUM(D35:D44)</f>
        <v>3458459</v>
      </c>
      <c r="E45" s="311">
        <f>SUM(E35:E44)</f>
        <v>3484006</v>
      </c>
    </row>
    <row r="46" spans="1:5" ht="15" customHeight="1">
      <c r="A46" s="9"/>
      <c r="B46" s="9" t="s">
        <v>87</v>
      </c>
      <c r="C46" s="309"/>
      <c r="D46" s="313">
        <f>D8+D25+D34</f>
        <v>69676548</v>
      </c>
      <c r="E46" s="313">
        <f>E8+E25+E34</f>
        <v>70573818</v>
      </c>
    </row>
    <row r="47" spans="1:5" ht="15.75">
      <c r="A47" s="17"/>
      <c r="B47" s="18"/>
      <c r="C47" s="317"/>
      <c r="D47" s="318"/>
      <c r="E47" s="318"/>
    </row>
    <row r="48" spans="1:5" s="1" customFormat="1" ht="15.75">
      <c r="A48" s="17"/>
      <c r="B48" s="6" t="s">
        <v>290</v>
      </c>
      <c r="C48" s="318"/>
      <c r="D48" s="442" t="s">
        <v>88</v>
      </c>
      <c r="E48" s="442"/>
    </row>
  </sheetData>
  <sheetProtection/>
  <mergeCells count="4">
    <mergeCell ref="A3:E3"/>
    <mergeCell ref="A5:A6"/>
    <mergeCell ref="B5:B6"/>
    <mergeCell ref="D48:E48"/>
  </mergeCells>
  <printOptions/>
  <pageMargins left="0.393700787401575" right="0.393700787401575" top="0.25" bottom="0.25" header="0.2" footer="0.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5.7109375" style="2" customWidth="1"/>
    <col min="2" max="2" width="60.421875" style="2" customWidth="1"/>
    <col min="3" max="3" width="5.7109375" style="314" customWidth="1"/>
    <col min="4" max="5" width="15.8515625" style="314" customWidth="1"/>
    <col min="6" max="16384" width="9.140625" style="2" customWidth="1"/>
  </cols>
  <sheetData>
    <row r="1" spans="1:5" ht="18" customHeight="1">
      <c r="A1" s="1" t="s">
        <v>787</v>
      </c>
      <c r="B1" s="1"/>
      <c r="C1" s="303"/>
      <c r="D1" s="303"/>
      <c r="E1" s="303"/>
    </row>
    <row r="2" spans="1:5" ht="15.75" customHeight="1">
      <c r="A2" s="1"/>
      <c r="B2" s="1"/>
      <c r="C2" s="303"/>
      <c r="D2" s="303"/>
      <c r="E2" s="303"/>
    </row>
    <row r="3" spans="1:5" ht="15.75" customHeight="1">
      <c r="A3" s="435" t="s">
        <v>811</v>
      </c>
      <c r="B3" s="435"/>
      <c r="C3" s="435"/>
      <c r="D3" s="435"/>
      <c r="E3" s="435"/>
    </row>
    <row r="4" spans="1:5" ht="15.75" customHeight="1">
      <c r="A4" s="25"/>
      <c r="B4" s="25"/>
      <c r="C4" s="315"/>
      <c r="D4" s="315"/>
      <c r="E4" s="315"/>
    </row>
    <row r="5" spans="1:5" ht="15.75" customHeight="1">
      <c r="A5" s="443"/>
      <c r="B5" s="436" t="s">
        <v>172</v>
      </c>
      <c r="C5" s="305" t="s">
        <v>91</v>
      </c>
      <c r="D5" s="316" t="s">
        <v>1</v>
      </c>
      <c r="E5" s="316" t="s">
        <v>1</v>
      </c>
    </row>
    <row r="6" spans="1:5" ht="15.75" customHeight="1">
      <c r="A6" s="444"/>
      <c r="B6" s="437"/>
      <c r="C6" s="319" t="s">
        <v>90</v>
      </c>
      <c r="D6" s="308" t="s">
        <v>2</v>
      </c>
      <c r="E6" s="308" t="s">
        <v>3</v>
      </c>
    </row>
    <row r="7" spans="1:5" ht="15.75" customHeight="1">
      <c r="A7" s="9">
        <v>1</v>
      </c>
      <c r="B7" s="11" t="s">
        <v>173</v>
      </c>
      <c r="C7" s="309">
        <v>1</v>
      </c>
      <c r="D7" s="311">
        <v>32831013</v>
      </c>
      <c r="E7" s="311">
        <v>123377172</v>
      </c>
    </row>
    <row r="8" spans="1:5" ht="15.75" customHeight="1">
      <c r="A8" s="9">
        <v>2</v>
      </c>
      <c r="B8" s="11" t="s">
        <v>174</v>
      </c>
      <c r="C8" s="320" t="s">
        <v>175</v>
      </c>
      <c r="D8" s="311"/>
      <c r="E8" s="311">
        <v>61359</v>
      </c>
    </row>
    <row r="9" spans="1:5" ht="15.75" customHeight="1">
      <c r="A9" s="9">
        <v>3</v>
      </c>
      <c r="B9" s="11" t="s">
        <v>176</v>
      </c>
      <c r="C9" s="320" t="s">
        <v>175</v>
      </c>
      <c r="D9" s="311"/>
      <c r="E9" s="311"/>
    </row>
    <row r="10" spans="1:5" ht="15.75" customHeight="1">
      <c r="A10" s="9">
        <v>4</v>
      </c>
      <c r="B10" s="11" t="s">
        <v>177</v>
      </c>
      <c r="C10" s="320" t="s">
        <v>175</v>
      </c>
      <c r="D10" s="311"/>
      <c r="E10" s="311"/>
    </row>
    <row r="11" spans="1:5" ht="15.75" customHeight="1">
      <c r="A11" s="9">
        <v>5</v>
      </c>
      <c r="B11" s="11" t="s">
        <v>178</v>
      </c>
      <c r="C11" s="309">
        <v>2</v>
      </c>
      <c r="D11" s="311">
        <v>-30263688</v>
      </c>
      <c r="E11" s="311">
        <v>-117656764</v>
      </c>
    </row>
    <row r="12" spans="1:5" ht="15.75" customHeight="1">
      <c r="A12" s="9">
        <v>6</v>
      </c>
      <c r="B12" s="13" t="s">
        <v>179</v>
      </c>
      <c r="C12" s="320" t="s">
        <v>175</v>
      </c>
      <c r="D12" s="311">
        <f>-(64597+288478+67240+845821-44213)</f>
        <v>-1221923</v>
      </c>
      <c r="E12" s="311">
        <v>-826669</v>
      </c>
    </row>
    <row r="13" spans="1:5" ht="15.75" customHeight="1">
      <c r="A13" s="9">
        <v>7</v>
      </c>
      <c r="B13" s="13" t="s">
        <v>180</v>
      </c>
      <c r="C13" s="320" t="s">
        <v>175</v>
      </c>
      <c r="D13" s="311">
        <f>D14+D15+D16</f>
        <v>-1272030</v>
      </c>
      <c r="E13" s="311">
        <f>E14+E15+E16</f>
        <v>-1143660</v>
      </c>
    </row>
    <row r="14" spans="1:5" ht="15.75" customHeight="1">
      <c r="A14" s="12" t="s">
        <v>9</v>
      </c>
      <c r="B14" s="11" t="s">
        <v>181</v>
      </c>
      <c r="C14" s="320" t="s">
        <v>175</v>
      </c>
      <c r="D14" s="311">
        <v>-1090000</v>
      </c>
      <c r="E14" s="311">
        <v>-980000</v>
      </c>
    </row>
    <row r="15" spans="1:5" ht="15.75" customHeight="1">
      <c r="A15" s="12" t="s">
        <v>11</v>
      </c>
      <c r="B15" s="11" t="s">
        <v>182</v>
      </c>
      <c r="C15" s="320" t="s">
        <v>175</v>
      </c>
      <c r="D15" s="311">
        <v>-182030</v>
      </c>
      <c r="E15" s="311">
        <v>-163660</v>
      </c>
    </row>
    <row r="16" spans="1:5" ht="15.75" customHeight="1">
      <c r="A16" s="12" t="s">
        <v>17</v>
      </c>
      <c r="B16" s="11" t="s">
        <v>183</v>
      </c>
      <c r="C16" s="320" t="s">
        <v>175</v>
      </c>
      <c r="D16" s="311"/>
      <c r="E16" s="311"/>
    </row>
    <row r="17" spans="1:5" ht="15.75" customHeight="1">
      <c r="A17" s="9">
        <v>8</v>
      </c>
      <c r="B17" s="11" t="s">
        <v>184</v>
      </c>
      <c r="C17" s="320" t="s">
        <v>175</v>
      </c>
      <c r="D17" s="311">
        <v>-69888</v>
      </c>
      <c r="E17" s="311">
        <v>-48002</v>
      </c>
    </row>
    <row r="18" spans="1:5" ht="15.75" customHeight="1">
      <c r="A18" s="12"/>
      <c r="B18" s="14" t="s">
        <v>185</v>
      </c>
      <c r="C18" s="321">
        <v>3</v>
      </c>
      <c r="D18" s="313">
        <f>D7+D8+D9+D10+D11+D12+D13+D17</f>
        <v>3484</v>
      </c>
      <c r="E18" s="313">
        <f>E7+E8+E9+E10+E11+E12+E13+E17</f>
        <v>3763436</v>
      </c>
    </row>
    <row r="19" spans="1:5" ht="15.75" customHeight="1">
      <c r="A19" s="12">
        <v>1</v>
      </c>
      <c r="B19" s="11" t="s">
        <v>186</v>
      </c>
      <c r="C19" s="322"/>
      <c r="D19" s="311"/>
      <c r="E19" s="311"/>
    </row>
    <row r="20" spans="1:5" ht="15.75" customHeight="1">
      <c r="A20" s="12">
        <v>2</v>
      </c>
      <c r="B20" s="11" t="s">
        <v>187</v>
      </c>
      <c r="C20" s="322"/>
      <c r="D20" s="311"/>
      <c r="E20" s="311"/>
    </row>
    <row r="21" spans="1:5" ht="15.75" customHeight="1">
      <c r="A21" s="12">
        <v>3</v>
      </c>
      <c r="B21" s="11" t="s">
        <v>188</v>
      </c>
      <c r="C21" s="322"/>
      <c r="D21" s="311">
        <f>D26</f>
        <v>0</v>
      </c>
      <c r="E21" s="311">
        <f>E26</f>
        <v>0</v>
      </c>
    </row>
    <row r="22" spans="1:5" ht="15.75" customHeight="1">
      <c r="A22" s="12" t="s">
        <v>189</v>
      </c>
      <c r="B22" s="11" t="s">
        <v>190</v>
      </c>
      <c r="C22" s="322"/>
      <c r="D22" s="311"/>
      <c r="E22" s="311"/>
    </row>
    <row r="23" spans="1:5" ht="15.75" customHeight="1">
      <c r="A23" s="12" t="s">
        <v>191</v>
      </c>
      <c r="B23" s="11" t="s">
        <v>192</v>
      </c>
      <c r="C23" s="322"/>
      <c r="D23" s="311"/>
      <c r="E23" s="311"/>
    </row>
    <row r="24" spans="1:5" ht="15.75" customHeight="1">
      <c r="A24" s="12" t="s">
        <v>193</v>
      </c>
      <c r="B24" s="11" t="s">
        <v>194</v>
      </c>
      <c r="C24" s="322"/>
      <c r="D24" s="311"/>
      <c r="E24" s="311"/>
    </row>
    <row r="25" spans="1:5" ht="15.75" customHeight="1">
      <c r="A25" s="12" t="s">
        <v>195</v>
      </c>
      <c r="B25" s="13" t="s">
        <v>196</v>
      </c>
      <c r="C25" s="322"/>
      <c r="D25" s="311"/>
      <c r="E25" s="311"/>
    </row>
    <row r="26" spans="1:5" ht="15.75" customHeight="1">
      <c r="A26" s="12"/>
      <c r="B26" s="11" t="s">
        <v>197</v>
      </c>
      <c r="C26" s="309">
        <v>4</v>
      </c>
      <c r="D26" s="311">
        <f>D22+D23+D24+D25</f>
        <v>0</v>
      </c>
      <c r="E26" s="311">
        <f>E22+E23+E24+E25</f>
        <v>0</v>
      </c>
    </row>
    <row r="27" spans="1:5" ht="15.75" customHeight="1">
      <c r="A27" s="12"/>
      <c r="B27" s="11"/>
      <c r="C27" s="312"/>
      <c r="D27" s="311"/>
      <c r="E27" s="311"/>
    </row>
    <row r="28" spans="1:5" ht="15.75" customHeight="1">
      <c r="A28" s="12"/>
      <c r="B28" s="10" t="s">
        <v>198</v>
      </c>
      <c r="C28" s="309">
        <v>5</v>
      </c>
      <c r="D28" s="313">
        <f>D18+D19+D20+D21</f>
        <v>3484</v>
      </c>
      <c r="E28" s="313">
        <f>E18+E19+E20+E21</f>
        <v>3763436</v>
      </c>
    </row>
    <row r="29" spans="1:5" ht="15.75" customHeight="1">
      <c r="A29" s="12"/>
      <c r="B29" s="10"/>
      <c r="C29" s="309"/>
      <c r="D29" s="311"/>
      <c r="E29" s="311"/>
    </row>
    <row r="30" spans="1:5" ht="15.75" customHeight="1">
      <c r="A30" s="12"/>
      <c r="B30" s="11" t="s">
        <v>199</v>
      </c>
      <c r="C30" s="309">
        <v>6</v>
      </c>
      <c r="D30" s="311">
        <v>-29031</v>
      </c>
      <c r="E30" s="311">
        <v>-379430</v>
      </c>
    </row>
    <row r="31" spans="1:5" ht="15.75" customHeight="1">
      <c r="A31" s="12"/>
      <c r="B31" s="40"/>
      <c r="C31" s="312"/>
      <c r="D31" s="311"/>
      <c r="E31" s="311"/>
    </row>
    <row r="32" spans="1:5" ht="15.75" customHeight="1">
      <c r="A32" s="12"/>
      <c r="B32" s="10" t="s">
        <v>200</v>
      </c>
      <c r="C32" s="309">
        <v>7</v>
      </c>
      <c r="D32" s="313">
        <f>D28+D30</f>
        <v>-25547</v>
      </c>
      <c r="E32" s="313">
        <f>E28+E30</f>
        <v>3384006</v>
      </c>
    </row>
    <row r="33" spans="1:5" ht="15.75" customHeight="1">
      <c r="A33" s="12"/>
      <c r="B33" s="11" t="s">
        <v>201</v>
      </c>
      <c r="C33" s="322"/>
      <c r="D33" s="311"/>
      <c r="E33" s="311"/>
    </row>
    <row r="34" spans="1:5" ht="15.75" customHeight="1">
      <c r="A34" s="12"/>
      <c r="B34" s="11" t="s">
        <v>202</v>
      </c>
      <c r="C34" s="322"/>
      <c r="D34" s="311"/>
      <c r="E34" s="311"/>
    </row>
    <row r="35" spans="1:5" ht="15.75" customHeight="1">
      <c r="A35" s="6"/>
      <c r="B35" s="7"/>
      <c r="C35" s="318"/>
      <c r="D35" s="318"/>
      <c r="E35" s="318"/>
    </row>
    <row r="36" spans="1:5" ht="15.75" customHeight="1">
      <c r="A36" s="6"/>
      <c r="B36" s="6" t="s">
        <v>290</v>
      </c>
      <c r="C36" s="318"/>
      <c r="D36" s="442" t="s">
        <v>88</v>
      </c>
      <c r="E36" s="442"/>
    </row>
    <row r="37" spans="2:5" s="1" customFormat="1" ht="15.75" customHeight="1">
      <c r="B37" s="4"/>
      <c r="C37" s="303"/>
      <c r="D37" s="445"/>
      <c r="E37" s="445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/>
  <mergeCells count="5">
    <mergeCell ref="A3:E3"/>
    <mergeCell ref="A5:A6"/>
    <mergeCell ref="B5:B6"/>
    <mergeCell ref="D36:E36"/>
    <mergeCell ref="D37:E37"/>
  </mergeCells>
  <printOptions/>
  <pageMargins left="0.25" right="0.25" top="0.7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5.7109375" style="2" customWidth="1"/>
    <col min="2" max="2" width="60.7109375" style="2" customWidth="1"/>
    <col min="3" max="4" width="14.7109375" style="314" customWidth="1"/>
    <col min="5" max="16384" width="9.140625" style="2" customWidth="1"/>
  </cols>
  <sheetData>
    <row r="1" spans="1:4" ht="18" customHeight="1">
      <c r="A1" s="1" t="s">
        <v>787</v>
      </c>
      <c r="B1" s="1"/>
      <c r="C1" s="303"/>
      <c r="D1" s="303"/>
    </row>
    <row r="2" spans="1:4" ht="13.5" customHeight="1">
      <c r="A2" s="1"/>
      <c r="B2" s="1"/>
      <c r="C2" s="303"/>
      <c r="D2" s="303"/>
    </row>
    <row r="3" spans="1:4" ht="18" customHeight="1">
      <c r="A3" s="435" t="s">
        <v>810</v>
      </c>
      <c r="B3" s="435"/>
      <c r="C3" s="435"/>
      <c r="D3" s="435"/>
    </row>
    <row r="4" spans="1:4" ht="12" customHeight="1">
      <c r="A4" s="25"/>
      <c r="B4" s="25"/>
      <c r="C4" s="315"/>
      <c r="D4" s="323"/>
    </row>
    <row r="5" spans="1:4" ht="13.5" customHeight="1">
      <c r="A5" s="443"/>
      <c r="B5" s="436" t="s">
        <v>203</v>
      </c>
      <c r="C5" s="316" t="s">
        <v>1</v>
      </c>
      <c r="D5" s="316" t="s">
        <v>1</v>
      </c>
    </row>
    <row r="6" spans="1:4" ht="13.5" customHeight="1">
      <c r="A6" s="444"/>
      <c r="B6" s="437"/>
      <c r="C6" s="308" t="s">
        <v>2</v>
      </c>
      <c r="D6" s="308" t="s">
        <v>3</v>
      </c>
    </row>
    <row r="7" spans="1:4" ht="15.75" customHeight="1">
      <c r="A7" s="9" t="s">
        <v>4</v>
      </c>
      <c r="B7" s="10" t="s">
        <v>204</v>
      </c>
      <c r="C7" s="311">
        <f>C25</f>
        <v>314526</v>
      </c>
      <c r="D7" s="311">
        <f>D25</f>
        <v>6695734</v>
      </c>
    </row>
    <row r="8" spans="1:4" ht="15.75" customHeight="1">
      <c r="A8" s="9">
        <v>1</v>
      </c>
      <c r="B8" s="11" t="s">
        <v>205</v>
      </c>
      <c r="C8" s="311">
        <v>3484</v>
      </c>
      <c r="D8" s="311">
        <v>3763436</v>
      </c>
    </row>
    <row r="9" spans="1:4" ht="15.75" customHeight="1">
      <c r="A9" s="9">
        <v>2</v>
      </c>
      <c r="B9" s="11" t="s">
        <v>206</v>
      </c>
      <c r="C9" s="311">
        <f>SUM(C10:C17)</f>
        <v>40857</v>
      </c>
      <c r="D9" s="311">
        <f>SUM(D10:D17)</f>
        <v>-331428</v>
      </c>
    </row>
    <row r="10" spans="1:4" ht="15.75" customHeight="1">
      <c r="A10" s="41"/>
      <c r="B10" s="42" t="s">
        <v>207</v>
      </c>
      <c r="C10" s="324">
        <v>69888</v>
      </c>
      <c r="D10" s="324">
        <v>48002</v>
      </c>
    </row>
    <row r="11" spans="1:4" ht="15.75" customHeight="1">
      <c r="A11" s="41"/>
      <c r="B11" s="11" t="s">
        <v>208</v>
      </c>
      <c r="C11" s="324"/>
      <c r="D11" s="324"/>
    </row>
    <row r="12" spans="1:4" ht="15.75" customHeight="1">
      <c r="A12" s="41"/>
      <c r="B12" s="11" t="s">
        <v>209</v>
      </c>
      <c r="C12" s="324"/>
      <c r="D12" s="324"/>
    </row>
    <row r="13" spans="1:4" ht="15.75" customHeight="1">
      <c r="A13" s="41"/>
      <c r="B13" s="42" t="s">
        <v>210</v>
      </c>
      <c r="C13" s="325">
        <v>-29031</v>
      </c>
      <c r="D13" s="324">
        <v>-379430</v>
      </c>
    </row>
    <row r="14" spans="1:4" ht="15.75" customHeight="1">
      <c r="A14" s="41"/>
      <c r="B14" s="42" t="s">
        <v>211</v>
      </c>
      <c r="C14" s="324"/>
      <c r="D14" s="324"/>
    </row>
    <row r="15" spans="1:4" ht="15.75" customHeight="1">
      <c r="A15" s="41"/>
      <c r="B15" s="42" t="s">
        <v>212</v>
      </c>
      <c r="C15" s="324"/>
      <c r="D15" s="324"/>
    </row>
    <row r="16" spans="1:4" ht="15.75" customHeight="1">
      <c r="A16" s="41"/>
      <c r="B16" s="42" t="s">
        <v>213</v>
      </c>
      <c r="C16" s="324"/>
      <c r="D16" s="324"/>
    </row>
    <row r="17" spans="1:4" ht="15.75" customHeight="1">
      <c r="A17" s="41"/>
      <c r="B17" s="42" t="s">
        <v>214</v>
      </c>
      <c r="C17" s="324"/>
      <c r="D17" s="324"/>
    </row>
    <row r="18" spans="1:4" ht="12" customHeight="1">
      <c r="A18" s="41"/>
      <c r="B18" s="42"/>
      <c r="C18" s="324"/>
      <c r="D18" s="324"/>
    </row>
    <row r="19" spans="1:4" ht="15.75" customHeight="1">
      <c r="A19" s="436">
        <v>3</v>
      </c>
      <c r="B19" s="42" t="s">
        <v>215</v>
      </c>
      <c r="C19" s="447">
        <v>837595</v>
      </c>
      <c r="D19" s="447">
        <v>-60020929</v>
      </c>
    </row>
    <row r="20" spans="1:4" ht="13.5" customHeight="1">
      <c r="A20" s="437"/>
      <c r="B20" s="44" t="s">
        <v>216</v>
      </c>
      <c r="C20" s="448"/>
      <c r="D20" s="448"/>
    </row>
    <row r="21" spans="1:4" ht="15.75" customHeight="1">
      <c r="A21" s="45">
        <v>4</v>
      </c>
      <c r="B21" s="46" t="s">
        <v>217</v>
      </c>
      <c r="C21" s="326">
        <v>304313</v>
      </c>
      <c r="D21" s="326">
        <v>-3805157</v>
      </c>
    </row>
    <row r="22" spans="1:4" ht="15.75" customHeight="1">
      <c r="A22" s="47">
        <v>5</v>
      </c>
      <c r="B22" s="11" t="s">
        <v>218</v>
      </c>
      <c r="C22" s="327">
        <v>-871723</v>
      </c>
      <c r="D22" s="328">
        <v>67089812</v>
      </c>
    </row>
    <row r="23" spans="1:4" ht="15.75" customHeight="1">
      <c r="A23" s="47">
        <v>6</v>
      </c>
      <c r="B23" s="11" t="s">
        <v>678</v>
      </c>
      <c r="C23" s="327"/>
      <c r="D23" s="328"/>
    </row>
    <row r="24" spans="1:4" ht="15.75" customHeight="1">
      <c r="A24" s="9">
        <v>7</v>
      </c>
      <c r="B24" s="44" t="s">
        <v>219</v>
      </c>
      <c r="C24" s="311"/>
      <c r="D24" s="311"/>
    </row>
    <row r="25" spans="1:4" ht="15.75" customHeight="1">
      <c r="A25" s="9"/>
      <c r="B25" s="12" t="s">
        <v>220</v>
      </c>
      <c r="C25" s="311">
        <f>C8+C9+C19+C21+C22+C23+C24</f>
        <v>314526</v>
      </c>
      <c r="D25" s="311">
        <f>D8+D9+D19+D21+D22+D23+D24</f>
        <v>6695734</v>
      </c>
    </row>
    <row r="26" spans="1:4" ht="12" customHeight="1">
      <c r="A26" s="9"/>
      <c r="B26" s="13"/>
      <c r="C26" s="311"/>
      <c r="D26" s="311"/>
    </row>
    <row r="27" spans="1:4" ht="15.75" customHeight="1">
      <c r="A27" s="9" t="s">
        <v>53</v>
      </c>
      <c r="B27" s="10" t="s">
        <v>221</v>
      </c>
      <c r="C27" s="311">
        <f>C33</f>
        <v>-490318</v>
      </c>
      <c r="D27" s="311">
        <f>D33</f>
        <v>-2281926</v>
      </c>
    </row>
    <row r="28" spans="1:4" ht="15.75" customHeight="1">
      <c r="A28" s="9">
        <v>1</v>
      </c>
      <c r="B28" s="11" t="s">
        <v>222</v>
      </c>
      <c r="C28" s="311"/>
      <c r="D28" s="311"/>
    </row>
    <row r="29" spans="1:4" ht="15.75" customHeight="1">
      <c r="A29" s="9">
        <v>2</v>
      </c>
      <c r="B29" s="11" t="s">
        <v>223</v>
      </c>
      <c r="C29" s="311">
        <v>-490318</v>
      </c>
      <c r="D29" s="311">
        <v>-2281926</v>
      </c>
    </row>
    <row r="30" spans="1:4" ht="15.75" customHeight="1">
      <c r="A30" s="9">
        <v>3</v>
      </c>
      <c r="B30" s="11" t="s">
        <v>224</v>
      </c>
      <c r="C30" s="311"/>
      <c r="D30" s="311"/>
    </row>
    <row r="31" spans="1:4" ht="15.75" customHeight="1">
      <c r="A31" s="9">
        <v>4</v>
      </c>
      <c r="B31" s="13" t="s">
        <v>225</v>
      </c>
      <c r="C31" s="311"/>
      <c r="D31" s="311"/>
    </row>
    <row r="32" spans="1:4" ht="15.75" customHeight="1">
      <c r="A32" s="9">
        <v>5</v>
      </c>
      <c r="B32" s="11" t="s">
        <v>226</v>
      </c>
      <c r="C32" s="311"/>
      <c r="D32" s="311"/>
    </row>
    <row r="33" spans="1:4" ht="15.75" customHeight="1">
      <c r="A33" s="12"/>
      <c r="B33" s="12" t="s">
        <v>227</v>
      </c>
      <c r="C33" s="311">
        <f>SUM(C28:C32)</f>
        <v>-490318</v>
      </c>
      <c r="D33" s="311">
        <f>SUM(D28:D32)</f>
        <v>-2281926</v>
      </c>
    </row>
    <row r="34" spans="1:4" ht="12" customHeight="1">
      <c r="A34" s="12"/>
      <c r="B34" s="13"/>
      <c r="C34" s="311"/>
      <c r="D34" s="311"/>
    </row>
    <row r="35" spans="1:4" ht="15.75" customHeight="1">
      <c r="A35" s="9" t="s">
        <v>228</v>
      </c>
      <c r="B35" s="10" t="s">
        <v>229</v>
      </c>
      <c r="C35" s="311">
        <f>C40</f>
        <v>0</v>
      </c>
      <c r="D35" s="311">
        <f>D40</f>
        <v>100000</v>
      </c>
    </row>
    <row r="36" spans="1:4" ht="15.75" customHeight="1">
      <c r="A36" s="9">
        <v>1</v>
      </c>
      <c r="B36" s="11" t="s">
        <v>230</v>
      </c>
      <c r="C36" s="311"/>
      <c r="D36" s="311">
        <v>100000</v>
      </c>
    </row>
    <row r="37" spans="1:4" ht="15.75" customHeight="1">
      <c r="A37" s="9">
        <v>2</v>
      </c>
      <c r="B37" s="11" t="s">
        <v>231</v>
      </c>
      <c r="C37" s="311"/>
      <c r="D37" s="311"/>
    </row>
    <row r="38" spans="1:4" ht="15.75" customHeight="1">
      <c r="A38" s="9">
        <v>3</v>
      </c>
      <c r="B38" s="13" t="s">
        <v>232</v>
      </c>
      <c r="C38" s="311"/>
      <c r="D38" s="311"/>
    </row>
    <row r="39" spans="1:4" ht="15.75" customHeight="1">
      <c r="A39" s="9">
        <v>4</v>
      </c>
      <c r="B39" s="11" t="s">
        <v>233</v>
      </c>
      <c r="C39" s="311"/>
      <c r="D39" s="311"/>
    </row>
    <row r="40" spans="1:4" ht="15.75" customHeight="1">
      <c r="A40" s="12"/>
      <c r="B40" s="12" t="s">
        <v>234</v>
      </c>
      <c r="C40" s="311">
        <f>SUM(C36:C39)</f>
        <v>0</v>
      </c>
      <c r="D40" s="311">
        <f>SUM(D36:D39)</f>
        <v>100000</v>
      </c>
    </row>
    <row r="41" spans="1:4" ht="12" customHeight="1">
      <c r="A41" s="9"/>
      <c r="B41" s="11"/>
      <c r="C41" s="311"/>
      <c r="D41" s="311"/>
    </row>
    <row r="42" spans="1:4" ht="15.75" customHeight="1">
      <c r="A42" s="12"/>
      <c r="B42" s="10" t="s">
        <v>235</v>
      </c>
      <c r="C42" s="311">
        <f>C7+C27+C35</f>
        <v>-175792</v>
      </c>
      <c r="D42" s="311">
        <f>D7+D27+D35</f>
        <v>4513808</v>
      </c>
    </row>
    <row r="43" spans="1:4" ht="15.75" customHeight="1">
      <c r="A43" s="12"/>
      <c r="B43" s="10" t="s">
        <v>236</v>
      </c>
      <c r="C43" s="311">
        <f>D44</f>
        <v>4513808</v>
      </c>
      <c r="D43" s="311"/>
    </row>
    <row r="44" spans="1:4" ht="15.75" customHeight="1">
      <c r="A44" s="12"/>
      <c r="B44" s="14" t="s">
        <v>237</v>
      </c>
      <c r="C44" s="311">
        <f>C42+C43</f>
        <v>4338016</v>
      </c>
      <c r="D44" s="311">
        <f>D42+D43</f>
        <v>4513808</v>
      </c>
    </row>
    <row r="45" spans="1:4" ht="15.75">
      <c r="A45" s="6"/>
      <c r="B45" s="48"/>
      <c r="C45" s="329"/>
      <c r="D45" s="329"/>
    </row>
    <row r="46" spans="1:4" ht="15.75" customHeight="1">
      <c r="A46" s="6"/>
      <c r="B46" s="6" t="s">
        <v>290</v>
      </c>
      <c r="C46" s="442" t="s">
        <v>88</v>
      </c>
      <c r="D46" s="442"/>
    </row>
    <row r="47" spans="2:4" ht="15.75" customHeight="1">
      <c r="B47" s="3"/>
      <c r="C47" s="446"/>
      <c r="D47" s="446"/>
    </row>
    <row r="49" ht="12.75">
      <c r="C49" s="314">
        <f>C44-4338016</f>
        <v>0</v>
      </c>
    </row>
  </sheetData>
  <sheetProtection/>
  <mergeCells count="8">
    <mergeCell ref="C46:D46"/>
    <mergeCell ref="C47:D47"/>
    <mergeCell ref="A3:D3"/>
    <mergeCell ref="A5:A6"/>
    <mergeCell ref="B5:B6"/>
    <mergeCell ref="A19:A20"/>
    <mergeCell ref="C19:C20"/>
    <mergeCell ref="D19:D20"/>
  </mergeCells>
  <printOptions/>
  <pageMargins left="0.5" right="0.5" top="0.25" bottom="0.25" header="0.2" footer="0.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A1">
      <selection activeCell="I1" sqref="I1"/>
    </sheetView>
  </sheetViews>
  <sheetFormatPr defaultColWidth="9.140625" defaultRowHeight="12.75"/>
  <cols>
    <col min="1" max="1" width="37.7109375" style="2" customWidth="1"/>
    <col min="2" max="2" width="12.7109375" style="314" customWidth="1"/>
    <col min="3" max="4" width="11.7109375" style="314" customWidth="1"/>
    <col min="5" max="5" width="14.140625" style="314" customWidth="1"/>
    <col min="6" max="6" width="12.7109375" style="314" customWidth="1"/>
    <col min="7" max="7" width="14.140625" style="314" customWidth="1"/>
    <col min="8" max="8" width="11.421875" style="314" customWidth="1"/>
    <col min="9" max="9" width="14.57421875" style="314" customWidth="1"/>
    <col min="10" max="16384" width="9.140625" style="2" customWidth="1"/>
  </cols>
  <sheetData>
    <row r="1" spans="1:9" ht="18" customHeight="1">
      <c r="A1" s="1" t="s">
        <v>787</v>
      </c>
      <c r="B1" s="303"/>
      <c r="C1" s="303"/>
      <c r="D1" s="303"/>
      <c r="E1" s="303"/>
      <c r="F1" s="303"/>
      <c r="G1" s="303"/>
      <c r="H1" s="303"/>
      <c r="I1" s="303"/>
    </row>
    <row r="2" spans="1:9" ht="12" customHeight="1">
      <c r="A2" s="1"/>
      <c r="B2" s="303"/>
      <c r="C2" s="303"/>
      <c r="D2" s="303"/>
      <c r="E2" s="303"/>
      <c r="F2" s="303"/>
      <c r="G2" s="303"/>
      <c r="H2" s="303"/>
      <c r="I2" s="303"/>
    </row>
    <row r="3" spans="1:9" s="229" customFormat="1" ht="18" customHeight="1">
      <c r="A3" s="449" t="s">
        <v>806</v>
      </c>
      <c r="B3" s="449"/>
      <c r="C3" s="449"/>
      <c r="D3" s="449"/>
      <c r="E3" s="449"/>
      <c r="F3" s="449"/>
      <c r="G3" s="449"/>
      <c r="H3" s="449"/>
      <c r="I3" s="449"/>
    </row>
    <row r="4" spans="1:9" ht="12" customHeight="1">
      <c r="A4" s="230"/>
      <c r="B4" s="330"/>
      <c r="C4" s="330"/>
      <c r="D4" s="330"/>
      <c r="E4" s="330"/>
      <c r="F4" s="330"/>
      <c r="G4" s="330"/>
      <c r="H4" s="422"/>
      <c r="I4" s="330"/>
    </row>
    <row r="5" spans="1:9" ht="15" customHeight="1">
      <c r="A5" s="436" t="s">
        <v>238</v>
      </c>
      <c r="B5" s="331" t="s">
        <v>76</v>
      </c>
      <c r="C5" s="331" t="s">
        <v>239</v>
      </c>
      <c r="D5" s="331" t="s">
        <v>240</v>
      </c>
      <c r="E5" s="331" t="s">
        <v>83</v>
      </c>
      <c r="F5" s="331" t="s">
        <v>241</v>
      </c>
      <c r="G5" s="420" t="s">
        <v>242</v>
      </c>
      <c r="H5" s="362"/>
      <c r="I5" s="451" t="s">
        <v>243</v>
      </c>
    </row>
    <row r="6" spans="1:9" ht="15" customHeight="1">
      <c r="A6" s="450"/>
      <c r="B6" s="331" t="s">
        <v>244</v>
      </c>
      <c r="C6" s="331" t="s">
        <v>245</v>
      </c>
      <c r="D6" s="331" t="s">
        <v>246</v>
      </c>
      <c r="E6" s="331" t="s">
        <v>247</v>
      </c>
      <c r="F6" s="331" t="s">
        <v>248</v>
      </c>
      <c r="G6" s="421" t="s">
        <v>249</v>
      </c>
      <c r="H6" s="419"/>
      <c r="I6" s="452"/>
    </row>
    <row r="7" spans="1:9" ht="15.75" customHeight="1">
      <c r="A7" s="10" t="s">
        <v>807</v>
      </c>
      <c r="B7" s="311"/>
      <c r="C7" s="311"/>
      <c r="D7" s="311"/>
      <c r="E7" s="311"/>
      <c r="F7" s="311"/>
      <c r="G7" s="311"/>
      <c r="H7" s="423"/>
      <c r="I7" s="311">
        <f aca="true" t="shared" si="0" ref="I7:I15">SUM(B7:H7)</f>
        <v>0</v>
      </c>
    </row>
    <row r="8" spans="1:9" ht="15.75" customHeight="1">
      <c r="A8" s="11" t="s">
        <v>250</v>
      </c>
      <c r="B8" s="311"/>
      <c r="C8" s="311"/>
      <c r="D8" s="311"/>
      <c r="E8" s="311"/>
      <c r="F8" s="311"/>
      <c r="G8" s="311"/>
      <c r="H8" s="311"/>
      <c r="I8" s="311">
        <f t="shared" si="0"/>
        <v>0</v>
      </c>
    </row>
    <row r="9" spans="1:9" ht="15.75" customHeight="1">
      <c r="A9" s="10" t="s">
        <v>251</v>
      </c>
      <c r="B9" s="311">
        <f>SUM(B7:B8)</f>
        <v>0</v>
      </c>
      <c r="C9" s="311">
        <f aca="true" t="shared" si="1" ref="C9:H9">SUM(C7:C8)</f>
        <v>0</v>
      </c>
      <c r="D9" s="311">
        <f t="shared" si="1"/>
        <v>0</v>
      </c>
      <c r="E9" s="311">
        <f t="shared" si="1"/>
        <v>0</v>
      </c>
      <c r="F9" s="311">
        <f t="shared" si="1"/>
        <v>0</v>
      </c>
      <c r="G9" s="311">
        <f t="shared" si="1"/>
        <v>0</v>
      </c>
      <c r="H9" s="311">
        <f t="shared" si="1"/>
        <v>0</v>
      </c>
      <c r="I9" s="311">
        <f t="shared" si="0"/>
        <v>0</v>
      </c>
    </row>
    <row r="10" spans="1:9" ht="15.75" customHeight="1">
      <c r="A10" s="11" t="s">
        <v>252</v>
      </c>
      <c r="B10" s="311"/>
      <c r="C10" s="311"/>
      <c r="D10" s="311"/>
      <c r="E10" s="311"/>
      <c r="F10" s="311"/>
      <c r="G10" s="311">
        <v>3384006</v>
      </c>
      <c r="H10" s="311"/>
      <c r="I10" s="311">
        <f t="shared" si="0"/>
        <v>3384006</v>
      </c>
    </row>
    <row r="11" spans="1:9" ht="15.75" customHeight="1">
      <c r="A11" s="11" t="s">
        <v>253</v>
      </c>
      <c r="B11" s="311"/>
      <c r="C11" s="311"/>
      <c r="D11" s="311"/>
      <c r="E11" s="311"/>
      <c r="F11" s="311"/>
      <c r="G11" s="311"/>
      <c r="H11" s="311"/>
      <c r="I11" s="311">
        <f t="shared" si="0"/>
        <v>0</v>
      </c>
    </row>
    <row r="12" spans="1:9" ht="15.75" customHeight="1">
      <c r="A12" s="11" t="s">
        <v>254</v>
      </c>
      <c r="B12" s="311"/>
      <c r="C12" s="311"/>
      <c r="D12" s="311"/>
      <c r="E12" s="311"/>
      <c r="F12" s="311"/>
      <c r="G12" s="311"/>
      <c r="H12" s="311"/>
      <c r="I12" s="311">
        <f t="shared" si="0"/>
        <v>0</v>
      </c>
    </row>
    <row r="13" spans="1:9" ht="15.75" customHeight="1">
      <c r="A13" s="11" t="s">
        <v>255</v>
      </c>
      <c r="B13" s="311">
        <v>100000</v>
      </c>
      <c r="C13" s="311"/>
      <c r="D13" s="311"/>
      <c r="E13" s="311"/>
      <c r="F13" s="311"/>
      <c r="G13" s="311"/>
      <c r="H13" s="311"/>
      <c r="I13" s="311">
        <f t="shared" si="0"/>
        <v>100000</v>
      </c>
    </row>
    <row r="14" spans="1:9" ht="15.75" customHeight="1">
      <c r="A14" s="13" t="s">
        <v>256</v>
      </c>
      <c r="B14" s="311"/>
      <c r="C14" s="311"/>
      <c r="D14" s="311"/>
      <c r="E14" s="311"/>
      <c r="F14" s="311"/>
      <c r="G14" s="311"/>
      <c r="H14" s="311"/>
      <c r="I14" s="311">
        <f t="shared" si="0"/>
        <v>0</v>
      </c>
    </row>
    <row r="15" spans="1:9" ht="15.75" customHeight="1">
      <c r="A15" s="10" t="s">
        <v>808</v>
      </c>
      <c r="B15" s="311">
        <f>SUM(B9:B14)</f>
        <v>100000</v>
      </c>
      <c r="C15" s="311">
        <f aca="true" t="shared" si="2" ref="C15:H15">SUM(C9:C14)</f>
        <v>0</v>
      </c>
      <c r="D15" s="311">
        <f t="shared" si="2"/>
        <v>0</v>
      </c>
      <c r="E15" s="311">
        <f t="shared" si="2"/>
        <v>0</v>
      </c>
      <c r="F15" s="311">
        <f t="shared" si="2"/>
        <v>0</v>
      </c>
      <c r="G15" s="311">
        <f t="shared" si="2"/>
        <v>3384006</v>
      </c>
      <c r="H15" s="311">
        <f t="shared" si="2"/>
        <v>0</v>
      </c>
      <c r="I15" s="311">
        <f t="shared" si="0"/>
        <v>3484006</v>
      </c>
    </row>
    <row r="16" spans="1:9" ht="15.75">
      <c r="A16" s="11" t="s">
        <v>252</v>
      </c>
      <c r="B16" s="311"/>
      <c r="C16" s="311"/>
      <c r="D16" s="311"/>
      <c r="E16" s="311"/>
      <c r="F16" s="311"/>
      <c r="G16" s="311">
        <v>-25547</v>
      </c>
      <c r="H16" s="311"/>
      <c r="I16" s="311">
        <f aca="true" t="shared" si="3" ref="I16:I21">SUM(B16:H16)</f>
        <v>-25547</v>
      </c>
    </row>
    <row r="17" spans="1:9" ht="15.75" customHeight="1">
      <c r="A17" s="11" t="s">
        <v>253</v>
      </c>
      <c r="B17" s="311"/>
      <c r="C17" s="311"/>
      <c r="D17" s="311"/>
      <c r="E17" s="311"/>
      <c r="F17" s="311"/>
      <c r="G17" s="311"/>
      <c r="H17" s="311"/>
      <c r="I17" s="311">
        <f t="shared" si="3"/>
        <v>0</v>
      </c>
    </row>
    <row r="18" spans="1:9" ht="15.75" customHeight="1">
      <c r="A18" s="11" t="s">
        <v>254</v>
      </c>
      <c r="B18" s="311"/>
      <c r="C18" s="311"/>
      <c r="D18" s="311"/>
      <c r="E18" s="311">
        <v>10000</v>
      </c>
      <c r="F18" s="311">
        <v>3374006</v>
      </c>
      <c r="G18" s="311">
        <v>-3384006</v>
      </c>
      <c r="H18" s="311"/>
      <c r="I18" s="311">
        <f t="shared" si="3"/>
        <v>0</v>
      </c>
    </row>
    <row r="19" spans="1:9" ht="15.75" customHeight="1">
      <c r="A19" s="11" t="s">
        <v>255</v>
      </c>
      <c r="B19" s="311"/>
      <c r="C19" s="311"/>
      <c r="D19" s="311"/>
      <c r="E19" s="311"/>
      <c r="F19" s="311"/>
      <c r="G19" s="311"/>
      <c r="H19" s="311"/>
      <c r="I19" s="311">
        <f t="shared" si="3"/>
        <v>0</v>
      </c>
    </row>
    <row r="20" spans="1:9" ht="15.75" customHeight="1">
      <c r="A20" s="13" t="s">
        <v>256</v>
      </c>
      <c r="B20" s="311"/>
      <c r="C20" s="311"/>
      <c r="D20" s="311"/>
      <c r="E20" s="311"/>
      <c r="F20" s="311"/>
      <c r="G20" s="311"/>
      <c r="H20" s="311"/>
      <c r="I20" s="311">
        <f t="shared" si="3"/>
        <v>0</v>
      </c>
    </row>
    <row r="21" spans="1:9" ht="15.75" customHeight="1">
      <c r="A21" s="10" t="s">
        <v>809</v>
      </c>
      <c r="B21" s="311">
        <f>SUM(B15:B20)</f>
        <v>100000</v>
      </c>
      <c r="C21" s="311">
        <f aca="true" t="shared" si="4" ref="C21:H21">SUM(C15:C20)</f>
        <v>0</v>
      </c>
      <c r="D21" s="311">
        <f t="shared" si="4"/>
        <v>0</v>
      </c>
      <c r="E21" s="311">
        <f t="shared" si="4"/>
        <v>10000</v>
      </c>
      <c r="F21" s="311">
        <f t="shared" si="4"/>
        <v>3374006</v>
      </c>
      <c r="G21" s="311">
        <f t="shared" si="4"/>
        <v>-25547</v>
      </c>
      <c r="H21" s="311">
        <f t="shared" si="4"/>
        <v>0</v>
      </c>
      <c r="I21" s="311">
        <f t="shared" si="3"/>
        <v>3458459</v>
      </c>
    </row>
    <row r="22" ht="15.75" customHeight="1"/>
    <row r="23" spans="1:9" s="1" customFormat="1" ht="15.75" customHeight="1">
      <c r="A23" s="4" t="s">
        <v>290</v>
      </c>
      <c r="B23" s="303"/>
      <c r="C23" s="303"/>
      <c r="D23" s="303"/>
      <c r="E23" s="303"/>
      <c r="F23" s="303"/>
      <c r="G23" s="445" t="s">
        <v>88</v>
      </c>
      <c r="H23" s="445"/>
      <c r="I23" s="303"/>
    </row>
    <row r="24" spans="1:9" s="1" customFormat="1" ht="15.75" customHeight="1">
      <c r="A24" s="4"/>
      <c r="B24" s="303"/>
      <c r="C24" s="303"/>
      <c r="D24" s="303"/>
      <c r="E24" s="303"/>
      <c r="F24" s="303"/>
      <c r="G24" s="445"/>
      <c r="H24" s="445"/>
      <c r="I24" s="303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5">
    <mergeCell ref="A3:I3"/>
    <mergeCell ref="A5:A6"/>
    <mergeCell ref="I5:I6"/>
    <mergeCell ref="G23:H23"/>
    <mergeCell ref="G24:H24"/>
  </mergeCells>
  <printOptions/>
  <pageMargins left="0.4" right="0.4" top="0.75" bottom="0.25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83.7109375" style="2" customWidth="1"/>
    <col min="2" max="16384" width="9.140625" style="2" customWidth="1"/>
  </cols>
  <sheetData>
    <row r="1" ht="15.75" customHeight="1">
      <c r="A1" s="1" t="s">
        <v>787</v>
      </c>
    </row>
    <row r="2" ht="15.75" customHeight="1">
      <c r="A2" s="189"/>
    </row>
    <row r="3" ht="15.75" customHeight="1">
      <c r="A3" s="37" t="s">
        <v>110</v>
      </c>
    </row>
    <row r="4" ht="15.75" customHeight="1">
      <c r="A4" s="37" t="s">
        <v>788</v>
      </c>
    </row>
    <row r="5" ht="15.75" customHeight="1">
      <c r="A5" s="38"/>
    </row>
    <row r="6" ht="15.75">
      <c r="A6" s="39" t="s">
        <v>113</v>
      </c>
    </row>
    <row r="7" ht="63" customHeight="1">
      <c r="A7" s="38" t="s">
        <v>679</v>
      </c>
    </row>
    <row r="8" ht="78.75" customHeight="1">
      <c r="A8" s="38" t="s">
        <v>114</v>
      </c>
    </row>
    <row r="9" ht="47.25" customHeight="1">
      <c r="A9" s="38" t="s">
        <v>116</v>
      </c>
    </row>
    <row r="10" ht="31.5" customHeight="1">
      <c r="A10" s="38" t="s">
        <v>115</v>
      </c>
    </row>
    <row r="11" ht="15.75" customHeight="1">
      <c r="A11" s="38"/>
    </row>
    <row r="12" ht="15.75">
      <c r="A12" s="39" t="s">
        <v>117</v>
      </c>
    </row>
    <row r="13" ht="31.5" customHeight="1">
      <c r="A13" s="38" t="s">
        <v>118</v>
      </c>
    </row>
    <row r="14" ht="63" customHeight="1">
      <c r="A14" s="38" t="s">
        <v>119</v>
      </c>
    </row>
    <row r="15" ht="31.5" customHeight="1">
      <c r="A15" s="38" t="s">
        <v>171</v>
      </c>
    </row>
    <row r="16" ht="31.5" customHeight="1">
      <c r="A16" s="38" t="s">
        <v>120</v>
      </c>
    </row>
    <row r="17" ht="31.5" customHeight="1">
      <c r="A17" s="38" t="s">
        <v>121</v>
      </c>
    </row>
    <row r="18" ht="63" customHeight="1">
      <c r="A18" s="38" t="s">
        <v>682</v>
      </c>
    </row>
    <row r="19" ht="31.5" customHeight="1">
      <c r="A19" s="38" t="s">
        <v>683</v>
      </c>
    </row>
    <row r="20" ht="31.5" customHeight="1">
      <c r="A20" s="38" t="s">
        <v>680</v>
      </c>
    </row>
    <row r="21" ht="47.25" customHeight="1">
      <c r="A21" s="38" t="s">
        <v>684</v>
      </c>
    </row>
    <row r="22" ht="31.5" customHeight="1">
      <c r="A22" s="38" t="s">
        <v>685</v>
      </c>
    </row>
    <row r="23" ht="110.25" customHeight="1">
      <c r="A23" s="38" t="s">
        <v>686</v>
      </c>
    </row>
    <row r="24" ht="15.75" customHeight="1">
      <c r="A24" s="39"/>
    </row>
    <row r="25" ht="15.75">
      <c r="A25" s="39" t="s">
        <v>122</v>
      </c>
    </row>
    <row r="26" ht="31.5" customHeight="1">
      <c r="A26" s="38" t="s">
        <v>693</v>
      </c>
    </row>
    <row r="27" ht="47.25" customHeight="1">
      <c r="A27" s="38" t="s">
        <v>123</v>
      </c>
    </row>
    <row r="28" ht="15.75" customHeight="1">
      <c r="A28" s="39"/>
    </row>
    <row r="29" ht="15.75" customHeight="1">
      <c r="A29" s="39" t="s">
        <v>124</v>
      </c>
    </row>
    <row r="30" ht="78.75" customHeight="1">
      <c r="A30" s="38" t="s">
        <v>125</v>
      </c>
    </row>
    <row r="31" ht="15.75" customHeight="1">
      <c r="A31" s="38"/>
    </row>
    <row r="32" ht="15.75" customHeight="1">
      <c r="A32" s="37" t="s">
        <v>111</v>
      </c>
    </row>
    <row r="33" ht="15.75" customHeight="1">
      <c r="A33" s="39"/>
    </row>
    <row r="34" ht="15.75" customHeight="1">
      <c r="A34" s="39" t="s">
        <v>126</v>
      </c>
    </row>
    <row r="35" ht="47.25" customHeight="1">
      <c r="A35" s="38" t="s">
        <v>127</v>
      </c>
    </row>
    <row r="36" ht="47.25" customHeight="1">
      <c r="A36" s="38" t="s">
        <v>128</v>
      </c>
    </row>
    <row r="37" ht="31.5" customHeight="1">
      <c r="A37" s="38" t="s">
        <v>129</v>
      </c>
    </row>
    <row r="38" ht="63" customHeight="1">
      <c r="A38" s="38" t="s">
        <v>130</v>
      </c>
    </row>
    <row r="39" ht="31.5" customHeight="1">
      <c r="A39" s="38" t="s">
        <v>131</v>
      </c>
    </row>
    <row r="40" ht="31.5" customHeight="1">
      <c r="A40" s="38" t="s">
        <v>132</v>
      </c>
    </row>
    <row r="41" ht="15.75" customHeight="1">
      <c r="A41" s="38"/>
    </row>
    <row r="42" ht="31.5" customHeight="1">
      <c r="A42" s="191" t="s">
        <v>687</v>
      </c>
    </row>
    <row r="43" ht="15.75" customHeight="1">
      <c r="A43" s="190"/>
    </row>
    <row r="44" ht="15.75" customHeight="1">
      <c r="A44" s="39" t="s">
        <v>133</v>
      </c>
    </row>
    <row r="45" ht="15.75" customHeight="1">
      <c r="A45" s="38" t="s">
        <v>134</v>
      </c>
    </row>
    <row r="46" ht="15.75" customHeight="1">
      <c r="A46" s="39"/>
    </row>
    <row r="47" ht="15.75" customHeight="1">
      <c r="A47" s="39" t="s">
        <v>135</v>
      </c>
    </row>
    <row r="48" ht="15.75" customHeight="1">
      <c r="A48" s="39"/>
    </row>
    <row r="49" ht="15.75" customHeight="1">
      <c r="A49" s="39" t="s">
        <v>136</v>
      </c>
    </row>
    <row r="50" ht="15.75" customHeight="1">
      <c r="A50" s="38" t="s">
        <v>137</v>
      </c>
    </row>
    <row r="51" ht="15.75" customHeight="1">
      <c r="A51" s="39"/>
    </row>
    <row r="52" ht="15.75" customHeight="1">
      <c r="A52" s="39" t="s">
        <v>138</v>
      </c>
    </row>
    <row r="53" ht="15.75" customHeight="1">
      <c r="A53" s="38" t="s">
        <v>139</v>
      </c>
    </row>
    <row r="54" ht="15.75" customHeight="1">
      <c r="A54" s="38"/>
    </row>
    <row r="55" ht="15.75" customHeight="1">
      <c r="A55" s="39" t="s">
        <v>140</v>
      </c>
    </row>
    <row r="56" ht="15.75" customHeight="1">
      <c r="A56" s="39"/>
    </row>
    <row r="57" ht="15.75" customHeight="1">
      <c r="A57" s="39" t="s">
        <v>141</v>
      </c>
    </row>
    <row r="58" ht="15.75" customHeight="1">
      <c r="A58" s="39"/>
    </row>
    <row r="59" ht="15.75" customHeight="1">
      <c r="A59" s="39" t="s">
        <v>142</v>
      </c>
    </row>
    <row r="60" ht="15.75" customHeight="1">
      <c r="A60" s="39"/>
    </row>
    <row r="61" ht="15.75" customHeight="1">
      <c r="A61" s="39" t="s">
        <v>143</v>
      </c>
    </row>
    <row r="62" ht="15.75" customHeight="1">
      <c r="A62" s="38"/>
    </row>
    <row r="63" ht="15.75" customHeight="1">
      <c r="A63" s="39" t="s">
        <v>770</v>
      </c>
    </row>
    <row r="64" ht="15.75" customHeight="1">
      <c r="A64" s="38" t="s">
        <v>144</v>
      </c>
    </row>
    <row r="65" ht="31.5" customHeight="1">
      <c r="A65" s="38" t="s">
        <v>145</v>
      </c>
    </row>
    <row r="66" ht="31.5" customHeight="1">
      <c r="A66" s="38" t="s">
        <v>756</v>
      </c>
    </row>
    <row r="67" ht="15.75" customHeight="1">
      <c r="A67" s="51" t="s">
        <v>757</v>
      </c>
    </row>
    <row r="68" ht="15.75" customHeight="1">
      <c r="A68" s="39" t="s">
        <v>759</v>
      </c>
    </row>
    <row r="69" ht="15.75" customHeight="1">
      <c r="A69" s="38" t="s">
        <v>758</v>
      </c>
    </row>
    <row r="70" ht="31.5" customHeight="1">
      <c r="A70" s="38" t="s">
        <v>820</v>
      </c>
    </row>
    <row r="71" ht="15.75" customHeight="1">
      <c r="A71" s="39" t="s">
        <v>760</v>
      </c>
    </row>
    <row r="72" ht="63" customHeight="1">
      <c r="A72" s="38" t="s">
        <v>764</v>
      </c>
    </row>
    <row r="73" ht="31.5" customHeight="1">
      <c r="A73" s="38" t="s">
        <v>818</v>
      </c>
    </row>
    <row r="74" ht="15.75" customHeight="1">
      <c r="A74" s="39" t="s">
        <v>761</v>
      </c>
    </row>
    <row r="75" ht="15.75" customHeight="1">
      <c r="A75" s="38" t="s">
        <v>762</v>
      </c>
    </row>
    <row r="76" ht="15.75" customHeight="1">
      <c r="A76" s="38" t="s">
        <v>763</v>
      </c>
    </row>
    <row r="77" ht="47.25" customHeight="1">
      <c r="A77" s="38" t="s">
        <v>819</v>
      </c>
    </row>
    <row r="78" ht="15.75" customHeight="1">
      <c r="A78" s="39"/>
    </row>
    <row r="79" ht="15.75" customHeight="1">
      <c r="A79" s="39" t="s">
        <v>766</v>
      </c>
    </row>
    <row r="80" ht="15.75" customHeight="1">
      <c r="A80" s="39"/>
    </row>
    <row r="81" ht="15.75" customHeight="1">
      <c r="A81" s="39" t="s">
        <v>767</v>
      </c>
    </row>
    <row r="82" ht="15.75" customHeight="1">
      <c r="A82" s="39"/>
    </row>
    <row r="83" ht="15.75" customHeight="1">
      <c r="A83" s="39" t="s">
        <v>768</v>
      </c>
    </row>
    <row r="84" ht="15.75" customHeight="1">
      <c r="A84" s="39"/>
    </row>
    <row r="85" ht="15.75" customHeight="1">
      <c r="A85" s="39" t="s">
        <v>769</v>
      </c>
    </row>
    <row r="86" ht="15.75" customHeight="1">
      <c r="A86" s="39"/>
    </row>
    <row r="87" ht="15.75" customHeight="1">
      <c r="A87" s="39" t="s">
        <v>146</v>
      </c>
    </row>
    <row r="88" ht="15.75" customHeight="1">
      <c r="A88" s="39"/>
    </row>
    <row r="89" ht="15.75" customHeight="1">
      <c r="A89" s="39" t="s">
        <v>147</v>
      </c>
    </row>
    <row r="90" ht="15.75" customHeight="1">
      <c r="A90" s="39"/>
    </row>
    <row r="91" ht="15.75" customHeight="1">
      <c r="A91" s="39" t="s">
        <v>148</v>
      </c>
    </row>
    <row r="92" ht="15.75" customHeight="1">
      <c r="A92" s="38" t="s">
        <v>149</v>
      </c>
    </row>
    <row r="93" ht="15.75" customHeight="1">
      <c r="A93" s="39"/>
    </row>
    <row r="94" ht="15.75" customHeight="1">
      <c r="A94" s="39" t="s">
        <v>150</v>
      </c>
    </row>
    <row r="95" ht="15.75" customHeight="1">
      <c r="A95" s="39"/>
    </row>
    <row r="96" ht="15.75" customHeight="1">
      <c r="A96" s="39" t="s">
        <v>151</v>
      </c>
    </row>
    <row r="97" ht="15.75" customHeight="1">
      <c r="A97" s="39"/>
    </row>
    <row r="98" ht="15.75" customHeight="1">
      <c r="A98" s="39" t="s">
        <v>152</v>
      </c>
    </row>
    <row r="99" ht="15.75" customHeight="1">
      <c r="A99" s="39"/>
    </row>
    <row r="100" ht="15.75" customHeight="1">
      <c r="A100" s="39" t="s">
        <v>153</v>
      </c>
    </row>
    <row r="101" ht="15.75" customHeight="1">
      <c r="A101" s="39"/>
    </row>
    <row r="102" ht="15.75" customHeight="1">
      <c r="A102" s="39" t="s">
        <v>154</v>
      </c>
    </row>
    <row r="103" ht="15.75" customHeight="1">
      <c r="A103" s="39"/>
    </row>
    <row r="104" ht="15.75" customHeight="1">
      <c r="A104" s="39" t="s">
        <v>155</v>
      </c>
    </row>
    <row r="105" ht="15.75" customHeight="1">
      <c r="A105" s="39"/>
    </row>
    <row r="106" ht="15.75" customHeight="1">
      <c r="A106" s="39" t="s">
        <v>156</v>
      </c>
    </row>
    <row r="107" ht="31.5" customHeight="1">
      <c r="A107" s="38" t="s">
        <v>689</v>
      </c>
    </row>
    <row r="108" ht="15.75" customHeight="1">
      <c r="A108" s="39"/>
    </row>
    <row r="109" ht="15.75" customHeight="1">
      <c r="A109" s="37" t="s">
        <v>112</v>
      </c>
    </row>
    <row r="110" ht="15.75" customHeight="1">
      <c r="A110" s="39"/>
    </row>
    <row r="111" ht="15.75" customHeight="1">
      <c r="A111" s="39" t="s">
        <v>126</v>
      </c>
    </row>
    <row r="112" ht="94.5" customHeight="1">
      <c r="A112" s="38" t="s">
        <v>694</v>
      </c>
    </row>
    <row r="113" ht="31.5" customHeight="1">
      <c r="A113" s="38" t="s">
        <v>690</v>
      </c>
    </row>
    <row r="114" ht="31.5" customHeight="1">
      <c r="A114" s="38" t="s">
        <v>157</v>
      </c>
    </row>
    <row r="115" ht="31.5" customHeight="1">
      <c r="A115" s="38" t="s">
        <v>158</v>
      </c>
    </row>
    <row r="116" ht="31.5" customHeight="1">
      <c r="A116" s="38" t="s">
        <v>159</v>
      </c>
    </row>
    <row r="117" ht="31.5" customHeight="1">
      <c r="A117" s="38" t="s">
        <v>160</v>
      </c>
    </row>
    <row r="118" ht="47.25" customHeight="1">
      <c r="A118" s="38" t="s">
        <v>161</v>
      </c>
    </row>
    <row r="119" ht="47.25" customHeight="1">
      <c r="A119" s="38" t="s">
        <v>695</v>
      </c>
    </row>
    <row r="120" ht="15.75" customHeight="1">
      <c r="A120" s="38"/>
    </row>
    <row r="121" ht="31.5" customHeight="1">
      <c r="A121" s="191" t="s">
        <v>688</v>
      </c>
    </row>
    <row r="122" ht="15.75" customHeight="1">
      <c r="A122" s="191"/>
    </row>
    <row r="123" ht="15.75" customHeight="1">
      <c r="A123" s="39" t="s">
        <v>162</v>
      </c>
    </row>
    <row r="124" ht="31.5">
      <c r="A124" s="38" t="s">
        <v>163</v>
      </c>
    </row>
    <row r="125" ht="15.75">
      <c r="A125" s="39"/>
    </row>
    <row r="126" ht="15.75">
      <c r="A126" s="39" t="s">
        <v>164</v>
      </c>
    </row>
    <row r="127" ht="31.5" customHeight="1">
      <c r="A127" s="38" t="s">
        <v>965</v>
      </c>
    </row>
    <row r="128" ht="31.5" customHeight="1">
      <c r="A128" s="38" t="s">
        <v>691</v>
      </c>
    </row>
    <row r="129" ht="15.75" customHeight="1">
      <c r="A129" s="38"/>
    </row>
    <row r="130" ht="15.75" customHeight="1">
      <c r="A130" s="39" t="s">
        <v>165</v>
      </c>
    </row>
    <row r="131" ht="15.75" customHeight="1">
      <c r="A131" s="39"/>
    </row>
    <row r="132" ht="15.75" customHeight="1">
      <c r="A132" s="39" t="s">
        <v>166</v>
      </c>
    </row>
    <row r="133" ht="15.75" customHeight="1">
      <c r="A133" s="38" t="s">
        <v>167</v>
      </c>
    </row>
    <row r="134" ht="15.75" customHeight="1">
      <c r="A134" s="39"/>
    </row>
    <row r="135" ht="15.75" customHeight="1">
      <c r="A135" s="39" t="s">
        <v>168</v>
      </c>
    </row>
    <row r="136" ht="15.75" customHeight="1">
      <c r="A136" s="39"/>
    </row>
    <row r="137" ht="15.75" customHeight="1">
      <c r="A137" s="39" t="s">
        <v>169</v>
      </c>
    </row>
    <row r="138" ht="15.75" customHeight="1">
      <c r="A138" s="38"/>
    </row>
    <row r="139" ht="15.75" customHeight="1">
      <c r="A139" s="39" t="s">
        <v>170</v>
      </c>
    </row>
    <row r="140" ht="15.75" customHeight="1">
      <c r="A140" s="38"/>
    </row>
    <row r="141" ht="15.75" customHeight="1">
      <c r="A141" s="38" t="s">
        <v>967</v>
      </c>
    </row>
    <row r="142" ht="15.75" customHeight="1">
      <c r="A142" s="38"/>
    </row>
    <row r="143" ht="15.75" customHeight="1">
      <c r="A143" s="38" t="s">
        <v>692</v>
      </c>
    </row>
    <row r="144" ht="15.75" customHeight="1">
      <c r="A144" s="1" t="s">
        <v>789</v>
      </c>
    </row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</sheetData>
  <sheetProtection/>
  <printOptions/>
  <pageMargins left="1" right="1" top="0.75" bottom="0.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5.7109375" style="2" customWidth="1"/>
    <col min="2" max="2" width="42.7109375" style="2" customWidth="1"/>
    <col min="3" max="4" width="18.7109375" style="2" customWidth="1"/>
    <col min="5" max="16384" width="9.140625" style="2" customWidth="1"/>
  </cols>
  <sheetData>
    <row r="1" ht="18" customHeight="1">
      <c r="A1" s="1" t="s">
        <v>787</v>
      </c>
    </row>
    <row r="2" ht="12.75">
      <c r="A2" s="3"/>
    </row>
    <row r="3" spans="1:4" ht="15.75">
      <c r="A3" s="435" t="s">
        <v>805</v>
      </c>
      <c r="B3" s="435"/>
      <c r="C3" s="435"/>
      <c r="D3" s="435"/>
    </row>
    <row r="4" ht="12.75">
      <c r="A4" s="3"/>
    </row>
    <row r="5" spans="1:4" ht="18" customHeight="1">
      <c r="A5" s="47" t="s">
        <v>257</v>
      </c>
      <c r="B5" s="47" t="s">
        <v>303</v>
      </c>
      <c r="C5" s="47" t="s">
        <v>266</v>
      </c>
      <c r="D5" s="47" t="s">
        <v>304</v>
      </c>
    </row>
    <row r="6" spans="1:4" ht="12" customHeight="1">
      <c r="A6" s="94"/>
      <c r="B6" s="95"/>
      <c r="C6" s="96"/>
      <c r="D6" s="96"/>
    </row>
    <row r="7" spans="1:4" ht="15.75">
      <c r="A7" s="97"/>
      <c r="B7" s="102" t="s">
        <v>305</v>
      </c>
      <c r="C7" s="98"/>
      <c r="D7" s="98"/>
    </row>
    <row r="8" spans="1:4" ht="15" customHeight="1">
      <c r="A8" s="180">
        <v>1</v>
      </c>
      <c r="B8" s="181" t="s">
        <v>883</v>
      </c>
      <c r="C8" s="182">
        <v>199950</v>
      </c>
      <c r="D8" s="183"/>
    </row>
    <row r="9" spans="1:4" ht="15" customHeight="1">
      <c r="A9" s="180">
        <v>2</v>
      </c>
      <c r="B9" s="181" t="s">
        <v>884</v>
      </c>
      <c r="C9" s="184">
        <v>18018</v>
      </c>
      <c r="D9" s="185"/>
    </row>
    <row r="10" spans="1:4" ht="15" customHeight="1">
      <c r="A10" s="180">
        <v>3</v>
      </c>
      <c r="B10" s="181" t="s">
        <v>885</v>
      </c>
      <c r="C10" s="184">
        <v>4290</v>
      </c>
      <c r="D10" s="185"/>
    </row>
    <row r="11" spans="1:4" ht="15" customHeight="1">
      <c r="A11" s="40">
        <v>4</v>
      </c>
      <c r="B11" s="181" t="s">
        <v>886</v>
      </c>
      <c r="C11" s="184">
        <v>2681400</v>
      </c>
      <c r="D11" s="185"/>
    </row>
    <row r="12" spans="1:4" ht="15" customHeight="1">
      <c r="A12" s="40">
        <v>5</v>
      </c>
      <c r="B12" s="181" t="s">
        <v>887</v>
      </c>
      <c r="C12" s="184">
        <v>108400</v>
      </c>
      <c r="D12" s="185"/>
    </row>
    <row r="13" spans="1:4" ht="15" customHeight="1">
      <c r="A13" s="180">
        <v>6</v>
      </c>
      <c r="B13" s="181" t="s">
        <v>888</v>
      </c>
      <c r="C13" s="184">
        <v>1987104</v>
      </c>
      <c r="D13" s="185"/>
    </row>
    <row r="14" spans="1:4" ht="15" customHeight="1">
      <c r="A14" s="40">
        <v>7</v>
      </c>
      <c r="B14" s="181" t="s">
        <v>889</v>
      </c>
      <c r="C14" s="184">
        <v>1820400</v>
      </c>
      <c r="D14" s="185"/>
    </row>
    <row r="15" spans="1:4" ht="15" customHeight="1">
      <c r="A15" s="40">
        <v>8</v>
      </c>
      <c r="B15" s="181" t="s">
        <v>890</v>
      </c>
      <c r="C15" s="184">
        <v>297500</v>
      </c>
      <c r="D15" s="185"/>
    </row>
    <row r="16" spans="1:4" ht="15" customHeight="1">
      <c r="A16" s="180">
        <v>9</v>
      </c>
      <c r="B16" s="181" t="s">
        <v>891</v>
      </c>
      <c r="C16" s="184">
        <v>551118</v>
      </c>
      <c r="D16" s="185"/>
    </row>
    <row r="17" spans="1:4" ht="15" customHeight="1">
      <c r="A17" s="40">
        <v>10</v>
      </c>
      <c r="B17" s="181" t="s">
        <v>892</v>
      </c>
      <c r="C17" s="184">
        <v>1640000</v>
      </c>
      <c r="D17" s="185"/>
    </row>
    <row r="18" spans="1:4" ht="15" customHeight="1">
      <c r="A18" s="40">
        <v>11</v>
      </c>
      <c r="B18" s="181" t="s">
        <v>893</v>
      </c>
      <c r="C18" s="184">
        <v>13052</v>
      </c>
      <c r="D18" s="185"/>
    </row>
    <row r="19" spans="1:4" ht="15" customHeight="1">
      <c r="A19" s="180">
        <v>12</v>
      </c>
      <c r="B19" s="181" t="s">
        <v>894</v>
      </c>
      <c r="C19" s="184">
        <v>860000</v>
      </c>
      <c r="D19" s="185"/>
    </row>
    <row r="20" spans="1:4" ht="15" customHeight="1">
      <c r="A20" s="40">
        <v>13</v>
      </c>
      <c r="B20" s="181" t="s">
        <v>895</v>
      </c>
      <c r="C20" s="184">
        <v>5158199</v>
      </c>
      <c r="D20" s="185"/>
    </row>
    <row r="21" spans="1:4" ht="15" customHeight="1">
      <c r="A21" s="40">
        <v>14</v>
      </c>
      <c r="B21" s="181" t="s">
        <v>896</v>
      </c>
      <c r="C21" s="184">
        <v>152880</v>
      </c>
      <c r="D21" s="185"/>
    </row>
    <row r="22" spans="1:4" ht="15" customHeight="1">
      <c r="A22" s="180">
        <v>15</v>
      </c>
      <c r="B22" s="181" t="s">
        <v>897</v>
      </c>
      <c r="C22" s="184">
        <v>3013200</v>
      </c>
      <c r="D22" s="185"/>
    </row>
    <row r="23" spans="1:4" ht="15" customHeight="1">
      <c r="A23" s="40">
        <v>16</v>
      </c>
      <c r="B23" s="181" t="s">
        <v>898</v>
      </c>
      <c r="C23" s="184">
        <v>200</v>
      </c>
      <c r="D23" s="185"/>
    </row>
    <row r="24" spans="1:4" ht="15" customHeight="1">
      <c r="A24" s="40">
        <v>17</v>
      </c>
      <c r="B24" s="181" t="s">
        <v>899</v>
      </c>
      <c r="C24" s="184">
        <v>2927009</v>
      </c>
      <c r="D24" s="185"/>
    </row>
    <row r="25" spans="1:4" ht="15" customHeight="1">
      <c r="A25" s="40">
        <v>18</v>
      </c>
      <c r="B25" s="181" t="s">
        <v>900</v>
      </c>
      <c r="C25" s="184">
        <v>299920</v>
      </c>
      <c r="D25" s="185"/>
    </row>
    <row r="26" spans="1:4" ht="15" customHeight="1">
      <c r="A26" s="40">
        <v>19</v>
      </c>
      <c r="B26" s="181" t="s">
        <v>901</v>
      </c>
      <c r="C26" s="184">
        <v>555991</v>
      </c>
      <c r="D26" s="185"/>
    </row>
    <row r="27" spans="1:4" ht="15" customHeight="1">
      <c r="A27" s="40">
        <v>20</v>
      </c>
      <c r="B27" s="181" t="s">
        <v>902</v>
      </c>
      <c r="C27" s="184">
        <v>1583604</v>
      </c>
      <c r="D27" s="185"/>
    </row>
    <row r="28" spans="1:4" ht="15" customHeight="1">
      <c r="A28" s="40">
        <v>21</v>
      </c>
      <c r="B28" s="181" t="s">
        <v>903</v>
      </c>
      <c r="C28" s="184">
        <v>2874920</v>
      </c>
      <c r="D28" s="185"/>
    </row>
    <row r="29" spans="1:4" ht="15" customHeight="1">
      <c r="A29" s="40">
        <v>22</v>
      </c>
      <c r="B29" s="181" t="s">
        <v>904</v>
      </c>
      <c r="C29" s="184">
        <v>93290</v>
      </c>
      <c r="D29" s="185"/>
    </row>
    <row r="30" spans="1:4" ht="15" customHeight="1">
      <c r="A30" s="40">
        <v>23</v>
      </c>
      <c r="B30" s="181" t="s">
        <v>905</v>
      </c>
      <c r="C30" s="184">
        <v>4944600</v>
      </c>
      <c r="D30" s="185"/>
    </row>
    <row r="31" spans="1:4" ht="15" customHeight="1">
      <c r="A31" s="40">
        <v>24</v>
      </c>
      <c r="B31" s="181" t="s">
        <v>906</v>
      </c>
      <c r="C31" s="184">
        <v>308200</v>
      </c>
      <c r="D31" s="185"/>
    </row>
    <row r="32" spans="1:4" ht="15" customHeight="1">
      <c r="A32" s="40">
        <v>25</v>
      </c>
      <c r="B32" s="181" t="s">
        <v>907</v>
      </c>
      <c r="C32" s="184">
        <v>1952720</v>
      </c>
      <c r="D32" s="185"/>
    </row>
    <row r="33" spans="1:4" ht="15" customHeight="1">
      <c r="A33" s="40">
        <v>26</v>
      </c>
      <c r="B33" s="181" t="s">
        <v>908</v>
      </c>
      <c r="C33" s="184">
        <v>1395000</v>
      </c>
      <c r="D33" s="185"/>
    </row>
    <row r="34" spans="1:4" ht="15" customHeight="1">
      <c r="A34" s="40">
        <v>27</v>
      </c>
      <c r="B34" s="181" t="s">
        <v>909</v>
      </c>
      <c r="C34" s="184">
        <v>4185000</v>
      </c>
      <c r="D34" s="185"/>
    </row>
    <row r="35" spans="1:4" ht="15" customHeight="1">
      <c r="A35" s="40">
        <v>28</v>
      </c>
      <c r="B35" s="181" t="s">
        <v>910</v>
      </c>
      <c r="C35" s="184">
        <v>7244700</v>
      </c>
      <c r="D35" s="185"/>
    </row>
    <row r="36" spans="1:4" ht="15" customHeight="1">
      <c r="A36" s="40">
        <v>29</v>
      </c>
      <c r="B36" s="181" t="s">
        <v>911</v>
      </c>
      <c r="C36" s="184">
        <v>2888449</v>
      </c>
      <c r="D36" s="185"/>
    </row>
    <row r="37" spans="1:4" ht="15" customHeight="1">
      <c r="A37" s="40">
        <v>30</v>
      </c>
      <c r="B37" s="181" t="s">
        <v>912</v>
      </c>
      <c r="C37" s="184">
        <v>2020472</v>
      </c>
      <c r="D37" s="185"/>
    </row>
    <row r="38" spans="1:4" ht="15" customHeight="1">
      <c r="A38" s="40">
        <v>31</v>
      </c>
      <c r="B38" s="181" t="s">
        <v>913</v>
      </c>
      <c r="C38" s="184">
        <v>1230000</v>
      </c>
      <c r="D38" s="185"/>
    </row>
    <row r="39" spans="1:4" ht="15" customHeight="1">
      <c r="A39" s="40">
        <v>32</v>
      </c>
      <c r="B39" s="181" t="s">
        <v>914</v>
      </c>
      <c r="C39" s="184">
        <v>1250</v>
      </c>
      <c r="D39" s="185"/>
    </row>
    <row r="40" spans="1:4" ht="15" customHeight="1">
      <c r="A40" s="40">
        <v>33</v>
      </c>
      <c r="B40" s="181" t="s">
        <v>915</v>
      </c>
      <c r="C40" s="184">
        <v>574000</v>
      </c>
      <c r="D40" s="185"/>
    </row>
    <row r="41" spans="1:4" ht="15" customHeight="1">
      <c r="A41" s="40">
        <v>34</v>
      </c>
      <c r="B41" s="181" t="s">
        <v>916</v>
      </c>
      <c r="C41" s="184">
        <v>345600</v>
      </c>
      <c r="D41" s="185"/>
    </row>
    <row r="42" spans="1:4" ht="15" customHeight="1">
      <c r="A42" s="40">
        <v>35</v>
      </c>
      <c r="B42" s="181" t="s">
        <v>917</v>
      </c>
      <c r="C42" s="184">
        <v>2313340</v>
      </c>
      <c r="D42" s="185"/>
    </row>
    <row r="43" spans="1:4" ht="15" customHeight="1">
      <c r="A43" s="40">
        <v>36</v>
      </c>
      <c r="B43" s="181" t="s">
        <v>918</v>
      </c>
      <c r="C43" s="184">
        <v>837000</v>
      </c>
      <c r="D43" s="185"/>
    </row>
    <row r="44" spans="1:4" ht="15" customHeight="1">
      <c r="A44" s="40">
        <v>37</v>
      </c>
      <c r="B44" s="181" t="s">
        <v>919</v>
      </c>
      <c r="C44" s="184">
        <v>119988</v>
      </c>
      <c r="D44" s="185"/>
    </row>
    <row r="45" spans="1:4" ht="15" customHeight="1">
      <c r="A45" s="40">
        <v>38</v>
      </c>
      <c r="B45" s="175"/>
      <c r="C45" s="83"/>
      <c r="D45" s="160"/>
    </row>
    <row r="46" spans="1:4" ht="15.75">
      <c r="A46" s="12"/>
      <c r="B46" s="14" t="s">
        <v>306</v>
      </c>
      <c r="C46" s="36">
        <f>SUM(C8:C45)</f>
        <v>57200764</v>
      </c>
      <c r="D46" s="11"/>
    </row>
    <row r="47" spans="1:4" ht="18" customHeight="1">
      <c r="A47" s="6"/>
      <c r="B47" s="48"/>
      <c r="C47" s="100"/>
      <c r="D47" s="101"/>
    </row>
    <row r="48" spans="1:4" ht="15.75">
      <c r="A48" s="97"/>
      <c r="B48" s="102" t="s">
        <v>307</v>
      </c>
      <c r="C48" s="98"/>
      <c r="D48" s="98"/>
    </row>
    <row r="49" spans="1:4" ht="15" customHeight="1">
      <c r="A49" s="40">
        <v>1</v>
      </c>
      <c r="B49" s="175" t="s">
        <v>879</v>
      </c>
      <c r="C49" s="83">
        <v>185683</v>
      </c>
      <c r="D49" s="160"/>
    </row>
    <row r="50" spans="1:4" ht="15" customHeight="1">
      <c r="A50" s="40">
        <v>2</v>
      </c>
      <c r="B50" s="175" t="s">
        <v>880</v>
      </c>
      <c r="C50" s="83">
        <v>47189</v>
      </c>
      <c r="D50" s="418"/>
    </row>
    <row r="51" spans="1:4" ht="15" customHeight="1">
      <c r="A51" s="40">
        <v>3</v>
      </c>
      <c r="B51" s="175" t="s">
        <v>881</v>
      </c>
      <c r="C51" s="83">
        <v>5281</v>
      </c>
      <c r="D51" s="160"/>
    </row>
    <row r="52" spans="1:4" ht="15" customHeight="1">
      <c r="A52" s="40">
        <v>4</v>
      </c>
      <c r="B52" s="175" t="s">
        <v>882</v>
      </c>
      <c r="C52" s="83">
        <v>1744417</v>
      </c>
      <c r="D52" s="160"/>
    </row>
    <row r="53" spans="1:4" ht="15" customHeight="1">
      <c r="A53" s="40">
        <v>5</v>
      </c>
      <c r="B53" s="175"/>
      <c r="C53" s="83"/>
      <c r="D53" s="160"/>
    </row>
    <row r="54" spans="1:4" ht="15.75">
      <c r="A54" s="12"/>
      <c r="B54" s="14" t="s">
        <v>308</v>
      </c>
      <c r="C54" s="36">
        <f>SUM(C49:C53)</f>
        <v>1982570</v>
      </c>
      <c r="D54" s="11"/>
    </row>
    <row r="55" spans="1:4" ht="12" customHeight="1">
      <c r="A55" s="6"/>
      <c r="B55" s="48"/>
      <c r="C55" s="100"/>
      <c r="D55" s="101"/>
    </row>
    <row r="56" spans="1:2" s="80" customFormat="1" ht="15" customHeight="1">
      <c r="A56" s="66"/>
      <c r="B56" s="4" t="s">
        <v>290</v>
      </c>
    </row>
    <row r="57" s="1" customFormat="1" ht="15.75" customHeight="1">
      <c r="A57" s="4"/>
    </row>
  </sheetData>
  <sheetProtection/>
  <mergeCells count="1">
    <mergeCell ref="A3:D3"/>
  </mergeCells>
  <printOptions/>
  <pageMargins left="0.85" right="0.85" top="0.3" bottom="0.2" header="0.01" footer="0.01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="90" zoomScaleNormal="90" zoomScalePageLayoutView="0" workbookViewId="0" topLeftCell="A1">
      <selection activeCell="J12" sqref="J12"/>
    </sheetView>
  </sheetViews>
  <sheetFormatPr defaultColWidth="9.140625" defaultRowHeight="12.75"/>
  <cols>
    <col min="1" max="1" width="6.57421875" style="2" customWidth="1"/>
    <col min="2" max="2" width="7.7109375" style="3" customWidth="1"/>
    <col min="3" max="3" width="12.7109375" style="3" customWidth="1"/>
    <col min="4" max="4" width="18.7109375" style="376" customWidth="1"/>
    <col min="5" max="5" width="14.7109375" style="3" customWidth="1"/>
    <col min="6" max="6" width="12.7109375" style="3" customWidth="1"/>
    <col min="7" max="7" width="14.7109375" style="376" customWidth="1"/>
    <col min="8" max="8" width="11.7109375" style="2" customWidth="1"/>
    <col min="9" max="16384" width="9.140625" style="2" customWidth="1"/>
  </cols>
  <sheetData>
    <row r="1" spans="1:8" ht="18" customHeight="1">
      <c r="A1" s="1" t="s">
        <v>787</v>
      </c>
      <c r="H1" s="51"/>
    </row>
    <row r="2" spans="1:8" ht="13.5" customHeight="1">
      <c r="A2" s="51"/>
      <c r="H2" s="51"/>
    </row>
    <row r="3" spans="1:8" ht="15.75">
      <c r="A3" s="457" t="s">
        <v>804</v>
      </c>
      <c r="B3" s="457"/>
      <c r="C3" s="457"/>
      <c r="D3" s="457"/>
      <c r="E3" s="457"/>
      <c r="F3" s="457"/>
      <c r="G3" s="457"/>
      <c r="H3" s="457"/>
    </row>
    <row r="4" spans="1:8" ht="12" customHeight="1">
      <c r="A4" s="103"/>
      <c r="B4" s="208"/>
      <c r="C4" s="208"/>
      <c r="D4" s="424"/>
      <c r="E4" s="208"/>
      <c r="F4" s="166"/>
      <c r="G4" s="424"/>
      <c r="H4" s="103"/>
    </row>
    <row r="5" spans="1:8" ht="15.75" customHeight="1">
      <c r="A5" s="443" t="s">
        <v>257</v>
      </c>
      <c r="B5" s="459" t="s">
        <v>309</v>
      </c>
      <c r="C5" s="460"/>
      <c r="D5" s="356" t="s">
        <v>310</v>
      </c>
      <c r="E5" s="60" t="s">
        <v>311</v>
      </c>
      <c r="F5" s="463" t="s">
        <v>312</v>
      </c>
      <c r="G5" s="466" t="s">
        <v>313</v>
      </c>
      <c r="H5" s="443" t="s">
        <v>304</v>
      </c>
    </row>
    <row r="6" spans="1:8" ht="13.5" customHeight="1">
      <c r="A6" s="458"/>
      <c r="B6" s="461"/>
      <c r="C6" s="462"/>
      <c r="D6" s="343" t="s">
        <v>314</v>
      </c>
      <c r="E6" s="61" t="s">
        <v>315</v>
      </c>
      <c r="F6" s="464"/>
      <c r="G6" s="467"/>
      <c r="H6" s="458"/>
    </row>
    <row r="7" spans="1:8" ht="15" customHeight="1">
      <c r="A7" s="444"/>
      <c r="B7" s="63" t="s">
        <v>257</v>
      </c>
      <c r="C7" s="63" t="s">
        <v>316</v>
      </c>
      <c r="D7" s="424" t="s">
        <v>317</v>
      </c>
      <c r="E7" s="62"/>
      <c r="F7" s="465"/>
      <c r="G7" s="468"/>
      <c r="H7" s="444"/>
    </row>
    <row r="8" spans="1:8" ht="15" customHeight="1">
      <c r="A8" s="40">
        <v>1</v>
      </c>
      <c r="B8" s="425" t="s">
        <v>969</v>
      </c>
      <c r="C8" s="426" t="s">
        <v>970</v>
      </c>
      <c r="D8" s="427">
        <v>5476</v>
      </c>
      <c r="E8" s="428"/>
      <c r="F8" s="429"/>
      <c r="G8" s="332">
        <v>1095</v>
      </c>
      <c r="H8" s="83"/>
    </row>
    <row r="9" spans="1:8" ht="15" customHeight="1">
      <c r="A9" s="40">
        <v>2</v>
      </c>
      <c r="B9" s="430" t="s">
        <v>971</v>
      </c>
      <c r="C9" s="426" t="s">
        <v>972</v>
      </c>
      <c r="D9" s="427">
        <v>41012</v>
      </c>
      <c r="E9" s="429"/>
      <c r="F9" s="429"/>
      <c r="G9" s="332"/>
      <c r="H9" s="83"/>
    </row>
    <row r="10" spans="1:8" ht="15" customHeight="1">
      <c r="A10" s="40">
        <v>3</v>
      </c>
      <c r="B10" s="430" t="s">
        <v>973</v>
      </c>
      <c r="C10" s="426" t="s">
        <v>974</v>
      </c>
      <c r="D10" s="427">
        <v>46192</v>
      </c>
      <c r="E10" s="429"/>
      <c r="F10" s="429"/>
      <c r="G10" s="332"/>
      <c r="H10" s="83"/>
    </row>
    <row r="11" spans="1:8" ht="15" customHeight="1">
      <c r="A11" s="40">
        <v>4</v>
      </c>
      <c r="B11" s="425" t="s">
        <v>969</v>
      </c>
      <c r="C11" s="426" t="s">
        <v>975</v>
      </c>
      <c r="D11" s="427">
        <v>8673</v>
      </c>
      <c r="E11" s="429"/>
      <c r="F11" s="429"/>
      <c r="G11" s="332">
        <v>1735</v>
      </c>
      <c r="H11" s="83"/>
    </row>
    <row r="12" spans="1:8" ht="15" customHeight="1">
      <c r="A12" s="40">
        <v>5</v>
      </c>
      <c r="B12" s="430" t="s">
        <v>976</v>
      </c>
      <c r="C12" s="426" t="s">
        <v>977</v>
      </c>
      <c r="D12" s="427">
        <v>46396</v>
      </c>
      <c r="E12" s="429"/>
      <c r="F12" s="429"/>
      <c r="G12" s="332"/>
      <c r="H12" s="83"/>
    </row>
    <row r="13" spans="1:8" ht="15" customHeight="1">
      <c r="A13" s="40">
        <v>6</v>
      </c>
      <c r="B13" s="430" t="s">
        <v>969</v>
      </c>
      <c r="C13" s="426" t="s">
        <v>978</v>
      </c>
      <c r="D13" s="332">
        <v>5801</v>
      </c>
      <c r="E13" s="429"/>
      <c r="F13" s="429"/>
      <c r="G13" s="332">
        <v>1160</v>
      </c>
      <c r="H13" s="83"/>
    </row>
    <row r="14" spans="1:8" ht="15" customHeight="1">
      <c r="A14" s="40">
        <v>7</v>
      </c>
      <c r="B14" s="425" t="s">
        <v>979</v>
      </c>
      <c r="C14" s="426" t="s">
        <v>980</v>
      </c>
      <c r="D14" s="332">
        <v>90000</v>
      </c>
      <c r="E14" s="429"/>
      <c r="F14" s="429"/>
      <c r="G14" s="332">
        <v>18000</v>
      </c>
      <c r="H14" s="83"/>
    </row>
    <row r="15" spans="1:8" ht="15" customHeight="1">
      <c r="A15" s="40">
        <v>8</v>
      </c>
      <c r="B15" s="425" t="s">
        <v>981</v>
      </c>
      <c r="C15" s="426" t="s">
        <v>982</v>
      </c>
      <c r="D15" s="332">
        <v>46509</v>
      </c>
      <c r="E15" s="429"/>
      <c r="F15" s="429"/>
      <c r="G15" s="332"/>
      <c r="H15" s="83"/>
    </row>
    <row r="16" spans="1:8" ht="15" customHeight="1">
      <c r="A16" s="40">
        <v>9</v>
      </c>
      <c r="B16" s="430" t="s">
        <v>969</v>
      </c>
      <c r="C16" s="426" t="s">
        <v>983</v>
      </c>
      <c r="D16" s="332">
        <v>5219</v>
      </c>
      <c r="E16" s="429"/>
      <c r="F16" s="429"/>
      <c r="G16" s="332">
        <v>1044</v>
      </c>
      <c r="H16" s="83"/>
    </row>
    <row r="17" spans="1:8" ht="15" customHeight="1">
      <c r="A17" s="40">
        <v>10</v>
      </c>
      <c r="B17" s="425" t="s">
        <v>984</v>
      </c>
      <c r="C17" s="426" t="s">
        <v>985</v>
      </c>
      <c r="D17" s="332">
        <v>46516</v>
      </c>
      <c r="E17" s="429"/>
      <c r="F17" s="429"/>
      <c r="G17" s="332"/>
      <c r="H17" s="83"/>
    </row>
    <row r="18" spans="1:8" ht="15" customHeight="1">
      <c r="A18" s="40">
        <v>11</v>
      </c>
      <c r="B18" s="425" t="s">
        <v>986</v>
      </c>
      <c r="C18" s="426" t="s">
        <v>987</v>
      </c>
      <c r="D18" s="332">
        <v>204000</v>
      </c>
      <c r="E18" s="429"/>
      <c r="F18" s="429"/>
      <c r="G18" s="332"/>
      <c r="H18" s="83"/>
    </row>
    <row r="19" spans="1:8" ht="15" customHeight="1">
      <c r="A19" s="40">
        <v>12</v>
      </c>
      <c r="B19" s="430" t="s">
        <v>988</v>
      </c>
      <c r="C19" s="426" t="s">
        <v>983</v>
      </c>
      <c r="D19" s="332">
        <v>136000</v>
      </c>
      <c r="E19" s="429"/>
      <c r="F19" s="429"/>
      <c r="G19" s="332"/>
      <c r="H19" s="83"/>
    </row>
    <row r="20" spans="1:8" ht="15" customHeight="1">
      <c r="A20" s="40">
        <v>13</v>
      </c>
      <c r="B20" s="430" t="s">
        <v>989</v>
      </c>
      <c r="C20" s="426" t="s">
        <v>983</v>
      </c>
      <c r="D20" s="332">
        <v>98000</v>
      </c>
      <c r="E20" s="429"/>
      <c r="F20" s="429"/>
      <c r="G20" s="332"/>
      <c r="H20" s="83"/>
    </row>
    <row r="21" spans="1:8" ht="15" customHeight="1">
      <c r="A21" s="40">
        <v>14</v>
      </c>
      <c r="B21" s="430" t="s">
        <v>990</v>
      </c>
      <c r="C21" s="426" t="s">
        <v>991</v>
      </c>
      <c r="D21" s="332">
        <v>226000</v>
      </c>
      <c r="E21" s="429"/>
      <c r="F21" s="429"/>
      <c r="G21" s="332"/>
      <c r="H21" s="83"/>
    </row>
    <row r="22" spans="1:8" ht="15" customHeight="1">
      <c r="A22" s="40">
        <v>15</v>
      </c>
      <c r="B22" s="430" t="s">
        <v>992</v>
      </c>
      <c r="C22" s="426" t="s">
        <v>993</v>
      </c>
      <c r="D22" s="332">
        <v>125000</v>
      </c>
      <c r="E22" s="429"/>
      <c r="F22" s="429"/>
      <c r="G22" s="332"/>
      <c r="H22" s="83"/>
    </row>
    <row r="23" spans="1:8" ht="15" customHeight="1">
      <c r="A23" s="40">
        <v>16</v>
      </c>
      <c r="B23" s="430" t="s">
        <v>994</v>
      </c>
      <c r="C23" s="426" t="s">
        <v>995</v>
      </c>
      <c r="D23" s="332">
        <v>66800</v>
      </c>
      <c r="E23" s="429"/>
      <c r="F23" s="429"/>
      <c r="G23" s="332"/>
      <c r="H23" s="83"/>
    </row>
    <row r="24" spans="1:8" ht="15" customHeight="1">
      <c r="A24" s="40">
        <v>17</v>
      </c>
      <c r="B24" s="430" t="s">
        <v>996</v>
      </c>
      <c r="C24" s="426" t="s">
        <v>995</v>
      </c>
      <c r="D24" s="332">
        <v>214000</v>
      </c>
      <c r="E24" s="429"/>
      <c r="F24" s="429"/>
      <c r="G24" s="332"/>
      <c r="H24" s="83"/>
    </row>
    <row r="25" spans="1:8" ht="15" customHeight="1">
      <c r="A25" s="40">
        <v>18</v>
      </c>
      <c r="B25" s="430" t="s">
        <v>997</v>
      </c>
      <c r="C25" s="426" t="s">
        <v>998</v>
      </c>
      <c r="D25" s="332">
        <v>252000</v>
      </c>
      <c r="E25" s="429"/>
      <c r="F25" s="429"/>
      <c r="G25" s="332"/>
      <c r="H25" s="83"/>
    </row>
    <row r="26" spans="1:8" ht="15" customHeight="1">
      <c r="A26" s="40">
        <v>19</v>
      </c>
      <c r="B26" s="430" t="s">
        <v>999</v>
      </c>
      <c r="C26" s="426" t="s">
        <v>1000</v>
      </c>
      <c r="D26" s="332">
        <v>190000</v>
      </c>
      <c r="E26" s="429"/>
      <c r="F26" s="429"/>
      <c r="G26" s="332"/>
      <c r="H26" s="83"/>
    </row>
    <row r="27" spans="1:8" ht="15" customHeight="1">
      <c r="A27" s="40">
        <v>20</v>
      </c>
      <c r="B27" s="430" t="s">
        <v>1001</v>
      </c>
      <c r="C27" s="426" t="s">
        <v>1002</v>
      </c>
      <c r="D27" s="332">
        <v>136000</v>
      </c>
      <c r="E27" s="429"/>
      <c r="F27" s="429"/>
      <c r="G27" s="332"/>
      <c r="H27" s="83"/>
    </row>
    <row r="28" spans="1:8" ht="15" customHeight="1">
      <c r="A28" s="40">
        <v>21</v>
      </c>
      <c r="B28" s="430" t="s">
        <v>1003</v>
      </c>
      <c r="C28" s="426" t="s">
        <v>1004</v>
      </c>
      <c r="D28" s="332">
        <v>90000</v>
      </c>
      <c r="E28" s="429"/>
      <c r="F28" s="429"/>
      <c r="G28" s="332"/>
      <c r="H28" s="83"/>
    </row>
    <row r="29" spans="1:8" ht="15" customHeight="1">
      <c r="A29" s="40">
        <v>22</v>
      </c>
      <c r="B29" s="430" t="s">
        <v>1005</v>
      </c>
      <c r="C29" s="426" t="s">
        <v>1006</v>
      </c>
      <c r="D29" s="332">
        <v>126000</v>
      </c>
      <c r="E29" s="429"/>
      <c r="F29" s="429"/>
      <c r="G29" s="332"/>
      <c r="H29" s="83"/>
    </row>
    <row r="30" spans="1:8" ht="15" customHeight="1">
      <c r="A30" s="40">
        <v>23</v>
      </c>
      <c r="B30" s="430" t="s">
        <v>1007</v>
      </c>
      <c r="C30" s="426" t="s">
        <v>1008</v>
      </c>
      <c r="D30" s="332">
        <v>206000</v>
      </c>
      <c r="E30" s="429"/>
      <c r="F30" s="429"/>
      <c r="G30" s="332"/>
      <c r="H30" s="83"/>
    </row>
    <row r="31" spans="1:8" ht="15" customHeight="1">
      <c r="A31" s="40">
        <v>24</v>
      </c>
      <c r="B31" s="430" t="s">
        <v>1009</v>
      </c>
      <c r="C31" s="426" t="s">
        <v>1010</v>
      </c>
      <c r="D31" s="332">
        <v>248000</v>
      </c>
      <c r="E31" s="429"/>
      <c r="F31" s="429"/>
      <c r="G31" s="332"/>
      <c r="H31" s="83"/>
    </row>
    <row r="32" spans="1:8" ht="15" customHeight="1">
      <c r="A32" s="40">
        <v>25</v>
      </c>
      <c r="B32" s="430" t="s">
        <v>1011</v>
      </c>
      <c r="C32" s="426" t="s">
        <v>1010</v>
      </c>
      <c r="D32" s="332">
        <v>132000</v>
      </c>
      <c r="E32" s="429"/>
      <c r="F32" s="429"/>
      <c r="G32" s="332"/>
      <c r="H32" s="83"/>
    </row>
    <row r="33" spans="1:8" ht="15" customHeight="1">
      <c r="A33" s="40">
        <v>26</v>
      </c>
      <c r="B33" s="430" t="s">
        <v>969</v>
      </c>
      <c r="C33" s="426" t="s">
        <v>1012</v>
      </c>
      <c r="D33" s="332">
        <v>6104</v>
      </c>
      <c r="E33" s="429"/>
      <c r="F33" s="429"/>
      <c r="G33" s="332">
        <v>1221</v>
      </c>
      <c r="H33" s="83"/>
    </row>
    <row r="34" spans="1:8" ht="15" customHeight="1">
      <c r="A34" s="40">
        <v>27</v>
      </c>
      <c r="B34" s="425" t="s">
        <v>1013</v>
      </c>
      <c r="C34" s="426" t="s">
        <v>1014</v>
      </c>
      <c r="D34" s="332">
        <v>46418</v>
      </c>
      <c r="E34" s="429"/>
      <c r="F34" s="429"/>
      <c r="G34" s="332"/>
      <c r="H34" s="83"/>
    </row>
    <row r="35" spans="1:8" ht="15" customHeight="1">
      <c r="A35" s="40">
        <v>28</v>
      </c>
      <c r="B35" s="425" t="s">
        <v>1015</v>
      </c>
      <c r="C35" s="426" t="s">
        <v>1016</v>
      </c>
      <c r="D35" s="332">
        <v>2530800</v>
      </c>
      <c r="E35" s="429"/>
      <c r="F35" s="429"/>
      <c r="G35" s="332">
        <v>506160</v>
      </c>
      <c r="H35" s="83"/>
    </row>
    <row r="36" spans="1:8" ht="15" customHeight="1">
      <c r="A36" s="40">
        <v>29</v>
      </c>
      <c r="B36" s="430" t="s">
        <v>969</v>
      </c>
      <c r="C36" s="426" t="s">
        <v>1017</v>
      </c>
      <c r="D36" s="332">
        <v>5029</v>
      </c>
      <c r="E36" s="429"/>
      <c r="F36" s="429"/>
      <c r="G36" s="332">
        <v>1006</v>
      </c>
      <c r="H36" s="83"/>
    </row>
    <row r="37" spans="1:8" ht="15" customHeight="1">
      <c r="A37" s="40">
        <v>30</v>
      </c>
      <c r="B37" s="430" t="s">
        <v>1018</v>
      </c>
      <c r="C37" s="426" t="s">
        <v>1019</v>
      </c>
      <c r="D37" s="332">
        <v>2305340</v>
      </c>
      <c r="E37" s="429"/>
      <c r="F37" s="429"/>
      <c r="G37" s="332">
        <v>461068</v>
      </c>
      <c r="H37" s="83"/>
    </row>
    <row r="38" spans="1:8" ht="15" customHeight="1">
      <c r="A38" s="40">
        <v>31</v>
      </c>
      <c r="B38" s="425" t="s">
        <v>1020</v>
      </c>
      <c r="C38" s="426" t="s">
        <v>1021</v>
      </c>
      <c r="D38" s="332">
        <v>45856</v>
      </c>
      <c r="E38" s="429"/>
      <c r="F38" s="429"/>
      <c r="G38" s="332"/>
      <c r="H38" s="83"/>
    </row>
    <row r="39" spans="1:8" ht="15" customHeight="1">
      <c r="A39" s="40">
        <v>32</v>
      </c>
      <c r="B39" s="430" t="s">
        <v>969</v>
      </c>
      <c r="C39" s="426" t="s">
        <v>1022</v>
      </c>
      <c r="D39" s="332">
        <v>4633</v>
      </c>
      <c r="E39" s="429"/>
      <c r="F39" s="429"/>
      <c r="G39" s="332">
        <v>927</v>
      </c>
      <c r="H39" s="83"/>
    </row>
    <row r="40" spans="1:8" ht="15" customHeight="1">
      <c r="A40" s="40">
        <v>33</v>
      </c>
      <c r="B40" s="430" t="s">
        <v>1023</v>
      </c>
      <c r="C40" s="426" t="s">
        <v>1024</v>
      </c>
      <c r="D40" s="332">
        <v>13603</v>
      </c>
      <c r="E40" s="429"/>
      <c r="F40" s="429"/>
      <c r="G40" s="332"/>
      <c r="H40" s="83"/>
    </row>
    <row r="41" spans="1:8" ht="15" customHeight="1">
      <c r="A41" s="40">
        <v>34</v>
      </c>
      <c r="B41" s="430" t="s">
        <v>1025</v>
      </c>
      <c r="C41" s="426" t="s">
        <v>1026</v>
      </c>
      <c r="D41" s="332">
        <v>18192</v>
      </c>
      <c r="E41" s="429"/>
      <c r="F41" s="429"/>
      <c r="G41" s="332"/>
      <c r="H41" s="83"/>
    </row>
    <row r="42" spans="1:8" ht="15" customHeight="1">
      <c r="A42" s="40">
        <v>35</v>
      </c>
      <c r="B42" s="430" t="s">
        <v>1027</v>
      </c>
      <c r="C42" s="426" t="s">
        <v>1028</v>
      </c>
      <c r="D42" s="332">
        <v>61297</v>
      </c>
      <c r="E42" s="429"/>
      <c r="F42" s="429"/>
      <c r="G42" s="332"/>
      <c r="H42" s="83"/>
    </row>
    <row r="43" spans="1:8" ht="15" customHeight="1">
      <c r="A43" s="40">
        <v>36</v>
      </c>
      <c r="B43" s="430" t="s">
        <v>1029</v>
      </c>
      <c r="C43" s="426" t="s">
        <v>1028</v>
      </c>
      <c r="D43" s="332">
        <v>3466</v>
      </c>
      <c r="E43" s="429"/>
      <c r="F43" s="429"/>
      <c r="G43" s="332"/>
      <c r="H43" s="83"/>
    </row>
    <row r="44" spans="1:8" ht="15" customHeight="1">
      <c r="A44" s="40">
        <v>37</v>
      </c>
      <c r="B44" s="430" t="s">
        <v>1030</v>
      </c>
      <c r="C44" s="426" t="s">
        <v>1028</v>
      </c>
      <c r="D44" s="332">
        <v>2196000</v>
      </c>
      <c r="E44" s="429"/>
      <c r="F44" s="429"/>
      <c r="G44" s="332">
        <v>439200</v>
      </c>
      <c r="H44" s="83"/>
    </row>
    <row r="45" spans="1:8" ht="15" customHeight="1">
      <c r="A45" s="40">
        <v>38</v>
      </c>
      <c r="B45" s="430" t="s">
        <v>1031</v>
      </c>
      <c r="C45" s="426" t="s">
        <v>1032</v>
      </c>
      <c r="D45" s="332">
        <v>250000</v>
      </c>
      <c r="E45" s="429"/>
      <c r="F45" s="429"/>
      <c r="G45" s="332">
        <v>50000</v>
      </c>
      <c r="H45" s="83"/>
    </row>
    <row r="46" spans="1:8" ht="15" customHeight="1">
      <c r="A46" s="40">
        <v>39</v>
      </c>
      <c r="B46" s="430" t="s">
        <v>1033</v>
      </c>
      <c r="C46" s="426" t="s">
        <v>1034</v>
      </c>
      <c r="D46" s="332">
        <v>45557</v>
      </c>
      <c r="E46" s="429"/>
      <c r="F46" s="429"/>
      <c r="G46" s="332"/>
      <c r="H46" s="83"/>
    </row>
    <row r="47" spans="1:8" ht="15" customHeight="1">
      <c r="A47" s="40">
        <v>40</v>
      </c>
      <c r="B47" s="430" t="s">
        <v>1035</v>
      </c>
      <c r="C47" s="426" t="s">
        <v>1036</v>
      </c>
      <c r="D47" s="332">
        <v>1977120</v>
      </c>
      <c r="E47" s="429"/>
      <c r="F47" s="429"/>
      <c r="G47" s="332">
        <v>395424</v>
      </c>
      <c r="H47" s="83"/>
    </row>
    <row r="48" spans="1:8" ht="15" customHeight="1">
      <c r="A48" s="40">
        <v>41</v>
      </c>
      <c r="B48" s="430" t="s">
        <v>1037</v>
      </c>
      <c r="C48" s="426" t="s">
        <v>1038</v>
      </c>
      <c r="D48" s="332">
        <v>127300</v>
      </c>
      <c r="E48" s="429"/>
      <c r="F48" s="429"/>
      <c r="G48" s="332">
        <v>25460</v>
      </c>
      <c r="H48" s="83"/>
    </row>
    <row r="49" spans="1:8" ht="15" customHeight="1">
      <c r="A49" s="40">
        <v>42</v>
      </c>
      <c r="B49" s="425" t="s">
        <v>1039</v>
      </c>
      <c r="C49" s="426" t="s">
        <v>1038</v>
      </c>
      <c r="D49" s="332">
        <v>45739</v>
      </c>
      <c r="E49" s="429"/>
      <c r="F49" s="429"/>
      <c r="G49" s="332"/>
      <c r="H49" s="83"/>
    </row>
    <row r="50" spans="1:8" ht="15" customHeight="1">
      <c r="A50" s="40">
        <v>43</v>
      </c>
      <c r="B50" s="430" t="s">
        <v>1040</v>
      </c>
      <c r="C50" s="426" t="s">
        <v>1041</v>
      </c>
      <c r="D50" s="332">
        <v>-2196000</v>
      </c>
      <c r="E50" s="429"/>
      <c r="F50" s="429"/>
      <c r="G50" s="332">
        <v>-439200</v>
      </c>
      <c r="H50" s="83"/>
    </row>
    <row r="51" spans="1:8" ht="15" customHeight="1">
      <c r="A51" s="40">
        <v>44</v>
      </c>
      <c r="B51" s="430" t="s">
        <v>1042</v>
      </c>
      <c r="C51" s="426" t="s">
        <v>1043</v>
      </c>
      <c r="D51" s="332">
        <v>-1977120</v>
      </c>
      <c r="E51" s="429"/>
      <c r="F51" s="429"/>
      <c r="G51" s="332">
        <v>-395424</v>
      </c>
      <c r="H51" s="83"/>
    </row>
    <row r="52" spans="1:8" ht="15" customHeight="1">
      <c r="A52" s="40">
        <v>45</v>
      </c>
      <c r="B52" s="425" t="s">
        <v>969</v>
      </c>
      <c r="C52" s="426" t="s">
        <v>1044</v>
      </c>
      <c r="D52" s="332">
        <v>5152</v>
      </c>
      <c r="E52" s="429"/>
      <c r="F52" s="429"/>
      <c r="G52" s="332">
        <v>1030</v>
      </c>
      <c r="H52" s="83"/>
    </row>
    <row r="53" spans="1:8" ht="15" customHeight="1">
      <c r="A53" s="40">
        <v>46</v>
      </c>
      <c r="B53" s="430" t="s">
        <v>969</v>
      </c>
      <c r="C53" s="426" t="s">
        <v>1045</v>
      </c>
      <c r="D53" s="332">
        <v>8045</v>
      </c>
      <c r="E53" s="429"/>
      <c r="F53" s="429"/>
      <c r="G53" s="332">
        <v>1609</v>
      </c>
      <c r="H53" s="83"/>
    </row>
    <row r="54" spans="1:8" ht="15" customHeight="1">
      <c r="A54" s="40">
        <v>47</v>
      </c>
      <c r="B54" s="430" t="s">
        <v>1046</v>
      </c>
      <c r="C54" s="426" t="s">
        <v>1047</v>
      </c>
      <c r="D54" s="332">
        <v>2154934</v>
      </c>
      <c r="E54" s="429"/>
      <c r="F54" s="429"/>
      <c r="G54" s="332">
        <v>430987</v>
      </c>
      <c r="H54" s="83"/>
    </row>
    <row r="55" spans="1:8" ht="15" customHeight="1">
      <c r="A55" s="40">
        <v>48</v>
      </c>
      <c r="B55" s="430" t="s">
        <v>1048</v>
      </c>
      <c r="C55" s="426" t="s">
        <v>1049</v>
      </c>
      <c r="D55" s="332">
        <v>2567066</v>
      </c>
      <c r="E55" s="429"/>
      <c r="F55" s="429"/>
      <c r="G55" s="332">
        <v>513413</v>
      </c>
      <c r="H55" s="83"/>
    </row>
    <row r="56" spans="1:8" ht="15" customHeight="1">
      <c r="A56" s="40">
        <v>49</v>
      </c>
      <c r="B56" s="430" t="s">
        <v>1050</v>
      </c>
      <c r="C56" s="426" t="s">
        <v>1049</v>
      </c>
      <c r="D56" s="332">
        <v>46519</v>
      </c>
      <c r="E56" s="429"/>
      <c r="F56" s="429"/>
      <c r="G56" s="332"/>
      <c r="H56" s="83"/>
    </row>
    <row r="57" spans="1:8" ht="15" customHeight="1">
      <c r="A57" s="40">
        <v>50</v>
      </c>
      <c r="B57" s="430" t="s">
        <v>1051</v>
      </c>
      <c r="C57" s="426" t="s">
        <v>1052</v>
      </c>
      <c r="D57" s="332">
        <v>2718040</v>
      </c>
      <c r="E57" s="429"/>
      <c r="F57" s="429"/>
      <c r="G57" s="332">
        <v>543608</v>
      </c>
      <c r="H57" s="83"/>
    </row>
    <row r="58" spans="1:8" ht="15" customHeight="1">
      <c r="A58" s="40">
        <v>51</v>
      </c>
      <c r="B58" s="430" t="s">
        <v>1053</v>
      </c>
      <c r="C58" s="426" t="s">
        <v>1054</v>
      </c>
      <c r="D58" s="332">
        <v>-7440039</v>
      </c>
      <c r="E58" s="429"/>
      <c r="F58" s="429"/>
      <c r="G58" s="332">
        <v>-1488008</v>
      </c>
      <c r="H58" s="83"/>
    </row>
    <row r="59" spans="1:8" ht="15" customHeight="1">
      <c r="A59" s="40">
        <v>52</v>
      </c>
      <c r="B59" s="430" t="s">
        <v>969</v>
      </c>
      <c r="C59" s="426" t="s">
        <v>1055</v>
      </c>
      <c r="D59" s="332">
        <v>4858</v>
      </c>
      <c r="E59" s="429"/>
      <c r="F59" s="429"/>
      <c r="G59" s="332">
        <v>972</v>
      </c>
      <c r="H59" s="83"/>
    </row>
    <row r="60" spans="1:8" ht="15" customHeight="1">
      <c r="A60" s="40">
        <v>53</v>
      </c>
      <c r="B60" s="430" t="s">
        <v>1056</v>
      </c>
      <c r="C60" s="426" t="s">
        <v>1057</v>
      </c>
      <c r="D60" s="427">
        <v>123382</v>
      </c>
      <c r="E60" s="429"/>
      <c r="F60" s="429"/>
      <c r="G60" s="332"/>
      <c r="H60" s="83"/>
    </row>
    <row r="61" spans="1:8" ht="15" customHeight="1">
      <c r="A61" s="40">
        <v>54</v>
      </c>
      <c r="B61" s="425" t="s">
        <v>1058</v>
      </c>
      <c r="C61" s="426" t="s">
        <v>1059</v>
      </c>
      <c r="D61" s="427">
        <v>46323</v>
      </c>
      <c r="E61" s="429"/>
      <c r="F61" s="429"/>
      <c r="G61" s="332"/>
      <c r="H61" s="83"/>
    </row>
    <row r="62" spans="1:8" ht="15" customHeight="1">
      <c r="A62" s="40">
        <v>55</v>
      </c>
      <c r="B62" s="430" t="s">
        <v>1060</v>
      </c>
      <c r="C62" s="426" t="s">
        <v>1061</v>
      </c>
      <c r="D62" s="332">
        <v>2135853</v>
      </c>
      <c r="E62" s="429"/>
      <c r="F62" s="429"/>
      <c r="G62" s="332">
        <v>427171</v>
      </c>
      <c r="H62" s="83"/>
    </row>
    <row r="63" spans="1:8" ht="15" customHeight="1">
      <c r="A63" s="40">
        <v>56</v>
      </c>
      <c r="B63" s="425" t="s">
        <v>1062</v>
      </c>
      <c r="C63" s="426" t="s">
        <v>1063</v>
      </c>
      <c r="D63" s="332">
        <v>2453453</v>
      </c>
      <c r="E63" s="429"/>
      <c r="F63" s="429"/>
      <c r="G63" s="332">
        <v>490690</v>
      </c>
      <c r="H63" s="83"/>
    </row>
    <row r="64" spans="1:8" ht="15" customHeight="1">
      <c r="A64" s="40">
        <v>57</v>
      </c>
      <c r="B64" s="425" t="s">
        <v>1064</v>
      </c>
      <c r="C64" s="426" t="s">
        <v>1065</v>
      </c>
      <c r="D64" s="332">
        <v>2162901</v>
      </c>
      <c r="E64" s="429"/>
      <c r="F64" s="429"/>
      <c r="G64" s="332">
        <v>432580</v>
      </c>
      <c r="H64" s="83"/>
    </row>
    <row r="65" spans="1:8" ht="15" customHeight="1">
      <c r="A65" s="40">
        <v>58</v>
      </c>
      <c r="B65" s="430" t="s">
        <v>1066</v>
      </c>
      <c r="C65" s="426" t="s">
        <v>1067</v>
      </c>
      <c r="D65" s="332">
        <v>46376</v>
      </c>
      <c r="E65" s="429"/>
      <c r="F65" s="429"/>
      <c r="G65" s="332"/>
      <c r="H65" s="83"/>
    </row>
    <row r="66" spans="1:8" ht="15" customHeight="1">
      <c r="A66" s="40">
        <v>59</v>
      </c>
      <c r="B66" s="430" t="s">
        <v>1068</v>
      </c>
      <c r="C66" s="426" t="s">
        <v>1069</v>
      </c>
      <c r="D66" s="332">
        <v>-6752207</v>
      </c>
      <c r="E66" s="429"/>
      <c r="F66" s="429"/>
      <c r="G66" s="332">
        <v>-1350441</v>
      </c>
      <c r="H66" s="83"/>
    </row>
    <row r="67" spans="1:8" ht="15" customHeight="1">
      <c r="A67" s="40">
        <v>60</v>
      </c>
      <c r="B67" s="430" t="s">
        <v>969</v>
      </c>
      <c r="C67" s="426" t="s">
        <v>1070</v>
      </c>
      <c r="D67" s="332">
        <v>6623</v>
      </c>
      <c r="E67" s="429"/>
      <c r="F67" s="429"/>
      <c r="G67" s="332">
        <v>1325</v>
      </c>
      <c r="H67" s="83"/>
    </row>
    <row r="68" spans="1:8" ht="15" customHeight="1">
      <c r="A68" s="40">
        <v>61</v>
      </c>
      <c r="B68" s="430" t="s">
        <v>1071</v>
      </c>
      <c r="C68" s="426" t="s">
        <v>1072</v>
      </c>
      <c r="D68" s="332">
        <v>5833</v>
      </c>
      <c r="E68" s="429"/>
      <c r="F68" s="429"/>
      <c r="G68" s="332">
        <v>1167</v>
      </c>
      <c r="H68" s="83"/>
    </row>
    <row r="69" spans="1:8" ht="15" customHeight="1">
      <c r="A69" s="40">
        <v>62</v>
      </c>
      <c r="B69" s="425" t="s">
        <v>1073</v>
      </c>
      <c r="C69" s="426" t="s">
        <v>1074</v>
      </c>
      <c r="D69" s="332">
        <v>743750</v>
      </c>
      <c r="E69" s="429"/>
      <c r="F69" s="429"/>
      <c r="G69" s="332">
        <v>148750</v>
      </c>
      <c r="H69" s="83"/>
    </row>
    <row r="70" spans="1:8" ht="15" customHeight="1">
      <c r="A70" s="40">
        <v>63</v>
      </c>
      <c r="B70" s="425" t="s">
        <v>1075</v>
      </c>
      <c r="C70" s="426" t="s">
        <v>1076</v>
      </c>
      <c r="D70" s="332">
        <v>2009185</v>
      </c>
      <c r="E70" s="429"/>
      <c r="F70" s="429"/>
      <c r="G70" s="332">
        <v>401837</v>
      </c>
      <c r="H70" s="83"/>
    </row>
    <row r="71" spans="1:8" ht="15" customHeight="1">
      <c r="A71" s="40">
        <v>64</v>
      </c>
      <c r="B71" s="430" t="s">
        <v>1077</v>
      </c>
      <c r="C71" s="426" t="s">
        <v>1078</v>
      </c>
      <c r="D71" s="332">
        <v>670833</v>
      </c>
      <c r="E71" s="429"/>
      <c r="F71" s="429"/>
      <c r="G71" s="332">
        <v>134167</v>
      </c>
      <c r="H71" s="83"/>
    </row>
    <row r="72" spans="1:8" ht="15" customHeight="1">
      <c r="A72" s="40">
        <v>65</v>
      </c>
      <c r="B72" s="430" t="s">
        <v>1079</v>
      </c>
      <c r="C72" s="426" t="s">
        <v>1080</v>
      </c>
      <c r="D72" s="332">
        <v>46514</v>
      </c>
      <c r="E72" s="429"/>
      <c r="F72" s="429"/>
      <c r="G72" s="332"/>
      <c r="H72" s="83"/>
    </row>
    <row r="73" spans="1:8" ht="15" customHeight="1">
      <c r="A73" s="40">
        <v>66</v>
      </c>
      <c r="B73" s="430" t="s">
        <v>1081</v>
      </c>
      <c r="C73" s="426" t="s">
        <v>1082</v>
      </c>
      <c r="D73" s="332">
        <v>507000</v>
      </c>
      <c r="E73" s="429"/>
      <c r="F73" s="429"/>
      <c r="G73" s="332">
        <v>101400</v>
      </c>
      <c r="H73" s="83"/>
    </row>
    <row r="74" spans="1:8" ht="15" customHeight="1">
      <c r="A74" s="40">
        <v>67</v>
      </c>
      <c r="B74" s="63"/>
      <c r="C74" s="63"/>
      <c r="D74" s="332"/>
      <c r="E74" s="429"/>
      <c r="F74" s="429"/>
      <c r="G74" s="332"/>
      <c r="H74" s="83"/>
    </row>
    <row r="75" spans="1:8" ht="15" customHeight="1">
      <c r="A75" s="40">
        <v>68</v>
      </c>
      <c r="B75" s="63"/>
      <c r="C75" s="63"/>
      <c r="D75" s="332"/>
      <c r="E75" s="429"/>
      <c r="F75" s="429"/>
      <c r="G75" s="332"/>
      <c r="H75" s="83"/>
    </row>
    <row r="76" spans="1:8" ht="15" customHeight="1">
      <c r="A76" s="40">
        <v>69</v>
      </c>
      <c r="B76" s="63"/>
      <c r="C76" s="63"/>
      <c r="D76" s="332"/>
      <c r="E76" s="429"/>
      <c r="F76" s="429"/>
      <c r="G76" s="332"/>
      <c r="H76" s="83"/>
    </row>
    <row r="77" spans="1:8" ht="15" customHeight="1">
      <c r="A77" s="40">
        <v>70</v>
      </c>
      <c r="B77" s="63"/>
      <c r="C77" s="63"/>
      <c r="D77" s="332"/>
      <c r="E77" s="429"/>
      <c r="F77" s="429"/>
      <c r="G77" s="332"/>
      <c r="H77" s="83"/>
    </row>
    <row r="78" spans="1:8" ht="15" customHeight="1">
      <c r="A78" s="40"/>
      <c r="B78" s="63"/>
      <c r="C78" s="63"/>
      <c r="D78" s="332"/>
      <c r="E78" s="429"/>
      <c r="F78" s="429"/>
      <c r="G78" s="332"/>
      <c r="H78" s="83"/>
    </row>
    <row r="79" spans="1:8" ht="15" customHeight="1">
      <c r="A79" s="40"/>
      <c r="B79" s="63"/>
      <c r="C79" s="63"/>
      <c r="D79" s="332"/>
      <c r="E79" s="429"/>
      <c r="F79" s="429"/>
      <c r="G79" s="332"/>
      <c r="H79" s="83"/>
    </row>
    <row r="80" spans="1:8" ht="19.5" customHeight="1">
      <c r="A80" s="453" t="s">
        <v>243</v>
      </c>
      <c r="B80" s="454"/>
      <c r="C80" s="455"/>
      <c r="D80" s="431">
        <f>SUM(D8:D79)</f>
        <v>12571322</v>
      </c>
      <c r="E80" s="431">
        <f>SUM(E8:E79)</f>
        <v>0</v>
      </c>
      <c r="F80" s="431">
        <f>SUM(F8:F79)</f>
        <v>0</v>
      </c>
      <c r="G80" s="431">
        <f>SUM(G8:G79)</f>
        <v>1861133</v>
      </c>
      <c r="H80" s="365"/>
    </row>
    <row r="81" spans="1:8" ht="13.5" customHeight="1">
      <c r="A81" s="147"/>
      <c r="B81" s="209"/>
      <c r="C81" s="209"/>
      <c r="D81" s="356"/>
      <c r="E81" s="209"/>
      <c r="F81" s="209"/>
      <c r="G81" s="356"/>
      <c r="H81" s="147"/>
    </row>
    <row r="82" spans="1:8" s="1" customFormat="1" ht="13.5" customHeight="1">
      <c r="A82" s="6"/>
      <c r="B82" s="208"/>
      <c r="C82" s="456" t="s">
        <v>290</v>
      </c>
      <c r="D82" s="456"/>
      <c r="E82" s="208"/>
      <c r="F82" s="208"/>
      <c r="G82" s="343"/>
      <c r="H82" s="6"/>
    </row>
    <row r="83" spans="1:8" s="1" customFormat="1" ht="13.5" customHeight="1">
      <c r="A83" s="6"/>
      <c r="B83" s="208"/>
      <c r="C83" s="456"/>
      <c r="D83" s="456"/>
      <c r="E83" s="208"/>
      <c r="F83" s="208"/>
      <c r="G83" s="343"/>
      <c r="H83" s="6"/>
    </row>
    <row r="84" spans="1:8" ht="13.5" customHeight="1">
      <c r="A84" s="1"/>
      <c r="H84" s="1"/>
    </row>
    <row r="85" spans="1:8" ht="13.5" customHeight="1">
      <c r="A85" s="1"/>
      <c r="H85" s="1"/>
    </row>
    <row r="86" spans="1:8" ht="13.5" customHeight="1">
      <c r="A86" s="1"/>
      <c r="H86" s="1"/>
    </row>
    <row r="87" spans="1:8" ht="13.5" customHeight="1">
      <c r="A87" s="1"/>
      <c r="H87" s="1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9">
    <mergeCell ref="A80:C80"/>
    <mergeCell ref="C82:D82"/>
    <mergeCell ref="C83:D83"/>
    <mergeCell ref="A3:H3"/>
    <mergeCell ref="A5:A7"/>
    <mergeCell ref="B5:C6"/>
    <mergeCell ref="F5:F7"/>
    <mergeCell ref="G5:G7"/>
    <mergeCell ref="H5:H7"/>
  </mergeCells>
  <printOptions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CCS</cp:lastModifiedBy>
  <cp:lastPrinted>2013-03-17T08:34:13Z</cp:lastPrinted>
  <dcterms:created xsi:type="dcterms:W3CDTF">1996-10-14T23:33:28Z</dcterms:created>
  <dcterms:modified xsi:type="dcterms:W3CDTF">2013-03-17T20:58:44Z</dcterms:modified>
  <cp:category/>
  <cp:version/>
  <cp:contentType/>
  <cp:contentStatus/>
</cp:coreProperties>
</file>