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60" tabRatio="823" firstSheet="1" activeTab="5"/>
  </bookViews>
  <sheets>
    <sheet name="Centro 08" sheetId="1" r:id="rId1"/>
    <sheet name="Kopertina" sheetId="2" r:id="rId2"/>
    <sheet name="Aktivet" sheetId="3" r:id="rId3"/>
    <sheet name="Pasivet" sheetId="4" r:id="rId4"/>
    <sheet name="Rezultati" sheetId="5" r:id="rId5"/>
    <sheet name="KAP." sheetId="6" r:id="rId6"/>
    <sheet name="M.Indirekte" sheetId="7" r:id="rId7"/>
    <sheet name="Shenimet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<sst xmlns="http://schemas.openxmlformats.org/spreadsheetml/2006/main" count="493" uniqueCount="320">
  <si>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</si>
  <si>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</si>
  <si>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</si>
  <si>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</si>
  <si>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</si>
  <si>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</si>
  <si>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</si>
  <si>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</si>
  <si>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</si>
  <si>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</si>
  <si>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</si>
  <si>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</si>
  <si>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</si>
  <si>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</si>
  <si>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</si>
  <si>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</si>
  <si>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</si>
  <si>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</si>
  <si>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</si>
  <si>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</si>
  <si>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</si>
  <si>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</si>
  <si>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</si>
  <si>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</si>
  <si>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</si>
  <si>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</si>
  <si>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</si>
  <si>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</si>
  <si>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</si>
  <si>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</si>
  <si>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</si>
  <si>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</si>
  <si>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</si>
  <si>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</si>
  <si>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</si>
  <si>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</si>
  <si>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</si>
  <si>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</si>
  <si>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</si>
  <si>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</si>
  <si>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</si>
  <si>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</si>
  <si>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</si>
  <si>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</si>
  <si>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</si>
  <si>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</si>
  <si>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</si>
  <si>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</si>
  <si>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</si>
  <si>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</si>
  <si>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</si>
  <si>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</si>
  <si>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</si>
  <si>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</si>
  <si>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</si>
  <si>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</si>
  <si>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</si>
  <si>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</si>
  <si>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</si>
  <si>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Totali i te Ardhurave dhe Shpenzimeve financiare</t>
  </si>
  <si>
    <t>Shpenzimet e tatimit mbi fitimin</t>
  </si>
  <si>
    <t>Te pagushme ndaj punonjesve</t>
  </si>
  <si>
    <t>Pozicioni i rregulluar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</si>
  <si>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</si>
  <si>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</si>
  <si>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</si>
  <si>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</si>
  <si>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</si>
  <si>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</si>
  <si>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</si>
  <si>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</si>
  <si>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</si>
  <si>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</si>
  <si>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</si>
  <si>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</si>
  <si>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</si>
  <si>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</si>
  <si>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</si>
  <si>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</si>
  <si>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</si>
  <si>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</si>
  <si>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</si>
  <si>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</si>
  <si>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</si>
  <si>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</si>
  <si>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</si>
  <si>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</si>
  <si>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</si>
  <si>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</si>
  <si>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</si>
  <si>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</si>
  <si>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</si>
  <si>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</si>
  <si>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</si>
  <si>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</si>
  <si>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</si>
  <si>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</si>
  <si>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</si>
  <si>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</si>
  <si>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</si>
  <si>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</si>
  <si>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</si>
  <si>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</si>
  <si>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</si>
  <si>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</si>
  <si>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</si>
  <si>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</si>
  <si>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</si>
  <si>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</si>
  <si>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</si>
  <si>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</si>
  <si>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</si>
  <si>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</si>
  <si>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</si>
  <si>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</si>
  <si>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</si>
  <si>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</si>
  <si>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</si>
  <si>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</si>
  <si>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</si>
  <si>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</si>
  <si>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</si>
  <si>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</si>
  <si>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</si>
  <si>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</si>
  <si>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</si>
  <si>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</si>
  <si>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</si>
  <si>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</si>
  <si>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</si>
  <si>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</si>
  <si>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</si>
  <si>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</si>
  <si>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</si>
  <si>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</si>
  <si>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</si>
  <si>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</si>
  <si>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</si>
  <si>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</si>
  <si>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</si>
  <si>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</si>
  <si>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</si>
  <si>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</si>
  <si>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</si>
  <si>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</si>
  <si>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</si>
  <si>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</si>
  <si>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</si>
  <si>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</si>
  <si>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</si>
  <si>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</si>
  <si>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</si>
  <si>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</si>
  <si>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</si>
  <si>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</si>
  <si>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</si>
  <si>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</si>
  <si>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</si>
  <si>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</si>
  <si>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</si>
  <si>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</si>
  <si>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</si>
  <si>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</si>
  <si>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</si>
  <si>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</si>
  <si>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</si>
  <si>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</si>
  <si>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</si>
  <si>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</si>
  <si>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</si>
  <si>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</si>
  <si>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</si>
  <si>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</si>
  <si>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</si>
  <si>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</si>
  <si>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</si>
  <si>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</si>
  <si>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</si>
  <si>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</si>
  <si>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</si>
  <si>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</si>
  <si>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</si>
  <si>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</si>
  <si>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</si>
  <si>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</si>
  <si>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</si>
  <si>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</si>
  <si>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657 penalitete</t>
  </si>
  <si>
    <t>Te ardhura dhe shpenzime te tjera financiare (Gjoba)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</si>
  <si>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</si>
  <si>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</si>
  <si>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</si>
  <si>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</si>
  <si>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</si>
  <si>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</si>
  <si>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</si>
  <si>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</si>
  <si>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</si>
  <si>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</si>
  <si>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</si>
  <si>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</si>
  <si>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</si>
  <si>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</si>
  <si>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</si>
  <si>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</si>
  <si>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</si>
  <si>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</si>
  <si>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</si>
  <si>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</si>
  <si>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</si>
  <si>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</si>
  <si>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</si>
  <si>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</si>
  <si>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neto nga aktivitetet e shfrytezimit</t>
  </si>
  <si>
    <t>Blerja e njesisese kontrolluar X minus parate e Arketuara</t>
  </si>
  <si>
    <t>Emertimi dhe Forma ligjore</t>
  </si>
  <si>
    <t>Po</t>
  </si>
  <si>
    <t>Jo</t>
  </si>
  <si>
    <t>Ne   Leke</t>
  </si>
  <si>
    <t>Rezerva statutore</t>
  </si>
  <si>
    <t>Materiale te para</t>
  </si>
  <si>
    <t>Produkt i gatshem</t>
  </si>
  <si>
    <t>Mallra</t>
  </si>
  <si>
    <t>Parapagime te dhena</t>
  </si>
  <si>
    <t>Parapagime te marra</t>
  </si>
  <si>
    <t>Div. per tu shperndare</t>
  </si>
  <si>
    <t>Qera financiare</t>
  </si>
  <si>
    <t>Shpenzime te per.ardh</t>
  </si>
  <si>
    <t>Ardh.per.ardhshme</t>
  </si>
  <si>
    <t>N/trajtime pergjithshme</t>
  </si>
  <si>
    <t>Mirembajtje riparime</t>
  </si>
  <si>
    <t>Prime te sigurimit</t>
  </si>
  <si>
    <t>Personel jashte ndermarje</t>
  </si>
  <si>
    <t>Publicitet reklama</t>
  </si>
  <si>
    <t>Trans.udhetime dieta</t>
  </si>
  <si>
    <t>Shpenzime postare</t>
  </si>
  <si>
    <t xml:space="preserve">Transport per blerje </t>
  </si>
  <si>
    <t>Transport per shitje</t>
  </si>
  <si>
    <t>Taksa doganore</t>
  </si>
  <si>
    <t>Tatime te tjera</t>
  </si>
  <si>
    <t>Shpenz.pritje percjellje</t>
  </si>
  <si>
    <t>Dorezim punime dhe sherbi</t>
  </si>
  <si>
    <t>Shitja mallra</t>
  </si>
  <si>
    <t>Te tjera shitje</t>
  </si>
  <si>
    <t>Ndr.gj.produkti i gatshem</t>
  </si>
  <si>
    <t>Shitje AAM</t>
  </si>
  <si>
    <t>Inventari i Imet</t>
  </si>
  <si>
    <t>Emri i Mire</t>
  </si>
  <si>
    <t xml:space="preserve">Shpenzime te zhvillimit </t>
  </si>
  <si>
    <t xml:space="preserve">Te tjera </t>
  </si>
  <si>
    <t>Amortizimi i AAJM</t>
  </si>
  <si>
    <t>Paraardhese</t>
  </si>
  <si>
    <t xml:space="preserve">             3. Pasqyra e levizjeve ne kapitalet e veta  per periudhen</t>
  </si>
  <si>
    <t xml:space="preserve">                         Kapitali aksionar qe i perket aksionareve te shoqerise meme</t>
  </si>
  <si>
    <t xml:space="preserve">Primi i aksionit </t>
  </si>
  <si>
    <t>Aksione te thesarit</t>
  </si>
  <si>
    <t>Rezerva statutore dhe ligjore</t>
  </si>
  <si>
    <t>Fitimi i pa- shperndare</t>
  </si>
  <si>
    <t>Totali</t>
  </si>
  <si>
    <t>Efekti i ndryshimeve ne politikat kontabel</t>
  </si>
  <si>
    <t>Fitimi neto i periudhes kontabel</t>
  </si>
  <si>
    <t>Dividentet e paguar / deklaruar</t>
  </si>
  <si>
    <t xml:space="preserve"> Transferime ne rezerven e detyrueshme ligjore</t>
  </si>
  <si>
    <t>Emetim i kapitalit aksionar</t>
  </si>
  <si>
    <t xml:space="preserve"> Rezerva rivleresimi i AAGJ</t>
  </si>
  <si>
    <t xml:space="preserve"> Blerje aksionesh thesari</t>
  </si>
  <si>
    <t>Tatim fitimi i paguar</t>
  </si>
  <si>
    <t>MM te perfituara nga aktivitetet (shp.te periudhave te ardhme)</t>
  </si>
  <si>
    <t>Parapagimet e arketuara</t>
  </si>
  <si>
    <t>Tatim fitimi i llogaritur</t>
  </si>
  <si>
    <t>Punime ne proces</t>
  </si>
  <si>
    <t>SHUMA</t>
  </si>
  <si>
    <t xml:space="preserve">       Hartuesit</t>
  </si>
  <si>
    <t>Zylfie SULCAJ     Petrit LLAPI</t>
  </si>
  <si>
    <t xml:space="preserve">         Kontabilistet e Miratuar</t>
  </si>
  <si>
    <t>Viti   2012</t>
  </si>
  <si>
    <t>01.01.2012</t>
  </si>
  <si>
    <t>31,12,2012</t>
  </si>
  <si>
    <t>Pasqyrat    Financiare    te    Vitit   2012</t>
  </si>
  <si>
    <t>Pasqyra   e   te   Ardhurave   dhe   Shpenzimeve     2012</t>
  </si>
  <si>
    <t xml:space="preserve">                                  01 Janar - 31 Dhjetor 2012</t>
  </si>
  <si>
    <t>Pozicioni me 31 dhjetor 2012</t>
  </si>
  <si>
    <t>Pasqyra   e   Fluksit   Monetar  -  Metoda  Indirekte   2012</t>
  </si>
  <si>
    <t>Pozicioni me 31 dhjetor 2011</t>
  </si>
  <si>
    <t>" LAZAJ 2002 " SHPK.</t>
  </si>
  <si>
    <t>K56410203K</t>
  </si>
  <si>
    <t>Sheshi i Flamurit prane BKT</t>
  </si>
  <si>
    <t xml:space="preserve">NDERTIM </t>
  </si>
  <si>
    <t>Shoqeria  " LAZAJ 2002 " SHPK.</t>
  </si>
  <si>
    <t>Moisi LAZAJ</t>
  </si>
  <si>
    <t>Analiza e Klienteve 2012</t>
  </si>
  <si>
    <t>Mak 2010</t>
  </si>
  <si>
    <t>Punimet ne Proces Banesat Qytetare</t>
  </si>
  <si>
    <t>Flamingo 2</t>
  </si>
  <si>
    <t>Kalaja Uji i Ftohte</t>
  </si>
  <si>
    <t>Ambulanca</t>
  </si>
  <si>
    <t>Kisha</t>
  </si>
  <si>
    <t>Shuma e punimeve ne proces 31.12.2012</t>
  </si>
  <si>
    <t>Detyrime tatimore per Tvsh-ne (Me gjithe vleresimin)</t>
  </si>
  <si>
    <t>TOTALI</t>
  </si>
  <si>
    <t>Te ardhura te tjera nga veprimtaria e shfrytezimit (Rivleresimi nga Kontrolli)</t>
  </si>
  <si>
    <t>Te ardhura dhe shpenzime te tjera financiare (Provigjon)</t>
  </si>
  <si>
    <t>KapitalI Themeltar</t>
  </si>
  <si>
    <t>Fitimi ushtrimit</t>
  </si>
  <si>
    <t>Zmadhim kapitali</t>
  </si>
  <si>
    <t>Kaluar tek fitimi i pashperndare</t>
  </si>
  <si>
    <t xml:space="preserve">ADMINISTRATORI </t>
  </si>
  <si>
    <t>MM neto e perdorur ne veprimtarite Financiare (Provigjon)</t>
  </si>
  <si>
    <t>Analiza e Shpenzimeve te tjera</t>
  </si>
  <si>
    <t>Uje</t>
  </si>
  <si>
    <t>Audit bilanci</t>
  </si>
  <si>
    <t>ZRPP</t>
  </si>
  <si>
    <t>Sig.Ndertese</t>
  </si>
  <si>
    <t>Noterizime</t>
  </si>
  <si>
    <t>Shpenzime telefonike</t>
  </si>
  <si>
    <t>Energji Elektrike</t>
  </si>
  <si>
    <t>Kalaja</t>
  </si>
  <si>
    <t>Turi MZ</t>
  </si>
  <si>
    <t>Gjendja me 31.12.2012</t>
  </si>
  <si>
    <t>Blerje toke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</si>
</sst>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_-* #,##0_L_e_k_-;\-* #,##0_L_e_k_-;_-* &quot;-&quot;??_L_e_k_-;_-@_-"/>
    <numFmt numFmtId="188" formatCode="_-* #,##0_-;\-* #,##0_-;_-* &quot;-&quot;??_-;_-@_-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26"/>
      <name val="Arial Narrow"/>
      <family val="2"/>
    </font>
    <font>
      <sz val="26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i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23" applyFont="1" applyFill="1">
      <alignment/>
      <protection/>
    </xf>
    <xf numFmtId="0" fontId="0" fillId="0" borderId="0" xfId="22" applyFont="1" applyFill="1">
      <alignment/>
      <protection/>
    </xf>
    <xf numFmtId="0" fontId="7" fillId="0" borderId="0" xfId="23" applyFont="1" applyFill="1">
      <alignment/>
      <protection/>
    </xf>
    <xf numFmtId="0" fontId="8" fillId="0" borderId="0" xfId="23" applyFont="1" applyFill="1">
      <alignment/>
      <protection/>
    </xf>
    <xf numFmtId="0" fontId="9" fillId="0" borderId="0" xfId="23" applyFont="1" applyFill="1">
      <alignment/>
      <protection/>
    </xf>
    <xf numFmtId="0" fontId="10" fillId="0" borderId="6" xfId="23" applyFont="1" applyFill="1" applyBorder="1" applyAlignment="1">
      <alignment horizontal="center"/>
      <protection/>
    </xf>
    <xf numFmtId="0" fontId="10" fillId="0" borderId="7" xfId="23" applyFont="1" applyFill="1" applyBorder="1" applyAlignment="1">
      <alignment horizontal="center"/>
      <protection/>
    </xf>
    <xf numFmtId="0" fontId="11" fillId="0" borderId="8" xfId="23" applyFont="1" applyFill="1" applyBorder="1" applyAlignment="1">
      <alignment horizontal="center"/>
      <protection/>
    </xf>
    <xf numFmtId="0" fontId="11" fillId="0" borderId="9" xfId="23" applyFont="1" applyFill="1" applyBorder="1" applyAlignment="1">
      <alignment horizontal="center"/>
      <protection/>
    </xf>
    <xf numFmtId="0" fontId="10" fillId="0" borderId="10" xfId="23" applyFont="1" applyFill="1" applyBorder="1" applyAlignment="1">
      <alignment horizontal="center"/>
      <protection/>
    </xf>
    <xf numFmtId="0" fontId="12" fillId="0" borderId="6" xfId="23" applyFont="1" applyFill="1" applyBorder="1">
      <alignment/>
      <protection/>
    </xf>
    <xf numFmtId="3" fontId="12" fillId="0" borderId="6" xfId="17" applyNumberFormat="1" applyFont="1" applyFill="1" applyBorder="1" applyAlignment="1">
      <alignment/>
    </xf>
    <xf numFmtId="3" fontId="12" fillId="0" borderId="11" xfId="17" applyNumberFormat="1" applyFont="1" applyFill="1" applyBorder="1" applyAlignment="1">
      <alignment/>
    </xf>
    <xf numFmtId="3" fontId="12" fillId="0" borderId="12" xfId="17" applyNumberFormat="1" applyFont="1" applyFill="1" applyBorder="1" applyAlignment="1">
      <alignment/>
    </xf>
    <xf numFmtId="0" fontId="12" fillId="0" borderId="0" xfId="22" applyFont="1" applyFill="1">
      <alignment/>
      <protection/>
    </xf>
    <xf numFmtId="3" fontId="12" fillId="0" borderId="0" xfId="22" applyNumberFormat="1" applyFont="1" applyFill="1">
      <alignment/>
      <protection/>
    </xf>
    <xf numFmtId="3" fontId="12" fillId="0" borderId="13" xfId="17" applyNumberFormat="1" applyFont="1" applyFill="1" applyBorder="1" applyAlignment="1">
      <alignment/>
    </xf>
    <xf numFmtId="0" fontId="3" fillId="0" borderId="0" xfId="22" applyFont="1" applyFill="1">
      <alignment/>
      <protection/>
    </xf>
    <xf numFmtId="3" fontId="10" fillId="0" borderId="0" xfId="22" applyNumberFormat="1" applyFont="1" applyFill="1">
      <alignment/>
      <protection/>
    </xf>
    <xf numFmtId="3" fontId="3" fillId="0" borderId="0" xfId="22" applyNumberFormat="1" applyFont="1" applyFill="1">
      <alignment/>
      <protection/>
    </xf>
    <xf numFmtId="3" fontId="0" fillId="0" borderId="0" xfId="22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6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180" fontId="0" fillId="0" borderId="7" xfId="0" applyNumberFormat="1" applyFont="1" applyBorder="1" applyAlignment="1">
      <alignment horizontal="left" vertical="center"/>
    </xf>
    <xf numFmtId="3" fontId="0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6" fillId="0" borderId="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12" fillId="0" borderId="7" xfId="17" applyNumberFormat="1" applyFont="1" applyFill="1" applyBorder="1" applyAlignment="1">
      <alignment/>
    </xf>
    <xf numFmtId="3" fontId="12" fillId="0" borderId="20" xfId="17" applyNumberFormat="1" applyFont="1" applyFill="1" applyBorder="1" applyAlignment="1">
      <alignment/>
    </xf>
    <xf numFmtId="3" fontId="12" fillId="0" borderId="21" xfId="17" applyNumberFormat="1" applyFont="1" applyFill="1" applyBorder="1" applyAlignment="1">
      <alignment/>
    </xf>
    <xf numFmtId="3" fontId="12" fillId="0" borderId="10" xfId="17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179" fontId="16" fillId="0" borderId="0" xfId="15" applyFont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6" xfId="0" applyFont="1" applyBorder="1" applyAlignment="1">
      <alignment/>
    </xf>
    <xf numFmtId="181" fontId="16" fillId="0" borderId="27" xfId="15" applyNumberFormat="1" applyFont="1" applyBorder="1" applyAlignment="1">
      <alignment/>
    </xf>
    <xf numFmtId="181" fontId="16" fillId="0" borderId="28" xfId="15" applyNumberFormat="1" applyFont="1" applyBorder="1" applyAlignment="1">
      <alignment/>
    </xf>
    <xf numFmtId="0" fontId="0" fillId="0" borderId="26" xfId="0" applyFont="1" applyBorder="1" applyAlignment="1">
      <alignment vertical="center" wrapText="1"/>
    </xf>
    <xf numFmtId="181" fontId="0" fillId="0" borderId="27" xfId="15" applyNumberFormat="1" applyFont="1" applyBorder="1" applyAlignment="1">
      <alignment vertical="center" wrapText="1"/>
    </xf>
    <xf numFmtId="0" fontId="0" fillId="0" borderId="26" xfId="0" applyFont="1" applyBorder="1" applyAlignment="1">
      <alignment/>
    </xf>
    <xf numFmtId="181" fontId="0" fillId="0" borderId="27" xfId="15" applyNumberFormat="1" applyFont="1" applyBorder="1" applyAlignment="1">
      <alignment/>
    </xf>
    <xf numFmtId="0" fontId="0" fillId="0" borderId="26" xfId="0" applyFont="1" applyBorder="1" applyAlignment="1">
      <alignment horizontal="left" vertical="center" wrapText="1"/>
    </xf>
    <xf numFmtId="0" fontId="16" fillId="0" borderId="29" xfId="0" applyFont="1" applyBorder="1" applyAlignment="1">
      <alignment vertical="center" wrapText="1"/>
    </xf>
    <xf numFmtId="181" fontId="16" fillId="0" borderId="30" xfId="15" applyNumberFormat="1" applyFont="1" applyBorder="1" applyAlignment="1">
      <alignment vertical="center" wrapText="1"/>
    </xf>
    <xf numFmtId="181" fontId="16" fillId="0" borderId="31" xfId="15" applyNumberFormat="1" applyFont="1" applyBorder="1" applyAlignment="1">
      <alignment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0" fontId="0" fillId="0" borderId="3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0" fillId="0" borderId="1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0" xfId="0" applyFont="1" applyAlignment="1">
      <alignment/>
    </xf>
    <xf numFmtId="14" fontId="5" fillId="0" borderId="4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left"/>
    </xf>
    <xf numFmtId="0" fontId="0" fillId="0" borderId="33" xfId="0" applyFont="1" applyBorder="1" applyAlignment="1">
      <alignment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/>
    </xf>
    <xf numFmtId="0" fontId="16" fillId="0" borderId="17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25" fillId="0" borderId="1" xfId="0" applyFont="1" applyBorder="1" applyAlignment="1">
      <alignment/>
    </xf>
    <xf numFmtId="0" fontId="17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3" fontId="25" fillId="0" borderId="0" xfId="0" applyNumberFormat="1" applyFont="1" applyAlignment="1">
      <alignment/>
    </xf>
    <xf numFmtId="0" fontId="25" fillId="0" borderId="1" xfId="0" applyFont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1" xfId="0" applyFont="1" applyBorder="1" applyAlignment="1">
      <alignment/>
    </xf>
    <xf numFmtId="3" fontId="1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omma_Book1" xfId="17"/>
    <cellStyle name="Currency" xfId="18"/>
    <cellStyle name="Currency [0]" xfId="19"/>
    <cellStyle name="Followed Hyperlink" xfId="20"/>
    <cellStyle name="Hyperlink" xfId="21"/>
    <cellStyle name="Normal_01.Centralizatori  model 08" xfId="22"/>
    <cellStyle name="Normal_Book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10\Desktop\LAZAJ%202002%20(ZYLI)\BILANCI%202012%20LAZAJ%202002%20(ZYLI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o 08"/>
      <sheetName val="Kopertina"/>
      <sheetName val="Aktivet"/>
      <sheetName val="Pasivet"/>
      <sheetName val="Rezultati"/>
      <sheetName val="M.Indirekte"/>
      <sheetName val="prodh proces"/>
      <sheetName val="SHITJ FLM2"/>
      <sheetName val="KAP."/>
      <sheetName val="Inventari"/>
      <sheetName val="Sheet1"/>
    </sheetNames>
    <sheetDataSet>
      <sheetData sheetId="2">
        <row r="2">
          <cell r="B2" t="str">
            <v>Shoqeria  "Lazaj 2002 "  SHPK.</v>
          </cell>
        </row>
        <row r="50">
          <cell r="H50" t="str">
            <v>MOISI LAZAJ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workbookViewId="0" topLeftCell="A1">
      <selection activeCell="AB13" sqref="AB13"/>
    </sheetView>
  </sheetViews>
  <sheetFormatPr defaultColWidth="9.140625" defaultRowHeight="12.75"/>
  <cols>
    <col min="1" max="1" width="5.28125" style="12" customWidth="1"/>
    <col min="2" max="2" width="15.7109375" style="12" customWidth="1"/>
    <col min="3" max="22" width="9.140625" style="12" customWidth="1"/>
    <col min="23" max="23" width="5.28125" style="12" customWidth="1"/>
    <col min="24" max="24" width="15.7109375" style="12" customWidth="1"/>
    <col min="25" max="16384" width="9.140625" style="12" customWidth="1"/>
  </cols>
  <sheetData>
    <row r="1" spans="1:23" ht="19.5" thickBot="1">
      <c r="A1" s="11"/>
      <c r="C1" s="13"/>
      <c r="D1" s="14"/>
      <c r="E1" s="13"/>
      <c r="F1" s="13"/>
      <c r="G1" s="15" t="s">
        <v>132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1"/>
    </row>
    <row r="2" spans="1:24" ht="12.75">
      <c r="A2" s="16" t="s">
        <v>133</v>
      </c>
      <c r="B2" s="16" t="s">
        <v>134</v>
      </c>
      <c r="C2" s="16" t="s">
        <v>135</v>
      </c>
      <c r="D2" s="16" t="s">
        <v>29</v>
      </c>
      <c r="E2" s="16" t="s">
        <v>28</v>
      </c>
      <c r="F2" s="16" t="s">
        <v>136</v>
      </c>
      <c r="G2" s="16" t="s">
        <v>137</v>
      </c>
      <c r="H2" s="16" t="s">
        <v>138</v>
      </c>
      <c r="I2" s="16" t="s">
        <v>139</v>
      </c>
      <c r="J2" s="16" t="s">
        <v>140</v>
      </c>
      <c r="K2" s="17"/>
      <c r="L2" s="18" t="s">
        <v>141</v>
      </c>
      <c r="M2" s="19" t="s">
        <v>142</v>
      </c>
      <c r="N2" s="20"/>
      <c r="O2" s="16" t="s">
        <v>140</v>
      </c>
      <c r="P2" s="16" t="s">
        <v>139</v>
      </c>
      <c r="Q2" s="16" t="s">
        <v>138</v>
      </c>
      <c r="R2" s="16" t="s">
        <v>137</v>
      </c>
      <c r="S2" s="16" t="s">
        <v>136</v>
      </c>
      <c r="T2" s="16" t="s">
        <v>28</v>
      </c>
      <c r="U2" s="16" t="s">
        <v>29</v>
      </c>
      <c r="V2" s="16" t="s">
        <v>135</v>
      </c>
      <c r="W2" s="16" t="s">
        <v>133</v>
      </c>
      <c r="X2" s="16" t="s">
        <v>134</v>
      </c>
    </row>
    <row r="3" spans="1:24" ht="13.5">
      <c r="A3" s="21">
        <v>101</v>
      </c>
      <c r="B3" s="21" t="s">
        <v>143</v>
      </c>
      <c r="C3" s="22"/>
      <c r="D3" s="22"/>
      <c r="E3" s="22"/>
      <c r="F3" s="22"/>
      <c r="G3" s="22"/>
      <c r="H3" s="22"/>
      <c r="I3" s="22">
        <f aca="true" t="shared" si="0" ref="I3:I71">C3+D3+E3+F3+G3+H3</f>
        <v>0</v>
      </c>
      <c r="J3" s="22"/>
      <c r="K3" s="153">
        <f aca="true" t="shared" si="1" ref="K3:K82">(I3+J3)-(O3+P3)</f>
        <v>0</v>
      </c>
      <c r="L3" s="154"/>
      <c r="M3" s="155"/>
      <c r="N3" s="156">
        <f aca="true" t="shared" si="2" ref="N3:N82">(O3+P3)-(I3+J3)</f>
        <v>0</v>
      </c>
      <c r="O3" s="22"/>
      <c r="P3" s="22">
        <f aca="true" t="shared" si="3" ref="P3:P71">Q3+R3+S3+T3+U3+V3</f>
        <v>0</v>
      </c>
      <c r="Q3" s="22"/>
      <c r="R3" s="22"/>
      <c r="S3" s="22"/>
      <c r="T3" s="22"/>
      <c r="U3" s="22"/>
      <c r="V3" s="22"/>
      <c r="W3" s="21">
        <v>101</v>
      </c>
      <c r="X3" s="21" t="s">
        <v>143</v>
      </c>
    </row>
    <row r="4" spans="1:24" ht="13.5">
      <c r="A4" s="21">
        <v>1071</v>
      </c>
      <c r="B4" s="21" t="s">
        <v>144</v>
      </c>
      <c r="C4" s="22"/>
      <c r="D4" s="22"/>
      <c r="E4" s="22"/>
      <c r="F4" s="22"/>
      <c r="G4" s="22"/>
      <c r="H4" s="22"/>
      <c r="I4" s="22">
        <f t="shared" si="0"/>
        <v>0</v>
      </c>
      <c r="J4" s="22"/>
      <c r="K4" s="153">
        <f>(I4+J4)-(O4+P4)</f>
        <v>0</v>
      </c>
      <c r="L4" s="154"/>
      <c r="M4" s="155"/>
      <c r="N4" s="156">
        <f t="shared" si="2"/>
        <v>0</v>
      </c>
      <c r="O4" s="22"/>
      <c r="P4" s="22">
        <f t="shared" si="3"/>
        <v>0</v>
      </c>
      <c r="Q4" s="22"/>
      <c r="R4" s="22"/>
      <c r="S4" s="22"/>
      <c r="T4" s="22"/>
      <c r="U4" s="22"/>
      <c r="V4" s="22"/>
      <c r="W4" s="21">
        <v>1071</v>
      </c>
      <c r="X4" s="21" t="s">
        <v>144</v>
      </c>
    </row>
    <row r="5" spans="1:24" ht="13.5">
      <c r="A5" s="21">
        <v>1073</v>
      </c>
      <c r="B5" s="21" t="s">
        <v>219</v>
      </c>
      <c r="C5" s="22"/>
      <c r="D5" s="22"/>
      <c r="E5" s="22"/>
      <c r="F5" s="22"/>
      <c r="G5" s="22"/>
      <c r="H5" s="22"/>
      <c r="I5" s="22">
        <f t="shared" si="0"/>
        <v>0</v>
      </c>
      <c r="J5" s="22"/>
      <c r="K5" s="153">
        <f>(I5+J5)-(O5+P5)</f>
        <v>0</v>
      </c>
      <c r="L5" s="154"/>
      <c r="M5" s="155"/>
      <c r="N5" s="156">
        <f t="shared" si="2"/>
        <v>0</v>
      </c>
      <c r="O5" s="22"/>
      <c r="P5" s="22">
        <f t="shared" si="3"/>
        <v>0</v>
      </c>
      <c r="Q5" s="22"/>
      <c r="R5" s="22"/>
      <c r="S5" s="22"/>
      <c r="T5" s="22"/>
      <c r="U5" s="22"/>
      <c r="V5" s="22"/>
      <c r="W5" s="21">
        <v>1073</v>
      </c>
      <c r="X5" s="21" t="s">
        <v>219</v>
      </c>
    </row>
    <row r="6" spans="1:24" ht="13.5">
      <c r="A6" s="21">
        <v>1078</v>
      </c>
      <c r="B6" s="21" t="s">
        <v>145</v>
      </c>
      <c r="C6" s="22"/>
      <c r="D6" s="22"/>
      <c r="E6" s="22"/>
      <c r="F6" s="22"/>
      <c r="G6" s="22"/>
      <c r="H6" s="22"/>
      <c r="I6" s="22">
        <f t="shared" si="0"/>
        <v>0</v>
      </c>
      <c r="J6" s="22"/>
      <c r="K6" s="153">
        <f>(I6+J6)-(O6+P6)</f>
        <v>0</v>
      </c>
      <c r="L6" s="154"/>
      <c r="M6" s="155"/>
      <c r="N6" s="156">
        <f t="shared" si="2"/>
        <v>0</v>
      </c>
      <c r="O6" s="22"/>
      <c r="P6" s="22">
        <f t="shared" si="3"/>
        <v>0</v>
      </c>
      <c r="Q6" s="22"/>
      <c r="R6" s="22"/>
      <c r="S6" s="22"/>
      <c r="T6" s="22"/>
      <c r="U6" s="22"/>
      <c r="V6" s="22"/>
      <c r="W6" s="21">
        <v>1078</v>
      </c>
      <c r="X6" s="21" t="s">
        <v>145</v>
      </c>
    </row>
    <row r="7" spans="1:24" ht="13.5">
      <c r="A7" s="21">
        <v>108</v>
      </c>
      <c r="B7" s="21" t="s">
        <v>146</v>
      </c>
      <c r="C7" s="22"/>
      <c r="D7" s="22"/>
      <c r="E7" s="22"/>
      <c r="F7" s="22"/>
      <c r="G7" s="22"/>
      <c r="H7" s="22"/>
      <c r="I7" s="22">
        <f t="shared" si="0"/>
        <v>0</v>
      </c>
      <c r="J7" s="22"/>
      <c r="K7" s="153">
        <f t="shared" si="1"/>
        <v>0</v>
      </c>
      <c r="L7" s="154"/>
      <c r="M7" s="155"/>
      <c r="N7" s="156">
        <f t="shared" si="2"/>
        <v>0</v>
      </c>
      <c r="O7" s="22"/>
      <c r="P7" s="22">
        <f t="shared" si="3"/>
        <v>0</v>
      </c>
      <c r="Q7" s="22"/>
      <c r="R7" s="22"/>
      <c r="S7" s="22"/>
      <c r="T7" s="22"/>
      <c r="U7" s="22"/>
      <c r="V7" s="22"/>
      <c r="W7" s="21">
        <v>108</v>
      </c>
      <c r="X7" s="21" t="s">
        <v>146</v>
      </c>
    </row>
    <row r="8" spans="1:24" ht="13.5">
      <c r="A8" s="21">
        <v>109</v>
      </c>
      <c r="B8" s="21" t="s">
        <v>147</v>
      </c>
      <c r="C8" s="22"/>
      <c r="D8" s="22"/>
      <c r="E8" s="22"/>
      <c r="F8" s="22"/>
      <c r="G8" s="22"/>
      <c r="H8" s="22"/>
      <c r="I8" s="22">
        <f t="shared" si="0"/>
        <v>0</v>
      </c>
      <c r="J8" s="22"/>
      <c r="K8" s="153">
        <f t="shared" si="1"/>
        <v>0</v>
      </c>
      <c r="L8" s="154"/>
      <c r="M8" s="155"/>
      <c r="N8" s="156">
        <f t="shared" si="2"/>
        <v>0</v>
      </c>
      <c r="O8" s="22"/>
      <c r="P8" s="22">
        <f t="shared" si="3"/>
        <v>0</v>
      </c>
      <c r="Q8" s="22"/>
      <c r="R8" s="22"/>
      <c r="S8" s="22"/>
      <c r="T8" s="22"/>
      <c r="U8" s="22"/>
      <c r="V8" s="22"/>
      <c r="W8" s="21">
        <v>109</v>
      </c>
      <c r="X8" s="21" t="s">
        <v>147</v>
      </c>
    </row>
    <row r="9" spans="1:24" ht="13.5">
      <c r="A9" s="21">
        <v>201</v>
      </c>
      <c r="B9" s="21" t="s">
        <v>247</v>
      </c>
      <c r="C9" s="22"/>
      <c r="D9" s="22"/>
      <c r="E9" s="22"/>
      <c r="F9" s="22"/>
      <c r="G9" s="22"/>
      <c r="H9" s="22"/>
      <c r="I9" s="22">
        <f t="shared" si="0"/>
        <v>0</v>
      </c>
      <c r="J9" s="22"/>
      <c r="K9" s="153">
        <f t="shared" si="1"/>
        <v>0</v>
      </c>
      <c r="L9" s="154"/>
      <c r="M9" s="155"/>
      <c r="N9" s="156">
        <f t="shared" si="2"/>
        <v>0</v>
      </c>
      <c r="O9" s="22"/>
      <c r="P9" s="22">
        <f t="shared" si="3"/>
        <v>0</v>
      </c>
      <c r="Q9" s="22"/>
      <c r="R9" s="22"/>
      <c r="S9" s="22"/>
      <c r="T9" s="22"/>
      <c r="U9" s="22"/>
      <c r="V9" s="22"/>
      <c r="W9" s="21">
        <v>201</v>
      </c>
      <c r="X9" s="21" t="s">
        <v>247</v>
      </c>
    </row>
    <row r="10" spans="1:24" ht="13.5">
      <c r="A10" s="21">
        <v>203</v>
      </c>
      <c r="B10" s="21" t="s">
        <v>248</v>
      </c>
      <c r="C10" s="22"/>
      <c r="D10" s="22"/>
      <c r="E10" s="22"/>
      <c r="F10" s="22"/>
      <c r="G10" s="22"/>
      <c r="H10" s="22"/>
      <c r="I10" s="22">
        <f t="shared" si="0"/>
        <v>0</v>
      </c>
      <c r="J10" s="22"/>
      <c r="K10" s="153">
        <f t="shared" si="1"/>
        <v>0</v>
      </c>
      <c r="L10" s="154"/>
      <c r="M10" s="155"/>
      <c r="N10" s="156">
        <f t="shared" si="2"/>
        <v>0</v>
      </c>
      <c r="O10" s="22"/>
      <c r="P10" s="22">
        <f t="shared" si="3"/>
        <v>0</v>
      </c>
      <c r="Q10" s="22"/>
      <c r="R10" s="22"/>
      <c r="S10" s="22"/>
      <c r="T10" s="22"/>
      <c r="U10" s="22"/>
      <c r="V10" s="22"/>
      <c r="W10" s="21">
        <v>203</v>
      </c>
      <c r="X10" s="21" t="s">
        <v>248</v>
      </c>
    </row>
    <row r="11" spans="1:24" ht="13.5">
      <c r="A11" s="21">
        <v>208</v>
      </c>
      <c r="B11" s="21" t="s">
        <v>249</v>
      </c>
      <c r="C11" s="22"/>
      <c r="D11" s="22"/>
      <c r="E11" s="22"/>
      <c r="F11" s="22"/>
      <c r="G11" s="22"/>
      <c r="H11" s="22"/>
      <c r="I11" s="22">
        <f t="shared" si="0"/>
        <v>0</v>
      </c>
      <c r="J11" s="22"/>
      <c r="K11" s="153">
        <f t="shared" si="1"/>
        <v>0</v>
      </c>
      <c r="L11" s="154"/>
      <c r="M11" s="155"/>
      <c r="N11" s="156">
        <f t="shared" si="2"/>
        <v>0</v>
      </c>
      <c r="O11" s="22"/>
      <c r="P11" s="22">
        <f t="shared" si="3"/>
        <v>0</v>
      </c>
      <c r="Q11" s="22"/>
      <c r="R11" s="22"/>
      <c r="S11" s="22"/>
      <c r="T11" s="22"/>
      <c r="U11" s="22"/>
      <c r="V11" s="22"/>
      <c r="W11" s="21">
        <v>208</v>
      </c>
      <c r="X11" s="21" t="s">
        <v>249</v>
      </c>
    </row>
    <row r="12" spans="1:24" ht="13.5">
      <c r="A12" s="21">
        <v>280</v>
      </c>
      <c r="B12" s="21" t="s">
        <v>250</v>
      </c>
      <c r="C12" s="22"/>
      <c r="D12" s="22"/>
      <c r="E12" s="22"/>
      <c r="F12" s="22"/>
      <c r="G12" s="22"/>
      <c r="H12" s="22"/>
      <c r="I12" s="22">
        <f t="shared" si="0"/>
        <v>0</v>
      </c>
      <c r="J12" s="22"/>
      <c r="K12" s="153">
        <f t="shared" si="1"/>
        <v>0</v>
      </c>
      <c r="L12" s="154"/>
      <c r="M12" s="155"/>
      <c r="N12" s="156">
        <f t="shared" si="2"/>
        <v>0</v>
      </c>
      <c r="O12" s="22"/>
      <c r="P12" s="22">
        <f t="shared" si="3"/>
        <v>0</v>
      </c>
      <c r="Q12" s="22"/>
      <c r="R12" s="22"/>
      <c r="S12" s="22"/>
      <c r="T12" s="22"/>
      <c r="U12" s="22"/>
      <c r="V12" s="22"/>
      <c r="W12" s="21">
        <v>280</v>
      </c>
      <c r="X12" s="21" t="s">
        <v>250</v>
      </c>
    </row>
    <row r="13" spans="1:24" ht="13.5">
      <c r="A13" s="21">
        <v>211</v>
      </c>
      <c r="B13" s="21" t="s">
        <v>23</v>
      </c>
      <c r="C13" s="22"/>
      <c r="D13" s="22"/>
      <c r="E13" s="22"/>
      <c r="F13" s="22"/>
      <c r="G13" s="22"/>
      <c r="H13" s="22"/>
      <c r="I13" s="22">
        <f t="shared" si="0"/>
        <v>0</v>
      </c>
      <c r="J13" s="22"/>
      <c r="K13" s="153">
        <f t="shared" si="1"/>
        <v>0</v>
      </c>
      <c r="L13" s="154"/>
      <c r="M13" s="155"/>
      <c r="N13" s="156">
        <f t="shared" si="2"/>
        <v>0</v>
      </c>
      <c r="O13" s="22"/>
      <c r="P13" s="22">
        <f t="shared" si="3"/>
        <v>0</v>
      </c>
      <c r="Q13" s="22"/>
      <c r="R13" s="22"/>
      <c r="S13" s="22"/>
      <c r="T13" s="22"/>
      <c r="U13" s="22"/>
      <c r="V13" s="22"/>
      <c r="W13" s="21">
        <v>211</v>
      </c>
      <c r="X13" s="21" t="s">
        <v>23</v>
      </c>
    </row>
    <row r="14" spans="1:24" ht="13.5">
      <c r="A14" s="21">
        <v>212</v>
      </c>
      <c r="B14" s="21" t="s">
        <v>5</v>
      </c>
      <c r="C14" s="22"/>
      <c r="D14" s="22"/>
      <c r="E14" s="22"/>
      <c r="F14" s="22"/>
      <c r="G14" s="22"/>
      <c r="H14" s="22"/>
      <c r="I14" s="22">
        <f t="shared" si="0"/>
        <v>0</v>
      </c>
      <c r="J14" s="22"/>
      <c r="K14" s="153">
        <f t="shared" si="1"/>
        <v>0</v>
      </c>
      <c r="L14" s="154"/>
      <c r="M14" s="155"/>
      <c r="N14" s="156">
        <f t="shared" si="2"/>
        <v>0</v>
      </c>
      <c r="O14" s="22"/>
      <c r="P14" s="22">
        <f t="shared" si="3"/>
        <v>0</v>
      </c>
      <c r="Q14" s="22"/>
      <c r="R14" s="22"/>
      <c r="S14" s="22"/>
      <c r="T14" s="22"/>
      <c r="U14" s="22"/>
      <c r="V14" s="22"/>
      <c r="W14" s="21">
        <v>212</v>
      </c>
      <c r="X14" s="21" t="s">
        <v>5</v>
      </c>
    </row>
    <row r="15" spans="1:24" ht="13.5">
      <c r="A15" s="21">
        <v>213</v>
      </c>
      <c r="B15" s="21" t="s">
        <v>148</v>
      </c>
      <c r="C15" s="22"/>
      <c r="D15" s="22"/>
      <c r="E15" s="22"/>
      <c r="F15" s="22"/>
      <c r="G15" s="22"/>
      <c r="H15" s="22"/>
      <c r="I15" s="22">
        <f t="shared" si="0"/>
        <v>0</v>
      </c>
      <c r="J15" s="22"/>
      <c r="K15" s="153">
        <f t="shared" si="1"/>
        <v>0</v>
      </c>
      <c r="L15" s="154"/>
      <c r="M15" s="155"/>
      <c r="N15" s="156">
        <f t="shared" si="2"/>
        <v>0</v>
      </c>
      <c r="O15" s="22"/>
      <c r="P15" s="22">
        <f t="shared" si="3"/>
        <v>0</v>
      </c>
      <c r="Q15" s="22"/>
      <c r="R15" s="22"/>
      <c r="S15" s="22"/>
      <c r="T15" s="22"/>
      <c r="U15" s="22"/>
      <c r="V15" s="22"/>
      <c r="W15" s="21">
        <v>213</v>
      </c>
      <c r="X15" s="21" t="s">
        <v>148</v>
      </c>
    </row>
    <row r="16" spans="1:24" ht="13.5">
      <c r="A16" s="21">
        <v>215</v>
      </c>
      <c r="B16" s="21" t="s">
        <v>149</v>
      </c>
      <c r="C16" s="22"/>
      <c r="D16" s="22"/>
      <c r="E16" s="22"/>
      <c r="F16" s="22"/>
      <c r="G16" s="22"/>
      <c r="H16" s="22"/>
      <c r="I16" s="22">
        <f t="shared" si="0"/>
        <v>0</v>
      </c>
      <c r="J16" s="22"/>
      <c r="K16" s="153">
        <f t="shared" si="1"/>
        <v>0</v>
      </c>
      <c r="L16" s="154"/>
      <c r="M16" s="155"/>
      <c r="N16" s="156">
        <f t="shared" si="2"/>
        <v>0</v>
      </c>
      <c r="O16" s="22"/>
      <c r="P16" s="22">
        <f t="shared" si="3"/>
        <v>0</v>
      </c>
      <c r="Q16" s="22"/>
      <c r="R16" s="22"/>
      <c r="S16" s="22"/>
      <c r="T16" s="22"/>
      <c r="U16" s="22"/>
      <c r="V16" s="22"/>
      <c r="W16" s="21">
        <v>215</v>
      </c>
      <c r="X16" s="21" t="s">
        <v>149</v>
      </c>
    </row>
    <row r="17" spans="1:24" ht="13.5">
      <c r="A17" s="21">
        <v>218</v>
      </c>
      <c r="B17" s="21" t="s">
        <v>150</v>
      </c>
      <c r="C17" s="22"/>
      <c r="D17" s="22"/>
      <c r="E17" s="22"/>
      <c r="F17" s="22"/>
      <c r="G17" s="22"/>
      <c r="H17" s="22"/>
      <c r="I17" s="22">
        <f t="shared" si="0"/>
        <v>0</v>
      </c>
      <c r="J17" s="22"/>
      <c r="K17" s="153">
        <f t="shared" si="1"/>
        <v>0</v>
      </c>
      <c r="L17" s="154"/>
      <c r="M17" s="155"/>
      <c r="N17" s="156">
        <f t="shared" si="2"/>
        <v>0</v>
      </c>
      <c r="O17" s="22"/>
      <c r="P17" s="22">
        <f t="shared" si="3"/>
        <v>0</v>
      </c>
      <c r="Q17" s="22"/>
      <c r="R17" s="22"/>
      <c r="S17" s="22"/>
      <c r="T17" s="22"/>
      <c r="U17" s="22"/>
      <c r="V17" s="22"/>
      <c r="W17" s="21">
        <v>218</v>
      </c>
      <c r="X17" s="21" t="s">
        <v>150</v>
      </c>
    </row>
    <row r="18" spans="1:24" ht="13.5">
      <c r="A18" s="21">
        <v>2812</v>
      </c>
      <c r="B18" s="21" t="s">
        <v>151</v>
      </c>
      <c r="C18" s="22"/>
      <c r="D18" s="22"/>
      <c r="E18" s="22"/>
      <c r="F18" s="22"/>
      <c r="G18" s="22"/>
      <c r="H18" s="22"/>
      <c r="I18" s="22">
        <f t="shared" si="0"/>
        <v>0</v>
      </c>
      <c r="J18" s="22"/>
      <c r="K18" s="153">
        <f t="shared" si="1"/>
        <v>0</v>
      </c>
      <c r="L18" s="154"/>
      <c r="M18" s="155"/>
      <c r="N18" s="156">
        <f t="shared" si="2"/>
        <v>0</v>
      </c>
      <c r="O18" s="22"/>
      <c r="P18" s="22">
        <f t="shared" si="3"/>
        <v>0</v>
      </c>
      <c r="Q18" s="22"/>
      <c r="R18" s="22"/>
      <c r="S18" s="22"/>
      <c r="T18" s="22"/>
      <c r="U18" s="22"/>
      <c r="V18" s="22"/>
      <c r="W18" s="21">
        <v>2812</v>
      </c>
      <c r="X18" s="21" t="s">
        <v>151</v>
      </c>
    </row>
    <row r="19" spans="1:24" ht="13.5">
      <c r="A19" s="21">
        <v>2813</v>
      </c>
      <c r="B19" s="21" t="s">
        <v>152</v>
      </c>
      <c r="C19" s="22"/>
      <c r="D19" s="22"/>
      <c r="E19" s="22"/>
      <c r="F19" s="22"/>
      <c r="G19" s="22"/>
      <c r="H19" s="22"/>
      <c r="I19" s="22">
        <f t="shared" si="0"/>
        <v>0</v>
      </c>
      <c r="J19" s="22"/>
      <c r="K19" s="153">
        <f t="shared" si="1"/>
        <v>0</v>
      </c>
      <c r="L19" s="154"/>
      <c r="M19" s="155"/>
      <c r="N19" s="156">
        <f t="shared" si="2"/>
        <v>0</v>
      </c>
      <c r="O19" s="22"/>
      <c r="P19" s="22">
        <f t="shared" si="3"/>
        <v>0</v>
      </c>
      <c r="Q19" s="22"/>
      <c r="R19" s="22"/>
      <c r="S19" s="22"/>
      <c r="T19" s="22"/>
      <c r="U19" s="22"/>
      <c r="V19" s="22"/>
      <c r="W19" s="21">
        <v>2813</v>
      </c>
      <c r="X19" s="21" t="s">
        <v>152</v>
      </c>
    </row>
    <row r="20" spans="1:24" ht="13.5">
      <c r="A20" s="21">
        <v>2815</v>
      </c>
      <c r="B20" s="21" t="s">
        <v>153</v>
      </c>
      <c r="C20" s="22"/>
      <c r="D20" s="22"/>
      <c r="E20" s="22"/>
      <c r="F20" s="22"/>
      <c r="G20" s="22"/>
      <c r="H20" s="22"/>
      <c r="I20" s="22">
        <f t="shared" si="0"/>
        <v>0</v>
      </c>
      <c r="J20" s="22"/>
      <c r="K20" s="153">
        <f t="shared" si="1"/>
        <v>0</v>
      </c>
      <c r="L20" s="154"/>
      <c r="M20" s="155"/>
      <c r="N20" s="156">
        <f t="shared" si="2"/>
        <v>0</v>
      </c>
      <c r="O20" s="22"/>
      <c r="P20" s="22">
        <f t="shared" si="3"/>
        <v>0</v>
      </c>
      <c r="Q20" s="22"/>
      <c r="R20" s="22"/>
      <c r="S20" s="22"/>
      <c r="T20" s="22"/>
      <c r="U20" s="22"/>
      <c r="V20" s="22"/>
      <c r="W20" s="21">
        <v>2815</v>
      </c>
      <c r="X20" s="21" t="s">
        <v>153</v>
      </c>
    </row>
    <row r="21" spans="1:24" ht="13.5">
      <c r="A21" s="21">
        <v>2818</v>
      </c>
      <c r="B21" s="21" t="s">
        <v>154</v>
      </c>
      <c r="C21" s="22"/>
      <c r="D21" s="22"/>
      <c r="E21" s="22"/>
      <c r="F21" s="22"/>
      <c r="G21" s="22"/>
      <c r="H21" s="22"/>
      <c r="I21" s="22">
        <f t="shared" si="0"/>
        <v>0</v>
      </c>
      <c r="J21" s="22"/>
      <c r="K21" s="153">
        <f t="shared" si="1"/>
        <v>0</v>
      </c>
      <c r="L21" s="154"/>
      <c r="M21" s="155"/>
      <c r="N21" s="156">
        <f t="shared" si="2"/>
        <v>0</v>
      </c>
      <c r="O21" s="22"/>
      <c r="P21" s="22">
        <f t="shared" si="3"/>
        <v>0</v>
      </c>
      <c r="Q21" s="22"/>
      <c r="R21" s="22"/>
      <c r="S21" s="22"/>
      <c r="T21" s="22"/>
      <c r="U21" s="22"/>
      <c r="V21" s="22"/>
      <c r="W21" s="21">
        <v>2818</v>
      </c>
      <c r="X21" s="21" t="s">
        <v>154</v>
      </c>
    </row>
    <row r="22" spans="1:24" ht="13.5">
      <c r="A22" s="21">
        <v>311</v>
      </c>
      <c r="B22" s="21" t="s">
        <v>220</v>
      </c>
      <c r="C22" s="22"/>
      <c r="D22" s="22"/>
      <c r="E22" s="22"/>
      <c r="F22" s="22"/>
      <c r="G22" s="22"/>
      <c r="H22" s="22"/>
      <c r="I22" s="22">
        <f t="shared" si="0"/>
        <v>0</v>
      </c>
      <c r="J22" s="22"/>
      <c r="K22" s="153">
        <f t="shared" si="1"/>
        <v>0</v>
      </c>
      <c r="L22" s="154"/>
      <c r="M22" s="155"/>
      <c r="N22" s="156">
        <f t="shared" si="2"/>
        <v>0</v>
      </c>
      <c r="O22" s="22"/>
      <c r="P22" s="22">
        <f t="shared" si="3"/>
        <v>0</v>
      </c>
      <c r="Q22" s="22"/>
      <c r="R22" s="22"/>
      <c r="S22" s="22"/>
      <c r="T22" s="22"/>
      <c r="U22" s="22"/>
      <c r="V22" s="22"/>
      <c r="W22" s="21">
        <v>311</v>
      </c>
      <c r="X22" s="21" t="s">
        <v>220</v>
      </c>
    </row>
    <row r="23" spans="1:24" ht="13.5">
      <c r="A23" s="21">
        <v>312</v>
      </c>
      <c r="B23" s="21" t="s">
        <v>155</v>
      </c>
      <c r="C23" s="22"/>
      <c r="D23" s="22"/>
      <c r="E23" s="22"/>
      <c r="F23" s="22"/>
      <c r="G23" s="22"/>
      <c r="H23" s="22"/>
      <c r="I23" s="22">
        <f t="shared" si="0"/>
        <v>0</v>
      </c>
      <c r="J23" s="22"/>
      <c r="K23" s="153">
        <f>(I23+J23)-(O23+P23)</f>
        <v>0</v>
      </c>
      <c r="L23" s="154"/>
      <c r="M23" s="155"/>
      <c r="N23" s="156">
        <f t="shared" si="2"/>
        <v>0</v>
      </c>
      <c r="O23" s="22"/>
      <c r="P23" s="22">
        <f t="shared" si="3"/>
        <v>0</v>
      </c>
      <c r="Q23" s="22"/>
      <c r="R23" s="22"/>
      <c r="S23" s="22"/>
      <c r="T23" s="22"/>
      <c r="U23" s="22"/>
      <c r="V23" s="22"/>
      <c r="W23" s="21">
        <v>312</v>
      </c>
      <c r="X23" s="21" t="s">
        <v>155</v>
      </c>
    </row>
    <row r="24" spans="1:24" ht="13.5">
      <c r="A24" s="21">
        <v>327</v>
      </c>
      <c r="B24" s="21" t="s">
        <v>246</v>
      </c>
      <c r="C24" s="22"/>
      <c r="D24" s="22"/>
      <c r="E24" s="22"/>
      <c r="F24" s="22"/>
      <c r="G24" s="22"/>
      <c r="H24" s="22"/>
      <c r="I24" s="22">
        <f t="shared" si="0"/>
        <v>0</v>
      </c>
      <c r="J24" s="22"/>
      <c r="K24" s="153">
        <f>(I24+J24)-(O24+P24)</f>
        <v>0</v>
      </c>
      <c r="L24" s="154"/>
      <c r="M24" s="155"/>
      <c r="N24" s="156">
        <f t="shared" si="2"/>
        <v>0</v>
      </c>
      <c r="O24" s="22"/>
      <c r="P24" s="22">
        <f t="shared" si="3"/>
        <v>0</v>
      </c>
      <c r="Q24" s="22"/>
      <c r="R24" s="22"/>
      <c r="S24" s="22"/>
      <c r="T24" s="22"/>
      <c r="U24" s="22"/>
      <c r="V24" s="22"/>
      <c r="W24" s="21"/>
      <c r="X24" s="21"/>
    </row>
    <row r="25" spans="1:24" ht="13.5">
      <c r="A25" s="21">
        <v>342</v>
      </c>
      <c r="B25" s="21" t="s">
        <v>221</v>
      </c>
      <c r="C25" s="22"/>
      <c r="D25" s="22"/>
      <c r="E25" s="22"/>
      <c r="F25" s="22"/>
      <c r="G25" s="22"/>
      <c r="H25" s="22"/>
      <c r="I25" s="22">
        <f t="shared" si="0"/>
        <v>0</v>
      </c>
      <c r="J25" s="22"/>
      <c r="K25" s="153">
        <f>(I25+J25)-(O25+P25)</f>
        <v>0</v>
      </c>
      <c r="L25" s="154"/>
      <c r="M25" s="155"/>
      <c r="N25" s="156">
        <f t="shared" si="2"/>
        <v>0</v>
      </c>
      <c r="O25" s="22"/>
      <c r="P25" s="22">
        <f t="shared" si="3"/>
        <v>0</v>
      </c>
      <c r="Q25" s="22"/>
      <c r="R25" s="22"/>
      <c r="S25" s="22"/>
      <c r="T25" s="22"/>
      <c r="U25" s="22"/>
      <c r="V25" s="22"/>
      <c r="W25" s="21">
        <v>342</v>
      </c>
      <c r="X25" s="21" t="s">
        <v>221</v>
      </c>
    </row>
    <row r="26" spans="1:24" ht="13.5">
      <c r="A26" s="21">
        <v>351</v>
      </c>
      <c r="B26" s="21" t="s">
        <v>222</v>
      </c>
      <c r="C26" s="22"/>
      <c r="D26" s="22"/>
      <c r="E26" s="22"/>
      <c r="F26" s="22"/>
      <c r="G26" s="22"/>
      <c r="H26" s="22"/>
      <c r="I26" s="22">
        <f t="shared" si="0"/>
        <v>0</v>
      </c>
      <c r="J26" s="22"/>
      <c r="K26" s="153">
        <f t="shared" si="1"/>
        <v>0</v>
      </c>
      <c r="L26" s="154"/>
      <c r="M26" s="155"/>
      <c r="N26" s="156">
        <f t="shared" si="2"/>
        <v>0</v>
      </c>
      <c r="O26" s="22"/>
      <c r="P26" s="22">
        <f t="shared" si="3"/>
        <v>0</v>
      </c>
      <c r="Q26" s="22"/>
      <c r="R26" s="22"/>
      <c r="S26" s="22"/>
      <c r="T26" s="22"/>
      <c r="U26" s="22"/>
      <c r="V26" s="22"/>
      <c r="W26" s="21">
        <v>351</v>
      </c>
      <c r="X26" s="21" t="s">
        <v>222</v>
      </c>
    </row>
    <row r="27" spans="1:24" ht="13.5">
      <c r="A27" s="21">
        <v>401</v>
      </c>
      <c r="B27" s="21" t="s">
        <v>156</v>
      </c>
      <c r="C27" s="22"/>
      <c r="D27" s="22"/>
      <c r="E27" s="22"/>
      <c r="F27" s="22"/>
      <c r="G27" s="22"/>
      <c r="H27" s="22"/>
      <c r="I27" s="22">
        <f t="shared" si="0"/>
        <v>0</v>
      </c>
      <c r="J27" s="22"/>
      <c r="K27" s="153">
        <f t="shared" si="1"/>
        <v>0</v>
      </c>
      <c r="L27" s="154"/>
      <c r="M27" s="155"/>
      <c r="N27" s="156">
        <f t="shared" si="2"/>
        <v>0</v>
      </c>
      <c r="O27" s="22"/>
      <c r="P27" s="22">
        <f t="shared" si="3"/>
        <v>0</v>
      </c>
      <c r="Q27" s="22"/>
      <c r="R27" s="22"/>
      <c r="S27" s="22"/>
      <c r="T27" s="22"/>
      <c r="U27" s="22"/>
      <c r="V27" s="22"/>
      <c r="W27" s="21">
        <v>401</v>
      </c>
      <c r="X27" s="21" t="s">
        <v>156</v>
      </c>
    </row>
    <row r="28" spans="1:24" ht="13.5">
      <c r="A28" s="21">
        <v>409</v>
      </c>
      <c r="B28" s="21" t="s">
        <v>224</v>
      </c>
      <c r="C28" s="22"/>
      <c r="D28" s="22"/>
      <c r="E28" s="22"/>
      <c r="F28" s="22"/>
      <c r="G28" s="22"/>
      <c r="H28" s="22"/>
      <c r="I28" s="22">
        <f t="shared" si="0"/>
        <v>0</v>
      </c>
      <c r="J28" s="22"/>
      <c r="K28" s="153">
        <f t="shared" si="1"/>
        <v>0</v>
      </c>
      <c r="L28" s="154"/>
      <c r="M28" s="155"/>
      <c r="N28" s="156">
        <f t="shared" si="2"/>
        <v>0</v>
      </c>
      <c r="O28" s="22"/>
      <c r="P28" s="22">
        <f t="shared" si="3"/>
        <v>0</v>
      </c>
      <c r="Q28" s="22"/>
      <c r="R28" s="22"/>
      <c r="S28" s="22"/>
      <c r="T28" s="22"/>
      <c r="U28" s="22"/>
      <c r="V28" s="22"/>
      <c r="W28" s="21">
        <v>409</v>
      </c>
      <c r="X28" s="21" t="s">
        <v>224</v>
      </c>
    </row>
    <row r="29" spans="1:24" ht="13.5">
      <c r="A29" s="21">
        <v>411</v>
      </c>
      <c r="B29" s="21" t="s">
        <v>95</v>
      </c>
      <c r="C29" s="22"/>
      <c r="D29" s="22"/>
      <c r="E29" s="22"/>
      <c r="F29" s="22"/>
      <c r="G29" s="22"/>
      <c r="H29" s="22"/>
      <c r="I29" s="22">
        <f t="shared" si="0"/>
        <v>0</v>
      </c>
      <c r="J29" s="22"/>
      <c r="K29" s="153">
        <f t="shared" si="1"/>
        <v>0</v>
      </c>
      <c r="L29" s="154"/>
      <c r="M29" s="155"/>
      <c r="N29" s="156">
        <f t="shared" si="2"/>
        <v>0</v>
      </c>
      <c r="O29" s="22"/>
      <c r="P29" s="22">
        <f t="shared" si="3"/>
        <v>0</v>
      </c>
      <c r="Q29" s="22"/>
      <c r="R29" s="22"/>
      <c r="S29" s="22"/>
      <c r="T29" s="22"/>
      <c r="U29" s="22"/>
      <c r="V29" s="22"/>
      <c r="W29" s="21">
        <v>411</v>
      </c>
      <c r="X29" s="21" t="s">
        <v>95</v>
      </c>
    </row>
    <row r="30" spans="1:24" ht="13.5">
      <c r="A30" s="21">
        <v>418</v>
      </c>
      <c r="B30" s="21" t="s">
        <v>223</v>
      </c>
      <c r="C30" s="22"/>
      <c r="D30" s="22"/>
      <c r="E30" s="22"/>
      <c r="F30" s="22"/>
      <c r="G30" s="22"/>
      <c r="H30" s="22"/>
      <c r="I30" s="22">
        <f t="shared" si="0"/>
        <v>0</v>
      </c>
      <c r="J30" s="22"/>
      <c r="K30" s="153">
        <f t="shared" si="1"/>
        <v>0</v>
      </c>
      <c r="L30" s="154"/>
      <c r="M30" s="155"/>
      <c r="N30" s="156">
        <f t="shared" si="2"/>
        <v>0</v>
      </c>
      <c r="O30" s="22"/>
      <c r="P30" s="22">
        <f t="shared" si="3"/>
        <v>0</v>
      </c>
      <c r="Q30" s="22"/>
      <c r="R30" s="22"/>
      <c r="S30" s="22"/>
      <c r="T30" s="22"/>
      <c r="U30" s="22"/>
      <c r="V30" s="22"/>
      <c r="W30" s="21">
        <v>418</v>
      </c>
      <c r="X30" s="21" t="s">
        <v>223</v>
      </c>
    </row>
    <row r="31" spans="1:24" ht="13.5">
      <c r="A31" s="21">
        <v>421</v>
      </c>
      <c r="B31" s="21" t="s">
        <v>157</v>
      </c>
      <c r="C31" s="22"/>
      <c r="D31" s="22"/>
      <c r="E31" s="22"/>
      <c r="F31" s="22"/>
      <c r="G31" s="22"/>
      <c r="H31" s="22"/>
      <c r="I31" s="22">
        <f t="shared" si="0"/>
        <v>0</v>
      </c>
      <c r="J31" s="22"/>
      <c r="K31" s="153">
        <f t="shared" si="1"/>
        <v>0</v>
      </c>
      <c r="L31" s="154"/>
      <c r="M31" s="155"/>
      <c r="N31" s="156">
        <f t="shared" si="2"/>
        <v>0</v>
      </c>
      <c r="O31" s="22"/>
      <c r="P31" s="22">
        <f t="shared" si="3"/>
        <v>0</v>
      </c>
      <c r="Q31" s="22"/>
      <c r="R31" s="22"/>
      <c r="S31" s="22"/>
      <c r="T31" s="22"/>
      <c r="U31" s="22"/>
      <c r="V31" s="22"/>
      <c r="W31" s="21">
        <v>421</v>
      </c>
      <c r="X31" s="21" t="s">
        <v>157</v>
      </c>
    </row>
    <row r="32" spans="1:24" ht="13.5">
      <c r="A32" s="21">
        <v>431</v>
      </c>
      <c r="B32" s="21" t="s">
        <v>158</v>
      </c>
      <c r="C32" s="22"/>
      <c r="D32" s="22"/>
      <c r="E32" s="22"/>
      <c r="F32" s="22"/>
      <c r="G32" s="22"/>
      <c r="H32" s="22"/>
      <c r="I32" s="22">
        <f t="shared" si="0"/>
        <v>0</v>
      </c>
      <c r="J32" s="22"/>
      <c r="K32" s="153">
        <f t="shared" si="1"/>
        <v>0</v>
      </c>
      <c r="L32" s="154"/>
      <c r="M32" s="155"/>
      <c r="N32" s="156">
        <f t="shared" si="2"/>
        <v>0</v>
      </c>
      <c r="O32" s="22"/>
      <c r="P32" s="22">
        <f t="shared" si="3"/>
        <v>0</v>
      </c>
      <c r="Q32" s="22"/>
      <c r="R32" s="22"/>
      <c r="S32" s="22"/>
      <c r="T32" s="22"/>
      <c r="U32" s="22"/>
      <c r="V32" s="22"/>
      <c r="W32" s="21">
        <v>431</v>
      </c>
      <c r="X32" s="21" t="s">
        <v>158</v>
      </c>
    </row>
    <row r="33" spans="1:24" ht="13.5">
      <c r="A33" s="21">
        <v>442</v>
      </c>
      <c r="B33" s="21" t="s">
        <v>159</v>
      </c>
      <c r="C33" s="22"/>
      <c r="D33" s="22"/>
      <c r="E33" s="22"/>
      <c r="F33" s="22"/>
      <c r="G33" s="22"/>
      <c r="H33" s="22"/>
      <c r="I33" s="22">
        <f t="shared" si="0"/>
        <v>0</v>
      </c>
      <c r="J33" s="22"/>
      <c r="K33" s="153">
        <f t="shared" si="1"/>
        <v>0</v>
      </c>
      <c r="L33" s="154"/>
      <c r="M33" s="155"/>
      <c r="N33" s="156">
        <f t="shared" si="2"/>
        <v>0</v>
      </c>
      <c r="O33" s="22"/>
      <c r="P33" s="22">
        <f t="shared" si="3"/>
        <v>0</v>
      </c>
      <c r="Q33" s="22"/>
      <c r="R33" s="22"/>
      <c r="S33" s="22"/>
      <c r="T33" s="22"/>
      <c r="U33" s="22"/>
      <c r="V33" s="22"/>
      <c r="W33" s="21">
        <v>442</v>
      </c>
      <c r="X33" s="21" t="s">
        <v>159</v>
      </c>
    </row>
    <row r="34" spans="1:24" ht="13.5">
      <c r="A34" s="21">
        <v>444</v>
      </c>
      <c r="B34" s="21" t="s">
        <v>160</v>
      </c>
      <c r="C34" s="22"/>
      <c r="D34" s="22"/>
      <c r="E34" s="22"/>
      <c r="F34" s="22"/>
      <c r="G34" s="22"/>
      <c r="H34" s="22"/>
      <c r="I34" s="22">
        <f t="shared" si="0"/>
        <v>0</v>
      </c>
      <c r="J34" s="22"/>
      <c r="K34" s="153">
        <f t="shared" si="1"/>
        <v>0</v>
      </c>
      <c r="L34" s="154"/>
      <c r="M34" s="155"/>
      <c r="N34" s="156">
        <f t="shared" si="2"/>
        <v>0</v>
      </c>
      <c r="O34" s="22"/>
      <c r="P34" s="22">
        <f t="shared" si="3"/>
        <v>0</v>
      </c>
      <c r="Q34" s="22"/>
      <c r="R34" s="22"/>
      <c r="S34" s="22"/>
      <c r="T34" s="22"/>
      <c r="U34" s="22"/>
      <c r="V34" s="22"/>
      <c r="W34" s="21">
        <v>444</v>
      </c>
      <c r="X34" s="21" t="s">
        <v>160</v>
      </c>
    </row>
    <row r="35" spans="1:24" ht="13.5">
      <c r="A35" s="21">
        <v>445</v>
      </c>
      <c r="B35" s="21" t="s">
        <v>98</v>
      </c>
      <c r="C35" s="22"/>
      <c r="D35" s="22"/>
      <c r="E35" s="22"/>
      <c r="F35" s="22"/>
      <c r="G35" s="22"/>
      <c r="H35" s="22"/>
      <c r="I35" s="22">
        <f t="shared" si="0"/>
        <v>0</v>
      </c>
      <c r="J35" s="22"/>
      <c r="K35" s="153">
        <f t="shared" si="1"/>
        <v>0</v>
      </c>
      <c r="L35" s="154"/>
      <c r="M35" s="155"/>
      <c r="N35" s="156">
        <f t="shared" si="2"/>
        <v>0</v>
      </c>
      <c r="O35" s="22"/>
      <c r="P35" s="22">
        <f t="shared" si="3"/>
        <v>0</v>
      </c>
      <c r="Q35" s="22"/>
      <c r="R35" s="22"/>
      <c r="S35" s="22"/>
      <c r="T35" s="22"/>
      <c r="U35" s="22"/>
      <c r="V35" s="22"/>
      <c r="W35" s="21">
        <v>445</v>
      </c>
      <c r="X35" s="21" t="s">
        <v>98</v>
      </c>
    </row>
    <row r="36" spans="1:24" ht="13.5">
      <c r="A36" s="21">
        <v>449</v>
      </c>
      <c r="B36" s="21" t="s">
        <v>161</v>
      </c>
      <c r="C36" s="22"/>
      <c r="D36" s="22"/>
      <c r="E36" s="22"/>
      <c r="F36" s="22"/>
      <c r="G36" s="22"/>
      <c r="H36" s="22"/>
      <c r="I36" s="22">
        <f t="shared" si="0"/>
        <v>0</v>
      </c>
      <c r="J36" s="22"/>
      <c r="K36" s="153">
        <f t="shared" si="1"/>
        <v>0</v>
      </c>
      <c r="L36" s="154"/>
      <c r="M36" s="155"/>
      <c r="N36" s="156">
        <f t="shared" si="2"/>
        <v>0</v>
      </c>
      <c r="O36" s="22"/>
      <c r="P36" s="22">
        <f t="shared" si="3"/>
        <v>0</v>
      </c>
      <c r="Q36" s="22"/>
      <c r="R36" s="22"/>
      <c r="S36" s="22"/>
      <c r="T36" s="22"/>
      <c r="U36" s="22"/>
      <c r="V36" s="22"/>
      <c r="W36" s="21">
        <v>449</v>
      </c>
      <c r="X36" s="21" t="s">
        <v>161</v>
      </c>
    </row>
    <row r="37" spans="1:24" ht="13.5">
      <c r="A37" s="21">
        <v>455</v>
      </c>
      <c r="B37" s="21" t="s">
        <v>186</v>
      </c>
      <c r="C37" s="22"/>
      <c r="D37" s="22"/>
      <c r="E37" s="22"/>
      <c r="F37" s="22"/>
      <c r="G37" s="22"/>
      <c r="H37" s="22"/>
      <c r="I37" s="22">
        <f t="shared" si="0"/>
        <v>0</v>
      </c>
      <c r="J37" s="22"/>
      <c r="K37" s="153">
        <f t="shared" si="1"/>
        <v>0</v>
      </c>
      <c r="L37" s="154"/>
      <c r="M37" s="155"/>
      <c r="N37" s="156">
        <f t="shared" si="2"/>
        <v>0</v>
      </c>
      <c r="O37" s="22"/>
      <c r="P37" s="22">
        <f t="shared" si="3"/>
        <v>0</v>
      </c>
      <c r="Q37" s="22"/>
      <c r="R37" s="22"/>
      <c r="S37" s="22"/>
      <c r="T37" s="22"/>
      <c r="U37" s="22"/>
      <c r="V37" s="22"/>
      <c r="W37" s="21">
        <v>455</v>
      </c>
      <c r="X37" s="21" t="s">
        <v>186</v>
      </c>
    </row>
    <row r="38" spans="1:24" ht="13.5">
      <c r="A38" s="21">
        <v>457</v>
      </c>
      <c r="B38" s="21" t="s">
        <v>225</v>
      </c>
      <c r="C38" s="22"/>
      <c r="D38" s="22"/>
      <c r="E38" s="22"/>
      <c r="F38" s="22"/>
      <c r="G38" s="22"/>
      <c r="H38" s="22"/>
      <c r="I38" s="22">
        <f t="shared" si="0"/>
        <v>0</v>
      </c>
      <c r="J38" s="22"/>
      <c r="K38" s="153">
        <f t="shared" si="1"/>
        <v>0</v>
      </c>
      <c r="L38" s="154"/>
      <c r="M38" s="155"/>
      <c r="N38" s="156">
        <f t="shared" si="2"/>
        <v>0</v>
      </c>
      <c r="O38" s="22"/>
      <c r="P38" s="22">
        <f t="shared" si="3"/>
        <v>0</v>
      </c>
      <c r="Q38" s="22"/>
      <c r="R38" s="22"/>
      <c r="S38" s="22"/>
      <c r="T38" s="22"/>
      <c r="U38" s="22"/>
      <c r="V38" s="22"/>
      <c r="W38" s="21">
        <v>457</v>
      </c>
      <c r="X38" s="21" t="s">
        <v>225</v>
      </c>
    </row>
    <row r="39" spans="1:24" ht="13.5">
      <c r="A39" s="21">
        <v>460</v>
      </c>
      <c r="B39" s="21" t="s">
        <v>226</v>
      </c>
      <c r="C39" s="22"/>
      <c r="D39" s="22"/>
      <c r="E39" s="22"/>
      <c r="F39" s="22"/>
      <c r="G39" s="22"/>
      <c r="H39" s="22"/>
      <c r="I39" s="22">
        <f t="shared" si="0"/>
        <v>0</v>
      </c>
      <c r="J39" s="22"/>
      <c r="K39" s="153">
        <f t="shared" si="1"/>
        <v>0</v>
      </c>
      <c r="L39" s="154"/>
      <c r="M39" s="155"/>
      <c r="N39" s="156">
        <f t="shared" si="2"/>
        <v>0</v>
      </c>
      <c r="O39" s="22"/>
      <c r="P39" s="22">
        <f t="shared" si="3"/>
        <v>0</v>
      </c>
      <c r="Q39" s="22"/>
      <c r="R39" s="22"/>
      <c r="S39" s="22"/>
      <c r="T39" s="22"/>
      <c r="U39" s="22"/>
      <c r="V39" s="22"/>
      <c r="W39" s="21">
        <v>460</v>
      </c>
      <c r="X39" s="21" t="s">
        <v>226</v>
      </c>
    </row>
    <row r="40" spans="1:24" ht="13.5">
      <c r="A40" s="21">
        <v>461</v>
      </c>
      <c r="B40" s="21" t="s">
        <v>183</v>
      </c>
      <c r="C40" s="22"/>
      <c r="D40" s="22"/>
      <c r="E40" s="22"/>
      <c r="F40" s="22"/>
      <c r="G40" s="22"/>
      <c r="H40" s="22"/>
      <c r="I40" s="22">
        <f t="shared" si="0"/>
        <v>0</v>
      </c>
      <c r="J40" s="22"/>
      <c r="K40" s="153">
        <f t="shared" si="1"/>
        <v>0</v>
      </c>
      <c r="L40" s="154"/>
      <c r="M40" s="155"/>
      <c r="N40" s="156">
        <f t="shared" si="2"/>
        <v>0</v>
      </c>
      <c r="O40" s="22"/>
      <c r="P40" s="22">
        <f t="shared" si="3"/>
        <v>0</v>
      </c>
      <c r="Q40" s="22"/>
      <c r="R40" s="22"/>
      <c r="S40" s="22"/>
      <c r="T40" s="22"/>
      <c r="U40" s="22"/>
      <c r="V40" s="22"/>
      <c r="W40" s="21">
        <v>461</v>
      </c>
      <c r="X40" s="21" t="s">
        <v>183</v>
      </c>
    </row>
    <row r="41" spans="1:24" ht="13.5">
      <c r="A41" s="21">
        <v>467</v>
      </c>
      <c r="B41" s="21" t="s">
        <v>185</v>
      </c>
      <c r="C41" s="22"/>
      <c r="D41" s="22"/>
      <c r="E41" s="22"/>
      <c r="F41" s="22"/>
      <c r="G41" s="22"/>
      <c r="H41" s="22"/>
      <c r="I41" s="22">
        <f t="shared" si="0"/>
        <v>0</v>
      </c>
      <c r="J41" s="22"/>
      <c r="K41" s="153">
        <f t="shared" si="1"/>
        <v>0</v>
      </c>
      <c r="L41" s="154"/>
      <c r="M41" s="155"/>
      <c r="N41" s="156">
        <f t="shared" si="2"/>
        <v>0</v>
      </c>
      <c r="O41" s="22"/>
      <c r="P41" s="22">
        <f t="shared" si="3"/>
        <v>0</v>
      </c>
      <c r="Q41" s="22"/>
      <c r="R41" s="22"/>
      <c r="S41" s="22"/>
      <c r="T41" s="22"/>
      <c r="U41" s="22"/>
      <c r="V41" s="22"/>
      <c r="W41" s="21">
        <v>467</v>
      </c>
      <c r="X41" s="21" t="s">
        <v>185</v>
      </c>
    </row>
    <row r="42" spans="1:24" ht="13.5">
      <c r="A42" s="21">
        <v>468</v>
      </c>
      <c r="B42" s="21" t="s">
        <v>184</v>
      </c>
      <c r="C42" s="22"/>
      <c r="D42" s="22"/>
      <c r="E42" s="22"/>
      <c r="F42" s="22"/>
      <c r="G42" s="22"/>
      <c r="H42" s="22"/>
      <c r="I42" s="22">
        <f t="shared" si="0"/>
        <v>0</v>
      </c>
      <c r="J42" s="22"/>
      <c r="K42" s="153">
        <f t="shared" si="1"/>
        <v>0</v>
      </c>
      <c r="L42" s="154"/>
      <c r="M42" s="155"/>
      <c r="N42" s="156">
        <f t="shared" si="2"/>
        <v>0</v>
      </c>
      <c r="O42" s="22"/>
      <c r="P42" s="22">
        <f t="shared" si="3"/>
        <v>0</v>
      </c>
      <c r="Q42" s="22"/>
      <c r="R42" s="22"/>
      <c r="S42" s="22"/>
      <c r="T42" s="22"/>
      <c r="U42" s="22"/>
      <c r="V42" s="22"/>
      <c r="W42" s="21">
        <v>468</v>
      </c>
      <c r="X42" s="21" t="s">
        <v>184</v>
      </c>
    </row>
    <row r="43" spans="1:24" ht="13.5">
      <c r="A43" s="21">
        <v>486</v>
      </c>
      <c r="B43" s="21" t="s">
        <v>227</v>
      </c>
      <c r="C43" s="22"/>
      <c r="D43" s="22"/>
      <c r="E43" s="22"/>
      <c r="F43" s="22"/>
      <c r="G43" s="22"/>
      <c r="H43" s="22"/>
      <c r="I43" s="22">
        <f t="shared" si="0"/>
        <v>0</v>
      </c>
      <c r="J43" s="22"/>
      <c r="K43" s="153">
        <f t="shared" si="1"/>
        <v>0</v>
      </c>
      <c r="L43" s="154"/>
      <c r="M43" s="155"/>
      <c r="N43" s="156">
        <f t="shared" si="2"/>
        <v>0</v>
      </c>
      <c r="O43" s="22"/>
      <c r="P43" s="22">
        <f t="shared" si="3"/>
        <v>0</v>
      </c>
      <c r="Q43" s="22"/>
      <c r="R43" s="22"/>
      <c r="S43" s="22"/>
      <c r="T43" s="22"/>
      <c r="U43" s="22"/>
      <c r="V43" s="22"/>
      <c r="W43" s="21">
        <v>486</v>
      </c>
      <c r="X43" s="21" t="s">
        <v>227</v>
      </c>
    </row>
    <row r="44" spans="1:24" ht="13.5">
      <c r="A44" s="21">
        <v>488</v>
      </c>
      <c r="B44" s="21" t="s">
        <v>228</v>
      </c>
      <c r="C44" s="22"/>
      <c r="D44" s="22"/>
      <c r="E44" s="22"/>
      <c r="F44" s="22"/>
      <c r="G44" s="22"/>
      <c r="H44" s="22"/>
      <c r="I44" s="22">
        <f t="shared" si="0"/>
        <v>0</v>
      </c>
      <c r="J44" s="22"/>
      <c r="K44" s="153">
        <f t="shared" si="1"/>
        <v>0</v>
      </c>
      <c r="L44" s="154"/>
      <c r="M44" s="155"/>
      <c r="N44" s="156">
        <f t="shared" si="2"/>
        <v>0</v>
      </c>
      <c r="O44" s="22"/>
      <c r="P44" s="22">
        <f t="shared" si="3"/>
        <v>0</v>
      </c>
      <c r="Q44" s="22"/>
      <c r="R44" s="22"/>
      <c r="S44" s="22"/>
      <c r="T44" s="22"/>
      <c r="U44" s="22"/>
      <c r="V44" s="22"/>
      <c r="W44" s="21">
        <v>488</v>
      </c>
      <c r="X44" s="21" t="s">
        <v>228</v>
      </c>
    </row>
    <row r="45" spans="1:24" ht="13.5">
      <c r="A45" s="21">
        <v>512</v>
      </c>
      <c r="B45" s="21" t="s">
        <v>162</v>
      </c>
      <c r="C45" s="22"/>
      <c r="D45" s="22"/>
      <c r="E45" s="22"/>
      <c r="F45" s="22"/>
      <c r="G45" s="22"/>
      <c r="H45" s="22"/>
      <c r="I45" s="22">
        <f t="shared" si="0"/>
        <v>0</v>
      </c>
      <c r="J45" s="22"/>
      <c r="K45" s="153">
        <f t="shared" si="1"/>
        <v>0</v>
      </c>
      <c r="L45" s="154"/>
      <c r="M45" s="155"/>
      <c r="N45" s="156">
        <f t="shared" si="2"/>
        <v>0</v>
      </c>
      <c r="O45" s="22"/>
      <c r="P45" s="22">
        <f t="shared" si="3"/>
        <v>0</v>
      </c>
      <c r="Q45" s="22"/>
      <c r="R45" s="22"/>
      <c r="S45" s="22"/>
      <c r="T45" s="22"/>
      <c r="U45" s="22"/>
      <c r="V45" s="22"/>
      <c r="W45" s="21">
        <v>512</v>
      </c>
      <c r="X45" s="21" t="s">
        <v>162</v>
      </c>
    </row>
    <row r="46" spans="1:24" ht="13.5">
      <c r="A46" s="21">
        <v>519</v>
      </c>
      <c r="B46" s="21" t="s">
        <v>163</v>
      </c>
      <c r="C46" s="22"/>
      <c r="D46" s="22"/>
      <c r="E46" s="22"/>
      <c r="F46" s="22"/>
      <c r="G46" s="22"/>
      <c r="H46" s="22"/>
      <c r="I46" s="22">
        <f t="shared" si="0"/>
        <v>0</v>
      </c>
      <c r="J46" s="22"/>
      <c r="K46" s="153">
        <f t="shared" si="1"/>
        <v>0</v>
      </c>
      <c r="L46" s="154"/>
      <c r="M46" s="155"/>
      <c r="N46" s="156">
        <f t="shared" si="2"/>
        <v>0</v>
      </c>
      <c r="O46" s="22"/>
      <c r="P46" s="22">
        <f t="shared" si="3"/>
        <v>0</v>
      </c>
      <c r="Q46" s="22"/>
      <c r="R46" s="22"/>
      <c r="S46" s="22"/>
      <c r="T46" s="22"/>
      <c r="U46" s="22"/>
      <c r="V46" s="22"/>
      <c r="W46" s="21">
        <v>519</v>
      </c>
      <c r="X46" s="21" t="s">
        <v>163</v>
      </c>
    </row>
    <row r="47" spans="1:24" ht="13.5">
      <c r="A47" s="21">
        <v>531</v>
      </c>
      <c r="B47" s="21" t="s">
        <v>29</v>
      </c>
      <c r="C47" s="22"/>
      <c r="D47" s="22"/>
      <c r="E47" s="22"/>
      <c r="F47" s="22"/>
      <c r="G47" s="22"/>
      <c r="H47" s="22"/>
      <c r="I47" s="22">
        <f t="shared" si="0"/>
        <v>0</v>
      </c>
      <c r="J47" s="22"/>
      <c r="K47" s="153">
        <f t="shared" si="1"/>
        <v>0</v>
      </c>
      <c r="L47" s="154"/>
      <c r="M47" s="155"/>
      <c r="N47" s="156">
        <f t="shared" si="2"/>
        <v>0</v>
      </c>
      <c r="O47" s="22"/>
      <c r="P47" s="22">
        <f t="shared" si="3"/>
        <v>0</v>
      </c>
      <c r="Q47" s="22"/>
      <c r="R47" s="22"/>
      <c r="S47" s="22"/>
      <c r="T47" s="22"/>
      <c r="U47" s="22"/>
      <c r="V47" s="22"/>
      <c r="W47" s="21">
        <v>531</v>
      </c>
      <c r="X47" s="21" t="s">
        <v>29</v>
      </c>
    </row>
    <row r="48" spans="1:24" ht="13.5">
      <c r="A48" s="21">
        <v>581</v>
      </c>
      <c r="B48" s="21" t="s">
        <v>164</v>
      </c>
      <c r="C48" s="22"/>
      <c r="D48" s="22"/>
      <c r="E48" s="22"/>
      <c r="F48" s="22"/>
      <c r="G48" s="22"/>
      <c r="H48" s="22"/>
      <c r="I48" s="22">
        <f t="shared" si="0"/>
        <v>0</v>
      </c>
      <c r="J48" s="22"/>
      <c r="K48" s="153">
        <f t="shared" si="1"/>
        <v>0</v>
      </c>
      <c r="L48" s="154"/>
      <c r="M48" s="155"/>
      <c r="N48" s="156">
        <f t="shared" si="2"/>
        <v>0</v>
      </c>
      <c r="O48" s="22"/>
      <c r="P48" s="22">
        <f t="shared" si="3"/>
        <v>0</v>
      </c>
      <c r="Q48" s="22"/>
      <c r="R48" s="22"/>
      <c r="S48" s="22"/>
      <c r="T48" s="22"/>
      <c r="U48" s="22"/>
      <c r="V48" s="22"/>
      <c r="W48" s="21">
        <v>581</v>
      </c>
      <c r="X48" s="21" t="s">
        <v>164</v>
      </c>
    </row>
    <row r="49" spans="1:24" ht="13.5">
      <c r="A49" s="21">
        <v>601</v>
      </c>
      <c r="B49" s="21" t="s">
        <v>165</v>
      </c>
      <c r="C49" s="22"/>
      <c r="D49" s="22"/>
      <c r="E49" s="22"/>
      <c r="F49" s="22"/>
      <c r="G49" s="22"/>
      <c r="H49" s="22"/>
      <c r="I49" s="22">
        <f t="shared" si="0"/>
        <v>0</v>
      </c>
      <c r="J49" s="22"/>
      <c r="K49" s="153">
        <f t="shared" si="1"/>
        <v>0</v>
      </c>
      <c r="L49" s="154"/>
      <c r="M49" s="155"/>
      <c r="N49" s="156">
        <f t="shared" si="2"/>
        <v>0</v>
      </c>
      <c r="O49" s="22"/>
      <c r="P49" s="22">
        <f t="shared" si="3"/>
        <v>0</v>
      </c>
      <c r="Q49" s="22"/>
      <c r="R49" s="22"/>
      <c r="S49" s="22"/>
      <c r="T49" s="22"/>
      <c r="U49" s="22"/>
      <c r="V49" s="22"/>
      <c r="W49" s="21">
        <v>601</v>
      </c>
      <c r="X49" s="21" t="s">
        <v>165</v>
      </c>
    </row>
    <row r="50" spans="1:24" ht="13.5">
      <c r="A50" s="21">
        <v>602</v>
      </c>
      <c r="B50" s="21" t="s">
        <v>166</v>
      </c>
      <c r="C50" s="22"/>
      <c r="D50" s="22"/>
      <c r="E50" s="22"/>
      <c r="F50" s="22"/>
      <c r="G50" s="22"/>
      <c r="H50" s="22"/>
      <c r="I50" s="22">
        <f t="shared" si="0"/>
        <v>0</v>
      </c>
      <c r="J50" s="22"/>
      <c r="K50" s="153">
        <f t="shared" si="1"/>
        <v>0</v>
      </c>
      <c r="L50" s="154"/>
      <c r="M50" s="155"/>
      <c r="N50" s="156">
        <f t="shared" si="2"/>
        <v>0</v>
      </c>
      <c r="O50" s="22"/>
      <c r="P50" s="22">
        <f t="shared" si="3"/>
        <v>0</v>
      </c>
      <c r="Q50" s="22"/>
      <c r="R50" s="22"/>
      <c r="S50" s="22"/>
      <c r="T50" s="22"/>
      <c r="U50" s="22"/>
      <c r="V50" s="22"/>
      <c r="W50" s="21">
        <v>602</v>
      </c>
      <c r="X50" s="21" t="s">
        <v>166</v>
      </c>
    </row>
    <row r="51" spans="1:24" ht="13.5">
      <c r="A51" s="21">
        <v>605</v>
      </c>
      <c r="B51" s="21" t="s">
        <v>167</v>
      </c>
      <c r="C51" s="22"/>
      <c r="D51" s="22"/>
      <c r="E51" s="22"/>
      <c r="F51" s="22"/>
      <c r="G51" s="22"/>
      <c r="H51" s="22"/>
      <c r="I51" s="22">
        <f t="shared" si="0"/>
        <v>0</v>
      </c>
      <c r="J51" s="22"/>
      <c r="K51" s="153">
        <f t="shared" si="1"/>
        <v>0</v>
      </c>
      <c r="L51" s="154"/>
      <c r="M51" s="155"/>
      <c r="N51" s="156">
        <f t="shared" si="2"/>
        <v>0</v>
      </c>
      <c r="O51" s="22"/>
      <c r="P51" s="22">
        <f t="shared" si="3"/>
        <v>0</v>
      </c>
      <c r="Q51" s="22"/>
      <c r="R51" s="22"/>
      <c r="S51" s="22"/>
      <c r="T51" s="22"/>
      <c r="U51" s="22"/>
      <c r="V51" s="22"/>
      <c r="W51" s="21">
        <v>605</v>
      </c>
      <c r="X51" s="21" t="s">
        <v>167</v>
      </c>
    </row>
    <row r="52" spans="1:24" ht="13.5">
      <c r="A52" s="21">
        <v>608</v>
      </c>
      <c r="B52" s="21" t="s">
        <v>168</v>
      </c>
      <c r="C52" s="22"/>
      <c r="D52" s="22"/>
      <c r="E52" s="22"/>
      <c r="F52" s="22"/>
      <c r="G52" s="22"/>
      <c r="H52" s="22"/>
      <c r="I52" s="22">
        <f t="shared" si="0"/>
        <v>0</v>
      </c>
      <c r="J52" s="22"/>
      <c r="K52" s="153">
        <f t="shared" si="1"/>
        <v>0</v>
      </c>
      <c r="L52" s="154"/>
      <c r="M52" s="155"/>
      <c r="N52" s="156">
        <f t="shared" si="2"/>
        <v>0</v>
      </c>
      <c r="O52" s="22"/>
      <c r="P52" s="22">
        <f t="shared" si="3"/>
        <v>0</v>
      </c>
      <c r="Q52" s="22"/>
      <c r="R52" s="22"/>
      <c r="S52" s="22"/>
      <c r="T52" s="22"/>
      <c r="U52" s="22"/>
      <c r="V52" s="22"/>
      <c r="W52" s="21">
        <v>608</v>
      </c>
      <c r="X52" s="21" t="s">
        <v>168</v>
      </c>
    </row>
    <row r="53" spans="1:24" ht="13.5">
      <c r="A53" s="21">
        <v>611</v>
      </c>
      <c r="B53" s="21" t="s">
        <v>229</v>
      </c>
      <c r="C53" s="22"/>
      <c r="D53" s="22"/>
      <c r="E53" s="22"/>
      <c r="F53" s="22"/>
      <c r="G53" s="22"/>
      <c r="H53" s="22"/>
      <c r="I53" s="22">
        <f t="shared" si="0"/>
        <v>0</v>
      </c>
      <c r="J53" s="22"/>
      <c r="K53" s="153">
        <f t="shared" si="1"/>
        <v>0</v>
      </c>
      <c r="L53" s="154"/>
      <c r="M53" s="155"/>
      <c r="N53" s="156">
        <f t="shared" si="2"/>
        <v>0</v>
      </c>
      <c r="O53" s="22"/>
      <c r="P53" s="22">
        <f t="shared" si="3"/>
        <v>0</v>
      </c>
      <c r="Q53" s="22"/>
      <c r="R53" s="22"/>
      <c r="S53" s="22"/>
      <c r="T53" s="22"/>
      <c r="U53" s="22"/>
      <c r="V53" s="22"/>
      <c r="W53" s="21">
        <v>611</v>
      </c>
      <c r="X53" s="21" t="s">
        <v>229</v>
      </c>
    </row>
    <row r="54" spans="1:24" ht="13.5">
      <c r="A54" s="21">
        <v>613</v>
      </c>
      <c r="B54" s="21" t="s">
        <v>169</v>
      </c>
      <c r="C54" s="22"/>
      <c r="D54" s="22"/>
      <c r="E54" s="22"/>
      <c r="F54" s="22"/>
      <c r="G54" s="22"/>
      <c r="H54" s="22"/>
      <c r="I54" s="22">
        <f t="shared" si="0"/>
        <v>0</v>
      </c>
      <c r="J54" s="22"/>
      <c r="K54" s="153">
        <f t="shared" si="1"/>
        <v>0</v>
      </c>
      <c r="L54" s="154"/>
      <c r="M54" s="155"/>
      <c r="N54" s="156">
        <f t="shared" si="2"/>
        <v>0</v>
      </c>
      <c r="O54" s="22"/>
      <c r="P54" s="22">
        <f t="shared" si="3"/>
        <v>0</v>
      </c>
      <c r="Q54" s="22"/>
      <c r="R54" s="22"/>
      <c r="S54" s="22"/>
      <c r="T54" s="22"/>
      <c r="U54" s="22"/>
      <c r="V54" s="22"/>
      <c r="W54" s="21">
        <v>613</v>
      </c>
      <c r="X54" s="21" t="s">
        <v>169</v>
      </c>
    </row>
    <row r="55" spans="1:24" ht="13.5">
      <c r="A55" s="21">
        <v>615</v>
      </c>
      <c r="B55" s="21" t="s">
        <v>230</v>
      </c>
      <c r="C55" s="22"/>
      <c r="D55" s="22"/>
      <c r="E55" s="22"/>
      <c r="F55" s="22"/>
      <c r="G55" s="22"/>
      <c r="H55" s="22"/>
      <c r="I55" s="22">
        <f t="shared" si="0"/>
        <v>0</v>
      </c>
      <c r="J55" s="22"/>
      <c r="K55" s="153">
        <f t="shared" si="1"/>
        <v>0</v>
      </c>
      <c r="L55" s="154"/>
      <c r="M55" s="155"/>
      <c r="N55" s="156">
        <f t="shared" si="2"/>
        <v>0</v>
      </c>
      <c r="O55" s="22"/>
      <c r="P55" s="22">
        <f t="shared" si="3"/>
        <v>0</v>
      </c>
      <c r="Q55" s="22"/>
      <c r="R55" s="22"/>
      <c r="S55" s="22"/>
      <c r="T55" s="22"/>
      <c r="U55" s="22"/>
      <c r="V55" s="22"/>
      <c r="W55" s="21">
        <v>615</v>
      </c>
      <c r="X55" s="21" t="s">
        <v>230</v>
      </c>
    </row>
    <row r="56" spans="1:24" ht="13.5">
      <c r="A56" s="21">
        <v>616</v>
      </c>
      <c r="B56" s="21" t="s">
        <v>231</v>
      </c>
      <c r="C56" s="22"/>
      <c r="D56" s="22"/>
      <c r="E56" s="22"/>
      <c r="F56" s="22"/>
      <c r="G56" s="22"/>
      <c r="H56" s="22"/>
      <c r="I56" s="22">
        <f t="shared" si="0"/>
        <v>0</v>
      </c>
      <c r="J56" s="22"/>
      <c r="K56" s="153">
        <f t="shared" si="1"/>
        <v>0</v>
      </c>
      <c r="L56" s="154"/>
      <c r="M56" s="155"/>
      <c r="N56" s="156">
        <f t="shared" si="2"/>
        <v>0</v>
      </c>
      <c r="O56" s="22"/>
      <c r="P56" s="22">
        <f t="shared" si="3"/>
        <v>0</v>
      </c>
      <c r="Q56" s="22"/>
      <c r="R56" s="22"/>
      <c r="S56" s="22"/>
      <c r="T56" s="22"/>
      <c r="U56" s="22"/>
      <c r="V56" s="22"/>
      <c r="W56" s="21">
        <v>616</v>
      </c>
      <c r="X56" s="21" t="s">
        <v>231</v>
      </c>
    </row>
    <row r="57" spans="1:24" ht="13.5">
      <c r="A57" s="21">
        <v>618</v>
      </c>
      <c r="B57" s="21" t="s">
        <v>170</v>
      </c>
      <c r="C57" s="22"/>
      <c r="D57" s="22"/>
      <c r="E57" s="22"/>
      <c r="F57" s="22"/>
      <c r="G57" s="22"/>
      <c r="H57" s="22"/>
      <c r="I57" s="22">
        <f t="shared" si="0"/>
        <v>0</v>
      </c>
      <c r="J57" s="22"/>
      <c r="K57" s="153">
        <f t="shared" si="1"/>
        <v>0</v>
      </c>
      <c r="L57" s="154"/>
      <c r="M57" s="155"/>
      <c r="N57" s="156">
        <f t="shared" si="2"/>
        <v>0</v>
      </c>
      <c r="O57" s="22"/>
      <c r="P57" s="22">
        <f t="shared" si="3"/>
        <v>0</v>
      </c>
      <c r="Q57" s="22"/>
      <c r="R57" s="22"/>
      <c r="S57" s="22"/>
      <c r="T57" s="22"/>
      <c r="U57" s="22"/>
      <c r="V57" s="22"/>
      <c r="W57" s="21">
        <v>618</v>
      </c>
      <c r="X57" s="21" t="s">
        <v>170</v>
      </c>
    </row>
    <row r="58" spans="1:24" ht="13.5">
      <c r="A58" s="21">
        <v>621</v>
      </c>
      <c r="B58" s="21" t="s">
        <v>232</v>
      </c>
      <c r="C58" s="22"/>
      <c r="D58" s="22"/>
      <c r="E58" s="22"/>
      <c r="F58" s="22"/>
      <c r="G58" s="22"/>
      <c r="H58" s="22"/>
      <c r="I58" s="22">
        <f t="shared" si="0"/>
        <v>0</v>
      </c>
      <c r="J58" s="22"/>
      <c r="K58" s="153">
        <f t="shared" si="1"/>
        <v>0</v>
      </c>
      <c r="L58" s="154"/>
      <c r="M58" s="155"/>
      <c r="N58" s="156">
        <f t="shared" si="2"/>
        <v>0</v>
      </c>
      <c r="O58" s="22"/>
      <c r="P58" s="22">
        <f t="shared" si="3"/>
        <v>0</v>
      </c>
      <c r="Q58" s="22"/>
      <c r="R58" s="22"/>
      <c r="S58" s="22"/>
      <c r="T58" s="22"/>
      <c r="U58" s="22"/>
      <c r="V58" s="22"/>
      <c r="W58" s="21">
        <v>621</v>
      </c>
      <c r="X58" s="21" t="s">
        <v>232</v>
      </c>
    </row>
    <row r="59" spans="1:24" ht="13.5">
      <c r="A59" s="21">
        <v>624</v>
      </c>
      <c r="B59" s="21" t="s">
        <v>233</v>
      </c>
      <c r="C59" s="22"/>
      <c r="D59" s="22"/>
      <c r="E59" s="22"/>
      <c r="F59" s="22"/>
      <c r="G59" s="22"/>
      <c r="H59" s="22"/>
      <c r="I59" s="22">
        <f t="shared" si="0"/>
        <v>0</v>
      </c>
      <c r="J59" s="22"/>
      <c r="K59" s="153">
        <f t="shared" si="1"/>
        <v>0</v>
      </c>
      <c r="L59" s="154"/>
      <c r="M59" s="155"/>
      <c r="N59" s="156">
        <f t="shared" si="2"/>
        <v>0</v>
      </c>
      <c r="O59" s="22"/>
      <c r="P59" s="22">
        <f t="shared" si="3"/>
        <v>0</v>
      </c>
      <c r="Q59" s="22"/>
      <c r="R59" s="22"/>
      <c r="S59" s="22"/>
      <c r="T59" s="22"/>
      <c r="U59" s="22"/>
      <c r="V59" s="22"/>
      <c r="W59" s="21">
        <v>624</v>
      </c>
      <c r="X59" s="21" t="s">
        <v>233</v>
      </c>
    </row>
    <row r="60" spans="1:24" ht="13.5">
      <c r="A60" s="21">
        <v>625</v>
      </c>
      <c r="B60" s="21" t="s">
        <v>234</v>
      </c>
      <c r="C60" s="22"/>
      <c r="D60" s="22"/>
      <c r="E60" s="22"/>
      <c r="F60" s="22"/>
      <c r="G60" s="22"/>
      <c r="H60" s="22"/>
      <c r="I60" s="22">
        <f t="shared" si="0"/>
        <v>0</v>
      </c>
      <c r="J60" s="22"/>
      <c r="K60" s="153">
        <f t="shared" si="1"/>
        <v>0</v>
      </c>
      <c r="L60" s="154"/>
      <c r="M60" s="155"/>
      <c r="N60" s="156">
        <f t="shared" si="2"/>
        <v>0</v>
      </c>
      <c r="O60" s="22"/>
      <c r="P60" s="22">
        <f t="shared" si="3"/>
        <v>0</v>
      </c>
      <c r="Q60" s="22"/>
      <c r="R60" s="22"/>
      <c r="S60" s="22"/>
      <c r="T60" s="22"/>
      <c r="U60" s="22"/>
      <c r="V60" s="22"/>
      <c r="W60" s="21">
        <v>625</v>
      </c>
      <c r="X60" s="21" t="s">
        <v>234</v>
      </c>
    </row>
    <row r="61" spans="1:24" ht="13.5">
      <c r="A61" s="21">
        <v>626</v>
      </c>
      <c r="B61" s="21" t="s">
        <v>235</v>
      </c>
      <c r="C61" s="22"/>
      <c r="D61" s="22"/>
      <c r="E61" s="22"/>
      <c r="F61" s="22"/>
      <c r="G61" s="22"/>
      <c r="H61" s="22"/>
      <c r="I61" s="22">
        <f t="shared" si="0"/>
        <v>0</v>
      </c>
      <c r="J61" s="22"/>
      <c r="K61" s="153">
        <f t="shared" si="1"/>
        <v>0</v>
      </c>
      <c r="L61" s="154"/>
      <c r="M61" s="155"/>
      <c r="N61" s="156">
        <f t="shared" si="2"/>
        <v>0</v>
      </c>
      <c r="O61" s="22"/>
      <c r="P61" s="22">
        <f t="shared" si="3"/>
        <v>0</v>
      </c>
      <c r="Q61" s="22"/>
      <c r="R61" s="22"/>
      <c r="S61" s="22"/>
      <c r="T61" s="22"/>
      <c r="U61" s="22"/>
      <c r="V61" s="22"/>
      <c r="W61" s="21">
        <v>626</v>
      </c>
      <c r="X61" s="21" t="s">
        <v>235</v>
      </c>
    </row>
    <row r="62" spans="1:24" ht="13.5">
      <c r="A62" s="21">
        <v>6271</v>
      </c>
      <c r="B62" s="21" t="s">
        <v>236</v>
      </c>
      <c r="C62" s="22"/>
      <c r="D62" s="22"/>
      <c r="E62" s="22"/>
      <c r="F62" s="22"/>
      <c r="G62" s="22"/>
      <c r="H62" s="22"/>
      <c r="I62" s="22">
        <f t="shared" si="0"/>
        <v>0</v>
      </c>
      <c r="J62" s="22"/>
      <c r="K62" s="153">
        <f t="shared" si="1"/>
        <v>0</v>
      </c>
      <c r="L62" s="154"/>
      <c r="M62" s="155"/>
      <c r="N62" s="156">
        <f t="shared" si="2"/>
        <v>0</v>
      </c>
      <c r="O62" s="22"/>
      <c r="P62" s="22">
        <f t="shared" si="3"/>
        <v>0</v>
      </c>
      <c r="Q62" s="22"/>
      <c r="R62" s="22"/>
      <c r="S62" s="22"/>
      <c r="T62" s="22"/>
      <c r="U62" s="22"/>
      <c r="V62" s="22"/>
      <c r="W62" s="21">
        <v>6271</v>
      </c>
      <c r="X62" s="21" t="s">
        <v>236</v>
      </c>
    </row>
    <row r="63" spans="1:24" ht="13.5">
      <c r="A63" s="21">
        <v>6272</v>
      </c>
      <c r="B63" s="21" t="s">
        <v>237</v>
      </c>
      <c r="C63" s="22"/>
      <c r="D63" s="22"/>
      <c r="E63" s="22"/>
      <c r="F63" s="22"/>
      <c r="G63" s="22"/>
      <c r="H63" s="22"/>
      <c r="I63" s="22">
        <f t="shared" si="0"/>
        <v>0</v>
      </c>
      <c r="J63" s="22"/>
      <c r="K63" s="153">
        <f t="shared" si="1"/>
        <v>0</v>
      </c>
      <c r="L63" s="154"/>
      <c r="M63" s="155"/>
      <c r="N63" s="156">
        <f t="shared" si="2"/>
        <v>0</v>
      </c>
      <c r="O63" s="22"/>
      <c r="P63" s="22">
        <f t="shared" si="3"/>
        <v>0</v>
      </c>
      <c r="Q63" s="22"/>
      <c r="R63" s="22"/>
      <c r="S63" s="22"/>
      <c r="T63" s="22"/>
      <c r="U63" s="22"/>
      <c r="V63" s="22"/>
      <c r="W63" s="21">
        <v>6272</v>
      </c>
      <c r="X63" s="21" t="s">
        <v>237</v>
      </c>
    </row>
    <row r="64" spans="1:24" ht="13.5">
      <c r="A64" s="21">
        <v>628</v>
      </c>
      <c r="B64" s="21" t="s">
        <v>171</v>
      </c>
      <c r="C64" s="22"/>
      <c r="D64" s="22"/>
      <c r="E64" s="22"/>
      <c r="F64" s="22"/>
      <c r="G64" s="22"/>
      <c r="H64" s="22"/>
      <c r="I64" s="22">
        <f t="shared" si="0"/>
        <v>0</v>
      </c>
      <c r="J64" s="22"/>
      <c r="K64" s="153">
        <f t="shared" si="1"/>
        <v>0</v>
      </c>
      <c r="L64" s="154"/>
      <c r="M64" s="155"/>
      <c r="N64" s="156">
        <f t="shared" si="2"/>
        <v>0</v>
      </c>
      <c r="O64" s="22"/>
      <c r="P64" s="22">
        <f t="shared" si="3"/>
        <v>0</v>
      </c>
      <c r="Q64" s="22"/>
      <c r="R64" s="22"/>
      <c r="S64" s="22"/>
      <c r="T64" s="22"/>
      <c r="U64" s="22"/>
      <c r="V64" s="22"/>
      <c r="W64" s="21">
        <v>628</v>
      </c>
      <c r="X64" s="21" t="s">
        <v>171</v>
      </c>
    </row>
    <row r="65" spans="1:24" ht="13.5">
      <c r="A65" s="21">
        <v>632</v>
      </c>
      <c r="B65" s="21" t="s">
        <v>238</v>
      </c>
      <c r="C65" s="22"/>
      <c r="D65" s="22"/>
      <c r="E65" s="22"/>
      <c r="F65" s="22"/>
      <c r="G65" s="22"/>
      <c r="H65" s="22"/>
      <c r="I65" s="22">
        <f t="shared" si="0"/>
        <v>0</v>
      </c>
      <c r="J65" s="22"/>
      <c r="K65" s="153">
        <f t="shared" si="1"/>
        <v>0</v>
      </c>
      <c r="L65" s="154"/>
      <c r="M65" s="155"/>
      <c r="N65" s="156">
        <f t="shared" si="2"/>
        <v>0</v>
      </c>
      <c r="O65" s="22"/>
      <c r="P65" s="22">
        <f t="shared" si="3"/>
        <v>0</v>
      </c>
      <c r="Q65" s="22"/>
      <c r="R65" s="22"/>
      <c r="S65" s="22"/>
      <c r="T65" s="22"/>
      <c r="U65" s="22"/>
      <c r="V65" s="22"/>
      <c r="W65" s="21">
        <v>632</v>
      </c>
      <c r="X65" s="21" t="s">
        <v>238</v>
      </c>
    </row>
    <row r="66" spans="1:24" ht="13.5">
      <c r="A66" s="21">
        <v>634</v>
      </c>
      <c r="B66" s="21" t="s">
        <v>172</v>
      </c>
      <c r="C66" s="22"/>
      <c r="D66" s="22"/>
      <c r="E66" s="22"/>
      <c r="F66" s="22"/>
      <c r="G66" s="22"/>
      <c r="H66" s="22"/>
      <c r="I66" s="22">
        <f t="shared" si="0"/>
        <v>0</v>
      </c>
      <c r="J66" s="22"/>
      <c r="K66" s="153">
        <f t="shared" si="1"/>
        <v>0</v>
      </c>
      <c r="L66" s="154"/>
      <c r="M66" s="155"/>
      <c r="N66" s="156">
        <f t="shared" si="2"/>
        <v>0</v>
      </c>
      <c r="O66" s="22"/>
      <c r="P66" s="22">
        <f t="shared" si="3"/>
        <v>0</v>
      </c>
      <c r="Q66" s="22"/>
      <c r="R66" s="22"/>
      <c r="S66" s="22"/>
      <c r="T66" s="22"/>
      <c r="U66" s="22"/>
      <c r="V66" s="22"/>
      <c r="W66" s="21">
        <v>634</v>
      </c>
      <c r="X66" s="21" t="s">
        <v>172</v>
      </c>
    </row>
    <row r="67" spans="1:24" ht="13.5">
      <c r="A67" s="21">
        <v>638</v>
      </c>
      <c r="B67" s="21" t="s">
        <v>239</v>
      </c>
      <c r="C67" s="22"/>
      <c r="D67" s="22"/>
      <c r="E67" s="22"/>
      <c r="F67" s="22"/>
      <c r="G67" s="22"/>
      <c r="H67" s="22"/>
      <c r="I67" s="22">
        <f t="shared" si="0"/>
        <v>0</v>
      </c>
      <c r="J67" s="22"/>
      <c r="K67" s="153">
        <f t="shared" si="1"/>
        <v>0</v>
      </c>
      <c r="L67" s="154"/>
      <c r="M67" s="155"/>
      <c r="N67" s="156">
        <f t="shared" si="2"/>
        <v>0</v>
      </c>
      <c r="O67" s="22"/>
      <c r="P67" s="22">
        <f t="shared" si="3"/>
        <v>0</v>
      </c>
      <c r="Q67" s="22"/>
      <c r="R67" s="22"/>
      <c r="S67" s="22"/>
      <c r="T67" s="22"/>
      <c r="U67" s="22"/>
      <c r="V67" s="22"/>
      <c r="W67" s="21">
        <v>638</v>
      </c>
      <c r="X67" s="21" t="s">
        <v>239</v>
      </c>
    </row>
    <row r="68" spans="1:24" ht="13.5">
      <c r="A68" s="21">
        <v>641</v>
      </c>
      <c r="B68" s="21" t="s">
        <v>114</v>
      </c>
      <c r="C68" s="22"/>
      <c r="D68" s="22"/>
      <c r="E68" s="22"/>
      <c r="F68" s="22"/>
      <c r="G68" s="22"/>
      <c r="H68" s="22"/>
      <c r="I68" s="22">
        <f t="shared" si="0"/>
        <v>0</v>
      </c>
      <c r="J68" s="22"/>
      <c r="K68" s="153">
        <f t="shared" si="1"/>
        <v>0</v>
      </c>
      <c r="L68" s="154"/>
      <c r="M68" s="155"/>
      <c r="N68" s="156">
        <f t="shared" si="2"/>
        <v>0</v>
      </c>
      <c r="O68" s="22"/>
      <c r="P68" s="22">
        <f t="shared" si="3"/>
        <v>0</v>
      </c>
      <c r="Q68" s="22"/>
      <c r="R68" s="22"/>
      <c r="S68" s="22"/>
      <c r="T68" s="22"/>
      <c r="U68" s="22"/>
      <c r="V68" s="22"/>
      <c r="W68" s="21">
        <v>641</v>
      </c>
      <c r="X68" s="21" t="s">
        <v>114</v>
      </c>
    </row>
    <row r="69" spans="1:24" ht="13.5">
      <c r="A69" s="21">
        <v>644</v>
      </c>
      <c r="B69" s="21" t="s">
        <v>173</v>
      </c>
      <c r="C69" s="22"/>
      <c r="D69" s="22"/>
      <c r="E69" s="22"/>
      <c r="F69" s="22"/>
      <c r="G69" s="22"/>
      <c r="H69" s="22"/>
      <c r="I69" s="22">
        <f t="shared" si="0"/>
        <v>0</v>
      </c>
      <c r="J69" s="22"/>
      <c r="K69" s="153">
        <f t="shared" si="1"/>
        <v>0</v>
      </c>
      <c r="L69" s="154"/>
      <c r="M69" s="155"/>
      <c r="N69" s="156">
        <f t="shared" si="2"/>
        <v>0</v>
      </c>
      <c r="O69" s="22"/>
      <c r="P69" s="22">
        <f t="shared" si="3"/>
        <v>0</v>
      </c>
      <c r="Q69" s="22"/>
      <c r="R69" s="22"/>
      <c r="S69" s="22"/>
      <c r="T69" s="22"/>
      <c r="U69" s="22"/>
      <c r="V69" s="22"/>
      <c r="W69" s="21">
        <v>644</v>
      </c>
      <c r="X69" s="21" t="s">
        <v>173</v>
      </c>
    </row>
    <row r="70" spans="1:24" ht="13.5">
      <c r="A70" s="21">
        <v>654</v>
      </c>
      <c r="B70" s="21" t="s">
        <v>240</v>
      </c>
      <c r="C70" s="22"/>
      <c r="D70" s="22"/>
      <c r="E70" s="22"/>
      <c r="F70" s="22"/>
      <c r="G70" s="22"/>
      <c r="H70" s="22"/>
      <c r="I70" s="22">
        <f t="shared" si="0"/>
        <v>0</v>
      </c>
      <c r="J70" s="22"/>
      <c r="K70" s="153">
        <f t="shared" si="1"/>
        <v>0</v>
      </c>
      <c r="L70" s="154"/>
      <c r="M70" s="155"/>
      <c r="N70" s="156">
        <f t="shared" si="2"/>
        <v>0</v>
      </c>
      <c r="O70" s="22"/>
      <c r="P70" s="22">
        <f t="shared" si="3"/>
        <v>0</v>
      </c>
      <c r="Q70" s="22"/>
      <c r="R70" s="22"/>
      <c r="S70" s="22"/>
      <c r="T70" s="22"/>
      <c r="U70" s="22"/>
      <c r="V70" s="22"/>
      <c r="W70" s="21">
        <v>654</v>
      </c>
      <c r="X70" s="21" t="s">
        <v>240</v>
      </c>
    </row>
    <row r="71" spans="1:24" ht="13.5">
      <c r="A71" s="21">
        <v>657</v>
      </c>
      <c r="B71" s="21" t="s">
        <v>174</v>
      </c>
      <c r="C71" s="22"/>
      <c r="D71" s="22"/>
      <c r="E71" s="22"/>
      <c r="F71" s="22"/>
      <c r="G71" s="22"/>
      <c r="H71" s="22"/>
      <c r="I71" s="22">
        <f t="shared" si="0"/>
        <v>0</v>
      </c>
      <c r="J71" s="22"/>
      <c r="K71" s="153">
        <f t="shared" si="1"/>
        <v>0</v>
      </c>
      <c r="L71" s="154"/>
      <c r="M71" s="155"/>
      <c r="N71" s="156">
        <f t="shared" si="2"/>
        <v>0</v>
      </c>
      <c r="O71" s="22"/>
      <c r="P71" s="22">
        <f t="shared" si="3"/>
        <v>0</v>
      </c>
      <c r="Q71" s="22"/>
      <c r="R71" s="22"/>
      <c r="S71" s="22"/>
      <c r="T71" s="22"/>
      <c r="U71" s="22"/>
      <c r="V71" s="22"/>
      <c r="W71" s="21">
        <v>657</v>
      </c>
      <c r="X71" s="21" t="s">
        <v>174</v>
      </c>
    </row>
    <row r="72" spans="1:24" ht="13.5">
      <c r="A72" s="21">
        <v>667</v>
      </c>
      <c r="B72" s="21" t="s">
        <v>175</v>
      </c>
      <c r="C72" s="22"/>
      <c r="D72" s="22"/>
      <c r="E72" s="22"/>
      <c r="F72" s="22"/>
      <c r="G72" s="22"/>
      <c r="H72" s="22"/>
      <c r="I72" s="22">
        <f aca="true" t="shared" si="4" ref="I72:I84">C72+D72+E72+F72+G72+H72</f>
        <v>0</v>
      </c>
      <c r="J72" s="22"/>
      <c r="K72" s="153">
        <f t="shared" si="1"/>
        <v>0</v>
      </c>
      <c r="L72" s="154"/>
      <c r="M72" s="155"/>
      <c r="N72" s="156">
        <f t="shared" si="2"/>
        <v>0</v>
      </c>
      <c r="O72" s="22"/>
      <c r="P72" s="22">
        <f aca="true" t="shared" si="5" ref="P72:P84">Q72+R72+S72+T72+U72+V72</f>
        <v>0</v>
      </c>
      <c r="Q72" s="22"/>
      <c r="R72" s="22"/>
      <c r="S72" s="22"/>
      <c r="T72" s="22"/>
      <c r="U72" s="22"/>
      <c r="V72" s="22"/>
      <c r="W72" s="21">
        <v>667</v>
      </c>
      <c r="X72" s="21" t="s">
        <v>175</v>
      </c>
    </row>
    <row r="73" spans="1:24" ht="13.5">
      <c r="A73" s="21">
        <v>669</v>
      </c>
      <c r="B73" s="21" t="s">
        <v>176</v>
      </c>
      <c r="C73" s="22"/>
      <c r="D73" s="22"/>
      <c r="E73" s="22"/>
      <c r="F73" s="22"/>
      <c r="G73" s="22"/>
      <c r="H73" s="22"/>
      <c r="I73" s="22">
        <f t="shared" si="4"/>
        <v>0</v>
      </c>
      <c r="J73" s="22"/>
      <c r="K73" s="153">
        <f t="shared" si="1"/>
        <v>0</v>
      </c>
      <c r="L73" s="154"/>
      <c r="M73" s="155"/>
      <c r="N73" s="156">
        <f t="shared" si="2"/>
        <v>0</v>
      </c>
      <c r="O73" s="22"/>
      <c r="P73" s="22">
        <f t="shared" si="5"/>
        <v>0</v>
      </c>
      <c r="Q73" s="22"/>
      <c r="R73" s="22"/>
      <c r="S73" s="22"/>
      <c r="T73" s="22"/>
      <c r="U73" s="22"/>
      <c r="V73" s="22"/>
      <c r="W73" s="21">
        <v>669</v>
      </c>
      <c r="X73" s="21" t="s">
        <v>176</v>
      </c>
    </row>
    <row r="74" spans="1:24" ht="13.5">
      <c r="A74" s="21">
        <v>6811</v>
      </c>
      <c r="B74" s="21" t="s">
        <v>177</v>
      </c>
      <c r="C74" s="22"/>
      <c r="D74" s="22"/>
      <c r="E74" s="22"/>
      <c r="F74" s="22"/>
      <c r="G74" s="22"/>
      <c r="H74" s="22"/>
      <c r="I74" s="22">
        <f t="shared" si="4"/>
        <v>0</v>
      </c>
      <c r="J74" s="22"/>
      <c r="K74" s="153">
        <f t="shared" si="1"/>
        <v>0</v>
      </c>
      <c r="L74" s="154"/>
      <c r="M74" s="155"/>
      <c r="N74" s="156">
        <f t="shared" si="2"/>
        <v>0</v>
      </c>
      <c r="O74" s="22"/>
      <c r="P74" s="22">
        <f t="shared" si="5"/>
        <v>0</v>
      </c>
      <c r="Q74" s="22"/>
      <c r="R74" s="22"/>
      <c r="S74" s="22"/>
      <c r="T74" s="22"/>
      <c r="U74" s="22"/>
      <c r="V74" s="22"/>
      <c r="W74" s="21">
        <v>6811</v>
      </c>
      <c r="X74" s="21" t="s">
        <v>177</v>
      </c>
    </row>
    <row r="75" spans="1:24" ht="13.5">
      <c r="A75" s="21">
        <v>69</v>
      </c>
      <c r="B75" s="21" t="s">
        <v>97</v>
      </c>
      <c r="C75" s="22"/>
      <c r="D75" s="22"/>
      <c r="E75" s="22"/>
      <c r="F75" s="22"/>
      <c r="G75" s="22"/>
      <c r="H75" s="22"/>
      <c r="I75" s="22">
        <f t="shared" si="4"/>
        <v>0</v>
      </c>
      <c r="J75" s="22"/>
      <c r="K75" s="153">
        <f t="shared" si="1"/>
        <v>0</v>
      </c>
      <c r="L75" s="154"/>
      <c r="M75" s="155"/>
      <c r="N75" s="156">
        <f t="shared" si="2"/>
        <v>0</v>
      </c>
      <c r="O75" s="22"/>
      <c r="P75" s="22">
        <f t="shared" si="5"/>
        <v>0</v>
      </c>
      <c r="Q75" s="22"/>
      <c r="R75" s="22"/>
      <c r="S75" s="22"/>
      <c r="T75" s="22"/>
      <c r="U75" s="22"/>
      <c r="V75" s="22"/>
      <c r="W75" s="21">
        <v>69</v>
      </c>
      <c r="X75" s="21" t="s">
        <v>97</v>
      </c>
    </row>
    <row r="76" spans="1:24" ht="13.5">
      <c r="A76" s="21">
        <v>701</v>
      </c>
      <c r="B76" s="21" t="s">
        <v>178</v>
      </c>
      <c r="C76" s="22"/>
      <c r="D76" s="22"/>
      <c r="E76" s="22"/>
      <c r="F76" s="22"/>
      <c r="G76" s="22"/>
      <c r="H76" s="22"/>
      <c r="I76" s="22">
        <f t="shared" si="4"/>
        <v>0</v>
      </c>
      <c r="J76" s="22"/>
      <c r="K76" s="153">
        <f t="shared" si="1"/>
        <v>0</v>
      </c>
      <c r="L76" s="154"/>
      <c r="M76" s="155"/>
      <c r="N76" s="156">
        <f t="shared" si="2"/>
        <v>0</v>
      </c>
      <c r="O76" s="22"/>
      <c r="P76" s="22">
        <f t="shared" si="5"/>
        <v>0</v>
      </c>
      <c r="Q76" s="22"/>
      <c r="R76" s="22"/>
      <c r="S76" s="22"/>
      <c r="T76" s="22"/>
      <c r="U76" s="22"/>
      <c r="V76" s="22"/>
      <c r="W76" s="21">
        <v>701</v>
      </c>
      <c r="X76" s="21" t="s">
        <v>178</v>
      </c>
    </row>
    <row r="77" spans="1:24" ht="13.5">
      <c r="A77" s="21">
        <v>704</v>
      </c>
      <c r="B77" s="21" t="s">
        <v>241</v>
      </c>
      <c r="C77" s="22"/>
      <c r="D77" s="22"/>
      <c r="E77" s="22"/>
      <c r="F77" s="22"/>
      <c r="G77" s="22"/>
      <c r="H77" s="22"/>
      <c r="I77" s="22">
        <f t="shared" si="4"/>
        <v>0</v>
      </c>
      <c r="J77" s="22"/>
      <c r="K77" s="153">
        <f t="shared" si="1"/>
        <v>0</v>
      </c>
      <c r="L77" s="154"/>
      <c r="M77" s="155"/>
      <c r="N77" s="156">
        <f t="shared" si="2"/>
        <v>0</v>
      </c>
      <c r="O77" s="22"/>
      <c r="P77" s="22">
        <f t="shared" si="5"/>
        <v>0</v>
      </c>
      <c r="Q77" s="22"/>
      <c r="R77" s="22"/>
      <c r="S77" s="22"/>
      <c r="T77" s="22"/>
      <c r="U77" s="22"/>
      <c r="V77" s="22"/>
      <c r="W77" s="21">
        <v>704</v>
      </c>
      <c r="X77" s="21" t="s">
        <v>241</v>
      </c>
    </row>
    <row r="78" spans="1:24" ht="13.5">
      <c r="A78" s="21">
        <v>705</v>
      </c>
      <c r="B78" s="21" t="s">
        <v>242</v>
      </c>
      <c r="C78" s="22"/>
      <c r="D78" s="22"/>
      <c r="E78" s="22"/>
      <c r="F78" s="22"/>
      <c r="G78" s="22"/>
      <c r="H78" s="22"/>
      <c r="I78" s="22">
        <f t="shared" si="4"/>
        <v>0</v>
      </c>
      <c r="J78" s="22"/>
      <c r="K78" s="153">
        <f t="shared" si="1"/>
        <v>0</v>
      </c>
      <c r="L78" s="154"/>
      <c r="M78" s="155"/>
      <c r="N78" s="156">
        <f t="shared" si="2"/>
        <v>0</v>
      </c>
      <c r="O78" s="22"/>
      <c r="P78" s="22">
        <f t="shared" si="5"/>
        <v>0</v>
      </c>
      <c r="Q78" s="22"/>
      <c r="R78" s="22"/>
      <c r="S78" s="22"/>
      <c r="T78" s="22"/>
      <c r="U78" s="22"/>
      <c r="V78" s="22"/>
      <c r="W78" s="21">
        <v>705</v>
      </c>
      <c r="X78" s="21" t="s">
        <v>242</v>
      </c>
    </row>
    <row r="79" spans="1:24" ht="13.5">
      <c r="A79" s="21">
        <v>708</v>
      </c>
      <c r="B79" s="21" t="s">
        <v>243</v>
      </c>
      <c r="C79" s="22"/>
      <c r="D79" s="22"/>
      <c r="E79" s="22"/>
      <c r="F79" s="22"/>
      <c r="G79" s="22"/>
      <c r="H79" s="22"/>
      <c r="I79" s="22">
        <f t="shared" si="4"/>
        <v>0</v>
      </c>
      <c r="J79" s="22"/>
      <c r="K79" s="153">
        <f t="shared" si="1"/>
        <v>0</v>
      </c>
      <c r="L79" s="154"/>
      <c r="M79" s="155"/>
      <c r="N79" s="156">
        <f t="shared" si="2"/>
        <v>0</v>
      </c>
      <c r="O79" s="22"/>
      <c r="P79" s="22">
        <f t="shared" si="5"/>
        <v>0</v>
      </c>
      <c r="Q79" s="22"/>
      <c r="R79" s="22"/>
      <c r="S79" s="22"/>
      <c r="T79" s="22"/>
      <c r="U79" s="22"/>
      <c r="V79" s="22"/>
      <c r="W79" s="21">
        <v>708</v>
      </c>
      <c r="X79" s="21" t="s">
        <v>243</v>
      </c>
    </row>
    <row r="80" spans="1:24" ht="13.5">
      <c r="A80" s="21">
        <v>714</v>
      </c>
      <c r="B80" s="21" t="s">
        <v>244</v>
      </c>
      <c r="C80" s="22"/>
      <c r="D80" s="22"/>
      <c r="E80" s="22"/>
      <c r="F80" s="22"/>
      <c r="G80" s="22"/>
      <c r="H80" s="22"/>
      <c r="I80" s="22">
        <f t="shared" si="4"/>
        <v>0</v>
      </c>
      <c r="J80" s="22"/>
      <c r="K80" s="153">
        <f t="shared" si="1"/>
        <v>0</v>
      </c>
      <c r="L80" s="154"/>
      <c r="M80" s="155"/>
      <c r="N80" s="156">
        <f t="shared" si="2"/>
        <v>0</v>
      </c>
      <c r="O80" s="22"/>
      <c r="P80" s="22">
        <f t="shared" si="5"/>
        <v>0</v>
      </c>
      <c r="Q80" s="22"/>
      <c r="R80" s="22"/>
      <c r="S80" s="22"/>
      <c r="T80" s="22"/>
      <c r="U80" s="22"/>
      <c r="V80" s="22"/>
      <c r="W80" s="21">
        <v>714</v>
      </c>
      <c r="X80" s="21" t="s">
        <v>244</v>
      </c>
    </row>
    <row r="81" spans="1:24" ht="13.5">
      <c r="A81" s="21">
        <v>752</v>
      </c>
      <c r="B81" s="21" t="s">
        <v>245</v>
      </c>
      <c r="C81" s="22"/>
      <c r="D81" s="22"/>
      <c r="E81" s="22"/>
      <c r="F81" s="22"/>
      <c r="G81" s="22"/>
      <c r="H81" s="22"/>
      <c r="I81" s="22">
        <f t="shared" si="4"/>
        <v>0</v>
      </c>
      <c r="J81" s="22"/>
      <c r="K81" s="153">
        <f t="shared" si="1"/>
        <v>0</v>
      </c>
      <c r="L81" s="154"/>
      <c r="M81" s="155"/>
      <c r="N81" s="156">
        <f t="shared" si="2"/>
        <v>0</v>
      </c>
      <c r="O81" s="22"/>
      <c r="P81" s="22">
        <f t="shared" si="5"/>
        <v>0</v>
      </c>
      <c r="Q81" s="22"/>
      <c r="R81" s="22"/>
      <c r="S81" s="22"/>
      <c r="T81" s="22"/>
      <c r="U81" s="22"/>
      <c r="V81" s="22"/>
      <c r="W81" s="21">
        <v>752</v>
      </c>
      <c r="X81" s="21" t="s">
        <v>245</v>
      </c>
    </row>
    <row r="82" spans="1:24" ht="13.5">
      <c r="A82" s="21">
        <v>767</v>
      </c>
      <c r="B82" s="21" t="s">
        <v>180</v>
      </c>
      <c r="C82" s="22"/>
      <c r="D82" s="22"/>
      <c r="E82" s="22"/>
      <c r="F82" s="22"/>
      <c r="G82" s="22"/>
      <c r="H82" s="22"/>
      <c r="I82" s="22">
        <f t="shared" si="4"/>
        <v>0</v>
      </c>
      <c r="J82" s="22"/>
      <c r="K82" s="153">
        <f t="shared" si="1"/>
        <v>0</v>
      </c>
      <c r="L82" s="154"/>
      <c r="M82" s="155"/>
      <c r="N82" s="156">
        <f t="shared" si="2"/>
        <v>0</v>
      </c>
      <c r="O82" s="22"/>
      <c r="P82" s="22">
        <f t="shared" si="5"/>
        <v>0</v>
      </c>
      <c r="Q82" s="22"/>
      <c r="R82" s="22"/>
      <c r="S82" s="22"/>
      <c r="T82" s="22"/>
      <c r="U82" s="22"/>
      <c r="V82" s="22"/>
      <c r="W82" s="21">
        <v>767</v>
      </c>
      <c r="X82" s="21" t="s">
        <v>180</v>
      </c>
    </row>
    <row r="83" spans="1:24" ht="13.5">
      <c r="A83" s="21">
        <v>768</v>
      </c>
      <c r="B83" s="21" t="s">
        <v>181</v>
      </c>
      <c r="C83" s="22"/>
      <c r="D83" s="22"/>
      <c r="E83" s="22"/>
      <c r="F83" s="22"/>
      <c r="G83" s="22"/>
      <c r="H83" s="22"/>
      <c r="I83" s="22">
        <f t="shared" si="4"/>
        <v>0</v>
      </c>
      <c r="J83" s="22"/>
      <c r="K83" s="153">
        <f>(I83+J83)-(O83+P83)</f>
        <v>0</v>
      </c>
      <c r="L83" s="154"/>
      <c r="M83" s="155"/>
      <c r="N83" s="156">
        <f>(O83+P83)-(I83+J83)</f>
        <v>0</v>
      </c>
      <c r="O83" s="22"/>
      <c r="P83" s="22">
        <f t="shared" si="5"/>
        <v>0</v>
      </c>
      <c r="Q83" s="22"/>
      <c r="R83" s="22"/>
      <c r="S83" s="22"/>
      <c r="T83" s="22"/>
      <c r="U83" s="22"/>
      <c r="V83" s="22"/>
      <c r="W83" s="21">
        <v>768</v>
      </c>
      <c r="X83" s="21" t="s">
        <v>181</v>
      </c>
    </row>
    <row r="84" spans="1:24" ht="13.5">
      <c r="A84" s="21">
        <v>769</v>
      </c>
      <c r="B84" s="21" t="s">
        <v>179</v>
      </c>
      <c r="C84" s="22"/>
      <c r="D84" s="22"/>
      <c r="E84" s="22"/>
      <c r="F84" s="22"/>
      <c r="G84" s="22"/>
      <c r="H84" s="22"/>
      <c r="I84" s="22">
        <f t="shared" si="4"/>
        <v>0</v>
      </c>
      <c r="J84" s="22"/>
      <c r="K84" s="153">
        <f>(I84+J84)-(O84+P84)</f>
        <v>0</v>
      </c>
      <c r="L84" s="154"/>
      <c r="M84" s="155"/>
      <c r="N84" s="156">
        <f>(O84+P84)-(I84+J84)</f>
        <v>0</v>
      </c>
      <c r="O84" s="22"/>
      <c r="P84" s="22">
        <f t="shared" si="5"/>
        <v>0</v>
      </c>
      <c r="Q84" s="22"/>
      <c r="R84" s="22"/>
      <c r="S84" s="22"/>
      <c r="T84" s="22"/>
      <c r="U84" s="22"/>
      <c r="V84" s="22"/>
      <c r="W84" s="21">
        <v>769</v>
      </c>
      <c r="X84" s="21" t="s">
        <v>179</v>
      </c>
    </row>
    <row r="85" spans="1:24" ht="14.25" thickBot="1">
      <c r="A85" s="21"/>
      <c r="B85" s="21" t="s">
        <v>182</v>
      </c>
      <c r="C85" s="22">
        <f aca="true" t="shared" si="6" ref="C85:H85">SUM(C3:C84)</f>
        <v>0</v>
      </c>
      <c r="D85" s="22">
        <f t="shared" si="6"/>
        <v>0</v>
      </c>
      <c r="E85" s="22">
        <f t="shared" si="6"/>
        <v>0</v>
      </c>
      <c r="F85" s="22">
        <f t="shared" si="6"/>
        <v>0</v>
      </c>
      <c r="G85" s="22">
        <f t="shared" si="6"/>
        <v>0</v>
      </c>
      <c r="H85" s="22">
        <f t="shared" si="6"/>
        <v>0</v>
      </c>
      <c r="I85" s="22">
        <f>C85+D85+E85+F85+G85+H85</f>
        <v>0</v>
      </c>
      <c r="J85" s="22">
        <f aca="true" t="shared" si="7" ref="J85:O85">SUM(J3:J84)</f>
        <v>0</v>
      </c>
      <c r="K85" s="22">
        <f t="shared" si="7"/>
        <v>0</v>
      </c>
      <c r="L85" s="23">
        <f t="shared" si="7"/>
        <v>0</v>
      </c>
      <c r="M85" s="24">
        <f t="shared" si="7"/>
        <v>0</v>
      </c>
      <c r="N85" s="22">
        <f t="shared" si="7"/>
        <v>0</v>
      </c>
      <c r="O85" s="22">
        <f t="shared" si="7"/>
        <v>0</v>
      </c>
      <c r="P85" s="22">
        <f>Q85+R85+S85+T85+U85+V85</f>
        <v>0</v>
      </c>
      <c r="Q85" s="22">
        <f aca="true" t="shared" si="8" ref="Q85:V85">SUM(Q3:Q84)</f>
        <v>0</v>
      </c>
      <c r="R85" s="22">
        <f t="shared" si="8"/>
        <v>0</v>
      </c>
      <c r="S85" s="22">
        <f t="shared" si="8"/>
        <v>0</v>
      </c>
      <c r="T85" s="22">
        <f t="shared" si="8"/>
        <v>0</v>
      </c>
      <c r="U85" s="22">
        <f t="shared" si="8"/>
        <v>0</v>
      </c>
      <c r="V85" s="22">
        <f t="shared" si="8"/>
        <v>0</v>
      </c>
      <c r="W85" s="21"/>
      <c r="X85" s="21" t="s">
        <v>182</v>
      </c>
    </row>
    <row r="86" spans="3:15" s="25" customFormat="1" ht="12.75">
      <c r="C86" s="26">
        <f>C85-V85</f>
        <v>0</v>
      </c>
      <c r="D86" s="26">
        <f>D85-U85</f>
        <v>0</v>
      </c>
      <c r="E86" s="26">
        <f>E85-T85</f>
        <v>0</v>
      </c>
      <c r="F86" s="26">
        <f>F85-S85</f>
        <v>0</v>
      </c>
      <c r="G86" s="26">
        <f>G85-R85</f>
        <v>0</v>
      </c>
      <c r="H86" s="26">
        <f>H85-Q85</f>
        <v>0</v>
      </c>
      <c r="I86" s="26">
        <f>I85-P85</f>
        <v>0</v>
      </c>
      <c r="J86" s="26">
        <f>J85-O85</f>
        <v>0</v>
      </c>
      <c r="N86" s="27"/>
      <c r="O86" s="26"/>
    </row>
    <row r="87" spans="11:15" ht="13.5">
      <c r="K87" s="28"/>
      <c r="M87" s="26">
        <f>M85-L85</f>
        <v>0</v>
      </c>
      <c r="N87" s="26"/>
      <c r="O87" s="26"/>
    </row>
    <row r="88" spans="9:14" ht="12.75">
      <c r="I88" s="29"/>
      <c r="K88" s="30"/>
      <c r="N88" s="31"/>
    </row>
    <row r="89" spans="9:14" ht="12.75">
      <c r="I89" s="29"/>
      <c r="N89" s="31"/>
    </row>
    <row r="90" spans="9:14" ht="12.75">
      <c r="I90" s="29"/>
      <c r="L90" s="31"/>
      <c r="M90" s="31"/>
      <c r="N90" s="31"/>
    </row>
    <row r="91" ht="12.75">
      <c r="N91" s="31"/>
    </row>
  </sheetData>
  <printOptions/>
  <pageMargins left="0.75" right="0.75" top="1" bottom="1" header="0.5" footer="0.5"/>
  <pageSetup horizontalDpi="300" verticalDpi="300" orientation="portrait" paperSize="9" r:id="rId1"/>
  <ignoredErrors>
    <ignoredError sqref="I85:P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K57"/>
  <sheetViews>
    <sheetView workbookViewId="0" topLeftCell="A1">
      <selection activeCell="O12" sqref="O12"/>
    </sheetView>
  </sheetViews>
  <sheetFormatPr defaultColWidth="9.140625" defaultRowHeight="12.75"/>
  <cols>
    <col min="1" max="1" width="6.00390625" style="59" customWidth="1"/>
    <col min="2" max="3" width="9.140625" style="59" customWidth="1"/>
    <col min="4" max="4" width="9.28125" style="59" customWidth="1"/>
    <col min="5" max="5" width="11.421875" style="59" customWidth="1"/>
    <col min="6" max="6" width="5.57421875" style="59" customWidth="1"/>
    <col min="7" max="7" width="10.28125" style="59" customWidth="1"/>
    <col min="8" max="8" width="9.8515625" style="59" bestFit="1" customWidth="1"/>
    <col min="9" max="9" width="11.7109375" style="59" customWidth="1"/>
    <col min="10" max="10" width="3.140625" style="59" customWidth="1"/>
    <col min="11" max="11" width="9.140625" style="59" customWidth="1"/>
    <col min="12" max="12" width="1.8515625" style="59" customWidth="1"/>
    <col min="13" max="16384" width="9.140625" style="59" customWidth="1"/>
  </cols>
  <sheetData>
    <row r="1" s="32" customFormat="1" ht="6.75" customHeight="1"/>
    <row r="2" spans="2:11" s="32" customFormat="1" ht="13.5" thickBot="1">
      <c r="B2" s="33"/>
      <c r="C2" s="34"/>
      <c r="D2" s="34"/>
      <c r="E2" s="34"/>
      <c r="F2" s="34"/>
      <c r="G2" s="34"/>
      <c r="H2" s="34"/>
      <c r="I2" s="34"/>
      <c r="J2" s="34"/>
      <c r="K2" s="35"/>
    </row>
    <row r="3" spans="2:11" s="40" customFormat="1" ht="21" customHeight="1">
      <c r="B3" s="36"/>
      <c r="C3" s="37" t="s">
        <v>215</v>
      </c>
      <c r="D3" s="37"/>
      <c r="E3" s="37"/>
      <c r="F3" s="194"/>
      <c r="G3" s="194"/>
      <c r="H3" s="194"/>
      <c r="I3" s="194"/>
      <c r="J3" s="37"/>
      <c r="K3" s="39"/>
    </row>
    <row r="4" spans="2:11" s="40" customFormat="1" ht="13.5" customHeight="1">
      <c r="B4" s="36"/>
      <c r="C4" s="37" t="s">
        <v>84</v>
      </c>
      <c r="D4" s="37"/>
      <c r="E4" s="37"/>
      <c r="F4" s="8"/>
      <c r="G4" s="244" t="s">
        <v>284</v>
      </c>
      <c r="H4" s="244"/>
      <c r="I4" s="244"/>
      <c r="J4" s="37"/>
      <c r="K4" s="39"/>
    </row>
    <row r="5" spans="2:11" s="40" customFormat="1" ht="13.5" customHeight="1">
      <c r="B5" s="36"/>
      <c r="C5" s="37" t="s">
        <v>6</v>
      </c>
      <c r="D5" s="37"/>
      <c r="E5" s="37"/>
      <c r="F5" s="8"/>
      <c r="G5" s="245" t="s">
        <v>285</v>
      </c>
      <c r="H5" s="245"/>
      <c r="I5" s="245"/>
      <c r="J5" s="37"/>
      <c r="K5" s="39"/>
    </row>
    <row r="6" spans="2:11" s="40" customFormat="1" ht="13.5" customHeight="1">
      <c r="B6" s="36"/>
      <c r="C6" s="37"/>
      <c r="D6" s="37"/>
      <c r="E6" s="37"/>
      <c r="F6" s="244" t="s">
        <v>286</v>
      </c>
      <c r="G6" s="244"/>
      <c r="H6" s="244"/>
      <c r="I6" s="244"/>
      <c r="J6" s="37"/>
      <c r="K6" s="39"/>
    </row>
    <row r="7" spans="2:11" s="40" customFormat="1" ht="13.5" customHeight="1">
      <c r="B7" s="36"/>
      <c r="C7" s="37" t="s">
        <v>0</v>
      </c>
      <c r="D7" s="37"/>
      <c r="E7" s="37"/>
      <c r="F7" s="8"/>
      <c r="G7" s="205">
        <v>37509</v>
      </c>
      <c r="H7" s="246"/>
      <c r="I7" s="246"/>
      <c r="J7" s="37"/>
      <c r="K7" s="39"/>
    </row>
    <row r="8" spans="2:11" s="40" customFormat="1" ht="13.5" customHeight="1">
      <c r="B8" s="36"/>
      <c r="C8" s="37" t="s">
        <v>1</v>
      </c>
      <c r="D8" s="37"/>
      <c r="E8" s="37"/>
      <c r="F8" s="195"/>
      <c r="G8" s="244">
        <v>28196</v>
      </c>
      <c r="H8" s="244"/>
      <c r="I8" s="195"/>
      <c r="J8" s="37"/>
      <c r="K8" s="39"/>
    </row>
    <row r="9" spans="2:11" s="40" customFormat="1" ht="13.5" customHeight="1">
      <c r="B9" s="36"/>
      <c r="C9" s="37"/>
      <c r="D9" s="37"/>
      <c r="E9" s="37"/>
      <c r="F9" s="196"/>
      <c r="G9" s="245"/>
      <c r="H9" s="245"/>
      <c r="I9" s="196"/>
      <c r="J9" s="37"/>
      <c r="K9" s="39"/>
    </row>
    <row r="10" spans="2:11" s="40" customFormat="1" ht="13.5" customHeight="1">
      <c r="B10" s="36"/>
      <c r="C10" s="37" t="s">
        <v>31</v>
      </c>
      <c r="D10" s="37"/>
      <c r="E10" s="37"/>
      <c r="F10" s="8"/>
      <c r="G10" s="8"/>
      <c r="H10" s="8"/>
      <c r="I10" s="8"/>
      <c r="J10" s="37"/>
      <c r="K10" s="39"/>
    </row>
    <row r="11" spans="2:11" s="40" customFormat="1" ht="13.5" customHeight="1">
      <c r="B11" s="36"/>
      <c r="C11" s="37"/>
      <c r="D11" s="37"/>
      <c r="E11" s="37"/>
      <c r="F11" s="244" t="s">
        <v>287</v>
      </c>
      <c r="G11" s="244"/>
      <c r="H11" s="244"/>
      <c r="I11" s="244"/>
      <c r="J11" s="37"/>
      <c r="K11" s="39"/>
    </row>
    <row r="12" spans="2:11" s="40" customFormat="1" ht="13.5" customHeight="1">
      <c r="B12" s="36"/>
      <c r="C12" s="37"/>
      <c r="D12" s="37"/>
      <c r="E12" s="37"/>
      <c r="F12" s="245"/>
      <c r="G12" s="245"/>
      <c r="H12" s="245"/>
      <c r="I12" s="245"/>
      <c r="J12" s="37"/>
      <c r="K12" s="39"/>
    </row>
    <row r="13" spans="2:11" s="45" customFormat="1" ht="12.75">
      <c r="B13" s="42"/>
      <c r="C13" s="43"/>
      <c r="D13" s="43"/>
      <c r="E13" s="43"/>
      <c r="F13" s="43"/>
      <c r="G13" s="43"/>
      <c r="H13" s="43"/>
      <c r="I13" s="43"/>
      <c r="J13" s="43"/>
      <c r="K13" s="44"/>
    </row>
    <row r="14" spans="2:11" s="45" customFormat="1" ht="12.75">
      <c r="B14" s="42"/>
      <c r="C14" s="43"/>
      <c r="D14" s="43"/>
      <c r="E14" s="43"/>
      <c r="F14" s="43"/>
      <c r="G14" s="43"/>
      <c r="H14" s="43"/>
      <c r="I14" s="43"/>
      <c r="J14" s="43"/>
      <c r="K14" s="44"/>
    </row>
    <row r="15" spans="2:11" s="45" customFormat="1" ht="12.75">
      <c r="B15" s="42"/>
      <c r="C15" s="43"/>
      <c r="D15" s="43"/>
      <c r="E15" s="43"/>
      <c r="F15" s="43"/>
      <c r="G15" s="43"/>
      <c r="H15" s="43"/>
      <c r="I15" s="43"/>
      <c r="J15" s="43"/>
      <c r="K15" s="44"/>
    </row>
    <row r="16" spans="2:11" s="45" customFormat="1" ht="12.75">
      <c r="B16" s="42"/>
      <c r="C16" s="43"/>
      <c r="D16" s="43"/>
      <c r="E16" s="43"/>
      <c r="F16" s="43"/>
      <c r="G16" s="43"/>
      <c r="H16" s="43"/>
      <c r="I16" s="43"/>
      <c r="J16" s="43"/>
      <c r="K16" s="44"/>
    </row>
    <row r="17" spans="2:11" s="45" customFormat="1" ht="12.75">
      <c r="B17" s="42"/>
      <c r="C17" s="43"/>
      <c r="D17" s="43"/>
      <c r="E17" s="43"/>
      <c r="F17" s="43"/>
      <c r="G17" s="43"/>
      <c r="H17" s="43"/>
      <c r="I17" s="43"/>
      <c r="J17" s="43"/>
      <c r="K17" s="44"/>
    </row>
    <row r="18" spans="2:11" s="45" customFormat="1" ht="12.75">
      <c r="B18" s="42"/>
      <c r="C18" s="43"/>
      <c r="D18" s="43"/>
      <c r="E18" s="43"/>
      <c r="F18" s="43"/>
      <c r="G18" s="43"/>
      <c r="H18" s="43"/>
      <c r="I18" s="43"/>
      <c r="J18" s="43"/>
      <c r="K18" s="44"/>
    </row>
    <row r="19" spans="2:11" s="45" customFormat="1" ht="12.75">
      <c r="B19" s="42"/>
      <c r="C19" s="43"/>
      <c r="D19" s="43"/>
      <c r="E19" s="43"/>
      <c r="F19" s="43"/>
      <c r="G19" s="43"/>
      <c r="H19" s="43"/>
      <c r="I19" s="43"/>
      <c r="J19" s="43"/>
      <c r="K19" s="44"/>
    </row>
    <row r="20" spans="2:11" s="45" customFormat="1" ht="12.75">
      <c r="B20" s="42"/>
      <c r="C20" s="43"/>
      <c r="D20" s="43"/>
      <c r="E20" s="43"/>
      <c r="F20" s="43"/>
      <c r="G20" s="43"/>
      <c r="H20" s="43"/>
      <c r="I20" s="43"/>
      <c r="J20" s="43"/>
      <c r="K20" s="44"/>
    </row>
    <row r="21" spans="2:11" s="45" customFormat="1" ht="12.75">
      <c r="B21" s="42"/>
      <c r="D21" s="43"/>
      <c r="E21" s="43"/>
      <c r="F21" s="43"/>
      <c r="G21" s="43"/>
      <c r="H21" s="43"/>
      <c r="I21" s="43"/>
      <c r="J21" s="43"/>
      <c r="K21" s="44"/>
    </row>
    <row r="22" spans="2:11" s="45" customFormat="1" ht="12.75">
      <c r="B22" s="42"/>
      <c r="C22" s="43"/>
      <c r="D22" s="43"/>
      <c r="E22" s="43"/>
      <c r="F22" s="43"/>
      <c r="G22" s="43"/>
      <c r="H22" s="43"/>
      <c r="I22" s="43"/>
      <c r="J22" s="43"/>
      <c r="K22" s="44"/>
    </row>
    <row r="23" spans="2:11" s="45" customFormat="1" ht="12.75">
      <c r="B23" s="42"/>
      <c r="C23" s="43"/>
      <c r="D23" s="43"/>
      <c r="E23" s="43"/>
      <c r="F23" s="43"/>
      <c r="G23" s="43"/>
      <c r="H23" s="43"/>
      <c r="I23" s="43"/>
      <c r="J23" s="43"/>
      <c r="K23" s="44"/>
    </row>
    <row r="24" spans="2:11" s="45" customFormat="1" ht="12.75">
      <c r="B24" s="42"/>
      <c r="C24" s="43"/>
      <c r="D24" s="43"/>
      <c r="E24" s="43"/>
      <c r="F24" s="43"/>
      <c r="G24" s="43"/>
      <c r="H24" s="43"/>
      <c r="I24" s="43"/>
      <c r="J24" s="43"/>
      <c r="K24" s="44"/>
    </row>
    <row r="25" spans="2:11" s="46" customFormat="1" ht="33.75">
      <c r="B25" s="240" t="s">
        <v>7</v>
      </c>
      <c r="C25" s="241"/>
      <c r="D25" s="241"/>
      <c r="E25" s="241"/>
      <c r="F25" s="241"/>
      <c r="G25" s="241"/>
      <c r="H25" s="241"/>
      <c r="I25" s="241"/>
      <c r="J25" s="241"/>
      <c r="K25" s="242"/>
    </row>
    <row r="26" spans="2:11" s="45" customFormat="1" ht="12.75">
      <c r="B26" s="47"/>
      <c r="C26" s="243" t="s">
        <v>65</v>
      </c>
      <c r="D26" s="243"/>
      <c r="E26" s="243"/>
      <c r="F26" s="243"/>
      <c r="G26" s="243"/>
      <c r="H26" s="243"/>
      <c r="I26" s="243"/>
      <c r="J26" s="243"/>
      <c r="K26" s="44"/>
    </row>
    <row r="27" spans="2:11" s="45" customFormat="1" ht="12.75">
      <c r="B27" s="42"/>
      <c r="C27" s="243" t="s">
        <v>66</v>
      </c>
      <c r="D27" s="243"/>
      <c r="E27" s="243"/>
      <c r="F27" s="243"/>
      <c r="G27" s="243"/>
      <c r="H27" s="243"/>
      <c r="I27" s="243"/>
      <c r="J27" s="243"/>
      <c r="K27" s="44"/>
    </row>
    <row r="28" spans="2:11" s="45" customFormat="1" ht="12.75">
      <c r="B28" s="42"/>
      <c r="C28" s="43"/>
      <c r="D28" s="43"/>
      <c r="E28" s="43"/>
      <c r="F28" s="43"/>
      <c r="G28" s="43"/>
      <c r="H28" s="43"/>
      <c r="I28" s="43"/>
      <c r="J28" s="43"/>
      <c r="K28" s="44"/>
    </row>
    <row r="29" spans="2:11" s="45" customFormat="1" ht="12.75">
      <c r="B29" s="42"/>
      <c r="C29" s="43"/>
      <c r="D29" s="43"/>
      <c r="E29" s="43"/>
      <c r="F29" s="43"/>
      <c r="G29" s="43"/>
      <c r="H29" s="43"/>
      <c r="I29" s="43"/>
      <c r="J29" s="43"/>
      <c r="K29" s="44"/>
    </row>
    <row r="30" spans="2:11" s="50" customFormat="1" ht="33">
      <c r="B30" s="42"/>
      <c r="C30" s="43"/>
      <c r="D30" s="43"/>
      <c r="E30" s="8"/>
      <c r="F30" s="171" t="s">
        <v>275</v>
      </c>
      <c r="G30" s="8"/>
      <c r="H30" s="8"/>
      <c r="I30" s="48"/>
      <c r="J30" s="48"/>
      <c r="K30" s="49"/>
    </row>
    <row r="31" spans="2:11" s="50" customFormat="1" ht="12.75">
      <c r="B31" s="51"/>
      <c r="C31" s="48"/>
      <c r="D31" s="48"/>
      <c r="E31" s="48"/>
      <c r="F31" s="48"/>
      <c r="G31" s="48"/>
      <c r="H31" s="48"/>
      <c r="I31" s="48"/>
      <c r="J31" s="48"/>
      <c r="K31" s="49"/>
    </row>
    <row r="32" spans="2:11" s="50" customFormat="1" ht="12.75">
      <c r="B32" s="51"/>
      <c r="C32" s="48"/>
      <c r="D32" s="48"/>
      <c r="E32" s="48"/>
      <c r="F32" s="48"/>
      <c r="G32" s="48"/>
      <c r="H32" s="48"/>
      <c r="I32" s="48"/>
      <c r="J32" s="48"/>
      <c r="K32" s="49"/>
    </row>
    <row r="33" spans="2:11" s="50" customFormat="1" ht="12.75">
      <c r="B33" s="51"/>
      <c r="C33" s="48"/>
      <c r="D33" s="48"/>
      <c r="E33" s="48"/>
      <c r="F33" s="48"/>
      <c r="G33" s="48"/>
      <c r="H33" s="48"/>
      <c r="I33" s="48"/>
      <c r="J33" s="48"/>
      <c r="K33" s="49"/>
    </row>
    <row r="34" spans="2:11" s="50" customFormat="1" ht="12.75">
      <c r="B34" s="51"/>
      <c r="C34" s="48"/>
      <c r="D34" s="48"/>
      <c r="E34" s="48"/>
      <c r="F34" s="48"/>
      <c r="G34" s="48"/>
      <c r="H34" s="48"/>
      <c r="I34" s="48"/>
      <c r="J34" s="48"/>
      <c r="K34" s="49"/>
    </row>
    <row r="35" spans="2:11" s="50" customFormat="1" ht="12.75">
      <c r="B35" s="51"/>
      <c r="C35" s="48"/>
      <c r="D35" s="48"/>
      <c r="E35" s="48"/>
      <c r="F35" s="48"/>
      <c r="G35" s="48"/>
      <c r="H35" s="48"/>
      <c r="I35" s="48"/>
      <c r="J35" s="48"/>
      <c r="K35" s="49"/>
    </row>
    <row r="36" spans="2:11" s="50" customFormat="1" ht="12.75">
      <c r="B36" s="51"/>
      <c r="C36" s="48"/>
      <c r="D36" s="48"/>
      <c r="E36" s="48"/>
      <c r="F36" s="48"/>
      <c r="G36" s="48"/>
      <c r="H36" s="48"/>
      <c r="I36" s="48"/>
      <c r="J36" s="48"/>
      <c r="K36" s="49"/>
    </row>
    <row r="37" spans="2:11" s="50" customFormat="1" ht="12.75">
      <c r="B37" s="51"/>
      <c r="C37" s="48"/>
      <c r="D37" s="48"/>
      <c r="E37" s="48"/>
      <c r="F37" s="48"/>
      <c r="G37" s="48"/>
      <c r="H37" s="48"/>
      <c r="I37" s="48"/>
      <c r="J37" s="48"/>
      <c r="K37" s="49"/>
    </row>
    <row r="38" spans="2:11" s="50" customFormat="1" ht="12.75">
      <c r="B38" s="51"/>
      <c r="C38" s="48"/>
      <c r="D38" s="48"/>
      <c r="E38" s="48"/>
      <c r="F38" s="48"/>
      <c r="G38" s="48"/>
      <c r="H38" s="48"/>
      <c r="I38" s="48"/>
      <c r="J38" s="48"/>
      <c r="K38" s="49"/>
    </row>
    <row r="39" spans="2:11" s="50" customFormat="1" ht="12.75">
      <c r="B39" s="51"/>
      <c r="C39" s="48"/>
      <c r="D39" s="48"/>
      <c r="E39" s="48"/>
      <c r="F39" s="48"/>
      <c r="G39" s="48"/>
      <c r="H39" s="48"/>
      <c r="I39" s="48"/>
      <c r="J39" s="48"/>
      <c r="K39" s="49"/>
    </row>
    <row r="40" spans="2:11" s="50" customFormat="1" ht="12.75">
      <c r="B40" s="51"/>
      <c r="C40" s="48"/>
      <c r="D40" s="48"/>
      <c r="E40" s="48"/>
      <c r="F40" s="48"/>
      <c r="G40" s="48"/>
      <c r="H40" s="48"/>
      <c r="I40" s="48"/>
      <c r="J40" s="48"/>
      <c r="K40" s="49"/>
    </row>
    <row r="41" spans="2:11" s="50" customFormat="1" ht="12.75">
      <c r="B41" s="51"/>
      <c r="C41" s="48"/>
      <c r="D41" s="48"/>
      <c r="E41" s="48"/>
      <c r="F41" s="48"/>
      <c r="G41" s="48"/>
      <c r="H41" s="48"/>
      <c r="I41" s="48"/>
      <c r="J41" s="48"/>
      <c r="K41" s="49"/>
    </row>
    <row r="42" spans="2:11" s="50" customFormat="1" ht="12.75">
      <c r="B42" s="51"/>
      <c r="C42" s="48"/>
      <c r="D42" s="48"/>
      <c r="E42" s="48"/>
      <c r="F42" s="48"/>
      <c r="G42" s="48"/>
      <c r="H42" s="48"/>
      <c r="I42" s="48"/>
      <c r="J42" s="48"/>
      <c r="K42" s="49"/>
    </row>
    <row r="43" spans="2:11" s="50" customFormat="1" ht="12.75">
      <c r="B43" s="51"/>
      <c r="C43" s="48"/>
      <c r="D43" s="48"/>
      <c r="E43" s="48"/>
      <c r="F43" s="48"/>
      <c r="G43" s="48"/>
      <c r="H43" s="48"/>
      <c r="I43" s="48"/>
      <c r="J43" s="48"/>
      <c r="K43" s="49"/>
    </row>
    <row r="44" spans="2:11" s="50" customFormat="1" ht="12.75">
      <c r="B44" s="51"/>
      <c r="C44" s="48"/>
      <c r="D44" s="48"/>
      <c r="E44" s="48"/>
      <c r="F44" s="48"/>
      <c r="G44" s="48"/>
      <c r="H44" s="48"/>
      <c r="I44" s="48"/>
      <c r="J44" s="48"/>
      <c r="K44" s="49"/>
    </row>
    <row r="45" spans="2:11" s="50" customFormat="1" ht="9" customHeight="1">
      <c r="B45" s="51"/>
      <c r="C45" s="48"/>
      <c r="D45" s="48"/>
      <c r="E45" s="48"/>
      <c r="F45" s="48"/>
      <c r="G45" s="48"/>
      <c r="H45" s="48"/>
      <c r="I45" s="48"/>
      <c r="J45" s="48"/>
      <c r="K45" s="49"/>
    </row>
    <row r="46" spans="2:11" s="50" customFormat="1" ht="12.75">
      <c r="B46" s="51"/>
      <c r="C46" s="48"/>
      <c r="D46" s="48"/>
      <c r="E46" s="48"/>
      <c r="F46" s="48"/>
      <c r="G46" s="48"/>
      <c r="H46" s="48"/>
      <c r="I46" s="48"/>
      <c r="J46" s="48"/>
      <c r="K46" s="49"/>
    </row>
    <row r="47" spans="2:11" s="50" customFormat="1" ht="12.75">
      <c r="B47" s="51"/>
      <c r="C47" s="48"/>
      <c r="D47" s="48"/>
      <c r="E47" s="48"/>
      <c r="F47" s="48"/>
      <c r="G47" s="48"/>
      <c r="H47" s="48"/>
      <c r="I47" s="48"/>
      <c r="J47" s="48"/>
      <c r="K47" s="49"/>
    </row>
    <row r="48" spans="2:11" s="40" customFormat="1" ht="12.75" customHeight="1">
      <c r="B48" s="36"/>
      <c r="C48" s="37" t="s">
        <v>90</v>
      </c>
      <c r="D48" s="37"/>
      <c r="E48" s="37"/>
      <c r="F48" s="37"/>
      <c r="G48" s="37"/>
      <c r="H48" s="239" t="s">
        <v>216</v>
      </c>
      <c r="I48" s="239"/>
      <c r="J48" s="37"/>
      <c r="K48" s="39"/>
    </row>
    <row r="49" spans="2:11" s="40" customFormat="1" ht="12.75" customHeight="1">
      <c r="B49" s="36"/>
      <c r="C49" s="37" t="s">
        <v>91</v>
      </c>
      <c r="D49" s="37"/>
      <c r="E49" s="37"/>
      <c r="F49" s="37"/>
      <c r="G49" s="37"/>
      <c r="H49" s="238" t="s">
        <v>217</v>
      </c>
      <c r="I49" s="238"/>
      <c r="J49" s="37"/>
      <c r="K49" s="39"/>
    </row>
    <row r="50" spans="2:11" s="40" customFormat="1" ht="12.75" customHeight="1">
      <c r="B50" s="36"/>
      <c r="C50" s="37" t="s">
        <v>85</v>
      </c>
      <c r="D50" s="37"/>
      <c r="E50" s="37"/>
      <c r="F50" s="37"/>
      <c r="G50" s="37"/>
      <c r="H50" s="238" t="s">
        <v>92</v>
      </c>
      <c r="I50" s="238"/>
      <c r="J50" s="37"/>
      <c r="K50" s="39"/>
    </row>
    <row r="51" spans="2:11" s="40" customFormat="1" ht="12.75" customHeight="1">
      <c r="B51" s="36"/>
      <c r="C51" s="37" t="s">
        <v>86</v>
      </c>
      <c r="D51" s="37"/>
      <c r="E51" s="37"/>
      <c r="F51" s="37"/>
      <c r="G51" s="37"/>
      <c r="H51" s="238" t="s">
        <v>92</v>
      </c>
      <c r="I51" s="238"/>
      <c r="J51" s="37"/>
      <c r="K51" s="39"/>
    </row>
    <row r="52" spans="2:11" s="45" customFormat="1" ht="12.75">
      <c r="B52" s="42"/>
      <c r="C52" s="43"/>
      <c r="D52" s="43"/>
      <c r="E52" s="43"/>
      <c r="F52" s="43"/>
      <c r="G52" s="43"/>
      <c r="H52" s="43"/>
      <c r="I52" s="43"/>
      <c r="J52" s="43"/>
      <c r="K52" s="44"/>
    </row>
    <row r="53" spans="2:11" s="55" customFormat="1" ht="12.75" customHeight="1">
      <c r="B53" s="52"/>
      <c r="C53" s="37" t="s">
        <v>93</v>
      </c>
      <c r="D53" s="37"/>
      <c r="E53" s="37"/>
      <c r="F53" s="37"/>
      <c r="G53" s="41" t="s">
        <v>87</v>
      </c>
      <c r="H53" s="239" t="s">
        <v>276</v>
      </c>
      <c r="I53" s="239"/>
      <c r="J53" s="53"/>
      <c r="K53" s="54"/>
    </row>
    <row r="54" spans="2:11" s="55" customFormat="1" ht="12.75" customHeight="1">
      <c r="B54" s="52"/>
      <c r="C54" s="37"/>
      <c r="D54" s="37"/>
      <c r="E54" s="37"/>
      <c r="F54" s="37"/>
      <c r="G54" s="41" t="s">
        <v>88</v>
      </c>
      <c r="H54" s="238" t="s">
        <v>277</v>
      </c>
      <c r="I54" s="238"/>
      <c r="J54" s="53"/>
      <c r="K54" s="54"/>
    </row>
    <row r="55" spans="2:11" s="55" customFormat="1" ht="7.5" customHeight="1">
      <c r="B55" s="52"/>
      <c r="C55" s="37"/>
      <c r="D55" s="37"/>
      <c r="E55" s="37"/>
      <c r="F55" s="37"/>
      <c r="G55" s="41"/>
      <c r="H55" s="41"/>
      <c r="I55" s="41"/>
      <c r="J55" s="53"/>
      <c r="K55" s="54"/>
    </row>
    <row r="56" spans="2:11" s="55" customFormat="1" ht="12.75" customHeight="1">
      <c r="B56" s="52"/>
      <c r="C56" s="37" t="s">
        <v>89</v>
      </c>
      <c r="D56" s="37"/>
      <c r="E56" s="37"/>
      <c r="F56" s="41"/>
      <c r="G56" s="37"/>
      <c r="H56" s="203"/>
      <c r="I56" s="38"/>
      <c r="J56" s="53"/>
      <c r="K56" s="54"/>
    </row>
    <row r="57" spans="2:11" ht="22.5" customHeight="1">
      <c r="B57" s="56"/>
      <c r="C57" s="57"/>
      <c r="D57" s="57"/>
      <c r="E57" s="57"/>
      <c r="F57" s="57"/>
      <c r="G57" s="57"/>
      <c r="H57" s="57"/>
      <c r="I57" s="57"/>
      <c r="J57" s="57"/>
      <c r="K57" s="58"/>
    </row>
    <row r="58" ht="6.75" customHeight="1"/>
  </sheetData>
  <mergeCells count="17">
    <mergeCell ref="G8:H8"/>
    <mergeCell ref="G9:H9"/>
    <mergeCell ref="F11:I11"/>
    <mergeCell ref="F12:I12"/>
    <mergeCell ref="G4:I4"/>
    <mergeCell ref="G5:I5"/>
    <mergeCell ref="F6:I6"/>
    <mergeCell ref="H7:I7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04"/>
  <sheetViews>
    <sheetView workbookViewId="0" topLeftCell="A22">
      <selection activeCell="E89" sqref="E89"/>
    </sheetView>
  </sheetViews>
  <sheetFormatPr defaultColWidth="9.140625" defaultRowHeight="12.75"/>
  <cols>
    <col min="1" max="1" width="5.421875" style="95" customWidth="1"/>
    <col min="2" max="2" width="3.7109375" style="96" customWidth="1"/>
    <col min="3" max="3" width="2.7109375" style="96" customWidth="1"/>
    <col min="4" max="4" width="4.00390625" style="96" customWidth="1"/>
    <col min="5" max="5" width="39.140625" style="95" customWidth="1"/>
    <col min="6" max="6" width="10.7109375" style="95" customWidth="1"/>
    <col min="7" max="8" width="15.7109375" style="97" customWidth="1"/>
    <col min="9" max="9" width="1.421875" style="95" customWidth="1"/>
    <col min="10" max="16384" width="9.140625" style="95" customWidth="1"/>
  </cols>
  <sheetData>
    <row r="1" spans="2:8" s="32" customFormat="1" ht="17.25" customHeight="1">
      <c r="B1" s="60"/>
      <c r="C1" s="60"/>
      <c r="D1" s="60"/>
      <c r="G1" s="61"/>
      <c r="H1" s="61"/>
    </row>
    <row r="2" spans="2:8" s="65" customFormat="1" ht="18">
      <c r="B2" s="62" t="s">
        <v>288</v>
      </c>
      <c r="C2" s="63"/>
      <c r="D2" s="63"/>
      <c r="E2" s="64"/>
      <c r="H2" s="66" t="s">
        <v>218</v>
      </c>
    </row>
    <row r="3" spans="2:8" s="65" customFormat="1" ht="9" customHeight="1">
      <c r="B3" s="62"/>
      <c r="C3" s="63"/>
      <c r="D3" s="63"/>
      <c r="E3" s="64"/>
      <c r="G3" s="66"/>
      <c r="H3" s="66"/>
    </row>
    <row r="4" spans="2:8" s="67" customFormat="1" ht="18" customHeight="1">
      <c r="B4" s="247" t="s">
        <v>278</v>
      </c>
      <c r="C4" s="247"/>
      <c r="D4" s="247"/>
      <c r="E4" s="247"/>
      <c r="F4" s="247"/>
      <c r="G4" s="247"/>
      <c r="H4" s="247"/>
    </row>
    <row r="5" spans="2:8" s="45" customFormat="1" ht="6.75" customHeight="1">
      <c r="B5" s="68"/>
      <c r="C5" s="68"/>
      <c r="D5" s="68"/>
      <c r="G5" s="69"/>
      <c r="H5" s="69"/>
    </row>
    <row r="6" spans="2:8" s="45" customFormat="1" ht="12" customHeight="1">
      <c r="B6" s="251" t="s">
        <v>2</v>
      </c>
      <c r="C6" s="253" t="s">
        <v>8</v>
      </c>
      <c r="D6" s="254"/>
      <c r="E6" s="255"/>
      <c r="F6" s="251" t="s">
        <v>9</v>
      </c>
      <c r="G6" s="73" t="s">
        <v>130</v>
      </c>
      <c r="H6" s="73" t="s">
        <v>130</v>
      </c>
    </row>
    <row r="7" spans="2:8" s="45" customFormat="1" ht="12" customHeight="1">
      <c r="B7" s="252"/>
      <c r="C7" s="219"/>
      <c r="D7" s="220"/>
      <c r="E7" s="221"/>
      <c r="F7" s="252"/>
      <c r="G7" s="74" t="s">
        <v>131</v>
      </c>
      <c r="H7" s="75" t="s">
        <v>192</v>
      </c>
    </row>
    <row r="8" spans="2:8" s="164" customFormat="1" ht="24.75" customHeight="1">
      <c r="B8" s="160" t="s">
        <v>3</v>
      </c>
      <c r="C8" s="248" t="s">
        <v>193</v>
      </c>
      <c r="D8" s="249"/>
      <c r="E8" s="250"/>
      <c r="F8" s="162"/>
      <c r="G8" s="163">
        <f>G9+G12+G13+G21+G29+G30+G31</f>
        <v>513278985</v>
      </c>
      <c r="H8" s="163">
        <f>H9+H12+H13+H21+H29+H30+H31</f>
        <v>402415298</v>
      </c>
    </row>
    <row r="9" spans="2:8" s="78" customFormat="1" ht="16.5" customHeight="1">
      <c r="B9" s="79"/>
      <c r="C9" s="76">
        <v>1</v>
      </c>
      <c r="D9" s="72" t="s">
        <v>10</v>
      </c>
      <c r="E9" s="80"/>
      <c r="F9" s="81"/>
      <c r="G9" s="77">
        <f>G10+G11</f>
        <v>170193</v>
      </c>
      <c r="H9" s="77">
        <f>H10+H11</f>
        <v>4097748</v>
      </c>
    </row>
    <row r="10" spans="2:10" s="86" customFormat="1" ht="16.5" customHeight="1">
      <c r="B10" s="79"/>
      <c r="C10" s="76"/>
      <c r="D10" s="82" t="s">
        <v>94</v>
      </c>
      <c r="E10" s="83" t="s">
        <v>28</v>
      </c>
      <c r="F10" s="84"/>
      <c r="G10" s="85">
        <v>162805</v>
      </c>
      <c r="H10" s="85">
        <v>4052748</v>
      </c>
      <c r="J10" s="209"/>
    </row>
    <row r="11" spans="2:10" s="86" customFormat="1" ht="16.5" customHeight="1">
      <c r="B11" s="87"/>
      <c r="C11" s="76"/>
      <c r="D11" s="82" t="s">
        <v>94</v>
      </c>
      <c r="E11" s="83" t="s">
        <v>29</v>
      </c>
      <c r="F11" s="84"/>
      <c r="G11" s="85">
        <v>7388</v>
      </c>
      <c r="H11" s="85">
        <v>45000</v>
      </c>
      <c r="J11" s="209"/>
    </row>
    <row r="12" spans="2:8" s="164" customFormat="1" ht="16.5" customHeight="1">
      <c r="B12" s="166"/>
      <c r="C12" s="161">
        <v>2</v>
      </c>
      <c r="D12" s="159" t="s">
        <v>194</v>
      </c>
      <c r="E12" s="167"/>
      <c r="F12" s="168"/>
      <c r="G12" s="163"/>
      <c r="H12" s="163"/>
    </row>
    <row r="13" spans="2:8" s="164" customFormat="1" ht="16.5" customHeight="1">
      <c r="B13" s="166"/>
      <c r="C13" s="161">
        <v>3</v>
      </c>
      <c r="D13" s="159" t="s">
        <v>195</v>
      </c>
      <c r="E13" s="167"/>
      <c r="F13" s="168"/>
      <c r="G13" s="163">
        <f>G14+G15+G16+G17+G18+G19+G20</f>
        <v>431178116</v>
      </c>
      <c r="H13" s="163">
        <f>H14+H15+H16+H17+H18+H19+H20</f>
        <v>331786771</v>
      </c>
    </row>
    <row r="14" spans="2:10" s="86" customFormat="1" ht="16.5" customHeight="1">
      <c r="B14" s="79"/>
      <c r="C14" s="88"/>
      <c r="D14" s="82" t="s">
        <v>94</v>
      </c>
      <c r="E14" s="83" t="s">
        <v>95</v>
      </c>
      <c r="F14" s="84"/>
      <c r="G14" s="85">
        <v>429611344</v>
      </c>
      <c r="H14" s="85">
        <v>330740064</v>
      </c>
      <c r="J14" s="209"/>
    </row>
    <row r="15" spans="2:8" s="86" customFormat="1" ht="16.5" customHeight="1">
      <c r="B15" s="87"/>
      <c r="C15" s="89"/>
      <c r="D15" s="90" t="s">
        <v>94</v>
      </c>
      <c r="E15" s="83" t="s">
        <v>96</v>
      </c>
      <c r="F15" s="84"/>
      <c r="G15" s="85">
        <f>'Centro 08'!L30+'Centro 08'!L41</f>
        <v>0</v>
      </c>
      <c r="H15" s="85">
        <f>'Centro 08'!M30+'Centro 08'!M41</f>
        <v>0</v>
      </c>
    </row>
    <row r="16" spans="2:8" s="86" customFormat="1" ht="16.5" customHeight="1">
      <c r="B16" s="87"/>
      <c r="C16" s="89"/>
      <c r="D16" s="90" t="s">
        <v>94</v>
      </c>
      <c r="E16" s="83" t="s">
        <v>97</v>
      </c>
      <c r="F16" s="84"/>
      <c r="G16" s="85">
        <v>1566772</v>
      </c>
      <c r="H16" s="85">
        <v>508225</v>
      </c>
    </row>
    <row r="17" spans="2:8" s="86" customFormat="1" ht="16.5" customHeight="1">
      <c r="B17" s="87"/>
      <c r="C17" s="89"/>
      <c r="D17" s="90" t="s">
        <v>94</v>
      </c>
      <c r="E17" s="83" t="s">
        <v>98</v>
      </c>
      <c r="F17" s="84"/>
      <c r="G17" s="85">
        <v>0</v>
      </c>
      <c r="H17" s="85">
        <v>538482</v>
      </c>
    </row>
    <row r="18" spans="2:8" s="86" customFormat="1" ht="16.5" customHeight="1">
      <c r="B18" s="87"/>
      <c r="C18" s="89"/>
      <c r="D18" s="90" t="s">
        <v>94</v>
      </c>
      <c r="E18" s="83" t="s">
        <v>101</v>
      </c>
      <c r="F18" s="84"/>
      <c r="G18" s="85">
        <f>'Centro 08'!L37</f>
        <v>0</v>
      </c>
      <c r="H18" s="85">
        <f>'Centro 08'!M37</f>
        <v>0</v>
      </c>
    </row>
    <row r="19" spans="2:8" s="86" customFormat="1" ht="16.5" customHeight="1">
      <c r="B19" s="87"/>
      <c r="C19" s="89"/>
      <c r="D19" s="90" t="s">
        <v>94</v>
      </c>
      <c r="E19" s="83"/>
      <c r="F19" s="84"/>
      <c r="G19" s="85"/>
      <c r="H19" s="85"/>
    </row>
    <row r="20" spans="2:8" s="86" customFormat="1" ht="16.5" customHeight="1">
      <c r="B20" s="87"/>
      <c r="C20" s="89"/>
      <c r="D20" s="90" t="s">
        <v>94</v>
      </c>
      <c r="E20" s="83"/>
      <c r="F20" s="84"/>
      <c r="G20" s="85"/>
      <c r="H20" s="85"/>
    </row>
    <row r="21" spans="2:8" s="164" customFormat="1" ht="16.5" customHeight="1">
      <c r="B21" s="166"/>
      <c r="C21" s="161">
        <v>4</v>
      </c>
      <c r="D21" s="159" t="s">
        <v>11</v>
      </c>
      <c r="E21" s="167"/>
      <c r="F21" s="168"/>
      <c r="G21" s="163">
        <f>G22+G23+G24+G25+G26+G27+G28</f>
        <v>0</v>
      </c>
      <c r="H21" s="163">
        <f>H22+H23+H24+H25+H26+H27+H28</f>
        <v>2145703</v>
      </c>
    </row>
    <row r="22" spans="2:8" s="86" customFormat="1" ht="16.5" customHeight="1">
      <c r="B22" s="79"/>
      <c r="C22" s="88"/>
      <c r="D22" s="82" t="s">
        <v>94</v>
      </c>
      <c r="E22" s="83" t="s">
        <v>12</v>
      </c>
      <c r="F22" s="84"/>
      <c r="G22" s="85">
        <f>'Centro 08'!L22+'Centro 08'!L23</f>
        <v>0</v>
      </c>
      <c r="H22" s="85">
        <v>2145703</v>
      </c>
    </row>
    <row r="23" spans="2:8" s="86" customFormat="1" ht="16.5" customHeight="1">
      <c r="B23" s="87"/>
      <c r="C23" s="89"/>
      <c r="D23" s="90" t="s">
        <v>94</v>
      </c>
      <c r="E23" s="83" t="s">
        <v>100</v>
      </c>
      <c r="F23" s="84"/>
      <c r="G23" s="85">
        <f>'Centro 08'!L24</f>
        <v>0</v>
      </c>
      <c r="H23" s="85">
        <f>'Centro 08'!M24</f>
        <v>0</v>
      </c>
    </row>
    <row r="24" spans="2:8" s="86" customFormat="1" ht="16.5" customHeight="1">
      <c r="B24" s="87"/>
      <c r="C24" s="89"/>
      <c r="D24" s="90" t="s">
        <v>94</v>
      </c>
      <c r="E24" s="83" t="s">
        <v>270</v>
      </c>
      <c r="F24" s="84"/>
      <c r="G24" s="85"/>
      <c r="H24" s="85"/>
    </row>
    <row r="25" spans="2:8" s="86" customFormat="1" ht="16.5" customHeight="1">
      <c r="B25" s="87"/>
      <c r="C25" s="89"/>
      <c r="D25" s="90" t="s">
        <v>94</v>
      </c>
      <c r="E25" s="83" t="s">
        <v>198</v>
      </c>
      <c r="F25" s="84"/>
      <c r="G25" s="85">
        <f>'Centro 08'!L25</f>
        <v>0</v>
      </c>
      <c r="H25" s="85">
        <f>'Centro 08'!M25</f>
        <v>0</v>
      </c>
    </row>
    <row r="26" spans="2:8" s="86" customFormat="1" ht="16.5" customHeight="1">
      <c r="B26" s="87"/>
      <c r="C26" s="89"/>
      <c r="D26" s="90" t="s">
        <v>94</v>
      </c>
      <c r="E26" s="83" t="s">
        <v>13</v>
      </c>
      <c r="F26" s="84"/>
      <c r="G26" s="85">
        <f>'Centro 08'!L26</f>
        <v>0</v>
      </c>
      <c r="H26" s="85">
        <f>'Centro 08'!M26</f>
        <v>0</v>
      </c>
    </row>
    <row r="27" spans="2:8" s="86" customFormat="1" ht="16.5" customHeight="1">
      <c r="B27" s="87"/>
      <c r="C27" s="89"/>
      <c r="D27" s="90" t="s">
        <v>94</v>
      </c>
      <c r="E27" s="83" t="s">
        <v>14</v>
      </c>
      <c r="F27" s="84"/>
      <c r="G27" s="85">
        <f>'Centro 08'!L30</f>
        <v>0</v>
      </c>
      <c r="H27" s="85">
        <f>'Centro 08'!M30</f>
        <v>0</v>
      </c>
    </row>
    <row r="28" spans="2:8" s="86" customFormat="1" ht="16.5" customHeight="1">
      <c r="B28" s="87"/>
      <c r="C28" s="89"/>
      <c r="D28" s="90" t="s">
        <v>94</v>
      </c>
      <c r="E28" s="83"/>
      <c r="F28" s="84"/>
      <c r="G28" s="85"/>
      <c r="H28" s="85"/>
    </row>
    <row r="29" spans="2:8" s="164" customFormat="1" ht="16.5" customHeight="1">
      <c r="B29" s="166"/>
      <c r="C29" s="161">
        <v>5</v>
      </c>
      <c r="D29" s="159" t="s">
        <v>196</v>
      </c>
      <c r="E29" s="167"/>
      <c r="F29" s="168"/>
      <c r="G29" s="163"/>
      <c r="H29" s="163"/>
    </row>
    <row r="30" spans="2:8" s="164" customFormat="1" ht="16.5" customHeight="1">
      <c r="B30" s="166"/>
      <c r="C30" s="161">
        <v>6</v>
      </c>
      <c r="D30" s="159" t="s">
        <v>197</v>
      </c>
      <c r="E30" s="167"/>
      <c r="F30" s="168"/>
      <c r="G30" s="163"/>
      <c r="H30" s="163"/>
    </row>
    <row r="31" spans="2:8" s="164" customFormat="1" ht="16.5" customHeight="1">
      <c r="B31" s="166"/>
      <c r="C31" s="161">
        <v>7</v>
      </c>
      <c r="D31" s="159" t="s">
        <v>15</v>
      </c>
      <c r="E31" s="167"/>
      <c r="F31" s="168"/>
      <c r="G31" s="163">
        <f>G32+G33</f>
        <v>81930676</v>
      </c>
      <c r="H31" s="163">
        <f>H32+H33</f>
        <v>64385076</v>
      </c>
    </row>
    <row r="32" spans="2:8" s="78" customFormat="1" ht="16.5" customHeight="1">
      <c r="B32" s="79"/>
      <c r="C32" s="76"/>
      <c r="D32" s="82" t="s">
        <v>94</v>
      </c>
      <c r="E32" s="80" t="s">
        <v>199</v>
      </c>
      <c r="F32" s="81"/>
      <c r="G32" s="77">
        <v>81930676</v>
      </c>
      <c r="H32" s="77">
        <v>64385076</v>
      </c>
    </row>
    <row r="33" spans="2:8" s="78" customFormat="1" ht="16.5" customHeight="1">
      <c r="B33" s="79"/>
      <c r="C33" s="76"/>
      <c r="D33" s="82" t="s">
        <v>94</v>
      </c>
      <c r="E33" s="80"/>
      <c r="F33" s="81"/>
      <c r="G33" s="77"/>
      <c r="H33" s="77"/>
    </row>
    <row r="34" spans="2:8" s="164" customFormat="1" ht="24.75" customHeight="1">
      <c r="B34" s="166" t="s">
        <v>4</v>
      </c>
      <c r="C34" s="248" t="s">
        <v>16</v>
      </c>
      <c r="D34" s="249"/>
      <c r="E34" s="250"/>
      <c r="F34" s="168"/>
      <c r="G34" s="163">
        <f>G35+G36+G41+G42+G43+G44</f>
        <v>1306839</v>
      </c>
      <c r="H34" s="163">
        <f>H35+H36+H41+H42+H43+H44</f>
        <v>1306839</v>
      </c>
    </row>
    <row r="35" spans="2:8" s="164" customFormat="1" ht="16.5" customHeight="1">
      <c r="B35" s="166"/>
      <c r="C35" s="161">
        <v>1</v>
      </c>
      <c r="D35" s="159" t="s">
        <v>17</v>
      </c>
      <c r="E35" s="167"/>
      <c r="F35" s="168"/>
      <c r="G35" s="163"/>
      <c r="H35" s="163"/>
    </row>
    <row r="36" spans="2:8" s="164" customFormat="1" ht="16.5" customHeight="1">
      <c r="B36" s="166"/>
      <c r="C36" s="161">
        <v>2</v>
      </c>
      <c r="D36" s="159" t="s">
        <v>18</v>
      </c>
      <c r="E36" s="167"/>
      <c r="F36" s="168"/>
      <c r="G36" s="163">
        <f>G37+G38+G39+G40</f>
        <v>1306839</v>
      </c>
      <c r="H36" s="163">
        <f>H37+H38+H39+H40</f>
        <v>1306839</v>
      </c>
    </row>
    <row r="37" spans="2:8" s="86" customFormat="1" ht="16.5" customHeight="1">
      <c r="B37" s="79"/>
      <c r="C37" s="88"/>
      <c r="D37" s="82" t="s">
        <v>94</v>
      </c>
      <c r="E37" s="83" t="s">
        <v>23</v>
      </c>
      <c r="F37" s="84"/>
      <c r="G37" s="85">
        <f>'Centro 08'!L13</f>
        <v>0</v>
      </c>
      <c r="H37" s="85">
        <f>'Centro 08'!M13</f>
        <v>0</v>
      </c>
    </row>
    <row r="38" spans="2:8" s="86" customFormat="1" ht="16.5" customHeight="1">
      <c r="B38" s="87"/>
      <c r="C38" s="89"/>
      <c r="D38" s="90" t="s">
        <v>94</v>
      </c>
      <c r="E38" s="83" t="s">
        <v>5</v>
      </c>
      <c r="F38" s="84"/>
      <c r="G38" s="85">
        <f>'Centro 08'!L14+'Centro 08'!L18</f>
        <v>0</v>
      </c>
      <c r="H38" s="85">
        <f>'Centro 08'!M14+'Centro 08'!M18</f>
        <v>0</v>
      </c>
    </row>
    <row r="39" spans="2:8" s="86" customFormat="1" ht="16.5" customHeight="1">
      <c r="B39" s="87"/>
      <c r="C39" s="89"/>
      <c r="D39" s="90" t="s">
        <v>94</v>
      </c>
      <c r="E39" s="83" t="s">
        <v>99</v>
      </c>
      <c r="F39" s="84"/>
      <c r="G39" s="85">
        <v>1136839</v>
      </c>
      <c r="H39" s="85">
        <v>1136839</v>
      </c>
    </row>
    <row r="40" spans="2:8" s="86" customFormat="1" ht="16.5" customHeight="1">
      <c r="B40" s="87"/>
      <c r="C40" s="89"/>
      <c r="D40" s="90" t="s">
        <v>94</v>
      </c>
      <c r="E40" s="83" t="s">
        <v>107</v>
      </c>
      <c r="F40" s="84"/>
      <c r="G40" s="85">
        <v>170000</v>
      </c>
      <c r="H40" s="85">
        <v>170000</v>
      </c>
    </row>
    <row r="41" spans="2:8" s="164" customFormat="1" ht="16.5" customHeight="1">
      <c r="B41" s="166"/>
      <c r="C41" s="161">
        <v>3</v>
      </c>
      <c r="D41" s="159" t="s">
        <v>19</v>
      </c>
      <c r="E41" s="167"/>
      <c r="F41" s="168"/>
      <c r="G41" s="163"/>
      <c r="H41" s="163"/>
    </row>
    <row r="42" spans="2:8" s="164" customFormat="1" ht="16.5" customHeight="1">
      <c r="B42" s="166"/>
      <c r="C42" s="161">
        <v>4</v>
      </c>
      <c r="D42" s="159" t="s">
        <v>20</v>
      </c>
      <c r="E42" s="167"/>
      <c r="F42" s="168"/>
      <c r="G42" s="163">
        <f>'Centro 08'!L9+'Centro 08'!L10+'Centro 08'!L11+'Centro 08'!L12</f>
        <v>0</v>
      </c>
      <c r="H42" s="163">
        <f>'Centro 08'!M9+'Centro 08'!M10+'Centro 08'!M11+'Centro 08'!M12</f>
        <v>0</v>
      </c>
    </row>
    <row r="43" spans="2:8" s="164" customFormat="1" ht="16.5" customHeight="1">
      <c r="B43" s="166"/>
      <c r="C43" s="161">
        <v>5</v>
      </c>
      <c r="D43" s="159" t="s">
        <v>21</v>
      </c>
      <c r="E43" s="167"/>
      <c r="F43" s="168"/>
      <c r="G43" s="163"/>
      <c r="H43" s="163"/>
    </row>
    <row r="44" spans="2:8" s="164" customFormat="1" ht="16.5" customHeight="1">
      <c r="B44" s="166"/>
      <c r="C44" s="161">
        <v>6</v>
      </c>
      <c r="D44" s="159" t="s">
        <v>22</v>
      </c>
      <c r="E44" s="167"/>
      <c r="F44" s="168"/>
      <c r="G44" s="163"/>
      <c r="H44" s="163"/>
    </row>
    <row r="45" spans="2:8" s="164" customFormat="1" ht="30" customHeight="1">
      <c r="B45" s="168"/>
      <c r="C45" s="248" t="s">
        <v>53</v>
      </c>
      <c r="D45" s="249"/>
      <c r="E45" s="250"/>
      <c r="F45" s="168"/>
      <c r="G45" s="163">
        <f>G8+G34</f>
        <v>514585824</v>
      </c>
      <c r="H45" s="163">
        <f>H8+H34</f>
        <v>403722137</v>
      </c>
    </row>
    <row r="46" spans="2:8" s="78" customFormat="1" ht="9.75" customHeight="1">
      <c r="B46" s="92"/>
      <c r="C46" s="92"/>
      <c r="D46" s="92"/>
      <c r="E46" s="92"/>
      <c r="F46" s="93"/>
      <c r="G46" s="94"/>
      <c r="H46" s="94"/>
    </row>
    <row r="47" spans="2:8" s="78" customFormat="1" ht="15.75" customHeight="1">
      <c r="B47" s="92"/>
      <c r="C47" s="204"/>
      <c r="D47" s="92"/>
      <c r="E47" s="204"/>
      <c r="F47" s="93"/>
      <c r="G47" s="94">
        <f>G45-Pasivet!G46</f>
        <v>-0.3999999761581421</v>
      </c>
      <c r="H47" s="94">
        <f>H45-Pasivet!H46</f>
        <v>0</v>
      </c>
    </row>
    <row r="48" spans="5:8" ht="12.75">
      <c r="E48" s="198"/>
      <c r="F48" s="198"/>
      <c r="G48" s="199"/>
      <c r="H48" s="199"/>
    </row>
    <row r="49" spans="5:8" ht="12.75">
      <c r="E49" s="172"/>
      <c r="F49" s="172"/>
      <c r="G49" s="193"/>
      <c r="H49" s="199"/>
    </row>
    <row r="50" spans="5:8" ht="12.75">
      <c r="E50" s="172"/>
      <c r="F50" s="172"/>
      <c r="G50" s="193"/>
      <c r="H50" s="199"/>
    </row>
    <row r="51" spans="3:8" ht="12.75">
      <c r="C51" s="204"/>
      <c r="D51" s="92"/>
      <c r="E51" s="208"/>
      <c r="F51" s="207"/>
      <c r="G51" s="193"/>
      <c r="H51" s="199"/>
    </row>
    <row r="52" spans="5:8" ht="12.75">
      <c r="E52" s="10"/>
      <c r="F52" s="172"/>
      <c r="G52" s="193"/>
      <c r="H52" s="199"/>
    </row>
    <row r="53" spans="5:7" ht="12.75">
      <c r="E53" s="10"/>
      <c r="F53" s="172"/>
      <c r="G53" s="206"/>
    </row>
    <row r="54" spans="5:7" ht="12.75">
      <c r="E54" s="10"/>
      <c r="F54" s="172"/>
      <c r="G54" s="206"/>
    </row>
    <row r="55" spans="5:7" ht="12.75">
      <c r="E55" s="10"/>
      <c r="F55" s="10"/>
      <c r="G55" s="206"/>
    </row>
    <row r="56" spans="5:7" ht="12.75">
      <c r="E56" s="172"/>
      <c r="F56" s="172"/>
      <c r="G56" s="193"/>
    </row>
    <row r="58" spans="5:7" ht="12.75">
      <c r="E58" s="172"/>
      <c r="F58" s="172"/>
      <c r="G58" s="193"/>
    </row>
    <row r="61" spans="5:6" ht="12.75">
      <c r="E61" s="217"/>
      <c r="F61" s="217"/>
    </row>
    <row r="62" spans="5:7" ht="12.75">
      <c r="E62" s="217"/>
      <c r="F62" s="217"/>
      <c r="G62" s="10"/>
    </row>
    <row r="63" spans="5:6" ht="12.75">
      <c r="E63" s="217"/>
      <c r="F63" s="217"/>
    </row>
    <row r="64" spans="5:6" ht="12.75">
      <c r="E64" s="217"/>
      <c r="F64" s="217"/>
    </row>
    <row r="65" spans="5:6" ht="12.75">
      <c r="E65" s="217"/>
      <c r="F65" s="217"/>
    </row>
    <row r="66" spans="5:6" ht="12.75">
      <c r="E66" s="217"/>
      <c r="F66" s="217"/>
    </row>
    <row r="67" ht="12.75">
      <c r="E67" s="217"/>
    </row>
    <row r="70" ht="12.75">
      <c r="E70" s="216"/>
    </row>
    <row r="84" ht="12.75">
      <c r="H84" s="158"/>
    </row>
    <row r="85" ht="12.75">
      <c r="H85" s="158"/>
    </row>
    <row r="93" spans="5:7" ht="12.75">
      <c r="E93" s="172"/>
      <c r="F93" s="172"/>
      <c r="G93" s="193"/>
    </row>
    <row r="94" ht="12.75">
      <c r="H94" s="158"/>
    </row>
    <row r="95" spans="5:7" ht="12.75">
      <c r="E95" s="172"/>
      <c r="G95" s="193"/>
    </row>
    <row r="96" spans="5:10" ht="12.75">
      <c r="E96" s="198"/>
      <c r="F96" s="198"/>
      <c r="G96" s="199"/>
      <c r="H96" s="199"/>
      <c r="I96" s="198"/>
      <c r="J96" s="198"/>
    </row>
    <row r="97" spans="5:10" ht="12.75">
      <c r="E97" s="198"/>
      <c r="F97" s="198"/>
      <c r="G97" s="199"/>
      <c r="H97" s="199"/>
      <c r="I97" s="198"/>
      <c r="J97" s="198"/>
    </row>
    <row r="98" spans="5:10" ht="12.75">
      <c r="E98" s="198"/>
      <c r="F98" s="198"/>
      <c r="G98" s="199"/>
      <c r="H98" s="199"/>
      <c r="I98" s="198"/>
      <c r="J98" s="198"/>
    </row>
    <row r="99" spans="5:10" ht="12.75">
      <c r="E99" s="198"/>
      <c r="F99" s="198"/>
      <c r="G99" s="199"/>
      <c r="H99" s="199"/>
      <c r="I99" s="198"/>
      <c r="J99" s="198"/>
    </row>
    <row r="100" spans="5:10" ht="12.75">
      <c r="E100" s="198"/>
      <c r="F100" s="198"/>
      <c r="G100" s="199"/>
      <c r="H100" s="199"/>
      <c r="I100" s="198"/>
      <c r="J100" s="198"/>
    </row>
    <row r="101" spans="5:10" ht="12.75">
      <c r="E101" s="198"/>
      <c r="F101" s="198"/>
      <c r="G101" s="199"/>
      <c r="H101" s="199"/>
      <c r="I101" s="198"/>
      <c r="J101" s="198"/>
    </row>
    <row r="102" spans="5:10" ht="12.75">
      <c r="E102" s="198"/>
      <c r="F102" s="198"/>
      <c r="G102" s="199"/>
      <c r="H102" s="199"/>
      <c r="I102" s="198"/>
      <c r="J102" s="198"/>
    </row>
    <row r="103" spans="5:10" ht="12.75">
      <c r="E103" s="198"/>
      <c r="F103" s="198"/>
      <c r="G103" s="199"/>
      <c r="H103" s="199"/>
      <c r="I103" s="198"/>
      <c r="J103" s="198"/>
    </row>
    <row r="104" ht="12.75">
      <c r="E104" s="198"/>
    </row>
  </sheetData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C1">
      <selection activeCell="N27" sqref="N27"/>
    </sheetView>
  </sheetViews>
  <sheetFormatPr defaultColWidth="9.140625" defaultRowHeight="12.75"/>
  <cols>
    <col min="1" max="1" width="5.140625" style="95" customWidth="1"/>
    <col min="2" max="2" width="3.7109375" style="96" customWidth="1"/>
    <col min="3" max="3" width="2.7109375" style="96" customWidth="1"/>
    <col min="4" max="4" width="4.00390625" style="96" customWidth="1"/>
    <col min="5" max="5" width="40.57421875" style="95" customWidth="1"/>
    <col min="6" max="6" width="8.28125" style="95" customWidth="1"/>
    <col min="7" max="8" width="15.7109375" style="97" customWidth="1"/>
    <col min="9" max="9" width="1.421875" style="95" customWidth="1"/>
    <col min="10" max="10" width="9.7109375" style="95" bestFit="1" customWidth="1"/>
    <col min="11" max="16384" width="9.140625" style="95" customWidth="1"/>
  </cols>
  <sheetData>
    <row r="2" spans="2:8" s="65" customFormat="1" ht="18">
      <c r="B2" s="62" t="s">
        <v>288</v>
      </c>
      <c r="C2" s="63"/>
      <c r="D2" s="63"/>
      <c r="E2" s="64"/>
      <c r="H2" s="66" t="s">
        <v>218</v>
      </c>
    </row>
    <row r="3" spans="2:8" s="65" customFormat="1" ht="6" customHeight="1">
      <c r="B3" s="62"/>
      <c r="C3" s="63"/>
      <c r="D3" s="63"/>
      <c r="E3" s="64"/>
      <c r="G3" s="66"/>
      <c r="H3" s="66"/>
    </row>
    <row r="4" spans="2:8" s="67" customFormat="1" ht="18" customHeight="1">
      <c r="B4" s="247" t="s">
        <v>278</v>
      </c>
      <c r="C4" s="247"/>
      <c r="D4" s="247"/>
      <c r="E4" s="247"/>
      <c r="F4" s="247"/>
      <c r="G4" s="247"/>
      <c r="H4" s="247"/>
    </row>
    <row r="5" spans="2:8" s="45" customFormat="1" ht="6.75" customHeight="1">
      <c r="B5" s="68"/>
      <c r="C5" s="68"/>
      <c r="D5" s="68"/>
      <c r="G5" s="69"/>
      <c r="H5" s="69"/>
    </row>
    <row r="6" spans="2:8" s="67" customFormat="1" ht="15.75" customHeight="1">
      <c r="B6" s="251" t="s">
        <v>2</v>
      </c>
      <c r="C6" s="253" t="s">
        <v>48</v>
      </c>
      <c r="D6" s="254"/>
      <c r="E6" s="255"/>
      <c r="F6" s="251" t="s">
        <v>9</v>
      </c>
      <c r="G6" s="73" t="s">
        <v>130</v>
      </c>
      <c r="H6" s="73" t="s">
        <v>130</v>
      </c>
    </row>
    <row r="7" spans="2:8" s="67" customFormat="1" ht="15.75" customHeight="1">
      <c r="B7" s="252"/>
      <c r="C7" s="219"/>
      <c r="D7" s="220"/>
      <c r="E7" s="221"/>
      <c r="F7" s="252"/>
      <c r="G7" s="74" t="s">
        <v>131</v>
      </c>
      <c r="H7" s="75" t="s">
        <v>192</v>
      </c>
    </row>
    <row r="8" spans="2:8" s="164" customFormat="1" ht="24.75" customHeight="1">
      <c r="B8" s="166" t="s">
        <v>3</v>
      </c>
      <c r="C8" s="248" t="s">
        <v>49</v>
      </c>
      <c r="D8" s="249"/>
      <c r="E8" s="250"/>
      <c r="F8" s="168"/>
      <c r="G8" s="163">
        <f>G9+G10+G13+G25+G26</f>
        <v>79554360</v>
      </c>
      <c r="H8" s="163">
        <f>H9+H10+H13+H25+H26</f>
        <v>6443276</v>
      </c>
    </row>
    <row r="9" spans="2:8" s="164" customFormat="1" ht="15.75" customHeight="1">
      <c r="B9" s="166"/>
      <c r="C9" s="161">
        <v>1</v>
      </c>
      <c r="D9" s="159" t="s">
        <v>24</v>
      </c>
      <c r="E9" s="167"/>
      <c r="F9" s="168"/>
      <c r="G9" s="163"/>
      <c r="H9" s="163"/>
    </row>
    <row r="10" spans="2:8" s="164" customFormat="1" ht="15.75" customHeight="1">
      <c r="B10" s="166"/>
      <c r="C10" s="161">
        <v>2</v>
      </c>
      <c r="D10" s="159" t="s">
        <v>25</v>
      </c>
      <c r="E10" s="167"/>
      <c r="F10" s="168"/>
      <c r="G10" s="165">
        <f>G11+G12</f>
        <v>0</v>
      </c>
      <c r="H10" s="165">
        <f>H11+H12</f>
        <v>0</v>
      </c>
    </row>
    <row r="11" spans="2:8" s="86" customFormat="1" ht="15.75" customHeight="1">
      <c r="B11" s="79"/>
      <c r="C11" s="88"/>
      <c r="D11" s="82" t="s">
        <v>94</v>
      </c>
      <c r="E11" s="83" t="s">
        <v>102</v>
      </c>
      <c r="F11" s="84"/>
      <c r="G11" s="165">
        <f>'Centro 08'!M46</f>
        <v>0</v>
      </c>
      <c r="H11" s="165">
        <f>'Centro 08'!N46</f>
        <v>0</v>
      </c>
    </row>
    <row r="12" spans="2:8" s="86" customFormat="1" ht="15.75" customHeight="1">
      <c r="B12" s="87"/>
      <c r="C12" s="89"/>
      <c r="D12" s="90" t="s">
        <v>94</v>
      </c>
      <c r="E12" s="83" t="s">
        <v>200</v>
      </c>
      <c r="F12" s="84"/>
      <c r="G12" s="165">
        <f>'Centro 08'!M40</f>
        <v>0</v>
      </c>
      <c r="H12" s="165">
        <f>'Centro 08'!N40</f>
        <v>0</v>
      </c>
    </row>
    <row r="13" spans="2:8" s="164" customFormat="1" ht="15.75" customHeight="1">
      <c r="B13" s="166"/>
      <c r="C13" s="161">
        <v>3</v>
      </c>
      <c r="D13" s="159" t="s">
        <v>26</v>
      </c>
      <c r="E13" s="167"/>
      <c r="F13" s="168"/>
      <c r="G13" s="165">
        <f>G14+G15+G16+G17+G18+G19+G20+G21+G22+G23+G24</f>
        <v>71905410</v>
      </c>
      <c r="H13" s="165">
        <f>H14+H15+H16+H17+H18+H19+H20+H21+H22+H23+H24</f>
        <v>6443276</v>
      </c>
    </row>
    <row r="14" spans="2:10" s="86" customFormat="1" ht="15.75" customHeight="1">
      <c r="B14" s="79"/>
      <c r="C14" s="88"/>
      <c r="D14" s="82" t="s">
        <v>94</v>
      </c>
      <c r="E14" s="83" t="s">
        <v>32</v>
      </c>
      <c r="F14" s="84"/>
      <c r="G14" s="85">
        <v>17307711</v>
      </c>
      <c r="H14" s="85">
        <v>5052582</v>
      </c>
      <c r="J14" s="210"/>
    </row>
    <row r="15" spans="2:8" s="86" customFormat="1" ht="15.75" customHeight="1">
      <c r="B15" s="87"/>
      <c r="C15" s="89"/>
      <c r="D15" s="90" t="s">
        <v>94</v>
      </c>
      <c r="E15" s="83" t="s">
        <v>61</v>
      </c>
      <c r="F15" s="84"/>
      <c r="G15" s="85">
        <v>240010</v>
      </c>
      <c r="H15" s="85">
        <v>215610</v>
      </c>
    </row>
    <row r="16" spans="2:8" s="86" customFormat="1" ht="15.75" customHeight="1">
      <c r="B16" s="87"/>
      <c r="C16" s="89"/>
      <c r="D16" s="90" t="s">
        <v>94</v>
      </c>
      <c r="E16" s="83" t="s">
        <v>103</v>
      </c>
      <c r="F16" s="84"/>
      <c r="G16" s="85">
        <v>81907</v>
      </c>
      <c r="H16" s="85">
        <v>72066</v>
      </c>
    </row>
    <row r="17" spans="2:8" s="86" customFormat="1" ht="15.75" customHeight="1">
      <c r="B17" s="87"/>
      <c r="C17" s="89"/>
      <c r="D17" s="90" t="s">
        <v>94</v>
      </c>
      <c r="E17" s="83" t="s">
        <v>104</v>
      </c>
      <c r="F17" s="84"/>
      <c r="G17" s="85">
        <v>29210</v>
      </c>
      <c r="H17" s="85">
        <v>26054</v>
      </c>
    </row>
    <row r="18" spans="2:8" s="86" customFormat="1" ht="15.75" customHeight="1">
      <c r="B18" s="87"/>
      <c r="C18" s="89"/>
      <c r="D18" s="90" t="s">
        <v>94</v>
      </c>
      <c r="E18" s="83" t="s">
        <v>105</v>
      </c>
      <c r="F18" s="84"/>
      <c r="G18" s="85">
        <v>0</v>
      </c>
      <c r="H18" s="85">
        <v>0</v>
      </c>
    </row>
    <row r="19" spans="2:12" s="86" customFormat="1" ht="15.75" customHeight="1">
      <c r="B19" s="87"/>
      <c r="C19" s="89"/>
      <c r="D19" s="90" t="s">
        <v>94</v>
      </c>
      <c r="E19" s="83" t="s">
        <v>298</v>
      </c>
      <c r="F19" s="84"/>
      <c r="G19" s="85">
        <v>1724085</v>
      </c>
      <c r="H19" s="85">
        <f>'Centro 08'!N35</f>
        <v>0</v>
      </c>
      <c r="J19" s="210"/>
      <c r="K19" s="210"/>
      <c r="L19" s="210"/>
    </row>
    <row r="20" spans="2:12" s="86" customFormat="1" ht="15.75" customHeight="1">
      <c r="B20" s="87"/>
      <c r="C20" s="89"/>
      <c r="D20" s="90" t="s">
        <v>94</v>
      </c>
      <c r="E20" s="83" t="s">
        <v>106</v>
      </c>
      <c r="F20" s="84"/>
      <c r="G20" s="85">
        <f>'Centro 08'!M36</f>
        <v>0</v>
      </c>
      <c r="H20" s="85">
        <f>'Centro 08'!N36</f>
        <v>0</v>
      </c>
      <c r="J20" s="210"/>
      <c r="K20" s="210"/>
      <c r="L20" s="210"/>
    </row>
    <row r="21" spans="2:13" s="86" customFormat="1" ht="15.75" customHeight="1">
      <c r="B21" s="87"/>
      <c r="C21" s="89"/>
      <c r="D21" s="90" t="s">
        <v>94</v>
      </c>
      <c r="E21" s="83" t="s">
        <v>101</v>
      </c>
      <c r="F21" s="84"/>
      <c r="G21" s="85">
        <v>2655043</v>
      </c>
      <c r="H21" s="85">
        <v>331056</v>
      </c>
      <c r="J21" s="210"/>
      <c r="K21" s="210"/>
      <c r="L21" s="210"/>
      <c r="M21" s="215"/>
    </row>
    <row r="22" spans="2:12" s="86" customFormat="1" ht="15.75" customHeight="1">
      <c r="B22" s="87"/>
      <c r="C22" s="89"/>
      <c r="D22" s="90" t="s">
        <v>94</v>
      </c>
      <c r="E22" s="83" t="s">
        <v>109</v>
      </c>
      <c r="F22" s="84"/>
      <c r="G22" s="85">
        <f>'Centro 08'!M38</f>
        <v>0</v>
      </c>
      <c r="H22" s="85">
        <f>'Centro 08'!N38</f>
        <v>0</v>
      </c>
      <c r="J22" s="210"/>
      <c r="K22" s="210"/>
      <c r="L22" s="210"/>
    </row>
    <row r="23" spans="2:12" s="86" customFormat="1" ht="15.75" customHeight="1">
      <c r="B23" s="87"/>
      <c r="C23" s="89"/>
      <c r="D23" s="90" t="s">
        <v>94</v>
      </c>
      <c r="E23" s="83" t="s">
        <v>108</v>
      </c>
      <c r="F23" s="84"/>
      <c r="G23" s="85">
        <v>32626</v>
      </c>
      <c r="H23" s="85">
        <v>745908</v>
      </c>
      <c r="J23" s="210"/>
      <c r="K23" s="210"/>
      <c r="L23" s="210"/>
    </row>
    <row r="24" spans="2:13" s="86" customFormat="1" ht="15.75" customHeight="1">
      <c r="B24" s="87"/>
      <c r="C24" s="89"/>
      <c r="D24" s="90" t="s">
        <v>94</v>
      </c>
      <c r="E24" s="83" t="s">
        <v>268</v>
      </c>
      <c r="F24" s="84"/>
      <c r="G24" s="85">
        <v>49834818</v>
      </c>
      <c r="H24" s="85">
        <v>0</v>
      </c>
      <c r="J24" s="210"/>
      <c r="K24" s="210"/>
      <c r="L24" s="210"/>
      <c r="M24" s="215"/>
    </row>
    <row r="25" spans="2:12" s="164" customFormat="1" ht="15.75" customHeight="1">
      <c r="B25" s="166"/>
      <c r="C25" s="161">
        <v>4</v>
      </c>
      <c r="D25" s="159" t="s">
        <v>27</v>
      </c>
      <c r="E25" s="167"/>
      <c r="F25" s="168"/>
      <c r="G25" s="163"/>
      <c r="H25" s="163"/>
      <c r="J25" s="211"/>
      <c r="K25" s="211"/>
      <c r="L25" s="211"/>
    </row>
    <row r="26" spans="2:12" s="164" customFormat="1" ht="15.75" customHeight="1">
      <c r="B26" s="166"/>
      <c r="C26" s="161">
        <v>5</v>
      </c>
      <c r="D26" s="159" t="s">
        <v>201</v>
      </c>
      <c r="E26" s="167"/>
      <c r="F26" s="168"/>
      <c r="G26" s="163">
        <v>7648950</v>
      </c>
      <c r="H26" s="163"/>
      <c r="J26" s="211"/>
      <c r="K26" s="211"/>
      <c r="L26" s="211"/>
    </row>
    <row r="27" spans="2:12" s="164" customFormat="1" ht="24.75" customHeight="1">
      <c r="B27" s="166" t="s">
        <v>4</v>
      </c>
      <c r="C27" s="248" t="s">
        <v>50</v>
      </c>
      <c r="D27" s="249"/>
      <c r="E27" s="250"/>
      <c r="F27" s="168"/>
      <c r="G27" s="163">
        <f>G28+G31+G32+G33</f>
        <v>34840008</v>
      </c>
      <c r="H27" s="163">
        <f>H28+H31+H32+H33</f>
        <v>0</v>
      </c>
      <c r="J27" s="212"/>
      <c r="K27" s="211"/>
      <c r="L27" s="211"/>
    </row>
    <row r="28" spans="2:8" s="164" customFormat="1" ht="15.75" customHeight="1">
      <c r="B28" s="166"/>
      <c r="C28" s="161">
        <v>1</v>
      </c>
      <c r="D28" s="159" t="s">
        <v>33</v>
      </c>
      <c r="E28" s="167"/>
      <c r="F28" s="168"/>
      <c r="G28" s="165">
        <f>G29+G30</f>
        <v>34840008</v>
      </c>
      <c r="H28" s="165">
        <f>H29+H30</f>
        <v>0</v>
      </c>
    </row>
    <row r="29" spans="2:8" s="86" customFormat="1" ht="15.75" customHeight="1">
      <c r="B29" s="79"/>
      <c r="C29" s="88"/>
      <c r="D29" s="82" t="s">
        <v>94</v>
      </c>
      <c r="E29" s="83" t="s">
        <v>34</v>
      </c>
      <c r="F29" s="84"/>
      <c r="G29" s="85">
        <v>34840008</v>
      </c>
      <c r="H29" s="85">
        <f>'Centro 08'!N39+'Centro 08'!N42</f>
        <v>0</v>
      </c>
    </row>
    <row r="30" spans="2:8" s="86" customFormat="1" ht="15.75" customHeight="1">
      <c r="B30" s="87"/>
      <c r="C30" s="89"/>
      <c r="D30" s="90" t="s">
        <v>94</v>
      </c>
      <c r="E30" s="83" t="s">
        <v>30</v>
      </c>
      <c r="F30" s="84"/>
      <c r="G30" s="85"/>
      <c r="H30" s="85"/>
    </row>
    <row r="31" spans="2:8" s="78" customFormat="1" ht="15.75" customHeight="1">
      <c r="B31" s="87"/>
      <c r="C31" s="76">
        <v>2</v>
      </c>
      <c r="D31" s="72" t="s">
        <v>35</v>
      </c>
      <c r="E31" s="80"/>
      <c r="F31" s="81"/>
      <c r="G31" s="77"/>
      <c r="H31" s="77"/>
    </row>
    <row r="32" spans="2:8" s="78" customFormat="1" ht="15.75" customHeight="1">
      <c r="B32" s="79"/>
      <c r="C32" s="76">
        <v>3</v>
      </c>
      <c r="D32" s="72" t="s">
        <v>27</v>
      </c>
      <c r="E32" s="80"/>
      <c r="F32" s="81"/>
      <c r="G32" s="77"/>
      <c r="H32" s="77"/>
    </row>
    <row r="33" spans="2:8" s="78" customFormat="1" ht="15.75" customHeight="1">
      <c r="B33" s="79"/>
      <c r="C33" s="76">
        <v>4</v>
      </c>
      <c r="D33" s="72" t="s">
        <v>36</v>
      </c>
      <c r="E33" s="80"/>
      <c r="F33" s="81"/>
      <c r="G33" s="77"/>
      <c r="H33" s="77"/>
    </row>
    <row r="34" spans="2:8" s="164" customFormat="1" ht="24.75" customHeight="1">
      <c r="B34" s="166"/>
      <c r="C34" s="248" t="s">
        <v>52</v>
      </c>
      <c r="D34" s="249"/>
      <c r="E34" s="250"/>
      <c r="F34" s="168"/>
      <c r="G34" s="163">
        <f>G8+G27</f>
        <v>114394368</v>
      </c>
      <c r="H34" s="163">
        <f>H8+H27</f>
        <v>6443276</v>
      </c>
    </row>
    <row r="35" spans="2:8" s="164" customFormat="1" ht="24.75" customHeight="1">
      <c r="B35" s="166" t="s">
        <v>37</v>
      </c>
      <c r="C35" s="248" t="s">
        <v>38</v>
      </c>
      <c r="D35" s="249"/>
      <c r="E35" s="250"/>
      <c r="F35" s="168"/>
      <c r="G35" s="163">
        <f>G36+G37+G38+G39+G40+G41+G42+G43+G44+G45</f>
        <v>400191456.4</v>
      </c>
      <c r="H35" s="163">
        <f>H36+H37+H38+H39+H40+H41+H42+H43+H44+H45</f>
        <v>397278861</v>
      </c>
    </row>
    <row r="36" spans="2:8" s="78" customFormat="1" ht="15.75" customHeight="1">
      <c r="B36" s="79"/>
      <c r="C36" s="76">
        <v>1</v>
      </c>
      <c r="D36" s="72" t="s">
        <v>39</v>
      </c>
      <c r="E36" s="80"/>
      <c r="F36" s="81"/>
      <c r="G36" s="77"/>
      <c r="H36" s="77"/>
    </row>
    <row r="37" spans="2:8" s="78" customFormat="1" ht="15.75" customHeight="1">
      <c r="B37" s="79"/>
      <c r="C37" s="98">
        <v>2</v>
      </c>
      <c r="D37" s="72" t="s">
        <v>40</v>
      </c>
      <c r="E37" s="80"/>
      <c r="F37" s="81"/>
      <c r="G37" s="77"/>
      <c r="H37" s="77"/>
    </row>
    <row r="38" spans="2:8" s="78" customFormat="1" ht="15.75" customHeight="1">
      <c r="B38" s="79"/>
      <c r="C38" s="76">
        <v>3</v>
      </c>
      <c r="D38" s="72" t="s">
        <v>41</v>
      </c>
      <c r="E38" s="80"/>
      <c r="F38" s="81"/>
      <c r="G38" s="77">
        <v>192224000</v>
      </c>
      <c r="H38" s="77">
        <v>192224000</v>
      </c>
    </row>
    <row r="39" spans="2:8" s="78" customFormat="1" ht="15.75" customHeight="1">
      <c r="B39" s="79"/>
      <c r="C39" s="98">
        <v>4</v>
      </c>
      <c r="D39" s="72" t="s">
        <v>42</v>
      </c>
      <c r="E39" s="80"/>
      <c r="F39" s="81"/>
      <c r="G39" s="77"/>
      <c r="H39" s="77"/>
    </row>
    <row r="40" spans="2:8" s="78" customFormat="1" ht="15.75" customHeight="1">
      <c r="B40" s="79"/>
      <c r="C40" s="76">
        <v>5</v>
      </c>
      <c r="D40" s="72" t="s">
        <v>110</v>
      </c>
      <c r="E40" s="80"/>
      <c r="F40" s="81"/>
      <c r="G40" s="77"/>
      <c r="H40" s="77"/>
    </row>
    <row r="41" spans="2:8" s="78" customFormat="1" ht="15.75" customHeight="1">
      <c r="B41" s="79"/>
      <c r="C41" s="98">
        <v>6</v>
      </c>
      <c r="D41" s="72" t="s">
        <v>43</v>
      </c>
      <c r="E41" s="80"/>
      <c r="F41" s="81"/>
      <c r="G41" s="77">
        <f>'Centro 08'!M5</f>
        <v>0</v>
      </c>
      <c r="H41" s="77">
        <f>'Centro 08'!N5</f>
        <v>0</v>
      </c>
    </row>
    <row r="42" spans="2:8" s="78" customFormat="1" ht="15.75" customHeight="1">
      <c r="B42" s="79"/>
      <c r="C42" s="76">
        <v>7</v>
      </c>
      <c r="D42" s="72" t="s">
        <v>44</v>
      </c>
      <c r="E42" s="80"/>
      <c r="F42" s="81"/>
      <c r="G42" s="77">
        <v>9742229</v>
      </c>
      <c r="H42" s="77">
        <v>4975624</v>
      </c>
    </row>
    <row r="43" spans="2:8" s="78" customFormat="1" ht="15.75" customHeight="1">
      <c r="B43" s="79"/>
      <c r="C43" s="98">
        <v>8</v>
      </c>
      <c r="D43" s="72" t="s">
        <v>45</v>
      </c>
      <c r="E43" s="80"/>
      <c r="F43" s="81"/>
      <c r="G43" s="77">
        <f>'Centro 08'!M6</f>
        <v>0</v>
      </c>
      <c r="H43" s="77">
        <f>'Centro 08'!N6</f>
        <v>0</v>
      </c>
    </row>
    <row r="44" spans="2:10" s="78" customFormat="1" ht="15.75" customHeight="1">
      <c r="B44" s="79"/>
      <c r="C44" s="76">
        <v>9</v>
      </c>
      <c r="D44" s="72" t="s">
        <v>46</v>
      </c>
      <c r="E44" s="80"/>
      <c r="F44" s="81"/>
      <c r="G44" s="77">
        <v>195312632</v>
      </c>
      <c r="H44" s="77">
        <v>104747138</v>
      </c>
      <c r="J44" s="197"/>
    </row>
    <row r="45" spans="2:8" s="78" customFormat="1" ht="15.75" customHeight="1">
      <c r="B45" s="79"/>
      <c r="C45" s="98">
        <v>10</v>
      </c>
      <c r="D45" s="72" t="s">
        <v>47</v>
      </c>
      <c r="E45" s="80"/>
      <c r="F45" s="81"/>
      <c r="G45" s="77">
        <f>Rezultati!F30</f>
        <v>2912595.4</v>
      </c>
      <c r="H45" s="77">
        <v>95332099</v>
      </c>
    </row>
    <row r="46" spans="2:8" s="164" customFormat="1" ht="24.75" customHeight="1">
      <c r="B46" s="166"/>
      <c r="C46" s="248" t="s">
        <v>51</v>
      </c>
      <c r="D46" s="249"/>
      <c r="E46" s="250"/>
      <c r="F46" s="168"/>
      <c r="G46" s="163">
        <f>G34+G35</f>
        <v>514585824.4</v>
      </c>
      <c r="H46" s="163">
        <f>H34+H35</f>
        <v>403722137</v>
      </c>
    </row>
    <row r="47" spans="2:8" s="78" customFormat="1" ht="15.75" customHeight="1">
      <c r="B47" s="92"/>
      <c r="C47" s="92"/>
      <c r="D47" s="99"/>
      <c r="E47" s="93"/>
      <c r="F47" s="93"/>
      <c r="G47" s="94"/>
      <c r="H47" s="94"/>
    </row>
    <row r="48" spans="2:8" s="78" customFormat="1" ht="15.75" customHeight="1">
      <c r="B48" s="92"/>
      <c r="C48" s="92"/>
      <c r="D48" s="99"/>
      <c r="E48" s="201"/>
      <c r="F48" s="93"/>
      <c r="G48" s="94"/>
      <c r="H48" s="94"/>
    </row>
    <row r="49" spans="2:8" s="78" customFormat="1" ht="15.75" customHeight="1">
      <c r="B49" s="92"/>
      <c r="C49" s="92"/>
      <c r="D49" s="99"/>
      <c r="E49" s="93"/>
      <c r="F49" s="93"/>
      <c r="G49" s="94"/>
      <c r="H49" s="94"/>
    </row>
    <row r="50" spans="2:8" s="78" customFormat="1" ht="15.75" customHeight="1">
      <c r="B50" s="92"/>
      <c r="C50" s="92"/>
      <c r="D50" s="99"/>
      <c r="E50" s="93"/>
      <c r="F50" s="93"/>
      <c r="G50" s="94"/>
      <c r="H50" s="94"/>
    </row>
    <row r="51" spans="2:8" s="78" customFormat="1" ht="15.75" customHeight="1">
      <c r="B51" s="92"/>
      <c r="C51" s="92"/>
      <c r="D51" s="99"/>
      <c r="E51" s="93"/>
      <c r="F51" s="93"/>
      <c r="G51" s="94"/>
      <c r="H51" s="94"/>
    </row>
    <row r="52" spans="2:8" s="78" customFormat="1" ht="15.75" customHeight="1">
      <c r="B52" s="92"/>
      <c r="C52" s="92"/>
      <c r="D52" s="99"/>
      <c r="E52" s="93"/>
      <c r="F52" s="93"/>
      <c r="G52" s="94"/>
      <c r="H52" s="94"/>
    </row>
    <row r="53" spans="2:8" s="78" customFormat="1" ht="15.75" customHeight="1">
      <c r="B53" s="92"/>
      <c r="C53" s="92"/>
      <c r="D53" s="99"/>
      <c r="E53" s="93"/>
      <c r="F53" s="93"/>
      <c r="G53" s="94"/>
      <c r="H53" s="94"/>
    </row>
    <row r="54" spans="2:8" s="78" customFormat="1" ht="15.75" customHeight="1">
      <c r="B54" s="92"/>
      <c r="C54" s="92"/>
      <c r="D54" s="99"/>
      <c r="E54" s="93"/>
      <c r="F54" s="93"/>
      <c r="G54" s="94"/>
      <c r="H54" s="94"/>
    </row>
    <row r="55" spans="2:8" s="78" customFormat="1" ht="15.75" customHeight="1">
      <c r="B55" s="92"/>
      <c r="C55" s="92"/>
      <c r="D55" s="99"/>
      <c r="E55" s="93"/>
      <c r="F55" s="93"/>
      <c r="G55" s="94"/>
      <c r="H55" s="94"/>
    </row>
    <row r="56" spans="2:8" s="78" customFormat="1" ht="15.75" customHeight="1">
      <c r="B56" s="92"/>
      <c r="C56" s="92"/>
      <c r="D56" s="92"/>
      <c r="E56" s="92"/>
      <c r="F56" s="93"/>
      <c r="G56" s="94"/>
      <c r="H56" s="94"/>
    </row>
    <row r="57" spans="2:8" ht="12.75">
      <c r="B57" s="100"/>
      <c r="C57" s="100"/>
      <c r="D57" s="101"/>
      <c r="E57" s="102"/>
      <c r="F57" s="102"/>
      <c r="G57" s="103"/>
      <c r="H57" s="103"/>
    </row>
  </sheetData>
  <mergeCells count="9">
    <mergeCell ref="C35:E35"/>
    <mergeCell ref="C46:E46"/>
    <mergeCell ref="B6:B7"/>
    <mergeCell ref="C6:E7"/>
    <mergeCell ref="C27:E27"/>
    <mergeCell ref="B4:H4"/>
    <mergeCell ref="C34:E34"/>
    <mergeCell ref="C8:E8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62"/>
  <sheetViews>
    <sheetView workbookViewId="0" topLeftCell="A1">
      <selection activeCell="I43" sqref="I43"/>
    </sheetView>
  </sheetViews>
  <sheetFormatPr defaultColWidth="9.140625" defaultRowHeight="12.75"/>
  <cols>
    <col min="1" max="1" width="5.7109375" style="45" customWidth="1"/>
    <col min="2" max="2" width="3.7109375" style="68" customWidth="1"/>
    <col min="3" max="3" width="5.28125" style="68" customWidth="1"/>
    <col min="4" max="4" width="2.7109375" style="68" customWidth="1"/>
    <col min="5" max="5" width="51.7109375" style="45" customWidth="1"/>
    <col min="6" max="6" width="14.8515625" style="69" customWidth="1"/>
    <col min="7" max="7" width="14.00390625" style="69" customWidth="1"/>
    <col min="8" max="8" width="1.421875" style="45" customWidth="1"/>
    <col min="9" max="9" width="23.00390625" style="45" customWidth="1"/>
    <col min="10" max="10" width="14.57421875" style="107" customWidth="1"/>
    <col min="11" max="11" width="11.57421875" style="45" customWidth="1"/>
    <col min="12" max="16384" width="9.140625" style="45" customWidth="1"/>
  </cols>
  <sheetData>
    <row r="2" spans="2:10" s="67" customFormat="1" ht="18">
      <c r="B2" s="62" t="s">
        <v>288</v>
      </c>
      <c r="C2" s="63"/>
      <c r="D2" s="63"/>
      <c r="E2" s="64"/>
      <c r="F2" s="65"/>
      <c r="G2" s="66" t="s">
        <v>218</v>
      </c>
      <c r="H2" s="65"/>
      <c r="I2" s="65"/>
      <c r="J2" s="105"/>
    </row>
    <row r="3" spans="2:10" s="67" customFormat="1" ht="7.5" customHeight="1">
      <c r="B3" s="62"/>
      <c r="C3" s="62"/>
      <c r="D3" s="63"/>
      <c r="E3" s="64"/>
      <c r="F3" s="66"/>
      <c r="G3" s="104"/>
      <c r="H3" s="65"/>
      <c r="I3" s="65"/>
      <c r="J3" s="105"/>
    </row>
    <row r="4" spans="2:10" s="67" customFormat="1" ht="29.25" customHeight="1">
      <c r="B4" s="260" t="s">
        <v>279</v>
      </c>
      <c r="C4" s="260"/>
      <c r="D4" s="260"/>
      <c r="E4" s="260"/>
      <c r="F4" s="260"/>
      <c r="G4" s="260"/>
      <c r="H4" s="65"/>
      <c r="I4" s="65"/>
      <c r="J4" s="105"/>
    </row>
    <row r="5" spans="2:10" s="67" customFormat="1" ht="18.75" customHeight="1">
      <c r="B5" s="222" t="s">
        <v>128</v>
      </c>
      <c r="C5" s="222"/>
      <c r="D5" s="222"/>
      <c r="E5" s="222"/>
      <c r="F5" s="222"/>
      <c r="G5" s="222"/>
      <c r="H5" s="106"/>
      <c r="I5" s="106"/>
      <c r="J5" s="105"/>
    </row>
    <row r="6" ht="7.5" customHeight="1"/>
    <row r="7" spans="2:10" s="67" customFormat="1" ht="15.75" customHeight="1">
      <c r="B7" s="267" t="s">
        <v>2</v>
      </c>
      <c r="C7" s="261" t="s">
        <v>129</v>
      </c>
      <c r="D7" s="262"/>
      <c r="E7" s="263"/>
      <c r="F7" s="108" t="s">
        <v>130</v>
      </c>
      <c r="G7" s="108" t="s">
        <v>130</v>
      </c>
      <c r="H7" s="78"/>
      <c r="I7" s="78"/>
      <c r="J7" s="105"/>
    </row>
    <row r="8" spans="2:10" s="67" customFormat="1" ht="15.75" customHeight="1">
      <c r="B8" s="268"/>
      <c r="C8" s="264"/>
      <c r="D8" s="265"/>
      <c r="E8" s="266"/>
      <c r="F8" s="109" t="s">
        <v>131</v>
      </c>
      <c r="G8" s="110" t="s">
        <v>251</v>
      </c>
      <c r="H8" s="78"/>
      <c r="I8" s="78"/>
      <c r="J8" s="105" t="s">
        <v>83</v>
      </c>
    </row>
    <row r="9" spans="2:10" s="67" customFormat="1" ht="24.75" customHeight="1">
      <c r="B9" s="166">
        <v>1</v>
      </c>
      <c r="C9" s="225" t="s">
        <v>54</v>
      </c>
      <c r="D9" s="218"/>
      <c r="E9" s="256"/>
      <c r="F9" s="169">
        <v>74660453</v>
      </c>
      <c r="G9" s="169">
        <v>331754253</v>
      </c>
      <c r="J9" s="105">
        <v>701.705</v>
      </c>
    </row>
    <row r="10" spans="2:10" s="67" customFormat="1" ht="24.75" customHeight="1">
      <c r="B10" s="111">
        <v>2</v>
      </c>
      <c r="C10" s="257" t="s">
        <v>300</v>
      </c>
      <c r="D10" s="258"/>
      <c r="E10" s="259"/>
      <c r="F10" s="113">
        <v>7648950</v>
      </c>
      <c r="G10" s="113">
        <f>'Centro 08'!K79</f>
        <v>0</v>
      </c>
      <c r="J10" s="105" t="s">
        <v>111</v>
      </c>
    </row>
    <row r="11" spans="2:10" s="67" customFormat="1" ht="24.75" customHeight="1">
      <c r="B11" s="70">
        <v>3</v>
      </c>
      <c r="C11" s="257" t="s">
        <v>202</v>
      </c>
      <c r="D11" s="258"/>
      <c r="E11" s="259"/>
      <c r="F11" s="114">
        <f>'Centro 08'!J80</f>
        <v>0</v>
      </c>
      <c r="G11" s="114">
        <v>-142385196</v>
      </c>
      <c r="J11" s="105">
        <v>71</v>
      </c>
    </row>
    <row r="12" spans="2:10" s="67" customFormat="1" ht="24.75" customHeight="1">
      <c r="B12" s="70">
        <v>4</v>
      </c>
      <c r="C12" s="257" t="s">
        <v>112</v>
      </c>
      <c r="D12" s="258"/>
      <c r="E12" s="259"/>
      <c r="F12" s="114">
        <v>66066875</v>
      </c>
      <c r="G12" s="114">
        <v>61147880</v>
      </c>
      <c r="J12" s="105" t="s">
        <v>119</v>
      </c>
    </row>
    <row r="13" spans="2:10" s="67" customFormat="1" ht="24.75" customHeight="1">
      <c r="B13" s="70">
        <v>5</v>
      </c>
      <c r="C13" s="257" t="s">
        <v>113</v>
      </c>
      <c r="D13" s="258"/>
      <c r="E13" s="259"/>
      <c r="F13" s="114">
        <f>F14+F15</f>
        <v>3907305</v>
      </c>
      <c r="G13" s="114">
        <f>G14+G15</f>
        <v>4437500</v>
      </c>
      <c r="J13" s="105">
        <v>641.648</v>
      </c>
    </row>
    <row r="14" spans="2:10" s="67" customFormat="1" ht="24.75" customHeight="1">
      <c r="B14" s="70"/>
      <c r="C14" s="112"/>
      <c r="D14" s="223" t="s">
        <v>114</v>
      </c>
      <c r="E14" s="224"/>
      <c r="F14" s="115">
        <v>3366044</v>
      </c>
      <c r="G14" s="115">
        <v>3826701</v>
      </c>
      <c r="H14" s="86"/>
      <c r="I14" s="86"/>
      <c r="J14" s="105">
        <v>641</v>
      </c>
    </row>
    <row r="15" spans="2:10" s="67" customFormat="1" ht="24.75" customHeight="1">
      <c r="B15" s="70"/>
      <c r="C15" s="112"/>
      <c r="D15" s="223" t="s">
        <v>115</v>
      </c>
      <c r="E15" s="224"/>
      <c r="F15" s="115">
        <v>541261</v>
      </c>
      <c r="G15" s="115">
        <v>610799</v>
      </c>
      <c r="H15" s="86"/>
      <c r="I15" s="86"/>
      <c r="J15" s="105">
        <v>644</v>
      </c>
    </row>
    <row r="16" spans="2:10" s="67" customFormat="1" ht="24.75" customHeight="1">
      <c r="B16" s="111">
        <v>6</v>
      </c>
      <c r="C16" s="257" t="s">
        <v>116</v>
      </c>
      <c r="D16" s="258"/>
      <c r="E16" s="259"/>
      <c r="F16" s="113">
        <f>'Centro 08'!O74</f>
        <v>0</v>
      </c>
      <c r="G16" s="113">
        <v>326000</v>
      </c>
      <c r="J16" s="105" t="s">
        <v>120</v>
      </c>
    </row>
    <row r="17" spans="2:10" s="67" customFormat="1" ht="24.75" customHeight="1">
      <c r="B17" s="111">
        <v>7</v>
      </c>
      <c r="C17" s="257" t="s">
        <v>117</v>
      </c>
      <c r="D17" s="258"/>
      <c r="E17" s="259"/>
      <c r="F17" s="113">
        <v>1510287</v>
      </c>
      <c r="G17" s="113">
        <v>17300192</v>
      </c>
      <c r="J17" s="105">
        <v>61.63</v>
      </c>
    </row>
    <row r="18" spans="2:10" s="164" customFormat="1" ht="19.5" customHeight="1">
      <c r="B18" s="166">
        <v>8</v>
      </c>
      <c r="C18" s="248" t="s">
        <v>118</v>
      </c>
      <c r="D18" s="249"/>
      <c r="E18" s="250"/>
      <c r="F18" s="169">
        <f>F12+F13+F16+F17</f>
        <v>71484467</v>
      </c>
      <c r="G18" s="169">
        <f>G12+G13+G16+G17</f>
        <v>83211572</v>
      </c>
      <c r="J18" s="170"/>
    </row>
    <row r="19" spans="2:10" s="164" customFormat="1" ht="20.25" customHeight="1">
      <c r="B19" s="166">
        <v>9</v>
      </c>
      <c r="C19" s="225" t="s">
        <v>121</v>
      </c>
      <c r="D19" s="218"/>
      <c r="E19" s="256"/>
      <c r="F19" s="169">
        <f>(F9+F10+F11)-F18</f>
        <v>10824936</v>
      </c>
      <c r="G19" s="169">
        <f>(G9+G10+G11)-G18</f>
        <v>106157485</v>
      </c>
      <c r="J19" s="170"/>
    </row>
    <row r="20" spans="2:10" s="67" customFormat="1" ht="24.75" customHeight="1">
      <c r="B20" s="111">
        <v>10</v>
      </c>
      <c r="C20" s="257" t="s">
        <v>55</v>
      </c>
      <c r="D20" s="258"/>
      <c r="E20" s="259"/>
      <c r="F20" s="113"/>
      <c r="G20" s="113"/>
      <c r="J20" s="105">
        <v>761.661</v>
      </c>
    </row>
    <row r="21" spans="2:10" s="67" customFormat="1" ht="24.75" customHeight="1">
      <c r="B21" s="111">
        <v>11</v>
      </c>
      <c r="C21" s="257" t="s">
        <v>122</v>
      </c>
      <c r="D21" s="258"/>
      <c r="E21" s="259"/>
      <c r="F21" s="113"/>
      <c r="G21" s="113"/>
      <c r="J21" s="105">
        <v>762.662</v>
      </c>
    </row>
    <row r="22" spans="2:10" s="67" customFormat="1" ht="24.75" customHeight="1">
      <c r="B22" s="111">
        <v>12</v>
      </c>
      <c r="C22" s="257" t="s">
        <v>56</v>
      </c>
      <c r="D22" s="258"/>
      <c r="E22" s="259"/>
      <c r="F22" s="113">
        <f>F23+F24+F25+F26</f>
        <v>-7423941</v>
      </c>
      <c r="G22" s="113">
        <f>G23+G24+G25+G26</f>
        <v>-232931</v>
      </c>
      <c r="J22" s="105"/>
    </row>
    <row r="23" spans="2:10" s="67" customFormat="1" ht="18" customHeight="1">
      <c r="B23" s="111"/>
      <c r="C23" s="116">
        <v>121</v>
      </c>
      <c r="D23" s="223" t="s">
        <v>57</v>
      </c>
      <c r="E23" s="224"/>
      <c r="F23" s="117"/>
      <c r="G23" s="117"/>
      <c r="H23" s="86"/>
      <c r="I23" s="86"/>
      <c r="J23" s="105" t="s">
        <v>124</v>
      </c>
    </row>
    <row r="24" spans="2:10" s="67" customFormat="1" ht="18.75" customHeight="1">
      <c r="B24" s="111"/>
      <c r="C24" s="112">
        <v>122</v>
      </c>
      <c r="D24" s="223" t="s">
        <v>123</v>
      </c>
      <c r="E24" s="224"/>
      <c r="F24" s="117">
        <f>'Centro 08'!J82-'Centro 08'!O72</f>
        <v>0</v>
      </c>
      <c r="G24" s="117">
        <v>-232931</v>
      </c>
      <c r="H24" s="86"/>
      <c r="I24" s="86"/>
      <c r="J24" s="105">
        <v>767.667</v>
      </c>
    </row>
    <row r="25" spans="2:10" s="67" customFormat="1" ht="19.5" customHeight="1">
      <c r="B25" s="111"/>
      <c r="C25" s="112">
        <v>123</v>
      </c>
      <c r="D25" s="223" t="s">
        <v>58</v>
      </c>
      <c r="E25" s="224"/>
      <c r="F25" s="117">
        <v>225009</v>
      </c>
      <c r="G25" s="117"/>
      <c r="H25" s="86"/>
      <c r="I25" s="86"/>
      <c r="J25" s="105">
        <v>769.669</v>
      </c>
    </row>
    <row r="26" spans="2:11" s="67" customFormat="1" ht="18" customHeight="1">
      <c r="B26" s="111"/>
      <c r="C26" s="112">
        <v>124</v>
      </c>
      <c r="D26" s="223" t="s">
        <v>301</v>
      </c>
      <c r="E26" s="224"/>
      <c r="F26" s="117">
        <v>-7648950</v>
      </c>
      <c r="G26" s="117">
        <f>'Centro 08'!K83-'Centro 08'!P71</f>
        <v>0</v>
      </c>
      <c r="H26" s="86"/>
      <c r="I26" s="209"/>
      <c r="J26" s="105">
        <v>768.668</v>
      </c>
      <c r="K26" s="118" t="s">
        <v>187</v>
      </c>
    </row>
    <row r="27" spans="2:10" s="164" customFormat="1" ht="20.25" customHeight="1">
      <c r="B27" s="166">
        <v>13</v>
      </c>
      <c r="C27" s="225" t="s">
        <v>59</v>
      </c>
      <c r="D27" s="218"/>
      <c r="E27" s="256"/>
      <c r="F27" s="169">
        <f>F20+F21+F22</f>
        <v>-7423941</v>
      </c>
      <c r="G27" s="169">
        <f>G20+G21+G22</f>
        <v>-232931</v>
      </c>
      <c r="J27" s="170"/>
    </row>
    <row r="28" spans="2:10" s="164" customFormat="1" ht="23.25" customHeight="1">
      <c r="B28" s="166">
        <v>14</v>
      </c>
      <c r="C28" s="225" t="s">
        <v>126</v>
      </c>
      <c r="D28" s="218"/>
      <c r="E28" s="256"/>
      <c r="F28" s="169">
        <f>F19+F27</f>
        <v>3400995</v>
      </c>
      <c r="G28" s="169">
        <f>G19+G27</f>
        <v>105924554</v>
      </c>
      <c r="J28" s="170"/>
    </row>
    <row r="29" spans="2:10" s="67" customFormat="1" ht="15.75" customHeight="1">
      <c r="B29" s="111">
        <v>15</v>
      </c>
      <c r="C29" s="257" t="s">
        <v>60</v>
      </c>
      <c r="D29" s="258"/>
      <c r="E29" s="259"/>
      <c r="F29" s="113">
        <f>F38</f>
        <v>488399.60000000003</v>
      </c>
      <c r="G29" s="113">
        <f>G38</f>
        <v>10592455.4</v>
      </c>
      <c r="J29" s="105">
        <v>69</v>
      </c>
    </row>
    <row r="30" spans="2:10" s="164" customFormat="1" ht="18.75" customHeight="1">
      <c r="B30" s="166">
        <v>16</v>
      </c>
      <c r="C30" s="225" t="s">
        <v>127</v>
      </c>
      <c r="D30" s="218"/>
      <c r="E30" s="256"/>
      <c r="F30" s="169">
        <f>F28-F29</f>
        <v>2912595.4</v>
      </c>
      <c r="G30" s="169">
        <f>G28-G29</f>
        <v>95332098.6</v>
      </c>
      <c r="J30" s="170"/>
    </row>
    <row r="31" spans="2:10" s="67" customFormat="1" ht="18.75" customHeight="1">
      <c r="B31" s="111">
        <v>17</v>
      </c>
      <c r="C31" s="257" t="s">
        <v>125</v>
      </c>
      <c r="D31" s="258"/>
      <c r="E31" s="259"/>
      <c r="F31" s="113"/>
      <c r="G31" s="113"/>
      <c r="J31" s="105"/>
    </row>
    <row r="32" spans="2:10" s="67" customFormat="1" ht="15.75" customHeight="1">
      <c r="B32" s="119"/>
      <c r="C32" s="119"/>
      <c r="D32" s="119"/>
      <c r="E32" s="120"/>
      <c r="F32" s="121"/>
      <c r="G32" s="121"/>
      <c r="J32" s="157"/>
    </row>
    <row r="33" spans="2:10" s="67" customFormat="1" ht="15.75" customHeight="1">
      <c r="B33" s="119"/>
      <c r="C33" s="119"/>
      <c r="D33" s="119"/>
      <c r="E33" s="201"/>
      <c r="F33" s="121">
        <f>'Centro 08'!M8</f>
        <v>0</v>
      </c>
      <c r="G33" s="121">
        <f>'Centro 08'!N8</f>
        <v>0</v>
      </c>
      <c r="J33" s="157"/>
    </row>
    <row r="34" spans="2:10" s="67" customFormat="1" ht="15.75" customHeight="1">
      <c r="B34" s="119"/>
      <c r="C34" s="119"/>
      <c r="D34" s="119"/>
      <c r="E34" s="120"/>
      <c r="F34" s="121"/>
      <c r="G34" s="121"/>
      <c r="J34" s="105"/>
    </row>
    <row r="35" spans="2:10" s="67" customFormat="1" ht="15.75" customHeight="1">
      <c r="B35" s="119"/>
      <c r="E35" s="120" t="s">
        <v>126</v>
      </c>
      <c r="F35" s="121">
        <f>F28</f>
        <v>3400995</v>
      </c>
      <c r="G35" s="121">
        <f>G28</f>
        <v>105924554</v>
      </c>
      <c r="J35" s="105"/>
    </row>
    <row r="36" spans="2:10" s="67" customFormat="1" ht="15.75" customHeight="1">
      <c r="B36" s="119"/>
      <c r="C36" s="119"/>
      <c r="E36" s="122" t="s">
        <v>188</v>
      </c>
      <c r="F36" s="121">
        <v>1483001</v>
      </c>
      <c r="G36" s="121">
        <v>0</v>
      </c>
      <c r="J36" s="105"/>
    </row>
    <row r="37" spans="2:10" s="67" customFormat="1" ht="15.75" customHeight="1">
      <c r="B37" s="119"/>
      <c r="C37" s="119"/>
      <c r="D37" s="119"/>
      <c r="E37" s="120" t="s">
        <v>189</v>
      </c>
      <c r="F37" s="121">
        <f>F35+F36</f>
        <v>4883996</v>
      </c>
      <c r="G37" s="121">
        <f>G35+G36</f>
        <v>105924554</v>
      </c>
      <c r="J37" s="105"/>
    </row>
    <row r="38" spans="2:10" s="67" customFormat="1" ht="15.75" customHeight="1">
      <c r="B38" s="119"/>
      <c r="C38" s="119"/>
      <c r="D38" s="119"/>
      <c r="E38" s="120" t="s">
        <v>190</v>
      </c>
      <c r="F38" s="121">
        <f>F37*10%</f>
        <v>488399.60000000003</v>
      </c>
      <c r="G38" s="121">
        <f>G37*10%</f>
        <v>10592455.4</v>
      </c>
      <c r="J38" s="105"/>
    </row>
    <row r="39" spans="2:10" s="67" customFormat="1" ht="15.75" customHeight="1">
      <c r="B39" s="119"/>
      <c r="C39" s="119"/>
      <c r="D39" s="119"/>
      <c r="E39" s="120" t="s">
        <v>127</v>
      </c>
      <c r="F39" s="121">
        <f>F35-F38</f>
        <v>2912595.4</v>
      </c>
      <c r="G39" s="121">
        <f>G35-G38</f>
        <v>95332098.6</v>
      </c>
      <c r="J39" s="105"/>
    </row>
    <row r="40" spans="2:10" s="67" customFormat="1" ht="15.75" customHeight="1">
      <c r="B40" s="119"/>
      <c r="C40" s="119"/>
      <c r="D40" s="119"/>
      <c r="E40" s="120"/>
      <c r="F40" s="121"/>
      <c r="G40" s="121"/>
      <c r="J40" s="105"/>
    </row>
    <row r="41" spans="2:10" s="67" customFormat="1" ht="15.75" customHeight="1">
      <c r="B41" s="119"/>
      <c r="C41" s="119"/>
      <c r="D41" s="119"/>
      <c r="E41" s="119"/>
      <c r="F41" s="121"/>
      <c r="G41" s="121"/>
      <c r="J41" s="105"/>
    </row>
    <row r="42" spans="2:7" ht="12.75">
      <c r="B42" s="123"/>
      <c r="C42" s="123"/>
      <c r="D42" s="123"/>
      <c r="E42" s="43"/>
      <c r="F42" s="124"/>
      <c r="G42" s="124"/>
    </row>
    <row r="43" ht="12.75">
      <c r="E43" s="10"/>
    </row>
    <row r="44" spans="5:6" ht="12.75">
      <c r="E44" s="10"/>
      <c r="F44" s="10"/>
    </row>
    <row r="45" spans="5:6" ht="12.75">
      <c r="E45" s="10"/>
      <c r="F45" s="10"/>
    </row>
    <row r="46" spans="5:6" ht="12.75">
      <c r="E46" s="172"/>
      <c r="F46" s="172"/>
    </row>
    <row r="47" spans="5:6" ht="12.75">
      <c r="E47" s="10"/>
      <c r="F47" s="10"/>
    </row>
    <row r="48" spans="5:6" ht="12.75">
      <c r="E48" s="172"/>
      <c r="F48" s="172"/>
    </row>
    <row r="49" spans="5:6" ht="12.75">
      <c r="E49" s="172"/>
      <c r="F49" s="193"/>
    </row>
    <row r="62" spans="5:6" ht="12.75">
      <c r="E62" s="172"/>
      <c r="F62" s="193"/>
    </row>
  </sheetData>
  <mergeCells count="27"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3.7109375" style="0" customWidth="1"/>
    <col min="2" max="2" width="13.140625" style="0" customWidth="1"/>
    <col min="3" max="3" width="8.8515625" style="0" customWidth="1"/>
    <col min="5" max="5" width="11.7109375" style="0" customWidth="1"/>
    <col min="6" max="6" width="8.57421875" style="0" customWidth="1"/>
    <col min="7" max="7" width="12.00390625" style="0" customWidth="1"/>
    <col min="8" max="8" width="12.8515625" style="0" customWidth="1"/>
    <col min="9" max="9" width="8.421875" style="0" customWidth="1"/>
    <col min="10" max="10" width="12.00390625" style="0" customWidth="1"/>
  </cols>
  <sheetData>
    <row r="1" spans="1:10" ht="12.75">
      <c r="A1" s="213" t="str">
        <f>+'[1]Aktivet'!B2</f>
        <v>Shoqeria  "Lazaj 2002 "  SHPK.</v>
      </c>
      <c r="B1" s="172"/>
      <c r="C1" s="172"/>
      <c r="D1" s="173"/>
      <c r="E1" s="173"/>
      <c r="F1" s="172"/>
      <c r="G1" s="172"/>
      <c r="H1" s="172"/>
      <c r="I1" s="172"/>
      <c r="J1" s="172"/>
    </row>
    <row r="3" spans="1:10" ht="12.75">
      <c r="A3" s="172"/>
      <c r="B3" s="172" t="s">
        <v>252</v>
      </c>
      <c r="C3" s="172"/>
      <c r="D3" s="172"/>
      <c r="E3" s="172"/>
      <c r="F3" s="172"/>
      <c r="G3" s="172"/>
      <c r="H3" s="172"/>
      <c r="I3" s="172"/>
      <c r="J3" s="172"/>
    </row>
    <row r="4" spans="1:10" ht="12.75">
      <c r="A4" s="172"/>
      <c r="B4" s="172" t="s">
        <v>280</v>
      </c>
      <c r="C4" s="172"/>
      <c r="D4" s="172"/>
      <c r="E4" s="172"/>
      <c r="F4" s="172"/>
      <c r="G4" s="172"/>
      <c r="H4" s="172"/>
      <c r="I4" s="172"/>
      <c r="J4" s="172"/>
    </row>
    <row r="5" spans="1:10" ht="13.5" thickBot="1">
      <c r="A5" s="172"/>
      <c r="B5" s="172"/>
      <c r="C5" s="172"/>
      <c r="D5" s="172"/>
      <c r="E5" s="172"/>
      <c r="F5" s="172"/>
      <c r="G5" s="172"/>
      <c r="H5" s="172"/>
      <c r="I5" s="172"/>
      <c r="J5" s="172"/>
    </row>
    <row r="6" spans="1:10" ht="13.5" thickTop="1">
      <c r="A6" s="174"/>
      <c r="B6" s="175" t="s">
        <v>253</v>
      </c>
      <c r="C6" s="176"/>
      <c r="D6" s="176"/>
      <c r="E6" s="176"/>
      <c r="F6" s="176"/>
      <c r="G6" s="176"/>
      <c r="H6" s="176"/>
      <c r="I6" s="176"/>
      <c r="J6" s="177"/>
    </row>
    <row r="7" spans="1:10" ht="38.25">
      <c r="A7" s="178"/>
      <c r="B7" s="179" t="s">
        <v>302</v>
      </c>
      <c r="C7" s="179" t="s">
        <v>254</v>
      </c>
      <c r="D7" s="179" t="s">
        <v>255</v>
      </c>
      <c r="E7" s="179" t="s">
        <v>256</v>
      </c>
      <c r="F7" s="179"/>
      <c r="G7" s="179" t="s">
        <v>257</v>
      </c>
      <c r="H7" s="179" t="s">
        <v>303</v>
      </c>
      <c r="I7" s="179"/>
      <c r="J7" s="180" t="s">
        <v>258</v>
      </c>
    </row>
    <row r="8" spans="1:10" ht="23.25" customHeight="1">
      <c r="A8" s="181" t="s">
        <v>283</v>
      </c>
      <c r="B8" s="182">
        <v>192224000</v>
      </c>
      <c r="C8" s="182">
        <v>0</v>
      </c>
      <c r="D8" s="182"/>
      <c r="E8" s="182">
        <v>4975624</v>
      </c>
      <c r="F8" s="182">
        <v>0</v>
      </c>
      <c r="G8" s="182">
        <v>104747138</v>
      </c>
      <c r="H8" s="182">
        <v>95332099</v>
      </c>
      <c r="I8" s="182">
        <v>0</v>
      </c>
      <c r="J8" s="183">
        <f>+B8+C8+D8+E8+F8+G8+H8+I8</f>
        <v>397278861</v>
      </c>
    </row>
    <row r="9" spans="1:10" ht="22.5" customHeight="1">
      <c r="A9" s="184" t="s">
        <v>259</v>
      </c>
      <c r="B9" s="185"/>
      <c r="C9" s="185"/>
      <c r="D9" s="185"/>
      <c r="E9" s="185"/>
      <c r="F9" s="185"/>
      <c r="G9" s="185"/>
      <c r="H9" s="185"/>
      <c r="I9" s="185"/>
      <c r="J9" s="183">
        <f aca="true" t="shared" si="0" ref="J9:J19">+B9+C9+D9+E9+F9+G9+H9+I9</f>
        <v>0</v>
      </c>
    </row>
    <row r="10" spans="1:10" ht="17.25" customHeight="1">
      <c r="A10" s="186" t="s">
        <v>62</v>
      </c>
      <c r="B10" s="187"/>
      <c r="C10" s="187"/>
      <c r="D10" s="187"/>
      <c r="E10" s="187"/>
      <c r="F10" s="187"/>
      <c r="G10" s="187"/>
      <c r="H10" s="187"/>
      <c r="I10" s="187"/>
      <c r="J10" s="183">
        <f t="shared" si="0"/>
        <v>0</v>
      </c>
    </row>
    <row r="11" spans="1:10" ht="17.25" customHeight="1">
      <c r="A11" s="184"/>
      <c r="B11" s="185"/>
      <c r="C11" s="185"/>
      <c r="D11" s="185"/>
      <c r="E11" s="185"/>
      <c r="F11" s="185"/>
      <c r="G11" s="185"/>
      <c r="H11" s="185"/>
      <c r="I11" s="185"/>
      <c r="J11" s="183">
        <f t="shared" si="0"/>
        <v>0</v>
      </c>
    </row>
    <row r="12" spans="1:10" ht="17.25" customHeight="1">
      <c r="A12" s="214" t="s">
        <v>304</v>
      </c>
      <c r="B12" s="187"/>
      <c r="C12" s="187"/>
      <c r="D12" s="187"/>
      <c r="E12" s="187"/>
      <c r="F12" s="187"/>
      <c r="G12" s="187"/>
      <c r="H12" s="187"/>
      <c r="I12" s="187"/>
      <c r="J12" s="183">
        <f t="shared" si="0"/>
        <v>0</v>
      </c>
    </row>
    <row r="13" spans="1:10" ht="21" customHeight="1">
      <c r="A13" s="186" t="s">
        <v>261</v>
      </c>
      <c r="B13" s="187"/>
      <c r="C13" s="187"/>
      <c r="D13" s="187"/>
      <c r="E13" s="187"/>
      <c r="F13" s="187"/>
      <c r="G13" s="187"/>
      <c r="H13" s="187"/>
      <c r="I13" s="187"/>
      <c r="J13" s="183">
        <f t="shared" si="0"/>
        <v>0</v>
      </c>
    </row>
    <row r="14" spans="1:10" ht="29.25" customHeight="1">
      <c r="A14" s="188" t="s">
        <v>262</v>
      </c>
      <c r="B14" s="185"/>
      <c r="C14" s="185"/>
      <c r="D14" s="185"/>
      <c r="E14" s="185">
        <v>4766605</v>
      </c>
      <c r="F14" s="185"/>
      <c r="G14" s="185"/>
      <c r="H14" s="185">
        <v>-4766605</v>
      </c>
      <c r="I14" s="185"/>
      <c r="J14" s="183">
        <f t="shared" si="0"/>
        <v>0</v>
      </c>
    </row>
    <row r="15" spans="1:10" ht="18" customHeight="1">
      <c r="A15" s="184" t="s">
        <v>305</v>
      </c>
      <c r="B15" s="187"/>
      <c r="C15" s="187"/>
      <c r="D15" s="187"/>
      <c r="E15" s="187"/>
      <c r="F15" s="187"/>
      <c r="G15" s="187">
        <v>90565494</v>
      </c>
      <c r="H15" s="187">
        <v>-90565494</v>
      </c>
      <c r="I15" s="187"/>
      <c r="J15" s="183">
        <f t="shared" si="0"/>
        <v>0</v>
      </c>
    </row>
    <row r="16" spans="1:10" ht="18" customHeight="1">
      <c r="A16" s="186" t="s">
        <v>263</v>
      </c>
      <c r="B16" s="187"/>
      <c r="C16" s="187"/>
      <c r="D16" s="187"/>
      <c r="E16" s="185"/>
      <c r="F16" s="187"/>
      <c r="G16" s="187"/>
      <c r="H16" s="187"/>
      <c r="I16" s="187"/>
      <c r="J16" s="183">
        <f t="shared" si="0"/>
        <v>0</v>
      </c>
    </row>
    <row r="17" spans="1:10" ht="18.75" customHeight="1">
      <c r="A17" s="186" t="s">
        <v>264</v>
      </c>
      <c r="B17" s="187"/>
      <c r="C17" s="187"/>
      <c r="D17" s="187"/>
      <c r="E17" s="187"/>
      <c r="F17" s="187"/>
      <c r="G17" s="187"/>
      <c r="H17" s="187"/>
      <c r="I17" s="187"/>
      <c r="J17" s="183">
        <f t="shared" si="0"/>
        <v>0</v>
      </c>
    </row>
    <row r="18" spans="1:10" ht="18.75" customHeight="1">
      <c r="A18" s="184" t="s">
        <v>265</v>
      </c>
      <c r="B18" s="185"/>
      <c r="C18" s="185"/>
      <c r="D18" s="185"/>
      <c r="E18" s="185"/>
      <c r="F18" s="185"/>
      <c r="G18" s="185"/>
      <c r="H18" s="185"/>
      <c r="I18" s="185"/>
      <c r="J18" s="183">
        <f t="shared" si="0"/>
        <v>0</v>
      </c>
    </row>
    <row r="19" spans="1:10" ht="17.25" customHeight="1">
      <c r="A19" s="186" t="s">
        <v>260</v>
      </c>
      <c r="B19" s="185"/>
      <c r="C19" s="185"/>
      <c r="D19" s="185"/>
      <c r="E19" s="185"/>
      <c r="F19" s="185"/>
      <c r="G19" s="185"/>
      <c r="H19" s="185">
        <f>Pasivet!G45</f>
        <v>2912595.4</v>
      </c>
      <c r="I19" s="185"/>
      <c r="J19" s="183">
        <f t="shared" si="0"/>
        <v>2912595.4</v>
      </c>
    </row>
    <row r="20" spans="1:10" ht="22.5" customHeight="1" thickBot="1">
      <c r="A20" s="189" t="s">
        <v>281</v>
      </c>
      <c r="B20" s="190">
        <f>SUM(B8:B19)</f>
        <v>192224000</v>
      </c>
      <c r="C20" s="190">
        <f aca="true" t="shared" si="1" ref="C20:I20">SUM(C8:C19)</f>
        <v>0</v>
      </c>
      <c r="D20" s="190">
        <f t="shared" si="1"/>
        <v>0</v>
      </c>
      <c r="E20" s="190">
        <f t="shared" si="1"/>
        <v>9742229</v>
      </c>
      <c r="F20" s="190">
        <f t="shared" si="1"/>
        <v>0</v>
      </c>
      <c r="G20" s="190">
        <f t="shared" si="1"/>
        <v>195312632</v>
      </c>
      <c r="H20" s="190">
        <f>SUM(H8:H19)</f>
        <v>2912595.4</v>
      </c>
      <c r="I20" s="190">
        <f t="shared" si="1"/>
        <v>0</v>
      </c>
      <c r="J20" s="191">
        <f>SUM(J8:J19)</f>
        <v>400191456.4</v>
      </c>
    </row>
    <row r="21" ht="15.75" customHeight="1" thickTop="1"/>
    <row r="22" ht="24.75" customHeight="1"/>
    <row r="23" ht="12.75">
      <c r="H23" t="s">
        <v>306</v>
      </c>
    </row>
    <row r="24" ht="12.75">
      <c r="H24" s="192" t="str">
        <f>+'[1]Aktivet'!H50</f>
        <v>MOISI LAZAJ</v>
      </c>
    </row>
    <row r="32" ht="15.75">
      <c r="A32" s="202"/>
    </row>
    <row r="33" ht="15.75">
      <c r="A33" s="202"/>
    </row>
    <row r="34" ht="15.75">
      <c r="A34" s="202"/>
    </row>
    <row r="35" ht="15.75">
      <c r="A35" s="202"/>
    </row>
    <row r="36" ht="15.75">
      <c r="A36" s="202"/>
    </row>
    <row r="37" ht="15.75">
      <c r="A37" s="202"/>
    </row>
    <row r="38" ht="15.75">
      <c r="A38" s="202"/>
    </row>
    <row r="39" ht="15.75">
      <c r="A39" s="202"/>
    </row>
    <row r="40" ht="15.75">
      <c r="A40" s="202"/>
    </row>
    <row r="41" ht="15.75">
      <c r="A41" s="20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4"/>
  <sheetViews>
    <sheetView workbookViewId="0" topLeftCell="A13">
      <selection activeCell="K41" sqref="K41"/>
    </sheetView>
  </sheetViews>
  <sheetFormatPr defaultColWidth="9.140625" defaultRowHeight="12.75"/>
  <cols>
    <col min="1" max="1" width="7.8515625" style="32" customWidth="1"/>
    <col min="2" max="3" width="3.7109375" style="60" customWidth="1"/>
    <col min="4" max="4" width="3.57421875" style="60" customWidth="1"/>
    <col min="5" max="5" width="44.421875" style="32" customWidth="1"/>
    <col min="6" max="7" width="15.421875" style="61" customWidth="1"/>
    <col min="8" max="8" width="1.421875" style="32" customWidth="1"/>
    <col min="9" max="16384" width="9.140625" style="32" customWidth="1"/>
  </cols>
  <sheetData>
    <row r="2" spans="2:7" s="129" customFormat="1" ht="18">
      <c r="B2" s="62" t="s">
        <v>288</v>
      </c>
      <c r="C2" s="63"/>
      <c r="D2" s="63"/>
      <c r="E2" s="64"/>
      <c r="F2" s="65"/>
      <c r="G2" s="66" t="s">
        <v>218</v>
      </c>
    </row>
    <row r="3" spans="2:7" s="129" customFormat="1" ht="7.5" customHeight="1">
      <c r="B3" s="62"/>
      <c r="C3" s="62"/>
      <c r="D3" s="63"/>
      <c r="E3" s="64"/>
      <c r="F3" s="131"/>
      <c r="G3" s="132"/>
    </row>
    <row r="4" spans="2:7" s="129" customFormat="1" ht="8.25" customHeight="1">
      <c r="B4" s="62"/>
      <c r="C4" s="62"/>
      <c r="D4" s="63"/>
      <c r="E4" s="64"/>
      <c r="F4" s="133"/>
      <c r="G4" s="130"/>
    </row>
    <row r="5" spans="2:7" s="129" customFormat="1" ht="18" customHeight="1">
      <c r="B5" s="260" t="s">
        <v>282</v>
      </c>
      <c r="C5" s="260"/>
      <c r="D5" s="260"/>
      <c r="E5" s="260"/>
      <c r="F5" s="260"/>
      <c r="G5" s="260"/>
    </row>
    <row r="6" ht="6.75" customHeight="1"/>
    <row r="7" spans="2:7" s="129" customFormat="1" ht="15.75" customHeight="1">
      <c r="B7" s="269" t="s">
        <v>2</v>
      </c>
      <c r="C7" s="261" t="s">
        <v>203</v>
      </c>
      <c r="D7" s="262"/>
      <c r="E7" s="263"/>
      <c r="F7" s="134" t="s">
        <v>130</v>
      </c>
      <c r="G7" s="134" t="s">
        <v>130</v>
      </c>
    </row>
    <row r="8" spans="2:7" s="129" customFormat="1" ht="15.75" customHeight="1">
      <c r="B8" s="270"/>
      <c r="C8" s="264"/>
      <c r="D8" s="265"/>
      <c r="E8" s="266"/>
      <c r="F8" s="136" t="s">
        <v>131</v>
      </c>
      <c r="G8" s="137" t="s">
        <v>192</v>
      </c>
    </row>
    <row r="9" spans="2:7" s="129" customFormat="1" ht="24.75" customHeight="1">
      <c r="B9" s="138"/>
      <c r="C9" s="125" t="s">
        <v>204</v>
      </c>
      <c r="D9" s="126"/>
      <c r="E9" s="91"/>
      <c r="F9" s="139">
        <f>F10+F11+F16+F18+F19+F21+F22+F23</f>
        <v>3721395.400000006</v>
      </c>
      <c r="G9" s="139">
        <v>-716511</v>
      </c>
    </row>
    <row r="10" spans="2:7" s="129" customFormat="1" ht="19.5" customHeight="1">
      <c r="B10" s="138"/>
      <c r="C10" s="125"/>
      <c r="D10" s="140" t="s">
        <v>191</v>
      </c>
      <c r="E10" s="140"/>
      <c r="F10" s="139">
        <f>Rezultati!F19</f>
        <v>10824936</v>
      </c>
      <c r="G10" s="139">
        <v>105924554</v>
      </c>
    </row>
    <row r="11" spans="2:7" s="129" customFormat="1" ht="19.5" customHeight="1">
      <c r="B11" s="138"/>
      <c r="C11" s="127"/>
      <c r="D11" s="141" t="s">
        <v>205</v>
      </c>
      <c r="F11" s="139">
        <f>F12+F13+F14+F15</f>
        <v>-263390.60000000003</v>
      </c>
      <c r="G11" s="139">
        <v>0</v>
      </c>
    </row>
    <row r="12" spans="2:7" s="129" customFormat="1" ht="19.5" customHeight="1">
      <c r="B12" s="138"/>
      <c r="C12" s="125"/>
      <c r="D12" s="126"/>
      <c r="E12" s="142" t="s">
        <v>206</v>
      </c>
      <c r="F12" s="139">
        <f>Rezultati!F16</f>
        <v>0</v>
      </c>
      <c r="G12" s="139">
        <v>326000</v>
      </c>
    </row>
    <row r="13" spans="2:7" s="129" customFormat="1" ht="19.5" customHeight="1">
      <c r="B13" s="138"/>
      <c r="C13" s="125"/>
      <c r="D13" s="126"/>
      <c r="E13" s="142" t="s">
        <v>207</v>
      </c>
      <c r="F13" s="139">
        <f>Rezultati!F25</f>
        <v>225009</v>
      </c>
      <c r="G13" s="139">
        <v>0</v>
      </c>
    </row>
    <row r="14" spans="2:7" s="129" customFormat="1" ht="19.5" customHeight="1">
      <c r="B14" s="138"/>
      <c r="C14" s="125"/>
      <c r="D14" s="126"/>
      <c r="E14" s="142" t="s">
        <v>269</v>
      </c>
      <c r="F14" s="139">
        <f>-Rezultati!F29</f>
        <v>-488399.60000000003</v>
      </c>
      <c r="G14" s="139">
        <v>0</v>
      </c>
    </row>
    <row r="15" spans="2:7" s="129" customFormat="1" ht="19.5" customHeight="1">
      <c r="B15" s="138"/>
      <c r="C15" s="125"/>
      <c r="D15" s="126"/>
      <c r="E15" s="142" t="s">
        <v>266</v>
      </c>
      <c r="F15" s="139">
        <v>0</v>
      </c>
      <c r="G15" s="139">
        <v>0</v>
      </c>
    </row>
    <row r="16" spans="2:7" s="144" customFormat="1" ht="19.5" customHeight="1">
      <c r="B16" s="273"/>
      <c r="C16" s="261"/>
      <c r="D16" s="143" t="s">
        <v>208</v>
      </c>
      <c r="F16" s="271">
        <f>Aktivet!H13-Aktivet!G13</f>
        <v>-99391345</v>
      </c>
      <c r="G16" s="200">
        <v>27481222</v>
      </c>
    </row>
    <row r="17" spans="2:7" s="144" customFormat="1" ht="19.5" customHeight="1">
      <c r="B17" s="274"/>
      <c r="C17" s="264"/>
      <c r="D17" s="145" t="s">
        <v>209</v>
      </c>
      <c r="F17" s="272"/>
      <c r="G17" s="137"/>
    </row>
    <row r="18" spans="2:7" s="129" customFormat="1" ht="19.5" customHeight="1">
      <c r="B18" s="135"/>
      <c r="C18" s="125"/>
      <c r="D18" s="140" t="s">
        <v>210</v>
      </c>
      <c r="E18" s="140"/>
      <c r="F18" s="146">
        <f>Aktivet!H21-Aktivet!G21</f>
        <v>2145703</v>
      </c>
      <c r="G18" s="146">
        <v>76208335</v>
      </c>
    </row>
    <row r="19" spans="2:7" s="129" customFormat="1" ht="19.5" customHeight="1">
      <c r="B19" s="269"/>
      <c r="C19" s="261"/>
      <c r="D19" s="143" t="s">
        <v>211</v>
      </c>
      <c r="E19" s="143"/>
      <c r="F19" s="271">
        <f>Pasivet!G34-Pasivet!H34</f>
        <v>107951092</v>
      </c>
      <c r="G19" s="200">
        <v>-203278338</v>
      </c>
    </row>
    <row r="20" spans="2:7" s="129" customFormat="1" ht="19.5" customHeight="1">
      <c r="B20" s="270"/>
      <c r="C20" s="264"/>
      <c r="D20" s="141" t="s">
        <v>212</v>
      </c>
      <c r="E20" s="141"/>
      <c r="F20" s="272"/>
      <c r="G20" s="137"/>
    </row>
    <row r="21" spans="2:7" s="129" customFormat="1" ht="19.5" customHeight="1">
      <c r="B21" s="138"/>
      <c r="C21" s="125"/>
      <c r="D21" s="140" t="s">
        <v>267</v>
      </c>
      <c r="E21" s="140"/>
      <c r="F21" s="147">
        <f>Aktivet!H32-Aktivet!G32</f>
        <v>-17545600</v>
      </c>
      <c r="G21" s="147">
        <v>3214171</v>
      </c>
    </row>
    <row r="22" spans="2:7" s="129" customFormat="1" ht="19.5" customHeight="1">
      <c r="B22" s="138"/>
      <c r="C22" s="125"/>
      <c r="D22" s="140" t="s">
        <v>67</v>
      </c>
      <c r="E22" s="140"/>
      <c r="F22" s="139">
        <f>Rezultati!F24</f>
        <v>0</v>
      </c>
      <c r="G22" s="139">
        <v>0</v>
      </c>
    </row>
    <row r="23" spans="2:7" s="129" customFormat="1" ht="19.5" customHeight="1">
      <c r="B23" s="138"/>
      <c r="C23" s="125"/>
      <c r="D23" s="140" t="s">
        <v>68</v>
      </c>
      <c r="E23" s="140"/>
      <c r="F23" s="139">
        <v>0</v>
      </c>
      <c r="G23" s="139">
        <v>-10592455</v>
      </c>
    </row>
    <row r="24" spans="2:7" s="129" customFormat="1" ht="19.5" customHeight="1">
      <c r="B24" s="138"/>
      <c r="C24" s="125"/>
      <c r="D24" s="83" t="s">
        <v>213</v>
      </c>
      <c r="E24" s="140"/>
      <c r="F24" s="139"/>
      <c r="G24" s="139"/>
    </row>
    <row r="25" spans="2:7" s="129" customFormat="1" ht="17.25" customHeight="1">
      <c r="B25" s="138"/>
      <c r="C25" s="128" t="s">
        <v>69</v>
      </c>
      <c r="D25" s="126"/>
      <c r="E25" s="140"/>
      <c r="F25" s="139">
        <f>F26+F27+F28+F29+F30</f>
        <v>0</v>
      </c>
      <c r="G25" s="139">
        <v>0</v>
      </c>
    </row>
    <row r="26" spans="2:7" s="129" customFormat="1" ht="19.5" customHeight="1">
      <c r="B26" s="138"/>
      <c r="C26" s="125"/>
      <c r="D26" s="140" t="s">
        <v>214</v>
      </c>
      <c r="E26" s="140"/>
      <c r="F26" s="139"/>
      <c r="G26" s="139"/>
    </row>
    <row r="27" spans="2:7" s="129" customFormat="1" ht="19.5" customHeight="1">
      <c r="B27" s="138"/>
      <c r="C27" s="125"/>
      <c r="D27" s="140" t="s">
        <v>70</v>
      </c>
      <c r="E27" s="140"/>
      <c r="F27" s="139"/>
      <c r="G27" s="139"/>
    </row>
    <row r="28" spans="2:7" s="129" customFormat="1" ht="19.5" customHeight="1">
      <c r="B28" s="138"/>
      <c r="C28" s="71"/>
      <c r="D28" s="140" t="s">
        <v>71</v>
      </c>
      <c r="E28" s="140"/>
      <c r="F28" s="139"/>
      <c r="G28" s="139"/>
    </row>
    <row r="29" spans="2:7" s="129" customFormat="1" ht="19.5" customHeight="1">
      <c r="B29" s="138"/>
      <c r="C29" s="148"/>
      <c r="D29" s="140" t="s">
        <v>72</v>
      </c>
      <c r="E29" s="140"/>
      <c r="F29" s="139"/>
      <c r="G29" s="139"/>
    </row>
    <row r="30" spans="2:7" s="129" customFormat="1" ht="19.5" customHeight="1">
      <c r="B30" s="138"/>
      <c r="C30" s="148"/>
      <c r="D30" s="140" t="s">
        <v>73</v>
      </c>
      <c r="E30" s="140"/>
      <c r="F30" s="139"/>
      <c r="G30" s="139"/>
    </row>
    <row r="31" spans="2:7" s="129" customFormat="1" ht="19.5" customHeight="1">
      <c r="B31" s="138"/>
      <c r="C31" s="148"/>
      <c r="D31" s="83" t="s">
        <v>74</v>
      </c>
      <c r="E31" s="140"/>
      <c r="F31" s="139"/>
      <c r="G31" s="139"/>
    </row>
    <row r="32" spans="2:7" s="129" customFormat="1" ht="16.5" customHeight="1">
      <c r="B32" s="138"/>
      <c r="C32" s="125" t="s">
        <v>75</v>
      </c>
      <c r="D32" s="149"/>
      <c r="E32" s="140"/>
      <c r="F32" s="139">
        <f>F33+F34+F35+F36+F37</f>
        <v>-7648950</v>
      </c>
      <c r="G32" s="139">
        <v>0</v>
      </c>
    </row>
    <row r="33" spans="2:7" s="129" customFormat="1" ht="19.5" customHeight="1">
      <c r="B33" s="138"/>
      <c r="C33" s="148"/>
      <c r="D33" s="140" t="s">
        <v>82</v>
      </c>
      <c r="E33" s="140"/>
      <c r="F33" s="139">
        <v>0</v>
      </c>
      <c r="G33" s="139">
        <v>0</v>
      </c>
    </row>
    <row r="34" spans="2:7" s="129" customFormat="1" ht="19.5" customHeight="1">
      <c r="B34" s="138"/>
      <c r="C34" s="148"/>
      <c r="D34" s="140" t="s">
        <v>76</v>
      </c>
      <c r="E34" s="140"/>
      <c r="F34" s="139"/>
      <c r="G34" s="139"/>
    </row>
    <row r="35" spans="2:7" s="129" customFormat="1" ht="19.5" customHeight="1">
      <c r="B35" s="138"/>
      <c r="C35" s="148"/>
      <c r="D35" s="140" t="s">
        <v>77</v>
      </c>
      <c r="E35" s="140"/>
      <c r="F35" s="139"/>
      <c r="G35" s="139"/>
    </row>
    <row r="36" spans="2:7" s="129" customFormat="1" ht="19.5" customHeight="1">
      <c r="B36" s="138"/>
      <c r="C36" s="148"/>
      <c r="D36" s="140" t="s">
        <v>78</v>
      </c>
      <c r="E36" s="140"/>
      <c r="F36" s="139">
        <f>'KAP.'!G13</f>
        <v>0</v>
      </c>
      <c r="G36" s="139">
        <v>0</v>
      </c>
    </row>
    <row r="37" spans="2:7" s="129" customFormat="1" ht="19.5" customHeight="1">
      <c r="B37" s="138"/>
      <c r="C37" s="148"/>
      <c r="D37" s="83" t="s">
        <v>307</v>
      </c>
      <c r="E37" s="140"/>
      <c r="F37" s="139">
        <v>-7648950</v>
      </c>
      <c r="G37" s="139"/>
    </row>
    <row r="38" spans="2:7" ht="15" customHeight="1">
      <c r="B38" s="150"/>
      <c r="C38" s="128" t="s">
        <v>79</v>
      </c>
      <c r="D38" s="150"/>
      <c r="E38" s="151"/>
      <c r="F38" s="152">
        <f>F32+F25+F9</f>
        <v>-3927554.599999994</v>
      </c>
      <c r="G38" s="152">
        <v>-716511</v>
      </c>
    </row>
    <row r="39" spans="2:10" ht="18" customHeight="1">
      <c r="B39" s="150"/>
      <c r="C39" s="128" t="s">
        <v>80</v>
      </c>
      <c r="D39" s="150"/>
      <c r="E39" s="151"/>
      <c r="F39" s="152">
        <f>Aktivet!H9</f>
        <v>4097748</v>
      </c>
      <c r="G39" s="152">
        <v>4814259</v>
      </c>
      <c r="J39" s="61"/>
    </row>
    <row r="40" spans="2:7" ht="18.75" customHeight="1">
      <c r="B40" s="150"/>
      <c r="C40" s="128" t="s">
        <v>81</v>
      </c>
      <c r="D40" s="150"/>
      <c r="E40" s="151"/>
      <c r="F40" s="152">
        <f>Aktivet!G9</f>
        <v>170193</v>
      </c>
      <c r="G40" s="152">
        <v>4097748</v>
      </c>
    </row>
    <row r="42" ht="12.75">
      <c r="G42" s="158"/>
    </row>
    <row r="44" ht="12.75">
      <c r="G44" s="61">
        <f>G40-G42</f>
        <v>4097748</v>
      </c>
    </row>
  </sheetData>
  <mergeCells count="9">
    <mergeCell ref="C19:C20"/>
    <mergeCell ref="B19:B20"/>
    <mergeCell ref="F19:F20"/>
    <mergeCell ref="B5:G5"/>
    <mergeCell ref="C7:E8"/>
    <mergeCell ref="B7:B8"/>
    <mergeCell ref="F16:F17"/>
    <mergeCell ref="B16:B17"/>
    <mergeCell ref="C16:C1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6">
      <selection activeCell="K17" sqref="K17"/>
    </sheetView>
  </sheetViews>
  <sheetFormatPr defaultColWidth="9.140625" defaultRowHeight="12.75"/>
  <cols>
    <col min="1" max="1" width="4.00390625" style="0" customWidth="1"/>
    <col min="2" max="8" width="8.7109375" style="0" customWidth="1"/>
    <col min="9" max="9" width="13.28125" style="0" customWidth="1"/>
    <col min="10" max="10" width="8.7109375" style="0" customWidth="1"/>
    <col min="11" max="11" width="10.7109375" style="0" customWidth="1"/>
    <col min="12" max="12" width="2.140625" style="0" customWidth="1"/>
    <col min="13" max="13" width="9.421875" style="0" customWidth="1"/>
  </cols>
  <sheetData>
    <row r="1" spans="2:11" ht="18">
      <c r="B1" s="62" t="s">
        <v>288</v>
      </c>
      <c r="C1" s="63"/>
      <c r="D1" s="63"/>
      <c r="E1" s="64"/>
      <c r="F1" s="2"/>
      <c r="G1" s="2"/>
      <c r="H1" s="2"/>
      <c r="I1" s="2"/>
      <c r="J1" s="2"/>
      <c r="K1" s="5"/>
    </row>
    <row r="2" spans="2:11" s="7" customFormat="1" ht="33" customHeight="1">
      <c r="B2" s="275" t="s">
        <v>63</v>
      </c>
      <c r="C2" s="276"/>
      <c r="D2" s="276"/>
      <c r="E2" s="276"/>
      <c r="F2" s="276"/>
      <c r="G2" s="276"/>
      <c r="H2" s="276"/>
      <c r="I2" s="276"/>
      <c r="J2" s="276"/>
      <c r="K2" s="277"/>
    </row>
    <row r="3" spans="2:11" ht="12.75">
      <c r="B3" s="1"/>
      <c r="C3" s="2"/>
      <c r="D3" s="2"/>
      <c r="E3" s="2"/>
      <c r="F3" s="2"/>
      <c r="G3" s="2"/>
      <c r="H3" s="2"/>
      <c r="I3" s="2"/>
      <c r="J3" s="2"/>
      <c r="K3" s="3"/>
    </row>
    <row r="4" spans="2:11" ht="15">
      <c r="B4" s="226" t="s">
        <v>290</v>
      </c>
      <c r="C4" s="227"/>
      <c r="D4" s="228"/>
      <c r="E4" s="227"/>
      <c r="F4" s="227"/>
      <c r="G4" s="227"/>
      <c r="H4" s="227"/>
      <c r="I4" s="227"/>
      <c r="J4" s="2"/>
      <c r="K4" s="3"/>
    </row>
    <row r="5" spans="1:11" ht="12.75">
      <c r="A5">
        <v>1</v>
      </c>
      <c r="B5" s="226" t="s">
        <v>291</v>
      </c>
      <c r="C5" s="227"/>
      <c r="D5" s="227"/>
      <c r="E5" s="227"/>
      <c r="F5" s="227"/>
      <c r="G5" s="227"/>
      <c r="H5" s="227"/>
      <c r="I5" s="229">
        <v>26232812</v>
      </c>
      <c r="J5" s="2"/>
      <c r="K5" s="3"/>
    </row>
    <row r="6" spans="1:11" ht="12.75">
      <c r="A6">
        <v>2</v>
      </c>
      <c r="B6" s="230" t="s">
        <v>292</v>
      </c>
      <c r="C6" s="231"/>
      <c r="D6" s="227"/>
      <c r="E6" s="227"/>
      <c r="F6" s="227"/>
      <c r="G6" s="227"/>
      <c r="H6" s="227"/>
      <c r="I6" s="229"/>
      <c r="J6" s="2"/>
      <c r="K6" s="3"/>
    </row>
    <row r="7" spans="2:11" ht="12.75">
      <c r="B7" s="232" t="s">
        <v>293</v>
      </c>
      <c r="C7" s="231"/>
      <c r="D7" s="227"/>
      <c r="E7" s="227"/>
      <c r="F7" s="227"/>
      <c r="G7" s="227"/>
      <c r="H7" s="227"/>
      <c r="I7" s="229">
        <v>44544258</v>
      </c>
      <c r="J7" s="2"/>
      <c r="K7" s="3"/>
    </row>
    <row r="8" spans="2:11" ht="12.75">
      <c r="B8" s="232" t="s">
        <v>294</v>
      </c>
      <c r="C8" s="227"/>
      <c r="D8" s="227"/>
      <c r="E8" s="227"/>
      <c r="F8" s="227"/>
      <c r="G8" s="227"/>
      <c r="H8" s="227"/>
      <c r="I8" s="233">
        <v>104477756</v>
      </c>
      <c r="J8" s="2"/>
      <c r="K8" s="3"/>
    </row>
    <row r="9" spans="2:11" ht="12.75">
      <c r="B9" s="232" t="s">
        <v>295</v>
      </c>
      <c r="C9" s="231"/>
      <c r="D9" s="227"/>
      <c r="E9" s="227"/>
      <c r="F9" s="227"/>
      <c r="G9" s="227"/>
      <c r="H9" s="227"/>
      <c r="I9" s="233">
        <v>218944966</v>
      </c>
      <c r="J9" s="2"/>
      <c r="K9" s="3"/>
    </row>
    <row r="10" spans="2:11" ht="12.75">
      <c r="B10" s="232" t="s">
        <v>296</v>
      </c>
      <c r="C10" s="231"/>
      <c r="D10" s="227"/>
      <c r="E10" s="227"/>
      <c r="F10" s="227"/>
      <c r="G10" s="227"/>
      <c r="H10" s="227"/>
      <c r="I10" s="233">
        <v>35411552</v>
      </c>
      <c r="J10" s="2"/>
      <c r="K10" s="3"/>
    </row>
    <row r="11" spans="2:11" ht="12.75">
      <c r="B11" s="226" t="s">
        <v>297</v>
      </c>
      <c r="C11" s="227"/>
      <c r="D11" s="227"/>
      <c r="E11" s="227"/>
      <c r="F11" s="227"/>
      <c r="G11" s="227"/>
      <c r="H11" s="227"/>
      <c r="I11" s="229">
        <f>SUM(I7:I10)</f>
        <v>403378532</v>
      </c>
      <c r="J11" s="2"/>
      <c r="K11" s="3"/>
    </row>
    <row r="12" spans="2:11" ht="12.75">
      <c r="B12" s="232"/>
      <c r="C12" s="231"/>
      <c r="D12" s="227"/>
      <c r="E12" s="227"/>
      <c r="F12" s="227"/>
      <c r="G12" s="227"/>
      <c r="H12" s="227"/>
      <c r="I12" s="233"/>
      <c r="J12" s="2"/>
      <c r="K12" s="3"/>
    </row>
    <row r="13" spans="2:11" ht="12.75">
      <c r="B13" s="226" t="s">
        <v>299</v>
      </c>
      <c r="C13" s="227"/>
      <c r="D13" s="227"/>
      <c r="E13" s="227"/>
      <c r="F13" s="227"/>
      <c r="G13" s="227"/>
      <c r="H13" s="227"/>
      <c r="I13" s="229">
        <f>I5+I11</f>
        <v>429611344</v>
      </c>
      <c r="J13" s="2"/>
      <c r="K13" s="3"/>
    </row>
    <row r="14" spans="2:11" ht="12.75">
      <c r="B14" s="232"/>
      <c r="C14" s="227"/>
      <c r="D14" s="227"/>
      <c r="E14" s="227"/>
      <c r="F14" s="227"/>
      <c r="G14" s="227"/>
      <c r="H14" s="227"/>
      <c r="I14" s="227"/>
      <c r="J14" s="2"/>
      <c r="K14" s="3"/>
    </row>
    <row r="15" spans="1:11" ht="12.75">
      <c r="A15">
        <v>1</v>
      </c>
      <c r="B15" s="232" t="s">
        <v>319</v>
      </c>
      <c r="C15" s="227"/>
      <c r="D15" s="227"/>
      <c r="E15" s="227"/>
      <c r="F15" s="227"/>
      <c r="G15" s="227"/>
      <c r="H15" s="227"/>
      <c r="I15" s="233">
        <v>10295000</v>
      </c>
      <c r="J15" s="2"/>
      <c r="K15" s="3"/>
    </row>
    <row r="16" spans="1:11" ht="12.75">
      <c r="A16">
        <v>2</v>
      </c>
      <c r="B16" s="232" t="s">
        <v>293</v>
      </c>
      <c r="C16" s="227"/>
      <c r="D16" s="227"/>
      <c r="E16" s="227"/>
      <c r="F16" s="227"/>
      <c r="G16" s="227"/>
      <c r="H16" s="227"/>
      <c r="I16" s="233">
        <v>2829155</v>
      </c>
      <c r="J16" s="2"/>
      <c r="K16" s="3"/>
    </row>
    <row r="17" spans="1:11" ht="12.75">
      <c r="A17">
        <v>3</v>
      </c>
      <c r="B17" s="232" t="s">
        <v>316</v>
      </c>
      <c r="C17" s="227"/>
      <c r="D17" s="227"/>
      <c r="E17" s="227"/>
      <c r="F17" s="227"/>
      <c r="G17" s="227"/>
      <c r="H17" s="227"/>
      <c r="I17" s="233">
        <v>32775892</v>
      </c>
      <c r="J17" s="2"/>
      <c r="K17" s="3"/>
    </row>
    <row r="18" spans="1:11" ht="12.75">
      <c r="A18">
        <v>4</v>
      </c>
      <c r="B18" s="232" t="s">
        <v>295</v>
      </c>
      <c r="C18" s="227"/>
      <c r="D18" s="227"/>
      <c r="E18" s="227"/>
      <c r="F18" s="227"/>
      <c r="G18" s="227"/>
      <c r="H18" s="227"/>
      <c r="I18" s="233">
        <v>21391627</v>
      </c>
      <c r="J18" s="2"/>
      <c r="K18" s="3"/>
    </row>
    <row r="19" spans="1:11" ht="12.75">
      <c r="A19">
        <v>5</v>
      </c>
      <c r="B19" s="232" t="s">
        <v>317</v>
      </c>
      <c r="C19" s="227"/>
      <c r="D19" s="227"/>
      <c r="E19" s="227"/>
      <c r="F19" s="227"/>
      <c r="G19" s="227"/>
      <c r="H19" s="227"/>
      <c r="I19" s="233">
        <v>4716502</v>
      </c>
      <c r="J19" s="2"/>
      <c r="K19" s="3"/>
    </row>
    <row r="20" spans="1:11" ht="12.75">
      <c r="A20">
        <v>6</v>
      </c>
      <c r="B20" s="232" t="s">
        <v>296</v>
      </c>
      <c r="C20" s="227"/>
      <c r="D20" s="227"/>
      <c r="E20" s="227"/>
      <c r="F20" s="227"/>
      <c r="G20" s="227"/>
      <c r="H20" s="227"/>
      <c r="I20" s="233">
        <v>9922500</v>
      </c>
      <c r="J20" s="2"/>
      <c r="K20" s="3"/>
    </row>
    <row r="21" spans="2:11" ht="12.75">
      <c r="B21" s="232"/>
      <c r="C21" s="227"/>
      <c r="D21" s="227"/>
      <c r="E21" s="227"/>
      <c r="F21" s="227"/>
      <c r="G21" s="227"/>
      <c r="H21" s="227"/>
      <c r="I21" s="233"/>
      <c r="J21" s="2"/>
      <c r="K21" s="3"/>
    </row>
    <row r="22" spans="2:11" ht="12.75">
      <c r="B22" s="226" t="s">
        <v>318</v>
      </c>
      <c r="C22" s="227"/>
      <c r="D22" s="227"/>
      <c r="E22" s="227"/>
      <c r="F22" s="227"/>
      <c r="G22" s="227"/>
      <c r="H22" s="227"/>
      <c r="I22" s="229">
        <f>SUM(I15:I21)</f>
        <v>81930676</v>
      </c>
      <c r="J22" s="2"/>
      <c r="K22" s="3"/>
    </row>
    <row r="23" spans="2:11" ht="12.75">
      <c r="B23" s="226"/>
      <c r="C23" s="227"/>
      <c r="D23" s="227"/>
      <c r="E23" s="227"/>
      <c r="F23" s="227"/>
      <c r="G23" s="227"/>
      <c r="H23" s="227"/>
      <c r="I23" s="229"/>
      <c r="J23" s="2"/>
      <c r="K23" s="3"/>
    </row>
    <row r="24" spans="2:11" ht="12.75">
      <c r="B24" s="232" t="s">
        <v>308</v>
      </c>
      <c r="C24" s="227"/>
      <c r="D24" s="227"/>
      <c r="E24" s="227"/>
      <c r="F24" s="227"/>
      <c r="G24" s="227"/>
      <c r="H24" s="227"/>
      <c r="I24" s="229"/>
      <c r="J24" s="2"/>
      <c r="K24" s="3"/>
    </row>
    <row r="25" spans="2:11" ht="12.75">
      <c r="B25" s="232" t="s">
        <v>309</v>
      </c>
      <c r="C25" s="227"/>
      <c r="D25" s="227"/>
      <c r="E25" s="227"/>
      <c r="F25" s="227"/>
      <c r="G25" s="227"/>
      <c r="H25" s="227"/>
      <c r="I25" s="233">
        <v>125440</v>
      </c>
      <c r="J25" s="2"/>
      <c r="K25" s="3"/>
    </row>
    <row r="26" spans="2:11" ht="12.75">
      <c r="B26" s="232" t="s">
        <v>172</v>
      </c>
      <c r="C26" s="227"/>
      <c r="D26" s="227"/>
      <c r="E26" s="227"/>
      <c r="F26" s="227"/>
      <c r="G26" s="227"/>
      <c r="H26" s="227"/>
      <c r="I26" s="233">
        <v>110120</v>
      </c>
      <c r="J26" s="2"/>
      <c r="K26" s="3"/>
    </row>
    <row r="27" spans="2:11" ht="12.75">
      <c r="B27" s="232" t="s">
        <v>310</v>
      </c>
      <c r="C27" s="227"/>
      <c r="D27" s="227"/>
      <c r="E27" s="227"/>
      <c r="F27" s="227"/>
      <c r="G27" s="227"/>
      <c r="H27" s="227"/>
      <c r="I27" s="233">
        <v>175000</v>
      </c>
      <c r="J27" s="2"/>
      <c r="K27" s="3"/>
    </row>
    <row r="28" spans="2:11" ht="12.75">
      <c r="B28" s="232" t="s">
        <v>311</v>
      </c>
      <c r="C28" s="227"/>
      <c r="D28" s="227"/>
      <c r="E28" s="227"/>
      <c r="F28" s="227"/>
      <c r="G28" s="227"/>
      <c r="H28" s="227"/>
      <c r="I28" s="233">
        <v>17800</v>
      </c>
      <c r="J28" s="2"/>
      <c r="K28" s="3"/>
    </row>
    <row r="29" spans="2:11" ht="12.75">
      <c r="B29" s="232" t="s">
        <v>312</v>
      </c>
      <c r="C29" s="227"/>
      <c r="D29" s="227"/>
      <c r="E29" s="227"/>
      <c r="F29" s="227"/>
      <c r="G29" s="227"/>
      <c r="H29" s="227"/>
      <c r="I29" s="233">
        <v>189640</v>
      </c>
      <c r="J29" s="2"/>
      <c r="K29" s="3"/>
    </row>
    <row r="30" spans="2:11" ht="12.75">
      <c r="B30" s="232" t="s">
        <v>313</v>
      </c>
      <c r="C30" s="227"/>
      <c r="D30" s="227"/>
      <c r="E30" s="227"/>
      <c r="F30" s="227"/>
      <c r="G30" s="227"/>
      <c r="H30" s="227"/>
      <c r="I30" s="233">
        <v>204483</v>
      </c>
      <c r="J30" s="2"/>
      <c r="K30" s="3"/>
    </row>
    <row r="31" spans="2:11" ht="12.75">
      <c r="B31" s="232" t="s">
        <v>315</v>
      </c>
      <c r="C31" s="227"/>
      <c r="D31" s="227"/>
      <c r="E31" s="227"/>
      <c r="F31" s="227"/>
      <c r="G31" s="227"/>
      <c r="H31" s="227"/>
      <c r="I31" s="233">
        <v>235603</v>
      </c>
      <c r="J31" s="2"/>
      <c r="K31" s="3"/>
    </row>
    <row r="32" spans="2:11" ht="12.75">
      <c r="B32" s="232" t="s">
        <v>314</v>
      </c>
      <c r="C32" s="227"/>
      <c r="D32" s="227"/>
      <c r="E32" s="227"/>
      <c r="F32" s="227"/>
      <c r="G32" s="227"/>
      <c r="H32" s="227"/>
      <c r="I32" s="233">
        <v>383771</v>
      </c>
      <c r="J32" s="2"/>
      <c r="K32" s="3"/>
    </row>
    <row r="33" spans="2:11" ht="12.75">
      <c r="B33" s="232" t="s">
        <v>171</v>
      </c>
      <c r="C33" s="227"/>
      <c r="D33" s="227"/>
      <c r="E33" s="227"/>
      <c r="F33" s="227"/>
      <c r="G33" s="227"/>
      <c r="H33" s="227"/>
      <c r="I33" s="233">
        <v>68430</v>
      </c>
      <c r="J33" s="2"/>
      <c r="K33" s="3"/>
    </row>
    <row r="34" spans="2:11" s="10" customFormat="1" ht="15">
      <c r="B34" s="226" t="s">
        <v>271</v>
      </c>
      <c r="C34" s="227"/>
      <c r="D34" s="228"/>
      <c r="E34" s="227"/>
      <c r="F34" s="227"/>
      <c r="G34" s="227"/>
      <c r="H34" s="227"/>
      <c r="I34" s="229">
        <f>SUM(I25:I33)</f>
        <v>1510287</v>
      </c>
      <c r="J34" s="8"/>
      <c r="K34" s="9"/>
    </row>
    <row r="35" spans="2:11" s="10" customFormat="1" ht="15">
      <c r="B35" s="232"/>
      <c r="C35" s="234"/>
      <c r="D35" s="235"/>
      <c r="E35" s="234"/>
      <c r="F35" s="234"/>
      <c r="G35" s="234"/>
      <c r="H35" s="234"/>
      <c r="I35" s="234"/>
      <c r="J35" s="8"/>
      <c r="K35" s="9"/>
    </row>
    <row r="36" spans="2:11" s="10" customFormat="1" ht="15">
      <c r="B36" s="232"/>
      <c r="C36" s="234"/>
      <c r="D36" s="234" t="s">
        <v>272</v>
      </c>
      <c r="E36" s="234"/>
      <c r="F36" s="234"/>
      <c r="G36" s="234"/>
      <c r="H36" s="234"/>
      <c r="I36" s="228" t="s">
        <v>64</v>
      </c>
      <c r="J36" s="8"/>
      <c r="K36" s="9"/>
    </row>
    <row r="37" spans="2:11" s="10" customFormat="1" ht="15">
      <c r="B37" s="232"/>
      <c r="C37" s="234" t="s">
        <v>274</v>
      </c>
      <c r="D37" s="234"/>
      <c r="E37" s="234"/>
      <c r="F37" s="234"/>
      <c r="G37" s="234"/>
      <c r="H37" s="234"/>
      <c r="I37" s="236" t="s">
        <v>289</v>
      </c>
      <c r="J37" s="8"/>
      <c r="K37" s="9"/>
    </row>
    <row r="38" spans="2:11" ht="15">
      <c r="B38" s="232"/>
      <c r="C38" s="234" t="s">
        <v>273</v>
      </c>
      <c r="D38" s="234"/>
      <c r="E38" s="234"/>
      <c r="F38" s="234"/>
      <c r="G38" s="237"/>
      <c r="H38" s="237"/>
      <c r="I38" s="237"/>
      <c r="J38" s="2"/>
      <c r="K38" s="3"/>
    </row>
    <row r="39" spans="2:11" ht="12.75">
      <c r="B39" s="1"/>
      <c r="C39" s="2"/>
      <c r="D39" s="2"/>
      <c r="E39" s="2"/>
      <c r="F39" s="2"/>
      <c r="G39" s="2"/>
      <c r="H39" s="2"/>
      <c r="I39" s="2"/>
      <c r="J39" s="2"/>
      <c r="K39" s="3"/>
    </row>
    <row r="40" spans="2:11" ht="12.75">
      <c r="B40" s="1"/>
      <c r="C40" s="2"/>
      <c r="D40" s="2"/>
      <c r="E40" s="2"/>
      <c r="F40" s="2"/>
      <c r="G40" s="2"/>
      <c r="H40" s="2"/>
      <c r="I40" s="2"/>
      <c r="J40" s="2"/>
      <c r="K40" s="3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</sheetData>
  <mergeCells count="1">
    <mergeCell ref="B2:K2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PC10</cp:lastModifiedBy>
  <cp:lastPrinted>2013-04-16T18:10:29Z</cp:lastPrinted>
  <dcterms:created xsi:type="dcterms:W3CDTF">2002-02-16T18:16:52Z</dcterms:created>
  <dcterms:modified xsi:type="dcterms:W3CDTF">2013-04-16T18:11:39Z</dcterms:modified>
  <cp:category/>
  <cp:version/>
  <cp:contentType/>
  <cp:contentStatus/>
</cp:coreProperties>
</file>