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445" windowHeight="7545" activeTab="3"/>
  </bookViews>
  <sheets>
    <sheet name="BILANCI 2014" sheetId="1" r:id="rId1"/>
    <sheet name="FLUKSI MONETAR" sheetId="2" r:id="rId2"/>
    <sheet name="SHENIMET SPJEGUESE" sheetId="3" r:id="rId3"/>
    <sheet name="KAPAKU" sheetId="4" r:id="rId4"/>
  </sheets>
  <definedNames/>
  <calcPr fullCalcOnLoad="1"/>
</workbook>
</file>

<file path=xl/sharedStrings.xml><?xml version="1.0" encoding="utf-8"?>
<sst xmlns="http://schemas.openxmlformats.org/spreadsheetml/2006/main" count="276" uniqueCount="254">
  <si>
    <t>Viti</t>
  </si>
  <si>
    <t>banka</t>
  </si>
  <si>
    <t>arka</t>
  </si>
  <si>
    <t>A</t>
  </si>
  <si>
    <t>Bilanci -forma e gjate</t>
  </si>
  <si>
    <t>Njësia ekonomike mund të zgjedhë që informacionet për nëzërat e bilancit, t’i</t>
  </si>
  <si>
    <t>paraqesë drejtpërsëdrejti në pasqyrën e Bilancit dhe jo në shënimet shpjeguese. Sipas</t>
  </si>
  <si>
    <t>SKK2 në këtë rast formati i Bilancit mund të paraqitet si vijon:</t>
  </si>
  <si>
    <t>AKTIVI</t>
  </si>
  <si>
    <t>Shënime</t>
  </si>
  <si>
    <t>I</t>
  </si>
  <si>
    <t>AKTIVET AFATSHKURTRA</t>
  </si>
  <si>
    <t>Aktive monetare</t>
  </si>
  <si>
    <t>Derivativë dhe aktive të mbajtura për tregtim</t>
  </si>
  <si>
    <t>(i) Derivativët</t>
  </si>
  <si>
    <t>(ii) Aktivet e mbajtura për tregtim</t>
  </si>
  <si>
    <t>Totali 2</t>
  </si>
  <si>
    <t>Aktive të tjera financiare afatshkurtra</t>
  </si>
  <si>
    <t>(i) Llogari / Kërkesa të arkëtueshme (KLIENTE)</t>
  </si>
  <si>
    <t>(ii) Llogari / Kërkesa të tjera të arkëtueshme (tatim fitimi)</t>
  </si>
  <si>
    <t>(iii) Instrumente të tjera borxhi (TVSH)</t>
  </si>
  <si>
    <t>(iv) Investime të tjera financiare</t>
  </si>
  <si>
    <t>Totali 3</t>
  </si>
  <si>
    <t>Inventari</t>
  </si>
  <si>
    <t>(i)  LENDE  DJEGES</t>
  </si>
  <si>
    <t>(ii) Prodhim në proces</t>
  </si>
  <si>
    <t xml:space="preserve">MALLRA </t>
  </si>
  <si>
    <t>(iv) Mallra për rishitje</t>
  </si>
  <si>
    <t>(v) Parapagesat për furnizime</t>
  </si>
  <si>
    <t>Totali 4</t>
  </si>
  <si>
    <t>Aktivet biologjike afatshkurtra</t>
  </si>
  <si>
    <t>Aktivet afatshkurtra të mbajtura për shitje</t>
  </si>
  <si>
    <t>Parapagimet dhe shpenzimet e shtyra</t>
  </si>
  <si>
    <t>TOTALI AKTIVEVE AFATSHKURTRA (I)</t>
  </si>
  <si>
    <t>II</t>
  </si>
  <si>
    <t>AKTIVET AFATGJATA</t>
  </si>
  <si>
    <t>Investimet financiare afatgjata</t>
  </si>
  <si>
    <t>(i) Pjesëmarrje të tjera në njësi të kontrolluara (vetëm në PF)</t>
  </si>
  <si>
    <t>(ii) Aksione dhe investime të tjera në pjesëmarrje</t>
  </si>
  <si>
    <t>(iii) Aksione dhe letra të tjera me vlerë(  aksionet  E ortakut )</t>
  </si>
  <si>
    <t>(iv) Llogari / Kërkesa të arkëtueshme afatgjata</t>
  </si>
  <si>
    <t>Totali 1.</t>
  </si>
  <si>
    <t>Aktive afatgjata materiale</t>
  </si>
  <si>
    <t>(i) Toka</t>
  </si>
  <si>
    <t>(ii) Ndërtesa</t>
  </si>
  <si>
    <t>(iii) Makineri dhe pajisje( Mjete transporti)</t>
  </si>
  <si>
    <t>(iv) Aktive të tjera afatgjata materiale (me vl.kontab.)( pajisje)</t>
  </si>
  <si>
    <t>Aktivet Biologjike afatgjata</t>
  </si>
  <si>
    <t>Aktivet afatgjata jomateriale</t>
  </si>
  <si>
    <t>(i) Emri i mirë</t>
  </si>
  <si>
    <t>(ii) Shpenzimet e zhvillimit</t>
  </si>
  <si>
    <t>(iii) Aktive të tjera afatgjata jomateriale</t>
  </si>
  <si>
    <t>Kapital aksionar i papaguar</t>
  </si>
  <si>
    <t>Aktive të tjera afatgjata</t>
  </si>
  <si>
    <t>TOTALI I AKTIVEVE AFATGJATA (II)</t>
  </si>
  <si>
    <t>TOTALI I AKTIVEVE (I + II)</t>
  </si>
  <si>
    <t>B</t>
  </si>
  <si>
    <t>PASIVI</t>
  </si>
  <si>
    <t>DETYRIMET DHE KAPITALI</t>
  </si>
  <si>
    <t>DETYRIMET AFATSHKURTRA</t>
  </si>
  <si>
    <t>Derivativët</t>
  </si>
  <si>
    <t>Huamarrjet KREDI AFATSHKURTER</t>
  </si>
  <si>
    <t>(i) Huatë dhe obligacionet afatshkurtra</t>
  </si>
  <si>
    <t>(ii) Kthimet / ripagesat e huave afatgjata</t>
  </si>
  <si>
    <t>(iii) Bono të konvertueshme</t>
  </si>
  <si>
    <t>Huatë dhe parapagimet</t>
  </si>
  <si>
    <t>(i) Të pagueshme ndaj furnitorëve</t>
  </si>
  <si>
    <t>(ii) Të pagueshme ndaj punonjësve</t>
  </si>
  <si>
    <t>(iii) Detyrimet tatimore+sig.shoqerore ( Sig shoq+T.page)</t>
  </si>
  <si>
    <t>(iv) Hua të tjera  (Ortaku)</t>
  </si>
  <si>
    <t>(v) Parapagimet e arkëtuara</t>
  </si>
  <si>
    <t>TATIM FITIMI</t>
  </si>
  <si>
    <t>Grantet dhe të ardhurat e shtyra</t>
  </si>
  <si>
    <t>Provizionet afatshkurtra</t>
  </si>
  <si>
    <t>TOTALI I DETYR. AFATSHKURTRA (I)</t>
  </si>
  <si>
    <t>DETYRIME AFATGJATA</t>
  </si>
  <si>
    <t>Huatë afatgjata</t>
  </si>
  <si>
    <t>(i) Hua, bono dhe detyrime nga qeraja financiare</t>
  </si>
  <si>
    <t>(ii) Bonot e konvertueshme</t>
  </si>
  <si>
    <t>Totali 1</t>
  </si>
  <si>
    <t>Huamarrje të tjera afatgjata</t>
  </si>
  <si>
    <t>Provizionet afatgjata</t>
  </si>
  <si>
    <t>TOTALI I DETYR. AFATGJATA (II)</t>
  </si>
  <si>
    <t>TOTALI I DETYRIMEVE</t>
  </si>
  <si>
    <t>III</t>
  </si>
  <si>
    <t>KAPITALI</t>
  </si>
  <si>
    <t>Aksionet e pakicës ( përdoret vetëm në pasqyrat financiare të konsoliduara )</t>
  </si>
  <si>
    <t/>
  </si>
  <si>
    <t>Kapitali që i përket aksionarëve të shoqërisë mëmë (përdoret vetëm në PF të konsoliduara)</t>
  </si>
  <si>
    <t>Kapitali i rregjistruar(aksionar)</t>
  </si>
  <si>
    <t>Primi i aksionit</t>
  </si>
  <si>
    <t>Njësitë ose aksionet e thesarit (negative)</t>
  </si>
  <si>
    <t>Rezerva statutore</t>
  </si>
  <si>
    <t>Rezerva ligjore</t>
  </si>
  <si>
    <t>Rezerva të tjera</t>
  </si>
  <si>
    <t>Fitimet(humbja)  PER  INVESTIME DHE KAPITALIZIM</t>
  </si>
  <si>
    <t>Fitimi (humbja) e vitit financiar</t>
  </si>
  <si>
    <t>TOTALI I KAPITALIT (III)</t>
  </si>
  <si>
    <t>TOTALI I DETYRIMEVE KAPITALIT (I,II,III)</t>
  </si>
  <si>
    <t>Kontrolli kuadrimit aktiv-pasiv</t>
  </si>
  <si>
    <t>OK</t>
  </si>
  <si>
    <t>Diferenca</t>
  </si>
  <si>
    <t>A- PASQYRA E TË ARDHURAVE DHE SHPENZIMEVE</t>
  </si>
  <si>
    <t>(Bazuar në klasifikimin e Shpenzimeve sipas Natyrës)</t>
  </si>
  <si>
    <t>Nr.</t>
  </si>
  <si>
    <t>Përshkrimi i Elementëve</t>
  </si>
  <si>
    <t>Shitjet neto</t>
  </si>
  <si>
    <t>Të ardhura të tjera nga veprimtaritë e shfrytëzimit(Puna e kryer nga njesia ekonomike raportuese për qëllimet e veta dhe e kapitalizuar</t>
  </si>
  <si>
    <t>.</t>
  </si>
  <si>
    <t>Ndryshimet në inventarin e produkteve të gatshme dhe prodhimit në proçes</t>
  </si>
  <si>
    <t xml:space="preserve">Materialet dhe mallrat e konsumuara </t>
  </si>
  <si>
    <t>Kosto e punës</t>
  </si>
  <si>
    <t>Pagat e personelit</t>
  </si>
  <si>
    <t>Shpenzimet per sigurimet shoqërore dhe shëndetsore</t>
  </si>
  <si>
    <t xml:space="preserve">Amortizimet dhe zhvlerësimet </t>
  </si>
  <si>
    <t xml:space="preserve">Shpenzime të tjera </t>
  </si>
  <si>
    <t>Totali i shpenzimeve (shuma 4 - 7)</t>
  </si>
  <si>
    <t>Fitimi apo humbja nga veprimtaria kryesore (1+2+/-3-8)</t>
  </si>
  <si>
    <t xml:space="preserve"> Të ardhurat dhe shpenzimet financiare nga njësitë e kontrolluara</t>
  </si>
  <si>
    <t xml:space="preserve"> Të ardhurat dhe shpenzimet financiare nga pjesëmarrjet</t>
  </si>
  <si>
    <t>Të ardhurat dhe shpenzimet financiare</t>
  </si>
  <si>
    <t>12.1 Të ardhurat dhe shpenzimet financiare nga investime të tjera financiare afatgjata</t>
  </si>
  <si>
    <t>12.2 Të ardhurat dhe shpenzimet nga interesat 767, 667</t>
  </si>
  <si>
    <t>12.3 Fitimet (humbjet) nga kursi i këmbimi 769, 669</t>
  </si>
  <si>
    <t>12.4 Të ardhura dhe shpenzime të tjera financiare 768, 668</t>
  </si>
  <si>
    <t>Totali i të ardh. dhe shp. financ (12.1+/-12.2+/-12.3+/-12.4)</t>
  </si>
  <si>
    <t>Fitimi (humbja) para tatimit (9+/-13)</t>
  </si>
  <si>
    <t>Shpenzime pa zbritshme</t>
  </si>
  <si>
    <t>Shpenzimet para tatimit</t>
  </si>
  <si>
    <t>Shpenzimet e tatimit mbi fitimin 69</t>
  </si>
  <si>
    <t>Fitmi (humbja) neto e vitit financiar (14-15)</t>
  </si>
  <si>
    <t>Elementët e pasqyrave të konsoliduara</t>
  </si>
  <si>
    <t>Kontrolli me shumen e fitimit neto ne bilanc</t>
  </si>
  <si>
    <t>PASQYRA  E NDRYSHIMEVE NE KAPITAL</t>
  </si>
  <si>
    <t>(Në një pasqyre të pakonsoliduar)</t>
  </si>
  <si>
    <t>EMERTIMI</t>
  </si>
  <si>
    <t xml:space="preserve">Rezerva ligjore statusore </t>
  </si>
  <si>
    <t>Fitimi pashpërndarë</t>
  </si>
  <si>
    <t>Efekti ndryshimeve ne politikat kontabël</t>
  </si>
  <si>
    <t>Pozicioni I rregulluar</t>
  </si>
  <si>
    <t>Fitimi neto për periudhën kontabël</t>
  </si>
  <si>
    <t>Dividentët e paguar</t>
  </si>
  <si>
    <t>Rritje e rezervës së kapitalit</t>
  </si>
  <si>
    <t>Emetimi i kuotave(aksioneve)</t>
  </si>
  <si>
    <t>Emetim i kapitalit aksionar</t>
  </si>
  <si>
    <t>Nr</t>
  </si>
  <si>
    <t>Pasqyra e fluksit monetar - metoda direkte</t>
  </si>
  <si>
    <t>Raportues</t>
  </si>
  <si>
    <t>Paraardhese</t>
  </si>
  <si>
    <t>Fluksi monetar nga veprimtarite e shfrytezimit</t>
  </si>
  <si>
    <t>Mjetet monetare (MM) te arketuara nga klientet</t>
  </si>
  <si>
    <t>MM te paguara ndaj furnitoreve dhe punonjesve</t>
  </si>
  <si>
    <t>MM te ardhura nga veprimtarite</t>
  </si>
  <si>
    <t>Interesi i paguar</t>
  </si>
  <si>
    <t>Tatim mbi fitimin i paguar</t>
  </si>
  <si>
    <t>MM neto nga veprimtarite e shfytezimit</t>
  </si>
  <si>
    <t>Fluksi monetar nga veprimtarite investuese</t>
  </si>
  <si>
    <t>Blerja e njesise 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</si>
  <si>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</si>
  <si>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</si>
  <si>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</si>
  <si>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</si>
  <si>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</si>
  <si>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</si>
  <si>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</si>
  <si>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</si>
  <si>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detyrimeve te qerase financiare</t>
  </si>
  <si>
    <t>Dividente te paguar</t>
  </si>
  <si>
    <t>MM neto e perdorura ne veprimtarite Financiare</t>
  </si>
  <si>
    <t>Rritja/Renia neto e mjeteve monetare</t>
  </si>
  <si>
    <t>Mjetet monetare ne fillim te periudhes kontabel</t>
  </si>
  <si>
    <t>Mjetet monetare ne fund te periudhes kontabel</t>
  </si>
  <si>
    <t>S H E N I M E T          S P J E G U E S E</t>
  </si>
  <si>
    <t>Sqarim:</t>
  </si>
  <si>
    <t>Dhënia e shënimeve shpjeguese në këtë pjesë është e detyrueshme sipas SKK 2.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</si>
  <si>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</si>
  <si>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</si>
  <si>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a) Informacion i përgjithsëm dhe politikat kontabël</t>
  </si>
  <si>
    <t>b)Shënimet qe shpjegojnë zërat e ndryshëm të pasqyrave financiare</t>
  </si>
  <si>
    <t>c) Shënime të tjera shpjegeuse</t>
  </si>
  <si>
    <t>Shoqeria ''    A &amp; M'' shpk me perfaqesues ligjor   ELIDON MALAJ     ne paraqitjen e pasqyres</t>
  </si>
  <si>
    <t>Pasqyrat  financiare  jane pergatitur mbi bazen  e konceptit te materialitetit.Eshte zbatuar  parimi i</t>
  </si>
  <si>
    <t>vijimesise si dhe kuptueshmeria ne paraqitjen e ketyre pasqyrave.</t>
  </si>
  <si>
    <t xml:space="preserve">Sipas SKK  pasqyrat financiare perbehen  nga </t>
  </si>
  <si>
    <t xml:space="preserve">       -   aktiv  , pasiv</t>
  </si>
  <si>
    <t xml:space="preserve">       - Pasqyra e te ardhurave dhe shpenzimeve  bazuar ne klasifikimin e shpenz.sipas natyres</t>
  </si>
  <si>
    <t xml:space="preserve">       - Pasqyra e levizjes se kapitalit   (nje pasqyre e pa konsoliduar)</t>
  </si>
  <si>
    <t xml:space="preserve">       -Pasqyra e flukseve monetare sipas metodes direkte</t>
  </si>
  <si>
    <t>Per hartimin e ketyre pasqyrave  monedha e paraqitjes  se tyre eshte leku.</t>
  </si>
  <si>
    <t xml:space="preserve">vlere e mbeture e ketij   mjet nga zbritja e amortizimit te akumuluar  deri ne vitin 2012 eshte 1183646   leke , </t>
  </si>
  <si>
    <t>Ne zbatim te SKK 2 shoqeria  ka perdorur metoden e klasifikimit te shpenzimeve sipas natyres.Shitjet</t>
  </si>
  <si>
    <t xml:space="preserve">per  energj , vodafon,  komisione, shpenzime taxa bashkie, shp sigurim prone etj  etj. </t>
  </si>
  <si>
    <t>Ne pasqyren e fluksit monetar nga ana e shoqerise eshte perdorur metoda direkte.Mjetet monetare te</t>
  </si>
  <si>
    <t>PER DREJTIMIN E NJESISE EKONOMIKE</t>
  </si>
  <si>
    <t xml:space="preserve">                    ARSHI MEMLIKA </t>
  </si>
  <si>
    <t>ELIDON  MALAJ</t>
  </si>
  <si>
    <t>Emertimi dhe Forma ligjore</t>
  </si>
  <si>
    <t xml:space="preserve">  A  &amp; M      SHPK </t>
  </si>
  <si>
    <t>NIPT -i</t>
  </si>
  <si>
    <t>K 78731511 B</t>
  </si>
  <si>
    <t>Adresa e Selise</t>
  </si>
  <si>
    <t xml:space="preserve">Tepelene </t>
  </si>
  <si>
    <t>Data e krijimit</t>
  </si>
  <si>
    <t>Nr. i  Regjistrit  Tregetar</t>
  </si>
  <si>
    <t>Veprimtaria  Kryesore</t>
  </si>
  <si>
    <t xml:space="preserve">  TREGETI  KARBURANTI 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</si>
  <si>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</si>
  <si>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</si>
  <si>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</si>
  <si>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Viti   2012</t>
  </si>
  <si>
    <t>Pasqyra Financiare jane individuale</t>
  </si>
  <si>
    <t>INDIVIDUALE</t>
  </si>
  <si>
    <t>Pasqyra Financiare jane te konsoliduara</t>
  </si>
  <si>
    <t>Pasqyra Financiare jane te shprehura ne</t>
  </si>
  <si>
    <t xml:space="preserve">ne leke 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</si>
  <si>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</si>
  <si>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</si>
  <si>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</si>
  <si>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</si>
  <si>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</si>
  <si>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Viti paraardhës 2012</t>
  </si>
  <si>
    <t>Viti raportues 2013</t>
  </si>
  <si>
    <t>Shoqeria tregtare: "       A  &amp;  M  "  SH.P.K  . PF-  2013</t>
  </si>
  <si>
    <t>Viti raportues       2013</t>
  </si>
  <si>
    <t>Pozicioni më 31 Dhjetor 2013</t>
  </si>
  <si>
    <t>Pasqyra   e   Fluksit   Monetar  -  Metoda  Direkte   2013</t>
  </si>
  <si>
    <t>01.01.2013</t>
  </si>
  <si>
    <t>31.12.2013</t>
  </si>
  <si>
    <t>25.03.2014</t>
  </si>
  <si>
    <t>financiare te vitit 2013 eshte mbeshtetur ne Standartet Kombetare te Kontabilietit te Shqiperise.</t>
  </si>
  <si>
    <t>Sipas  zerave   ne aktive  monetare  shuma e  kesaj llogarie prej  125.421 leke  perbehet nga  105.421</t>
  </si>
  <si>
    <t>leke  mjete monetare ne  banke   dhe 20.000  leke mjete monetare ne  arke</t>
  </si>
  <si>
    <t>.Ne zerin aktive te tjera financiare afat shkurter  perfshihen  shuma prej  20.438.027 leke  .</t>
  </si>
  <si>
    <t xml:space="preserve">Klienta 980.000 leke ,tvsh  teprica kreditore  eshte ne shumen 1.575.312 leke dhe inventari </t>
  </si>
  <si>
    <t xml:space="preserve"> Gjendja e materialeve lende   DJEGESE  eshte  17.757.294    leke </t>
  </si>
  <si>
    <t>Ne zerin aktive afat gjata  shume prej  128.693.707  leke perbehet nga  zeri  ndertesa   ne  shumen  16.714.878 leke</t>
  </si>
  <si>
    <t xml:space="preserve"> , mjeten transporti  6.146.199  lekedhe  pajisje  ne shumen 1.693.439  leke</t>
  </si>
  <si>
    <t xml:space="preserve">si dhe investime ne blejren e nje pike karburanti  104.149.191 leke </t>
  </si>
  <si>
    <t>Shuma totale e aktivit eshte  149.131.734 leke e barabarte kjo me pasivin .</t>
  </si>
  <si>
    <t xml:space="preserve">  Persa  I perket  pasivit  te    shoqerise       detyrimet ndaj </t>
  </si>
  <si>
    <t xml:space="preserve">buxhetit te shtetit per tatim page   ne  shumen 3.500  leke  dhe sigurime shoqerore   ne  shumen   41.583  per </t>
  </si>
  <si>
    <t xml:space="preserve">  te  muajit  dhjetor  2013 te cilat jane paguar ne  janar te vitit 2014</t>
  </si>
  <si>
    <t>Ne zerin kalipal shuma totale e ketij zeri eshte  27.653.604 leke ;e cila perbehet nga kapitali aksionar</t>
  </si>
  <si>
    <t>100.000leke  rezerva statuore dhe ligjore ne shumen 1459266 leke  fitimi per  investime prej 20.742627   lek</t>
  </si>
  <si>
    <t xml:space="preserve">dhe fitimi i vitit prej  5.351.711   leke </t>
  </si>
  <si>
    <t xml:space="preserve">neto te realizuara gjate vitit 2013 jane 133.654.201 leke e ardhur kjo nga kryerja e sherbimeve.Shpenzimet per </t>
  </si>
  <si>
    <t xml:space="preserve">shpenzime te tjera ku perfshihen  shumat ;1.468.994   leke </t>
  </si>
  <si>
    <t xml:space="preserve">Shpenzimet per blerje   ne  total  jane 124.163.074  leke  </t>
  </si>
  <si>
    <t xml:space="preserve"> .Fitimi bruto eshte 5.954.881  leke  dhe fitimi para tatimit 6.031.704 leke</t>
  </si>
  <si>
    <t xml:space="preserve">pagat e personelit  zene shumen 1.746.000 leke dhe sigurimet shoqerore zene291.582 leke , </t>
  </si>
  <si>
    <t xml:space="preserve"> tatim fitimi i  llogaritur  603.170 leke dhe  fitim neto 5.351.711   leke.</t>
  </si>
  <si>
    <t xml:space="preserve">arketuara nga klientet jane  161.555.130  leke </t>
  </si>
  <si>
    <t xml:space="preserve"> Mjetet monetare ne fillim te periudhes ishin  283.583 leke dhe ne fund te periudhes 125.421   leke  </t>
  </si>
  <si>
    <t>Pasqyra e ndryshimit te kapitalit jep informacionin e levizjes se kapitalit gjate periudhes 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</si>
</sst>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2"/>
      <name val="Arial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2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8" xfId="0" applyFont="1" applyBorder="1" applyAlignment="1">
      <alignment horizontal="right"/>
    </xf>
    <xf numFmtId="0" fontId="11" fillId="0" borderId="28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7" xfId="0" applyFont="1" applyBorder="1" applyAlignment="1">
      <alignment horizontal="right"/>
    </xf>
    <xf numFmtId="0" fontId="11" fillId="0" borderId="27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9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4" fontId="0" fillId="33" borderId="1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2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6" fontId="11" fillId="0" borderId="0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1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4"/>
  <sheetViews>
    <sheetView zoomScalePageLayoutView="0" workbookViewId="0" topLeftCell="A172">
      <selection activeCell="C191" sqref="C191"/>
    </sheetView>
  </sheetViews>
  <sheetFormatPr defaultColWidth="9.140625" defaultRowHeight="15"/>
  <cols>
    <col min="1" max="1" width="1.7109375" style="0" customWidth="1"/>
    <col min="2" max="2" width="4.421875" style="0" customWidth="1"/>
    <col min="3" max="3" width="33.7109375" style="0" customWidth="1"/>
    <col min="4" max="4" width="8.7109375" style="0" customWidth="1"/>
    <col min="5" max="5" width="16.00390625" style="67" customWidth="1"/>
    <col min="6" max="6" width="19.00390625" style="67" customWidth="1"/>
    <col min="7" max="7" width="19.28125" style="0" customWidth="1"/>
    <col min="8" max="8" width="10.00390625" style="0" bestFit="1" customWidth="1"/>
  </cols>
  <sheetData>
    <row r="1" ht="15">
      <c r="B1" t="s">
        <v>222</v>
      </c>
    </row>
    <row r="2" ht="15">
      <c r="B2" t="s">
        <v>4</v>
      </c>
    </row>
    <row r="3" ht="15">
      <c r="C3" t="s">
        <v>5</v>
      </c>
    </row>
    <row r="4" ht="15">
      <c r="C4" t="s">
        <v>6</v>
      </c>
    </row>
    <row r="5" ht="15">
      <c r="C5" t="s">
        <v>7</v>
      </c>
    </row>
    <row r="6" ht="8.25" customHeight="1"/>
    <row r="7" spans="2:6" ht="15">
      <c r="B7" s="1" t="s">
        <v>3</v>
      </c>
      <c r="C7" s="1" t="s">
        <v>8</v>
      </c>
      <c r="D7" s="1" t="s">
        <v>9</v>
      </c>
      <c r="E7" s="68" t="s">
        <v>221</v>
      </c>
      <c r="F7" s="68" t="s">
        <v>220</v>
      </c>
    </row>
    <row r="8" spans="2:6" ht="15">
      <c r="B8" s="1"/>
      <c r="C8" s="1"/>
      <c r="D8" s="1"/>
      <c r="E8" s="68"/>
      <c r="F8" s="68"/>
    </row>
    <row r="9" spans="2:6" ht="15">
      <c r="B9" s="1" t="s">
        <v>10</v>
      </c>
      <c r="C9" s="1" t="s">
        <v>11</v>
      </c>
      <c r="D9" s="1"/>
      <c r="E9" s="68"/>
      <c r="F9" s="68"/>
    </row>
    <row r="10" spans="2:6" ht="15">
      <c r="B10" s="1">
        <v>1</v>
      </c>
      <c r="C10" s="1" t="s">
        <v>12</v>
      </c>
      <c r="D10" s="1"/>
      <c r="E10" s="68">
        <f>105421+20000</f>
        <v>125421</v>
      </c>
      <c r="F10" s="68">
        <f>278427+5156</f>
        <v>283583</v>
      </c>
    </row>
    <row r="11" spans="2:6" ht="15">
      <c r="B11" s="1">
        <v>2</v>
      </c>
      <c r="C11" s="1" t="s">
        <v>13</v>
      </c>
      <c r="D11" s="1"/>
      <c r="E11" s="68">
        <v>0</v>
      </c>
      <c r="F11" s="68">
        <v>0</v>
      </c>
    </row>
    <row r="12" spans="2:6" ht="15">
      <c r="B12" s="1"/>
      <c r="C12" s="1" t="s">
        <v>14</v>
      </c>
      <c r="D12" s="1"/>
      <c r="E12" s="68">
        <v>0</v>
      </c>
      <c r="F12" s="68">
        <v>0</v>
      </c>
    </row>
    <row r="13" spans="2:6" ht="15">
      <c r="B13" s="1"/>
      <c r="C13" s="1" t="s">
        <v>15</v>
      </c>
      <c r="D13" s="1"/>
      <c r="E13" s="68">
        <v>0</v>
      </c>
      <c r="F13" s="68">
        <v>0</v>
      </c>
    </row>
    <row r="14" spans="2:6" ht="15">
      <c r="B14" s="1"/>
      <c r="C14" s="1" t="s">
        <v>16</v>
      </c>
      <c r="D14" s="1"/>
      <c r="E14" s="68">
        <f>SUM(E10:E13)</f>
        <v>125421</v>
      </c>
      <c r="F14" s="68">
        <f>SUM(F10:F13)</f>
        <v>283583</v>
      </c>
    </row>
    <row r="15" spans="2:6" ht="15">
      <c r="B15" s="1">
        <v>3</v>
      </c>
      <c r="C15" s="1" t="s">
        <v>17</v>
      </c>
      <c r="D15" s="1"/>
      <c r="E15" s="68"/>
      <c r="F15" s="68"/>
    </row>
    <row r="16" spans="2:6" ht="15">
      <c r="B16" s="1"/>
      <c r="C16" s="1" t="s">
        <v>18</v>
      </c>
      <c r="D16" s="1"/>
      <c r="E16" s="68">
        <v>980000</v>
      </c>
      <c r="F16" s="68">
        <v>2274149</v>
      </c>
    </row>
    <row r="17" spans="2:6" ht="15">
      <c r="B17" s="1"/>
      <c r="C17" s="1" t="s">
        <v>19</v>
      </c>
      <c r="D17" s="1"/>
      <c r="E17" s="68">
        <v>0</v>
      </c>
      <c r="F17" s="68">
        <v>0</v>
      </c>
    </row>
    <row r="18" spans="2:6" ht="15">
      <c r="B18" s="1"/>
      <c r="C18" s="1" t="s">
        <v>20</v>
      </c>
      <c r="D18" s="1"/>
      <c r="E18" s="68">
        <v>1575312</v>
      </c>
      <c r="F18" s="68">
        <v>872816</v>
      </c>
    </row>
    <row r="19" spans="2:6" ht="15">
      <c r="B19" s="1"/>
      <c r="C19" s="1" t="s">
        <v>21</v>
      </c>
      <c r="D19" s="1"/>
      <c r="E19" s="68"/>
      <c r="F19" s="68"/>
    </row>
    <row r="20" spans="2:6" ht="15">
      <c r="B20" s="1"/>
      <c r="C20" s="1" t="s">
        <v>22</v>
      </c>
      <c r="D20" s="1"/>
      <c r="E20" s="68">
        <f>SUM(E16:E19)</f>
        <v>2555312</v>
      </c>
      <c r="F20" s="68">
        <f>SUM(F16:F19)</f>
        <v>3146965</v>
      </c>
    </row>
    <row r="21" spans="2:6" ht="10.5" customHeight="1">
      <c r="B21" s="1">
        <v>4</v>
      </c>
      <c r="C21" s="1" t="s">
        <v>23</v>
      </c>
      <c r="D21" s="1"/>
      <c r="E21" s="68"/>
      <c r="F21" s="68"/>
    </row>
    <row r="22" spans="2:6" ht="15">
      <c r="B22" s="1"/>
      <c r="C22" s="1" t="s">
        <v>24</v>
      </c>
      <c r="D22" s="1"/>
      <c r="E22" s="68">
        <v>17757294</v>
      </c>
      <c r="F22" s="68">
        <v>8487294</v>
      </c>
    </row>
    <row r="23" spans="2:6" ht="15">
      <c r="B23" s="1"/>
      <c r="C23" s="1" t="s">
        <v>25</v>
      </c>
      <c r="D23" s="1"/>
      <c r="E23" s="68">
        <v>0</v>
      </c>
      <c r="F23" s="68">
        <v>0</v>
      </c>
    </row>
    <row r="24" spans="2:6" ht="15">
      <c r="B24" s="1"/>
      <c r="C24" s="1" t="s">
        <v>26</v>
      </c>
      <c r="D24" s="1"/>
      <c r="E24" s="68">
        <v>0</v>
      </c>
      <c r="F24" s="68">
        <v>0</v>
      </c>
    </row>
    <row r="25" spans="2:6" ht="12.75" customHeight="1">
      <c r="B25" s="1"/>
      <c r="C25" s="1" t="s">
        <v>27</v>
      </c>
      <c r="D25" s="1"/>
      <c r="E25" s="68">
        <v>0</v>
      </c>
      <c r="F25" s="68">
        <v>0</v>
      </c>
    </row>
    <row r="26" spans="2:6" ht="13.5" customHeight="1">
      <c r="B26" s="1"/>
      <c r="C26" s="1" t="s">
        <v>28</v>
      </c>
      <c r="D26" s="1"/>
      <c r="E26" s="68">
        <v>0</v>
      </c>
      <c r="F26" s="68">
        <v>0</v>
      </c>
    </row>
    <row r="27" spans="2:6" ht="15">
      <c r="B27" s="1"/>
      <c r="C27" s="1" t="s">
        <v>29</v>
      </c>
      <c r="D27" s="1"/>
      <c r="E27" s="68">
        <f>SUM(E22:E26)</f>
        <v>17757294</v>
      </c>
      <c r="F27" s="68">
        <f>SUM(F22:F26)</f>
        <v>8487294</v>
      </c>
    </row>
    <row r="28" spans="2:6" ht="15">
      <c r="B28" s="1">
        <v>5</v>
      </c>
      <c r="C28" s="1" t="s">
        <v>30</v>
      </c>
      <c r="D28" s="1"/>
      <c r="E28" s="68">
        <v>0</v>
      </c>
      <c r="F28" s="68">
        <v>0</v>
      </c>
    </row>
    <row r="29" spans="2:6" ht="15">
      <c r="B29" s="1">
        <v>6</v>
      </c>
      <c r="C29" s="1" t="s">
        <v>31</v>
      </c>
      <c r="D29" s="1"/>
      <c r="E29" s="68">
        <v>0</v>
      </c>
      <c r="F29" s="68">
        <v>0</v>
      </c>
    </row>
    <row r="30" spans="2:6" ht="12.75" customHeight="1">
      <c r="B30" s="1">
        <v>7</v>
      </c>
      <c r="C30" s="1" t="s">
        <v>32</v>
      </c>
      <c r="D30" s="1"/>
      <c r="E30" s="68"/>
      <c r="F30" s="68"/>
    </row>
    <row r="31" spans="2:6" ht="8.25" customHeight="1">
      <c r="B31" s="1"/>
      <c r="C31" s="1"/>
      <c r="D31" s="1"/>
      <c r="E31" s="68"/>
      <c r="F31" s="68"/>
    </row>
    <row r="32" spans="2:6" ht="15">
      <c r="B32" s="1"/>
      <c r="C32" s="1" t="s">
        <v>33</v>
      </c>
      <c r="D32" s="1"/>
      <c r="E32" s="68">
        <f>E14+E20+E27+E28+E29+E30</f>
        <v>20438027</v>
      </c>
      <c r="F32" s="68">
        <f>F14+F20+F27+F28+F29+F30</f>
        <v>11917842</v>
      </c>
    </row>
    <row r="33" spans="2:6" ht="9" customHeight="1">
      <c r="B33" s="1"/>
      <c r="C33" s="1"/>
      <c r="D33" s="1"/>
      <c r="E33" s="68"/>
      <c r="F33" s="68"/>
    </row>
    <row r="34" spans="2:6" ht="15">
      <c r="B34" s="1" t="s">
        <v>34</v>
      </c>
      <c r="C34" s="1" t="s">
        <v>35</v>
      </c>
      <c r="D34" s="1"/>
      <c r="E34" s="68"/>
      <c r="F34" s="68"/>
    </row>
    <row r="35" spans="2:6" ht="11.25" customHeight="1">
      <c r="B35" s="1">
        <v>1</v>
      </c>
      <c r="C35" s="1" t="s">
        <v>36</v>
      </c>
      <c r="D35" s="1"/>
      <c r="E35" s="68">
        <v>104149191</v>
      </c>
      <c r="F35" s="68"/>
    </row>
    <row r="36" spans="2:6" ht="15">
      <c r="B36" s="1"/>
      <c r="C36" s="1" t="s">
        <v>37</v>
      </c>
      <c r="D36" s="1"/>
      <c r="E36" s="68">
        <v>0</v>
      </c>
      <c r="F36" s="68">
        <v>0</v>
      </c>
    </row>
    <row r="37" spans="2:6" ht="15">
      <c r="B37" s="1"/>
      <c r="C37" s="1" t="s">
        <v>38</v>
      </c>
      <c r="D37" s="1"/>
      <c r="E37" s="68">
        <v>0</v>
      </c>
      <c r="F37" s="68">
        <v>293440167</v>
      </c>
    </row>
    <row r="38" spans="2:6" ht="15">
      <c r="B38" s="1"/>
      <c r="C38" s="1" t="s">
        <v>39</v>
      </c>
      <c r="D38" s="1"/>
      <c r="E38" s="68">
        <v>0</v>
      </c>
      <c r="F38" s="68">
        <v>-119362260</v>
      </c>
    </row>
    <row r="39" spans="2:6" ht="14.25" customHeight="1">
      <c r="B39" s="1"/>
      <c r="C39" s="1" t="s">
        <v>40</v>
      </c>
      <c r="D39" s="1"/>
      <c r="E39" s="73">
        <v>0</v>
      </c>
      <c r="F39" s="68">
        <v>0</v>
      </c>
    </row>
    <row r="40" spans="2:6" ht="13.5" customHeight="1">
      <c r="B40" s="1"/>
      <c r="C40" s="1" t="s">
        <v>41</v>
      </c>
      <c r="D40" s="1"/>
      <c r="E40" s="68">
        <f>E35</f>
        <v>104149191</v>
      </c>
      <c r="F40" s="68">
        <f>SUM(F36:F39)</f>
        <v>174077907</v>
      </c>
    </row>
    <row r="41" spans="2:6" ht="15">
      <c r="B41" s="1">
        <v>2</v>
      </c>
      <c r="C41" s="1" t="s">
        <v>42</v>
      </c>
      <c r="D41" s="1"/>
      <c r="E41" s="68"/>
      <c r="F41" s="68"/>
    </row>
    <row r="42" spans="2:6" ht="13.5" customHeight="1">
      <c r="B42" s="1"/>
      <c r="C42" s="1" t="s">
        <v>43</v>
      </c>
      <c r="D42" s="1"/>
      <c r="E42" s="68">
        <v>0</v>
      </c>
      <c r="F42" s="68">
        <v>0</v>
      </c>
    </row>
    <row r="43" spans="2:6" ht="15">
      <c r="B43" s="1"/>
      <c r="C43" s="1" t="s">
        <v>44</v>
      </c>
      <c r="D43" s="1"/>
      <c r="E43" s="68">
        <f>17594608-879730</f>
        <v>16714878</v>
      </c>
      <c r="F43" s="68">
        <f>17594608-879730</f>
        <v>16714878</v>
      </c>
    </row>
    <row r="44" spans="2:6" ht="15">
      <c r="B44" s="1"/>
      <c r="C44" s="1" t="s">
        <v>45</v>
      </c>
      <c r="D44" s="1"/>
      <c r="E44" s="68">
        <v>6146199</v>
      </c>
      <c r="F44" s="68">
        <v>6146199</v>
      </c>
    </row>
    <row r="45" spans="2:6" ht="15">
      <c r="B45" s="1"/>
      <c r="C45" s="1" t="s">
        <v>46</v>
      </c>
      <c r="D45" s="1"/>
      <c r="E45" s="68">
        <f>364530+1318909</f>
        <v>1683439</v>
      </c>
      <c r="F45" s="68">
        <v>364530</v>
      </c>
    </row>
    <row r="46" spans="2:6" ht="15">
      <c r="B46" s="1"/>
      <c r="C46" s="1" t="s">
        <v>16</v>
      </c>
      <c r="D46" s="1"/>
      <c r="E46" s="68">
        <f>SUM(E42:E45)</f>
        <v>24544516</v>
      </c>
      <c r="F46" s="68">
        <f>SUM(F42:F45)</f>
        <v>23225607</v>
      </c>
    </row>
    <row r="47" spans="2:6" ht="15">
      <c r="B47" s="1">
        <v>3</v>
      </c>
      <c r="C47" s="1" t="s">
        <v>47</v>
      </c>
      <c r="D47" s="1"/>
      <c r="E47" s="68">
        <v>0</v>
      </c>
      <c r="F47" s="68">
        <v>0</v>
      </c>
    </row>
    <row r="48" spans="2:6" ht="10.5" customHeight="1">
      <c r="B48" s="1">
        <v>4</v>
      </c>
      <c r="C48" s="1" t="s">
        <v>48</v>
      </c>
      <c r="D48" s="1"/>
      <c r="E48" s="68"/>
      <c r="F48" s="68"/>
    </row>
    <row r="49" spans="2:6" ht="12.75" customHeight="1">
      <c r="B49" s="1"/>
      <c r="C49" s="1" t="s">
        <v>49</v>
      </c>
      <c r="D49" s="1"/>
      <c r="E49" s="68">
        <v>0</v>
      </c>
      <c r="F49" s="68">
        <v>0</v>
      </c>
    </row>
    <row r="50" spans="2:6" ht="15">
      <c r="B50" s="1"/>
      <c r="C50" s="1" t="s">
        <v>50</v>
      </c>
      <c r="D50" s="1"/>
      <c r="E50" s="68">
        <v>0</v>
      </c>
      <c r="F50" s="68">
        <v>0</v>
      </c>
    </row>
    <row r="51" spans="2:6" ht="12.75" customHeight="1">
      <c r="B51" s="1"/>
      <c r="C51" s="1" t="s">
        <v>51</v>
      </c>
      <c r="D51" s="1"/>
      <c r="E51" s="68"/>
      <c r="F51" s="68"/>
    </row>
    <row r="52" spans="2:6" ht="12" customHeight="1">
      <c r="B52" s="1"/>
      <c r="C52" s="1" t="s">
        <v>29</v>
      </c>
      <c r="D52" s="1"/>
      <c r="E52" s="68">
        <f>SUM(E49:E51)</f>
        <v>0</v>
      </c>
      <c r="F52" s="68">
        <f>SUM(F49:F51)</f>
        <v>0</v>
      </c>
    </row>
    <row r="53" spans="2:6" ht="10.5" customHeight="1">
      <c r="B53" s="1">
        <v>5</v>
      </c>
      <c r="C53" s="1" t="s">
        <v>52</v>
      </c>
      <c r="D53" s="1"/>
      <c r="E53" s="68">
        <v>0</v>
      </c>
      <c r="F53" s="68">
        <v>0</v>
      </c>
    </row>
    <row r="54" spans="2:6" ht="15">
      <c r="B54" s="1">
        <v>6</v>
      </c>
      <c r="C54" s="1" t="s">
        <v>53</v>
      </c>
      <c r="D54" s="1"/>
      <c r="E54" s="68">
        <v>0</v>
      </c>
      <c r="F54" s="68">
        <v>0</v>
      </c>
    </row>
    <row r="55" spans="2:6" ht="15">
      <c r="B55" s="1"/>
      <c r="C55" s="1" t="s">
        <v>54</v>
      </c>
      <c r="D55" s="1"/>
      <c r="E55" s="68">
        <f>E40+E46+E52+E53+E54</f>
        <v>128693707</v>
      </c>
      <c r="F55" s="68">
        <f>F40+F46+F52+F53+F54</f>
        <v>197303514</v>
      </c>
    </row>
    <row r="56" spans="2:6" ht="8.25" customHeight="1">
      <c r="B56" s="1"/>
      <c r="C56" s="1"/>
      <c r="D56" s="1"/>
      <c r="E56" s="68"/>
      <c r="F56" s="68"/>
    </row>
    <row r="57" spans="2:6" ht="15">
      <c r="B57" s="1"/>
      <c r="C57" s="1" t="s">
        <v>55</v>
      </c>
      <c r="D57" s="1"/>
      <c r="E57" s="68">
        <f>E32+E55</f>
        <v>149131734</v>
      </c>
      <c r="F57" s="68">
        <f>F32+F55</f>
        <v>209221356</v>
      </c>
    </row>
    <row r="60" spans="2:6" ht="15">
      <c r="B60" s="1" t="s">
        <v>56</v>
      </c>
      <c r="C60" s="1" t="s">
        <v>57</v>
      </c>
      <c r="D60" s="1" t="s">
        <v>9</v>
      </c>
      <c r="E60" s="68" t="s">
        <v>221</v>
      </c>
      <c r="F60" s="68" t="s">
        <v>220</v>
      </c>
    </row>
    <row r="61" spans="2:6" ht="15">
      <c r="B61" s="1"/>
      <c r="C61" s="1"/>
      <c r="D61" s="1"/>
      <c r="E61" s="68"/>
      <c r="F61" s="68"/>
    </row>
    <row r="62" spans="2:6" ht="15">
      <c r="B62" s="1"/>
      <c r="C62" s="1" t="s">
        <v>58</v>
      </c>
      <c r="D62" s="1"/>
      <c r="E62" s="68"/>
      <c r="F62" s="68"/>
    </row>
    <row r="63" spans="2:6" ht="15">
      <c r="B63" s="1" t="s">
        <v>10</v>
      </c>
      <c r="C63" s="1" t="s">
        <v>59</v>
      </c>
      <c r="D63" s="1"/>
      <c r="E63" s="68"/>
      <c r="F63" s="68"/>
    </row>
    <row r="64" spans="2:6" ht="15">
      <c r="B64" s="1">
        <v>1</v>
      </c>
      <c r="C64" s="1" t="s">
        <v>60</v>
      </c>
      <c r="D64" s="1"/>
      <c r="E64" s="68">
        <v>0</v>
      </c>
      <c r="F64" s="68">
        <v>0</v>
      </c>
    </row>
    <row r="65" spans="2:6" ht="15">
      <c r="B65" s="1">
        <v>2</v>
      </c>
      <c r="C65" s="1" t="s">
        <v>61</v>
      </c>
      <c r="D65" s="1"/>
      <c r="E65" s="68">
        <v>28000000</v>
      </c>
      <c r="F65" s="68">
        <v>98000000</v>
      </c>
    </row>
    <row r="66" spans="2:6" ht="15">
      <c r="B66" s="1"/>
      <c r="C66" s="1" t="s">
        <v>62</v>
      </c>
      <c r="D66" s="1"/>
      <c r="E66" s="68"/>
      <c r="F66" s="68"/>
    </row>
    <row r="67" spans="2:6" ht="15">
      <c r="B67" s="1"/>
      <c r="C67" s="1" t="s">
        <v>63</v>
      </c>
      <c r="D67" s="1"/>
      <c r="E67" s="68">
        <v>0</v>
      </c>
      <c r="F67" s="68">
        <v>0</v>
      </c>
    </row>
    <row r="68" spans="2:6" ht="15">
      <c r="B68" s="1"/>
      <c r="C68" s="1" t="s">
        <v>64</v>
      </c>
      <c r="D68" s="1"/>
      <c r="E68" s="68">
        <v>0</v>
      </c>
      <c r="F68" s="68">
        <v>0</v>
      </c>
    </row>
    <row r="69" spans="2:6" ht="15">
      <c r="B69" s="1"/>
      <c r="C69" s="1" t="s">
        <v>16</v>
      </c>
      <c r="D69" s="1"/>
      <c r="E69" s="68">
        <f>SUM(E63:E68)</f>
        <v>28000000</v>
      </c>
      <c r="F69" s="68">
        <f>SUM(F63:F68)</f>
        <v>98000000</v>
      </c>
    </row>
    <row r="70" spans="2:6" ht="15">
      <c r="B70" s="1">
        <v>3</v>
      </c>
      <c r="C70" s="1" t="s">
        <v>65</v>
      </c>
      <c r="D70" s="1"/>
      <c r="E70" s="68"/>
      <c r="F70" s="68"/>
    </row>
    <row r="71" spans="2:6" ht="15">
      <c r="B71" s="1"/>
      <c r="C71" s="1" t="s">
        <v>66</v>
      </c>
      <c r="D71" s="1"/>
      <c r="E71" s="68">
        <v>4710975</v>
      </c>
      <c r="F71" s="68">
        <v>57293</v>
      </c>
    </row>
    <row r="72" spans="2:6" ht="15">
      <c r="B72" s="1"/>
      <c r="C72" s="1" t="s">
        <v>67</v>
      </c>
      <c r="D72" s="1"/>
      <c r="E72" s="68"/>
      <c r="F72" s="68">
        <v>124472</v>
      </c>
    </row>
    <row r="73" spans="2:6" ht="15">
      <c r="B73" s="1"/>
      <c r="C73" s="1" t="s">
        <v>68</v>
      </c>
      <c r="D73" s="1"/>
      <c r="E73" s="68">
        <f>41583+3500</f>
        <v>45083</v>
      </c>
      <c r="F73" s="68">
        <f>40176+9400</f>
        <v>49576</v>
      </c>
    </row>
    <row r="74" spans="2:6" ht="15">
      <c r="B74" s="1"/>
      <c r="C74" s="1" t="s">
        <v>69</v>
      </c>
      <c r="D74" s="1"/>
      <c r="E74" s="68">
        <v>67579384</v>
      </c>
      <c r="F74" s="68">
        <v>67579384</v>
      </c>
    </row>
    <row r="75" spans="2:6" ht="15">
      <c r="B75" s="1"/>
      <c r="C75" s="1" t="s">
        <v>70</v>
      </c>
      <c r="D75" s="1"/>
      <c r="E75" s="68">
        <v>0</v>
      </c>
      <c r="F75" s="68">
        <v>0</v>
      </c>
    </row>
    <row r="76" spans="2:6" ht="15">
      <c r="B76" s="1"/>
      <c r="C76" s="1" t="s">
        <v>71</v>
      </c>
      <c r="D76" s="1"/>
      <c r="E76" s="68">
        <v>142686</v>
      </c>
      <c r="F76" s="68">
        <v>108738</v>
      </c>
    </row>
    <row r="77" spans="2:6" ht="15">
      <c r="B77" s="1"/>
      <c r="C77" s="1" t="s">
        <v>22</v>
      </c>
      <c r="D77" s="1"/>
      <c r="E77" s="68">
        <f>SUM(E71:E76)</f>
        <v>72478128</v>
      </c>
      <c r="F77" s="68">
        <f>SUM(F71:F76)</f>
        <v>67919463</v>
      </c>
    </row>
    <row r="78" spans="2:6" ht="15">
      <c r="B78" s="1">
        <v>4</v>
      </c>
      <c r="C78" s="1" t="s">
        <v>72</v>
      </c>
      <c r="D78" s="1"/>
      <c r="E78" s="68">
        <v>0</v>
      </c>
      <c r="F78" s="68">
        <v>0</v>
      </c>
    </row>
    <row r="79" spans="2:6" ht="15">
      <c r="B79" s="1">
        <v>5</v>
      </c>
      <c r="C79" s="1" t="s">
        <v>73</v>
      </c>
      <c r="D79" s="1"/>
      <c r="E79" s="68">
        <v>0</v>
      </c>
      <c r="F79" s="68">
        <v>0</v>
      </c>
    </row>
    <row r="80" spans="2:6" ht="15">
      <c r="B80" s="1"/>
      <c r="C80" s="1"/>
      <c r="D80" s="1"/>
      <c r="E80" s="68"/>
      <c r="F80" s="68"/>
    </row>
    <row r="81" spans="2:6" ht="15">
      <c r="B81" s="1"/>
      <c r="C81" s="1" t="s">
        <v>74</v>
      </c>
      <c r="D81" s="1"/>
      <c r="E81" s="68">
        <f>E64+E69+E77+E78+E79</f>
        <v>100478128</v>
      </c>
      <c r="F81" s="68">
        <f>F64+F69+F77+F78+F79</f>
        <v>165919463</v>
      </c>
    </row>
    <row r="82" spans="2:6" ht="15">
      <c r="B82" s="1"/>
      <c r="C82" s="1"/>
      <c r="D82" s="1"/>
      <c r="E82" s="68"/>
      <c r="F82" s="68"/>
    </row>
    <row r="83" spans="2:6" ht="15">
      <c r="B83" s="1" t="s">
        <v>34</v>
      </c>
      <c r="C83" s="1" t="s">
        <v>75</v>
      </c>
      <c r="D83" s="1"/>
      <c r="E83" s="68"/>
      <c r="F83" s="68"/>
    </row>
    <row r="84" spans="2:6" ht="15">
      <c r="B84" s="1"/>
      <c r="C84" s="1"/>
      <c r="D84" s="1"/>
      <c r="E84" s="68"/>
      <c r="F84" s="68"/>
    </row>
    <row r="85" spans="2:6" ht="15">
      <c r="B85" s="1">
        <v>1</v>
      </c>
      <c r="C85" s="1" t="s">
        <v>76</v>
      </c>
      <c r="D85" s="1"/>
      <c r="E85" s="68"/>
      <c r="F85" s="68"/>
    </row>
    <row r="86" spans="2:6" ht="15">
      <c r="B86" s="1"/>
      <c r="C86" s="1" t="s">
        <v>77</v>
      </c>
      <c r="D86" s="1"/>
      <c r="E86" s="68">
        <v>0</v>
      </c>
      <c r="F86" s="68">
        <v>0</v>
      </c>
    </row>
    <row r="87" spans="2:6" ht="15">
      <c r="B87" s="1"/>
      <c r="C87" s="1" t="s">
        <v>78</v>
      </c>
      <c r="D87" s="1"/>
      <c r="E87" s="68">
        <v>0</v>
      </c>
      <c r="F87" s="68">
        <v>0</v>
      </c>
    </row>
    <row r="88" spans="2:6" ht="15">
      <c r="B88" s="1"/>
      <c r="C88" s="1" t="s">
        <v>79</v>
      </c>
      <c r="D88" s="1"/>
      <c r="E88" s="68">
        <f>SUM(E86:E87)</f>
        <v>0</v>
      </c>
      <c r="F88" s="68">
        <f>SUM(F86:F87)</f>
        <v>0</v>
      </c>
    </row>
    <row r="89" spans="2:6" ht="15">
      <c r="B89" s="1">
        <v>2</v>
      </c>
      <c r="C89" s="1" t="s">
        <v>80</v>
      </c>
      <c r="D89" s="1"/>
      <c r="E89" s="68">
        <v>21000000</v>
      </c>
      <c r="F89" s="68">
        <v>21000000</v>
      </c>
    </row>
    <row r="90" spans="2:6" ht="15">
      <c r="B90" s="1">
        <v>3</v>
      </c>
      <c r="C90" s="1" t="s">
        <v>81</v>
      </c>
      <c r="D90" s="1"/>
      <c r="E90" s="68">
        <v>0</v>
      </c>
      <c r="F90" s="68">
        <v>0</v>
      </c>
    </row>
    <row r="91" spans="2:6" ht="15">
      <c r="B91" s="1">
        <v>4</v>
      </c>
      <c r="C91" s="1" t="s">
        <v>72</v>
      </c>
      <c r="D91" s="1"/>
      <c r="E91" s="68">
        <v>0</v>
      </c>
      <c r="F91" s="68">
        <v>0</v>
      </c>
    </row>
    <row r="92" spans="2:6" ht="15">
      <c r="B92" s="1"/>
      <c r="C92" s="1"/>
      <c r="D92" s="1"/>
      <c r="E92" s="68">
        <v>0</v>
      </c>
      <c r="F92" s="68">
        <v>0</v>
      </c>
    </row>
    <row r="93" spans="2:6" ht="15">
      <c r="B93" s="1"/>
      <c r="C93" s="1" t="s">
        <v>82</v>
      </c>
      <c r="D93" s="1"/>
      <c r="E93" s="68">
        <f>E88+E89+E90+E91</f>
        <v>21000000</v>
      </c>
      <c r="F93" s="68">
        <f>F88+F89+F90+F91</f>
        <v>21000000</v>
      </c>
    </row>
    <row r="94" spans="2:6" ht="15">
      <c r="B94" s="1"/>
      <c r="C94" s="1"/>
      <c r="D94" s="1"/>
      <c r="E94" s="68"/>
      <c r="F94" s="68"/>
    </row>
    <row r="95" spans="2:6" ht="15">
      <c r="B95" s="1"/>
      <c r="C95" s="1" t="s">
        <v>83</v>
      </c>
      <c r="D95" s="1"/>
      <c r="E95" s="68"/>
      <c r="F95" s="68"/>
    </row>
    <row r="96" spans="2:6" ht="15">
      <c r="B96" s="1" t="s">
        <v>84</v>
      </c>
      <c r="C96" s="1" t="s">
        <v>85</v>
      </c>
      <c r="D96" s="1"/>
      <c r="E96" s="68"/>
      <c r="F96" s="68"/>
    </row>
    <row r="97" spans="2:6" ht="15">
      <c r="B97" s="1">
        <v>1</v>
      </c>
      <c r="C97" s="1" t="s">
        <v>86</v>
      </c>
      <c r="D97" s="1" t="s">
        <v>87</v>
      </c>
      <c r="E97" s="68">
        <v>0</v>
      </c>
      <c r="F97" s="68">
        <v>0</v>
      </c>
    </row>
    <row r="98" spans="2:6" ht="15">
      <c r="B98" s="1">
        <v>2</v>
      </c>
      <c r="C98" s="1" t="s">
        <v>88</v>
      </c>
      <c r="D98" s="1" t="s">
        <v>87</v>
      </c>
      <c r="E98" s="68">
        <v>0</v>
      </c>
      <c r="F98" s="68">
        <v>0</v>
      </c>
    </row>
    <row r="99" spans="2:6" ht="15">
      <c r="B99" s="1">
        <v>3</v>
      </c>
      <c r="C99" s="1" t="s">
        <v>89</v>
      </c>
      <c r="D99" s="1"/>
      <c r="E99" s="68">
        <v>100000</v>
      </c>
      <c r="F99" s="68">
        <v>100000</v>
      </c>
    </row>
    <row r="100" spans="2:6" ht="15">
      <c r="B100" s="1">
        <v>4</v>
      </c>
      <c r="C100" s="1" t="s">
        <v>90</v>
      </c>
      <c r="D100" s="1"/>
      <c r="E100" s="68">
        <v>0</v>
      </c>
      <c r="F100" s="68">
        <v>0</v>
      </c>
    </row>
    <row r="101" spans="2:6" ht="15">
      <c r="B101" s="1">
        <v>5</v>
      </c>
      <c r="C101" s="1" t="s">
        <v>91</v>
      </c>
      <c r="D101" s="1"/>
      <c r="E101" s="68">
        <v>0</v>
      </c>
      <c r="F101" s="68">
        <v>0</v>
      </c>
    </row>
    <row r="102" spans="2:6" ht="15">
      <c r="B102" s="1">
        <v>6</v>
      </c>
      <c r="C102" s="1" t="s">
        <v>92</v>
      </c>
      <c r="D102" s="1"/>
      <c r="E102" s="68">
        <v>1459266</v>
      </c>
      <c r="F102" s="68">
        <v>1459266</v>
      </c>
    </row>
    <row r="103" spans="2:6" ht="15">
      <c r="B103" s="1">
        <v>7</v>
      </c>
      <c r="C103" s="1" t="s">
        <v>93</v>
      </c>
      <c r="D103" s="1"/>
      <c r="E103" s="68"/>
      <c r="F103" s="68"/>
    </row>
    <row r="104" spans="2:6" ht="15">
      <c r="B104" s="1">
        <v>8</v>
      </c>
      <c r="C104" s="1" t="s">
        <v>94</v>
      </c>
      <c r="D104" s="1"/>
      <c r="E104" s="68"/>
      <c r="F104" s="68"/>
    </row>
    <row r="105" spans="2:6" ht="15">
      <c r="B105" s="1">
        <v>9</v>
      </c>
      <c r="C105" s="1" t="s">
        <v>95</v>
      </c>
      <c r="D105" s="1"/>
      <c r="E105" s="68">
        <v>20742627</v>
      </c>
      <c r="F105" s="68">
        <v>16978333</v>
      </c>
    </row>
    <row r="106" spans="2:6" ht="15">
      <c r="B106" s="1">
        <v>10</v>
      </c>
      <c r="C106" s="1" t="s">
        <v>96</v>
      </c>
      <c r="D106" s="1"/>
      <c r="E106" s="68">
        <v>5351711</v>
      </c>
      <c r="F106" s="68">
        <v>3764294</v>
      </c>
    </row>
    <row r="107" spans="2:6" ht="15">
      <c r="B107" s="1"/>
      <c r="C107" s="1" t="s">
        <v>97</v>
      </c>
      <c r="D107" s="1"/>
      <c r="E107" s="68">
        <f>SUM(E97:E106)</f>
        <v>27653604</v>
      </c>
      <c r="F107" s="68">
        <f>SUM(F97:F106)</f>
        <v>22301893</v>
      </c>
    </row>
    <row r="108" spans="2:6" ht="15">
      <c r="B108" s="1"/>
      <c r="C108" s="1"/>
      <c r="D108" s="1"/>
      <c r="E108" s="68"/>
      <c r="F108" s="68"/>
    </row>
    <row r="109" spans="2:6" ht="15">
      <c r="B109" s="1"/>
      <c r="C109" s="1" t="s">
        <v>98</v>
      </c>
      <c r="D109" s="1"/>
      <c r="E109" s="68">
        <f>E81+E93+E107</f>
        <v>149131732</v>
      </c>
      <c r="F109" s="68">
        <f>F81+F93+F107</f>
        <v>209221356</v>
      </c>
    </row>
    <row r="111" spans="3:6" ht="15">
      <c r="C111" t="s">
        <v>99</v>
      </c>
      <c r="E111" s="67" t="s">
        <v>100</v>
      </c>
      <c r="F111" s="67" t="str">
        <f>IF(F57=F109,"OK","Nuk Kuadron!")</f>
        <v>OK</v>
      </c>
    </row>
    <row r="112" spans="4:6" ht="15">
      <c r="D112" t="s">
        <v>101</v>
      </c>
      <c r="E112" s="74">
        <f>E57-E109</f>
        <v>2</v>
      </c>
      <c r="F112" s="67">
        <f>F57-F109</f>
        <v>0</v>
      </c>
    </row>
    <row r="115" ht="15">
      <c r="B115" t="s">
        <v>102</v>
      </c>
    </row>
    <row r="116" ht="15">
      <c r="B116" t="s">
        <v>103</v>
      </c>
    </row>
    <row r="118" ht="15">
      <c r="B118" t="str">
        <f>B1</f>
        <v>Shoqeria tregtare: "       A  &amp;  M  "  SH.P.K  . PF-  2013</v>
      </c>
    </row>
    <row r="120" spans="2:6" ht="15">
      <c r="B120" s="1" t="s">
        <v>104</v>
      </c>
      <c r="C120" s="1" t="s">
        <v>105</v>
      </c>
      <c r="D120" s="1" t="s">
        <v>9</v>
      </c>
      <c r="E120" s="68" t="s">
        <v>223</v>
      </c>
      <c r="F120" s="68" t="s">
        <v>220</v>
      </c>
    </row>
    <row r="121" spans="2:6" ht="15">
      <c r="B121" s="1"/>
      <c r="C121" s="1"/>
      <c r="D121" s="1"/>
      <c r="E121" s="68"/>
      <c r="F121" s="68"/>
    </row>
    <row r="122" spans="2:6" ht="15">
      <c r="B122" s="1">
        <v>1</v>
      </c>
      <c r="C122" s="1" t="s">
        <v>106</v>
      </c>
      <c r="D122" s="1">
        <v>11</v>
      </c>
      <c r="E122" s="68">
        <v>133654201</v>
      </c>
      <c r="F122" s="68">
        <v>136407910</v>
      </c>
    </row>
    <row r="123" spans="2:6" ht="15">
      <c r="B123" s="1">
        <v>2</v>
      </c>
      <c r="C123" s="1" t="s">
        <v>107</v>
      </c>
      <c r="D123" s="1" t="s">
        <v>108</v>
      </c>
      <c r="E123" s="68">
        <v>0</v>
      </c>
      <c r="F123" s="68">
        <v>0</v>
      </c>
    </row>
    <row r="124" spans="2:6" ht="15">
      <c r="B124" s="1">
        <v>3</v>
      </c>
      <c r="C124" s="1" t="s">
        <v>109</v>
      </c>
      <c r="D124" s="1" t="s">
        <v>108</v>
      </c>
      <c r="E124" s="68"/>
      <c r="F124" s="68"/>
    </row>
    <row r="125" spans="2:6" ht="15">
      <c r="B125" s="1">
        <v>4</v>
      </c>
      <c r="C125" s="1" t="s">
        <v>110</v>
      </c>
      <c r="D125" s="1">
        <v>11</v>
      </c>
      <c r="E125" s="68">
        <f>133433074-9270000</f>
        <v>124163074</v>
      </c>
      <c r="F125" s="68">
        <f>136407910-2705943-3446280-879730</f>
        <v>129375957</v>
      </c>
    </row>
    <row r="126" spans="2:6" ht="15">
      <c r="B126" s="1">
        <v>5</v>
      </c>
      <c r="C126" s="1" t="s">
        <v>111</v>
      </c>
      <c r="D126" s="1">
        <v>11</v>
      </c>
      <c r="E126" s="68">
        <f>SUM(E127:E128)</f>
        <v>2037582</v>
      </c>
      <c r="F126" s="68">
        <f>SUM(F127:F128)</f>
        <v>1952700</v>
      </c>
    </row>
    <row r="127" spans="2:6" ht="15">
      <c r="B127" s="1"/>
      <c r="C127" s="1" t="s">
        <v>112</v>
      </c>
      <c r="D127" s="1"/>
      <c r="E127" s="68">
        <v>1746000</v>
      </c>
      <c r="F127" s="68">
        <v>1698000</v>
      </c>
    </row>
    <row r="128" spans="2:6" ht="15">
      <c r="B128" s="1"/>
      <c r="C128" s="1" t="s">
        <v>113</v>
      </c>
      <c r="D128" s="1"/>
      <c r="E128" s="68">
        <v>291582</v>
      </c>
      <c r="F128" s="68">
        <v>254700</v>
      </c>
    </row>
    <row r="129" spans="2:6" ht="15">
      <c r="B129" s="1">
        <v>6</v>
      </c>
      <c r="C129" s="1" t="s">
        <v>114</v>
      </c>
      <c r="D129" s="1"/>
      <c r="E129" s="68"/>
      <c r="F129" s="68">
        <v>879730</v>
      </c>
    </row>
    <row r="130" spans="2:6" ht="15">
      <c r="B130" s="1">
        <v>7</v>
      </c>
      <c r="C130" s="1" t="s">
        <v>115</v>
      </c>
      <c r="D130" s="1"/>
      <c r="E130" s="68">
        <f>1392171+76823</f>
        <v>1468994</v>
      </c>
      <c r="F130" s="68"/>
    </row>
    <row r="131" spans="2:6" ht="15">
      <c r="B131" s="1">
        <v>8</v>
      </c>
      <c r="C131" s="1" t="s">
        <v>116</v>
      </c>
      <c r="D131" s="1"/>
      <c r="E131" s="68">
        <f>E125+E126+E129+E130</f>
        <v>127669650</v>
      </c>
      <c r="F131" s="68">
        <f>F125+F126+F129+F130</f>
        <v>132208387</v>
      </c>
    </row>
    <row r="132" spans="2:6" ht="15">
      <c r="B132" s="1"/>
      <c r="C132" s="1"/>
      <c r="D132" s="1"/>
      <c r="E132" s="68"/>
      <c r="F132" s="68"/>
    </row>
    <row r="133" spans="2:6" ht="15">
      <c r="B133" s="1">
        <v>9</v>
      </c>
      <c r="C133" s="1" t="s">
        <v>117</v>
      </c>
      <c r="D133" s="1">
        <f>E133/E122</f>
        <v>0.04477637781097506</v>
      </c>
      <c r="E133" s="68">
        <f>E122-E131</f>
        <v>5984551</v>
      </c>
      <c r="F133" s="68">
        <f>F122-F131</f>
        <v>4199523</v>
      </c>
    </row>
    <row r="134" spans="2:6" ht="15">
      <c r="B134" s="1"/>
      <c r="C134" s="1"/>
      <c r="D134" s="1"/>
      <c r="E134" s="68"/>
      <c r="F134" s="68"/>
    </row>
    <row r="135" spans="2:6" ht="15">
      <c r="B135" s="1">
        <v>10</v>
      </c>
      <c r="C135" s="1" t="s">
        <v>118</v>
      </c>
      <c r="D135" s="1"/>
      <c r="E135" s="68">
        <v>0</v>
      </c>
      <c r="F135" s="68">
        <v>0</v>
      </c>
    </row>
    <row r="136" spans="2:6" ht="15">
      <c r="B136" s="1">
        <v>11</v>
      </c>
      <c r="C136" s="1" t="s">
        <v>119</v>
      </c>
      <c r="D136" s="1"/>
      <c r="E136" s="68">
        <v>0</v>
      </c>
      <c r="F136" s="68">
        <v>0</v>
      </c>
    </row>
    <row r="137" spans="2:6" ht="15">
      <c r="B137" s="1">
        <v>12</v>
      </c>
      <c r="C137" s="1" t="s">
        <v>120</v>
      </c>
      <c r="D137" s="1">
        <v>11</v>
      </c>
      <c r="E137" s="68">
        <v>0</v>
      </c>
      <c r="F137" s="68">
        <v>0</v>
      </c>
    </row>
    <row r="138" spans="2:6" ht="15">
      <c r="B138" s="1"/>
      <c r="C138" s="1" t="s">
        <v>121</v>
      </c>
      <c r="D138" s="1" t="s">
        <v>87</v>
      </c>
      <c r="E138" s="68">
        <v>0</v>
      </c>
      <c r="F138" s="68">
        <v>0</v>
      </c>
    </row>
    <row r="139" spans="2:6" ht="15">
      <c r="B139" s="1"/>
      <c r="C139" s="1" t="s">
        <v>122</v>
      </c>
      <c r="D139" s="1"/>
      <c r="E139" s="68">
        <f>-29963+293</f>
        <v>-29670</v>
      </c>
      <c r="F139" s="68">
        <v>25</v>
      </c>
    </row>
    <row r="140" spans="2:6" ht="15">
      <c r="B140" s="1"/>
      <c r="C140" s="1" t="s">
        <v>123</v>
      </c>
      <c r="D140" s="1"/>
      <c r="E140" s="68"/>
      <c r="F140" s="68"/>
    </row>
    <row r="141" spans="2:6" ht="15">
      <c r="B141" s="1"/>
      <c r="C141" s="1" t="s">
        <v>124</v>
      </c>
      <c r="D141" s="1"/>
      <c r="E141" s="68">
        <v>0</v>
      </c>
      <c r="F141" s="68">
        <v>0</v>
      </c>
    </row>
    <row r="142" spans="2:6" ht="15">
      <c r="B142" s="1">
        <v>13</v>
      </c>
      <c r="C142" s="1" t="s">
        <v>125</v>
      </c>
      <c r="D142" s="1"/>
      <c r="E142" s="68">
        <f>SUM(E135:E141)</f>
        <v>-29670</v>
      </c>
      <c r="F142" s="68">
        <f>SUM(F135:F141)</f>
        <v>25</v>
      </c>
    </row>
    <row r="143" spans="2:6" ht="15">
      <c r="B143" s="1"/>
      <c r="C143" s="1"/>
      <c r="D143" s="1"/>
      <c r="E143" s="68"/>
      <c r="F143" s="68"/>
    </row>
    <row r="144" spans="2:6" ht="15">
      <c r="B144" s="1">
        <v>14</v>
      </c>
      <c r="C144" s="1" t="s">
        <v>126</v>
      </c>
      <c r="D144" s="1">
        <f>E144/E122</f>
        <v>0.04455438703344611</v>
      </c>
      <c r="E144" s="68">
        <f>E133+E142</f>
        <v>5954881</v>
      </c>
      <c r="F144" s="68"/>
    </row>
    <row r="145" spans="2:6" ht="15">
      <c r="B145" s="1">
        <v>15</v>
      </c>
      <c r="C145" s="1" t="s">
        <v>127</v>
      </c>
      <c r="D145" s="1"/>
      <c r="E145" s="68">
        <v>76823</v>
      </c>
      <c r="F145" s="68">
        <v>152308</v>
      </c>
    </row>
    <row r="146" spans="2:6" ht="15">
      <c r="B146" s="1">
        <v>16</v>
      </c>
      <c r="C146" s="1" t="s">
        <v>128</v>
      </c>
      <c r="D146" s="1">
        <v>12</v>
      </c>
      <c r="E146" s="68">
        <f>E144+E145</f>
        <v>6031704</v>
      </c>
      <c r="F146" s="68">
        <f>F144+F145</f>
        <v>152308</v>
      </c>
    </row>
    <row r="147" spans="2:6" ht="15">
      <c r="B147" s="1">
        <v>17</v>
      </c>
      <c r="C147" s="1" t="s">
        <v>129</v>
      </c>
      <c r="D147" s="1">
        <v>13</v>
      </c>
      <c r="E147" s="68">
        <v>603170</v>
      </c>
      <c r="F147" s="68">
        <f>F146*0.1</f>
        <v>15230.800000000001</v>
      </c>
    </row>
    <row r="148" spans="2:6" ht="15">
      <c r="B148" s="1">
        <v>18</v>
      </c>
      <c r="C148" s="1" t="s">
        <v>130</v>
      </c>
      <c r="D148" s="1">
        <v>11</v>
      </c>
      <c r="E148" s="68">
        <f>E144-E147</f>
        <v>5351711</v>
      </c>
      <c r="F148" s="68">
        <f>F144-F147</f>
        <v>-15230.800000000001</v>
      </c>
    </row>
    <row r="149" spans="2:6" ht="15">
      <c r="B149" s="1"/>
      <c r="C149" s="1"/>
      <c r="D149" s="1"/>
      <c r="E149" s="68"/>
      <c r="F149" s="68"/>
    </row>
    <row r="150" spans="2:6" ht="15">
      <c r="B150" s="1">
        <v>19</v>
      </c>
      <c r="C150" s="1" t="s">
        <v>131</v>
      </c>
      <c r="D150" s="1"/>
      <c r="E150" s="68">
        <v>0</v>
      </c>
      <c r="F150" s="68">
        <v>0</v>
      </c>
    </row>
    <row r="153" spans="3:6" ht="15">
      <c r="C153" t="s">
        <v>132</v>
      </c>
      <c r="E153" s="67" t="str">
        <f>IF(E148=E106,"OK"," Kuadron!")</f>
        <v>OK</v>
      </c>
      <c r="F153" s="67" t="str">
        <f>IF(F148=F106,"OK"," Kuadron!")</f>
        <v> Kuadron!</v>
      </c>
    </row>
    <row r="154" spans="4:5" ht="15">
      <c r="D154" t="s">
        <v>101</v>
      </c>
      <c r="E154" s="67">
        <f>E148-E106</f>
        <v>0</v>
      </c>
    </row>
    <row r="169" ht="15">
      <c r="B169" t="s">
        <v>133</v>
      </c>
    </row>
    <row r="170" ht="15">
      <c r="C170" t="s">
        <v>134</v>
      </c>
    </row>
    <row r="172" ht="15">
      <c r="B172" t="str">
        <f>B1</f>
        <v>Shoqeria tregtare: "       A  &amp;  M  "  SH.P.K  . PF-  2013</v>
      </c>
    </row>
    <row r="174" spans="2:7" ht="15">
      <c r="B174" s="1"/>
      <c r="C174" s="1" t="s">
        <v>135</v>
      </c>
      <c r="D174" s="1" t="s">
        <v>89</v>
      </c>
      <c r="E174" s="68" t="s">
        <v>90</v>
      </c>
      <c r="F174" s="68" t="s">
        <v>136</v>
      </c>
      <c r="G174" s="1" t="s">
        <v>137</v>
      </c>
    </row>
    <row r="175" spans="2:7" ht="15">
      <c r="B175" s="1"/>
      <c r="C175" s="1"/>
      <c r="D175" s="1"/>
      <c r="E175" s="68"/>
      <c r="F175" s="68"/>
      <c r="G175" s="1"/>
    </row>
    <row r="176" spans="2:7" ht="15">
      <c r="B176" s="1"/>
      <c r="C176" s="1" t="s">
        <v>224</v>
      </c>
      <c r="D176" s="1">
        <v>100000</v>
      </c>
      <c r="E176" s="68"/>
      <c r="F176" s="68">
        <v>1459266</v>
      </c>
      <c r="G176" s="68">
        <v>20742627</v>
      </c>
    </row>
    <row r="177" spans="2:7" ht="15">
      <c r="B177" s="1"/>
      <c r="C177" s="1" t="s">
        <v>138</v>
      </c>
      <c r="D177" s="1">
        <v>0</v>
      </c>
      <c r="E177" s="68">
        <v>0</v>
      </c>
      <c r="F177" s="68"/>
      <c r="G177" s="68">
        <f>20742627-G176</f>
        <v>0</v>
      </c>
    </row>
    <row r="178" spans="2:7" ht="15">
      <c r="B178" s="1"/>
      <c r="C178" s="1" t="s">
        <v>139</v>
      </c>
      <c r="D178" s="1"/>
      <c r="E178" s="68"/>
      <c r="F178" s="68"/>
      <c r="G178" s="68"/>
    </row>
    <row r="179" spans="2:7" ht="15">
      <c r="B179" s="1"/>
      <c r="C179" s="1" t="s">
        <v>140</v>
      </c>
      <c r="D179" s="1"/>
      <c r="E179" s="68"/>
      <c r="F179" s="68"/>
      <c r="G179" s="68">
        <v>5351711</v>
      </c>
    </row>
    <row r="180" spans="2:7" ht="15">
      <c r="B180" s="1"/>
      <c r="C180" s="1" t="s">
        <v>141</v>
      </c>
      <c r="D180" s="1"/>
      <c r="E180" s="68"/>
      <c r="F180" s="68"/>
      <c r="G180" s="68"/>
    </row>
    <row r="181" spans="2:7" ht="15">
      <c r="B181" s="1"/>
      <c r="C181" s="1" t="s">
        <v>142</v>
      </c>
      <c r="D181" s="1"/>
      <c r="E181" s="68"/>
      <c r="F181" s="68"/>
      <c r="G181" s="1"/>
    </row>
    <row r="182" spans="2:7" ht="15">
      <c r="B182" s="1"/>
      <c r="C182" s="1" t="s">
        <v>143</v>
      </c>
      <c r="D182" s="1"/>
      <c r="E182" s="68"/>
      <c r="F182" s="68"/>
      <c r="G182" s="1"/>
    </row>
    <row r="183" spans="2:7" ht="15">
      <c r="B183" s="1"/>
      <c r="C183" s="1" t="s">
        <v>224</v>
      </c>
      <c r="D183" s="1"/>
      <c r="E183" s="68"/>
      <c r="F183" s="68"/>
      <c r="G183" s="1"/>
    </row>
    <row r="184" spans="2:7" ht="15">
      <c r="B184" s="1"/>
      <c r="C184" s="1"/>
      <c r="D184" s="1"/>
      <c r="E184" s="68"/>
      <c r="F184" s="68"/>
      <c r="G184" s="1"/>
    </row>
    <row r="185" spans="2:7" ht="15">
      <c r="B185" s="1"/>
      <c r="C185" s="1" t="s">
        <v>140</v>
      </c>
      <c r="D185" s="1"/>
      <c r="E185" s="68"/>
      <c r="F185" s="68"/>
      <c r="G185" s="1"/>
    </row>
    <row r="186" spans="2:7" ht="15">
      <c r="B186" s="1"/>
      <c r="C186" s="1" t="s">
        <v>141</v>
      </c>
      <c r="D186" s="1">
        <v>0</v>
      </c>
      <c r="E186" s="68">
        <v>0</v>
      </c>
      <c r="F186" s="68"/>
      <c r="G186" s="1">
        <v>0</v>
      </c>
    </row>
    <row r="187" spans="2:7" ht="15">
      <c r="B187" s="1"/>
      <c r="C187" s="1" t="s">
        <v>144</v>
      </c>
      <c r="D187" s="1">
        <v>100000</v>
      </c>
      <c r="E187" s="68">
        <v>0</v>
      </c>
      <c r="F187" s="68">
        <v>1459266</v>
      </c>
      <c r="G187" s="1"/>
    </row>
    <row r="193" spans="2:7" ht="15">
      <c r="B193" s="3"/>
      <c r="C193" s="4"/>
      <c r="D193" s="4"/>
      <c r="E193" s="69"/>
      <c r="F193" s="70"/>
      <c r="G193" s="5"/>
    </row>
    <row r="194" spans="2:7" ht="15">
      <c r="B194" s="6"/>
      <c r="C194" s="7"/>
      <c r="D194" s="7"/>
      <c r="E194" s="71"/>
      <c r="F194" s="72"/>
      <c r="G194" s="8"/>
    </row>
  </sheetData>
  <sheetProtection/>
  <printOptions/>
  <pageMargins left="0.39" right="0.25" top="0.3" bottom="0.37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3"/>
  <sheetViews>
    <sheetView zoomScalePageLayoutView="0" workbookViewId="0" topLeftCell="A24">
      <selection activeCell="F43" sqref="F42:F43"/>
    </sheetView>
  </sheetViews>
  <sheetFormatPr defaultColWidth="9.140625" defaultRowHeight="15"/>
  <cols>
    <col min="1" max="1" width="1.57421875" style="0" customWidth="1"/>
    <col min="2" max="2" width="12.421875" style="0" hidden="1" customWidth="1"/>
    <col min="3" max="3" width="3.57421875" style="0" customWidth="1"/>
    <col min="4" max="4" width="8.57421875" style="0" customWidth="1"/>
    <col min="5" max="5" width="35.421875" style="0" customWidth="1"/>
    <col min="6" max="6" width="17.8515625" style="0" customWidth="1"/>
    <col min="7" max="7" width="17.28125" style="0" customWidth="1"/>
  </cols>
  <sheetData>
    <row r="2" spans="2:7" ht="15.75">
      <c r="B2" s="9"/>
      <c r="C2" s="10"/>
      <c r="D2" s="10"/>
      <c r="E2" s="10"/>
      <c r="F2" s="11"/>
      <c r="G2" s="12"/>
    </row>
    <row r="3" spans="2:7" ht="18.75">
      <c r="B3" s="9"/>
      <c r="C3" s="77" t="s">
        <v>225</v>
      </c>
      <c r="D3" s="77"/>
      <c r="E3" s="77"/>
      <c r="F3" s="77"/>
      <c r="G3" s="77"/>
    </row>
    <row r="4" spans="2:7" ht="15">
      <c r="B4" s="13"/>
      <c r="C4" s="14"/>
      <c r="D4" s="14"/>
      <c r="E4" s="14"/>
      <c r="F4" s="15"/>
      <c r="G4" s="15"/>
    </row>
    <row r="5" spans="2:7" ht="15">
      <c r="B5" s="16"/>
      <c r="C5" s="78" t="s">
        <v>145</v>
      </c>
      <c r="D5" s="80" t="s">
        <v>146</v>
      </c>
      <c r="E5" s="81"/>
      <c r="F5" s="17" t="s">
        <v>0</v>
      </c>
      <c r="G5" s="18" t="s">
        <v>0</v>
      </c>
    </row>
    <row r="6" spans="2:7" ht="15">
      <c r="B6" s="16"/>
      <c r="C6" s="79"/>
      <c r="D6" s="82"/>
      <c r="E6" s="83"/>
      <c r="F6" s="19" t="s">
        <v>147</v>
      </c>
      <c r="G6" s="19" t="s">
        <v>148</v>
      </c>
    </row>
    <row r="7" spans="2:7" ht="15">
      <c r="B7" s="9"/>
      <c r="C7" s="20"/>
      <c r="D7" s="75" t="s">
        <v>149</v>
      </c>
      <c r="E7" s="76"/>
      <c r="F7" s="21">
        <f>F8+F9+F11+F12</f>
        <v>1160454</v>
      </c>
      <c r="G7" s="21">
        <v>-303521</v>
      </c>
    </row>
    <row r="8" spans="2:7" ht="15">
      <c r="B8" s="9"/>
      <c r="C8" s="20"/>
      <c r="D8" s="22"/>
      <c r="E8" s="23" t="s">
        <v>150</v>
      </c>
      <c r="F8" s="21">
        <v>161555130</v>
      </c>
      <c r="G8" s="21">
        <v>136407910</v>
      </c>
    </row>
    <row r="9" spans="2:7" ht="15">
      <c r="B9" s="9"/>
      <c r="C9" s="20"/>
      <c r="D9" s="22"/>
      <c r="E9" s="23" t="s">
        <v>151</v>
      </c>
      <c r="F9" s="21">
        <f>-146549298-14194745+948552</f>
        <v>-159795491</v>
      </c>
      <c r="G9" s="21">
        <v>-129502444</v>
      </c>
    </row>
    <row r="10" spans="2:7" ht="15">
      <c r="B10" s="9"/>
      <c r="C10" s="20"/>
      <c r="D10" s="22"/>
      <c r="E10" s="23" t="s">
        <v>152</v>
      </c>
      <c r="F10" s="21"/>
      <c r="G10" s="21"/>
    </row>
    <row r="11" spans="2:7" ht="15">
      <c r="B11" s="9"/>
      <c r="C11" s="20"/>
      <c r="D11" s="22"/>
      <c r="E11" s="23" t="s">
        <v>153</v>
      </c>
      <c r="F11" s="21">
        <v>-29963</v>
      </c>
      <c r="G11" s="21">
        <v>0</v>
      </c>
    </row>
    <row r="12" spans="2:7" ht="15">
      <c r="B12" s="9"/>
      <c r="C12" s="20"/>
      <c r="D12" s="22"/>
      <c r="E12" s="23" t="s">
        <v>154</v>
      </c>
      <c r="F12" s="21">
        <v>-569222</v>
      </c>
      <c r="G12" s="21">
        <v>0</v>
      </c>
    </row>
    <row r="13" spans="2:7" ht="15">
      <c r="B13" s="9"/>
      <c r="C13" s="20"/>
      <c r="D13" s="22"/>
      <c r="E13" s="24" t="s">
        <v>155</v>
      </c>
      <c r="F13" s="21"/>
      <c r="G13" s="21"/>
    </row>
    <row r="14" spans="2:7" ht="15">
      <c r="B14" s="9"/>
      <c r="C14" s="20"/>
      <c r="D14" s="75" t="s">
        <v>156</v>
      </c>
      <c r="E14" s="76"/>
      <c r="F14" s="21">
        <f>F16+F18</f>
        <v>-1318616</v>
      </c>
      <c r="G14" s="21">
        <v>0</v>
      </c>
    </row>
    <row r="15" spans="2:7" ht="15">
      <c r="B15" s="9"/>
      <c r="C15" s="20"/>
      <c r="D15" s="22"/>
      <c r="E15" s="23" t="s">
        <v>157</v>
      </c>
      <c r="F15" s="21"/>
      <c r="G15" s="21"/>
    </row>
    <row r="16" spans="2:7" ht="15">
      <c r="B16" s="9"/>
      <c r="C16" s="20"/>
      <c r="D16" s="22"/>
      <c r="E16" s="23" t="s">
        <v>158</v>
      </c>
      <c r="F16" s="21">
        <v>-1318909</v>
      </c>
      <c r="G16" s="21"/>
    </row>
    <row r="17" spans="2:7" ht="15">
      <c r="B17" s="9"/>
      <c r="C17" s="20"/>
      <c r="D17" s="22"/>
      <c r="E17" s="23" t="s">
        <v>159</v>
      </c>
      <c r="F17" s="21"/>
      <c r="G17" s="21"/>
    </row>
    <row r="18" spans="2:7" ht="15">
      <c r="B18" s="9"/>
      <c r="C18" s="20"/>
      <c r="D18" s="22"/>
      <c r="E18" s="23" t="s">
        <v>160</v>
      </c>
      <c r="F18" s="21">
        <v>293</v>
      </c>
      <c r="G18" s="21"/>
    </row>
    <row r="19" spans="2:7" ht="15">
      <c r="B19" s="9"/>
      <c r="C19" s="20"/>
      <c r="D19" s="22"/>
      <c r="E19" s="23" t="s">
        <v>161</v>
      </c>
      <c r="F19" s="21"/>
      <c r="G19" s="21"/>
    </row>
    <row r="20" spans="2:7" ht="15">
      <c r="B20" s="9"/>
      <c r="C20" s="20"/>
      <c r="D20" s="22"/>
      <c r="E20" s="24" t="s">
        <v>162</v>
      </c>
      <c r="F20" s="21"/>
      <c r="G20" s="21"/>
    </row>
    <row r="21" spans="2:7" ht="15">
      <c r="B21" s="9"/>
      <c r="C21" s="20"/>
      <c r="D21" s="75" t="s">
        <v>163</v>
      </c>
      <c r="E21" s="76"/>
      <c r="F21" s="21"/>
      <c r="G21" s="21"/>
    </row>
    <row r="22" spans="2:7" ht="15">
      <c r="B22" s="9"/>
      <c r="C22" s="20"/>
      <c r="D22" s="22"/>
      <c r="E22" s="23" t="s">
        <v>164</v>
      </c>
      <c r="F22" s="21"/>
      <c r="G22" s="21"/>
    </row>
    <row r="23" spans="2:7" ht="15">
      <c r="B23" s="9"/>
      <c r="C23" s="20"/>
      <c r="D23" s="22"/>
      <c r="E23" s="23" t="s">
        <v>165</v>
      </c>
      <c r="F23" s="21"/>
      <c r="G23" s="21"/>
    </row>
    <row r="24" spans="2:7" ht="15">
      <c r="B24" s="9"/>
      <c r="C24" s="20"/>
      <c r="D24" s="22"/>
      <c r="E24" s="23" t="s">
        <v>166</v>
      </c>
      <c r="F24" s="21"/>
      <c r="G24" s="21"/>
    </row>
    <row r="25" spans="2:7" ht="15">
      <c r="B25" s="9"/>
      <c r="C25" s="20"/>
      <c r="D25" s="22"/>
      <c r="E25" s="23" t="s">
        <v>167</v>
      </c>
      <c r="F25" s="21"/>
      <c r="G25" s="21"/>
    </row>
    <row r="26" spans="2:7" ht="15">
      <c r="B26" s="9"/>
      <c r="C26" s="20"/>
      <c r="D26" s="22"/>
      <c r="E26" s="24" t="s">
        <v>168</v>
      </c>
      <c r="F26" s="21"/>
      <c r="G26" s="21"/>
    </row>
    <row r="27" spans="2:7" ht="15">
      <c r="B27" s="9"/>
      <c r="C27" s="20"/>
      <c r="D27" s="75" t="s">
        <v>169</v>
      </c>
      <c r="E27" s="76"/>
      <c r="F27" s="21"/>
      <c r="G27" s="21"/>
    </row>
    <row r="28" spans="2:7" ht="15">
      <c r="B28" s="9"/>
      <c r="C28" s="20"/>
      <c r="D28" s="75" t="s">
        <v>170</v>
      </c>
      <c r="E28" s="76"/>
      <c r="F28" s="21">
        <v>283583</v>
      </c>
      <c r="G28" s="21">
        <v>5181307</v>
      </c>
    </row>
    <row r="29" spans="2:7" ht="15">
      <c r="B29" s="9"/>
      <c r="C29" s="20"/>
      <c r="D29" s="75" t="s">
        <v>171</v>
      </c>
      <c r="E29" s="76"/>
      <c r="F29" s="21">
        <f>F7+F14+F28</f>
        <v>125421</v>
      </c>
      <c r="G29" s="21">
        <v>283583</v>
      </c>
    </row>
    <row r="30" spans="2:7" ht="15">
      <c r="B30" s="9"/>
      <c r="C30" s="25"/>
      <c r="D30" s="25"/>
      <c r="E30" s="25" t="s">
        <v>1</v>
      </c>
      <c r="F30" s="26">
        <v>105421</v>
      </c>
      <c r="G30" s="26">
        <v>278427</v>
      </c>
    </row>
    <row r="31" spans="2:7" ht="15">
      <c r="B31" s="9"/>
      <c r="C31" s="25"/>
      <c r="D31" s="25"/>
      <c r="E31" s="25" t="s">
        <v>2</v>
      </c>
      <c r="F31" s="26">
        <v>20000</v>
      </c>
      <c r="G31" s="26">
        <v>5156</v>
      </c>
    </row>
    <row r="32" spans="2:7" ht="15">
      <c r="B32" s="9"/>
      <c r="C32" s="25"/>
      <c r="D32" s="25"/>
      <c r="E32" s="25"/>
      <c r="F32" s="26">
        <f>SUM(F30:F31)</f>
        <v>125421</v>
      </c>
      <c r="G32" s="26">
        <v>5181307</v>
      </c>
    </row>
    <row r="33" ht="15">
      <c r="F33" s="2">
        <f>F32-F29</f>
        <v>0</v>
      </c>
    </row>
  </sheetData>
  <sheetProtection/>
  <mergeCells count="9">
    <mergeCell ref="D27:E27"/>
    <mergeCell ref="D28:E28"/>
    <mergeCell ref="D29:E29"/>
    <mergeCell ref="C3:G3"/>
    <mergeCell ref="C5:C6"/>
    <mergeCell ref="D5:E6"/>
    <mergeCell ref="D7:E7"/>
    <mergeCell ref="D14:E14"/>
    <mergeCell ref="D21:E21"/>
  </mergeCells>
  <printOptions/>
  <pageMargins left="0.25" right="0.28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A1">
      <selection activeCell="I38" sqref="I38"/>
    </sheetView>
  </sheetViews>
  <sheetFormatPr defaultColWidth="9.140625" defaultRowHeight="15"/>
  <cols>
    <col min="1" max="1" width="1.28515625" style="0" customWidth="1"/>
    <col min="8" max="8" width="32.421875" style="0" customWidth="1"/>
    <col min="9" max="9" width="30.57421875" style="0" customWidth="1"/>
  </cols>
  <sheetData>
    <row r="2" spans="1:9" ht="15">
      <c r="A2" s="84" t="s">
        <v>172</v>
      </c>
      <c r="B2" s="85"/>
      <c r="C2" s="85"/>
      <c r="D2" s="85"/>
      <c r="E2" s="85"/>
      <c r="F2" s="85"/>
      <c r="G2" s="85"/>
      <c r="H2" s="85"/>
      <c r="I2" s="86"/>
    </row>
    <row r="3" spans="1:9" ht="15">
      <c r="A3" s="27"/>
      <c r="B3" s="28" t="s">
        <v>173</v>
      </c>
      <c r="C3" s="29"/>
      <c r="D3" s="29"/>
      <c r="E3" s="29"/>
      <c r="F3" s="30"/>
      <c r="G3" s="30"/>
      <c r="H3" s="31"/>
      <c r="I3" s="32"/>
    </row>
    <row r="4" spans="1:9" ht="15">
      <c r="A4" s="27"/>
      <c r="B4" s="33"/>
      <c r="C4" s="34" t="s">
        <v>174</v>
      </c>
      <c r="D4" s="34"/>
      <c r="E4" s="34"/>
      <c r="F4" s="34"/>
      <c r="G4" s="34"/>
      <c r="H4" s="35"/>
      <c r="I4" s="32"/>
    </row>
    <row r="5" spans="1:9" ht="15">
      <c r="A5" s="27"/>
      <c r="B5" s="33"/>
      <c r="C5" s="34" t="s">
        <v>175</v>
      </c>
      <c r="D5" s="34"/>
      <c r="E5" s="34"/>
      <c r="F5" s="34"/>
      <c r="G5" s="34"/>
      <c r="H5" s="35"/>
      <c r="I5" s="32"/>
    </row>
    <row r="6" spans="1:9" ht="15">
      <c r="A6" s="27"/>
      <c r="B6" s="33" t="s">
        <v>176</v>
      </c>
      <c r="C6" s="36"/>
      <c r="D6" s="36"/>
      <c r="E6" s="36"/>
      <c r="F6" s="36"/>
      <c r="G6" s="36"/>
      <c r="H6" s="35"/>
      <c r="I6" s="32"/>
    </row>
    <row r="7" spans="1:9" ht="15">
      <c r="A7" s="27"/>
      <c r="B7" s="33"/>
      <c r="C7" s="34"/>
      <c r="D7" s="34" t="s">
        <v>177</v>
      </c>
      <c r="E7" s="34"/>
      <c r="F7" s="36"/>
      <c r="G7" s="36"/>
      <c r="H7" s="35"/>
      <c r="I7" s="32"/>
    </row>
    <row r="8" spans="1:9" ht="15">
      <c r="A8" s="27"/>
      <c r="B8" s="37"/>
      <c r="C8" s="38"/>
      <c r="D8" s="34" t="s">
        <v>178</v>
      </c>
      <c r="E8" s="34"/>
      <c r="F8" s="36"/>
      <c r="G8" s="36"/>
      <c r="H8" s="35"/>
      <c r="I8" s="32"/>
    </row>
    <row r="9" spans="1:9" ht="15">
      <c r="A9" s="27"/>
      <c r="B9" s="39"/>
      <c r="C9" s="40"/>
      <c r="D9" s="40" t="s">
        <v>179</v>
      </c>
      <c r="E9" s="40"/>
      <c r="F9" s="40"/>
      <c r="G9" s="40"/>
      <c r="H9" s="41"/>
      <c r="I9" s="32"/>
    </row>
    <row r="10" spans="1:9" ht="15">
      <c r="A10" s="27"/>
      <c r="B10" s="34" t="s">
        <v>180</v>
      </c>
      <c r="C10" s="34"/>
      <c r="D10" s="34"/>
      <c r="E10" s="34"/>
      <c r="F10" s="34"/>
      <c r="G10" s="34"/>
      <c r="H10" s="34"/>
      <c r="I10" s="32"/>
    </row>
    <row r="11" spans="1:9" ht="15">
      <c r="A11" s="27"/>
      <c r="B11" s="34" t="s">
        <v>229</v>
      </c>
      <c r="C11" s="34"/>
      <c r="D11" s="34"/>
      <c r="E11" s="34"/>
      <c r="F11" s="34"/>
      <c r="G11" s="34"/>
      <c r="H11" s="34"/>
      <c r="I11" s="32"/>
    </row>
    <row r="12" spans="1:9" ht="15">
      <c r="A12" s="27"/>
      <c r="B12" s="34" t="s">
        <v>181</v>
      </c>
      <c r="C12" s="34"/>
      <c r="D12" s="34"/>
      <c r="E12" s="34"/>
      <c r="F12" s="34"/>
      <c r="G12" s="34"/>
      <c r="H12" s="34"/>
      <c r="I12" s="32"/>
    </row>
    <row r="13" spans="1:9" ht="15">
      <c r="A13" s="27"/>
      <c r="B13" s="38" t="s">
        <v>182</v>
      </c>
      <c r="C13" s="34"/>
      <c r="D13" s="34"/>
      <c r="E13" s="34"/>
      <c r="F13" s="34"/>
      <c r="G13" s="34"/>
      <c r="H13" s="34"/>
      <c r="I13" s="32"/>
    </row>
    <row r="14" spans="1:9" ht="15">
      <c r="A14" s="27"/>
      <c r="B14" s="38" t="s">
        <v>183</v>
      </c>
      <c r="C14" s="34"/>
      <c r="D14" s="34"/>
      <c r="E14" s="34"/>
      <c r="F14" s="34"/>
      <c r="G14" s="34"/>
      <c r="H14" s="34"/>
      <c r="I14" s="32"/>
    </row>
    <row r="15" spans="1:9" ht="15">
      <c r="A15" s="27"/>
      <c r="B15" s="34" t="s">
        <v>184</v>
      </c>
      <c r="C15" s="34"/>
      <c r="D15" s="34"/>
      <c r="E15" s="34"/>
      <c r="F15" s="34"/>
      <c r="G15" s="34"/>
      <c r="H15" s="34"/>
      <c r="I15" s="32"/>
    </row>
    <row r="16" spans="1:9" ht="15">
      <c r="A16" s="27"/>
      <c r="B16" s="38" t="s">
        <v>185</v>
      </c>
      <c r="C16" s="34"/>
      <c r="D16" s="34"/>
      <c r="E16" s="34"/>
      <c r="F16" s="34"/>
      <c r="G16" s="34"/>
      <c r="H16" s="34"/>
      <c r="I16" s="32"/>
    </row>
    <row r="17" spans="1:9" ht="15">
      <c r="A17" s="27"/>
      <c r="B17" s="38" t="s">
        <v>186</v>
      </c>
      <c r="C17" s="34"/>
      <c r="D17" s="34"/>
      <c r="E17" s="34"/>
      <c r="F17" s="34"/>
      <c r="G17" s="34"/>
      <c r="H17" s="34"/>
      <c r="I17" s="32"/>
    </row>
    <row r="18" spans="1:9" ht="15">
      <c r="A18" s="27"/>
      <c r="B18" s="38" t="s">
        <v>187</v>
      </c>
      <c r="C18" s="34"/>
      <c r="D18" s="34"/>
      <c r="E18" s="34"/>
      <c r="F18" s="34"/>
      <c r="G18" s="34"/>
      <c r="H18" s="34"/>
      <c r="I18" s="32"/>
    </row>
    <row r="19" spans="1:9" ht="15">
      <c r="A19" s="27"/>
      <c r="B19" s="38" t="s">
        <v>188</v>
      </c>
      <c r="C19" s="34"/>
      <c r="D19" s="34"/>
      <c r="E19" s="34"/>
      <c r="F19" s="34"/>
      <c r="G19" s="34"/>
      <c r="H19" s="34"/>
      <c r="I19" s="32"/>
    </row>
    <row r="20" spans="1:9" ht="15">
      <c r="A20" s="27"/>
      <c r="B20" s="38" t="s">
        <v>230</v>
      </c>
      <c r="C20" s="34"/>
      <c r="D20" s="34"/>
      <c r="E20" s="34"/>
      <c r="F20" s="34"/>
      <c r="G20" s="34"/>
      <c r="H20" s="34"/>
      <c r="I20" s="32"/>
    </row>
    <row r="21" spans="1:9" ht="15">
      <c r="A21" s="27"/>
      <c r="B21" s="38" t="s">
        <v>231</v>
      </c>
      <c r="C21" s="3"/>
      <c r="D21" s="3"/>
      <c r="E21" s="3"/>
      <c r="F21" s="3"/>
      <c r="G21" s="3"/>
      <c r="H21" s="3"/>
      <c r="I21" s="3"/>
    </row>
    <row r="22" spans="1:9" ht="15">
      <c r="A22" s="27"/>
      <c r="B22" s="38"/>
      <c r="C22" s="3"/>
      <c r="D22" s="3"/>
      <c r="E22" s="3"/>
      <c r="F22" s="3"/>
      <c r="G22" s="3"/>
      <c r="H22" s="3"/>
      <c r="I22" s="3"/>
    </row>
    <row r="23" spans="1:9" ht="15">
      <c r="A23" s="27"/>
      <c r="B23" s="38" t="s">
        <v>232</v>
      </c>
      <c r="C23" s="34"/>
      <c r="D23" s="34"/>
      <c r="E23" s="34"/>
      <c r="F23" s="34"/>
      <c r="G23" s="34"/>
      <c r="H23" s="34"/>
      <c r="I23" s="32"/>
    </row>
    <row r="24" spans="1:9" ht="15">
      <c r="A24" s="27"/>
      <c r="B24" s="38" t="s">
        <v>233</v>
      </c>
      <c r="C24" s="34"/>
      <c r="D24" s="34"/>
      <c r="E24" s="34"/>
      <c r="F24" s="34"/>
      <c r="G24" s="34"/>
      <c r="H24" s="34"/>
      <c r="I24" s="32"/>
    </row>
    <row r="25" spans="1:9" ht="15">
      <c r="A25" s="27"/>
      <c r="B25" s="38" t="s">
        <v>234</v>
      </c>
      <c r="C25" s="34"/>
      <c r="D25" s="34"/>
      <c r="E25" s="34"/>
      <c r="F25" s="34"/>
      <c r="G25" s="34"/>
      <c r="H25" s="34"/>
      <c r="I25" s="32"/>
    </row>
    <row r="26" spans="1:9" ht="15">
      <c r="A26" s="27"/>
      <c r="B26" s="38" t="s">
        <v>235</v>
      </c>
      <c r="C26" s="34"/>
      <c r="D26" s="34"/>
      <c r="E26" s="34"/>
      <c r="F26" s="34"/>
      <c r="G26" s="34"/>
      <c r="H26" s="34"/>
      <c r="I26" s="32"/>
    </row>
    <row r="27" spans="1:9" ht="15">
      <c r="A27" s="27"/>
      <c r="B27" s="38" t="s">
        <v>189</v>
      </c>
      <c r="C27" s="34"/>
      <c r="D27" s="34"/>
      <c r="E27" s="34"/>
      <c r="F27" s="34"/>
      <c r="G27" s="34"/>
      <c r="H27" s="34"/>
      <c r="I27" s="32"/>
    </row>
    <row r="28" spans="1:9" ht="15">
      <c r="A28" s="27"/>
      <c r="B28" s="38" t="s">
        <v>236</v>
      </c>
      <c r="C28" s="34"/>
      <c r="D28" s="34"/>
      <c r="E28" s="34"/>
      <c r="F28" s="38"/>
      <c r="G28" s="34"/>
      <c r="H28" s="34"/>
      <c r="I28" s="32"/>
    </row>
    <row r="29" spans="1:9" ht="15">
      <c r="A29" s="27"/>
      <c r="B29" s="38" t="s">
        <v>237</v>
      </c>
      <c r="C29" s="34"/>
      <c r="D29" s="34"/>
      <c r="E29" s="34"/>
      <c r="F29" s="38"/>
      <c r="G29" s="34"/>
      <c r="H29" s="34"/>
      <c r="I29" s="32"/>
    </row>
    <row r="30" spans="1:9" ht="15">
      <c r="A30" s="27"/>
      <c r="B30" s="38" t="s">
        <v>238</v>
      </c>
      <c r="C30" s="34"/>
      <c r="D30" s="34"/>
      <c r="E30" s="34"/>
      <c r="F30" s="34"/>
      <c r="G30" s="34"/>
      <c r="H30" s="34"/>
      <c r="I30" s="32"/>
    </row>
    <row r="31" spans="1:9" ht="15">
      <c r="A31" s="27"/>
      <c r="B31" s="38" t="s">
        <v>239</v>
      </c>
      <c r="C31" s="34"/>
      <c r="D31" s="34"/>
      <c r="E31" s="34"/>
      <c r="F31" s="34"/>
      <c r="G31" s="34"/>
      <c r="H31" s="34"/>
      <c r="I31" s="32"/>
    </row>
    <row r="32" spans="1:9" ht="15">
      <c r="A32" s="27"/>
      <c r="B32" s="38" t="s">
        <v>240</v>
      </c>
      <c r="C32" s="34"/>
      <c r="D32" s="34"/>
      <c r="E32" s="34"/>
      <c r="F32" s="34"/>
      <c r="G32" s="34"/>
      <c r="H32" s="34"/>
      <c r="I32" s="32"/>
    </row>
    <row r="33" spans="1:9" ht="15">
      <c r="A33" s="27"/>
      <c r="B33" s="38" t="s">
        <v>241</v>
      </c>
      <c r="C33" s="34"/>
      <c r="D33" s="34"/>
      <c r="E33" s="34"/>
      <c r="F33" s="34"/>
      <c r="G33" s="34"/>
      <c r="H33" s="34"/>
      <c r="I33" s="32"/>
    </row>
    <row r="34" spans="1:9" ht="15">
      <c r="A34" s="27"/>
      <c r="B34" s="38"/>
      <c r="C34" s="34"/>
      <c r="D34" s="34"/>
      <c r="E34" s="34"/>
      <c r="F34" s="34"/>
      <c r="G34" s="34"/>
      <c r="H34" s="34"/>
      <c r="I34" s="32"/>
    </row>
    <row r="35" spans="1:9" ht="15">
      <c r="A35" s="27"/>
      <c r="B35" s="38" t="s">
        <v>242</v>
      </c>
      <c r="C35" s="34"/>
      <c r="D35" s="34"/>
      <c r="E35" s="34"/>
      <c r="F35" s="34"/>
      <c r="G35" s="34"/>
      <c r="H35" s="34"/>
      <c r="I35" s="32"/>
    </row>
    <row r="36" spans="1:9" ht="15">
      <c r="A36" s="27"/>
      <c r="B36" s="38" t="s">
        <v>243</v>
      </c>
      <c r="C36" s="34"/>
      <c r="D36" s="34"/>
      <c r="E36" s="34"/>
      <c r="F36" s="34"/>
      <c r="G36" s="34"/>
      <c r="H36" s="34"/>
      <c r="I36" s="32"/>
    </row>
    <row r="37" spans="1:9" ht="15">
      <c r="A37" s="27"/>
      <c r="B37" s="38" t="s">
        <v>244</v>
      </c>
      <c r="C37" s="34"/>
      <c r="D37" s="34"/>
      <c r="E37" s="34"/>
      <c r="F37" s="34"/>
      <c r="G37" s="34"/>
      <c r="H37" s="34"/>
      <c r="I37" s="32"/>
    </row>
    <row r="38" spans="1:9" ht="15">
      <c r="A38" s="27"/>
      <c r="B38" s="38" t="s">
        <v>190</v>
      </c>
      <c r="C38" s="34"/>
      <c r="D38" s="34"/>
      <c r="E38" s="34"/>
      <c r="F38" s="34"/>
      <c r="G38" s="34"/>
      <c r="H38" s="34"/>
      <c r="I38" s="32"/>
    </row>
    <row r="39" spans="1:9" ht="15">
      <c r="A39" s="27"/>
      <c r="B39" s="38" t="s">
        <v>245</v>
      </c>
      <c r="C39" s="34"/>
      <c r="D39" s="34"/>
      <c r="E39" s="34"/>
      <c r="F39" s="34"/>
      <c r="G39" s="34"/>
      <c r="H39" s="34"/>
      <c r="I39" s="32"/>
    </row>
    <row r="40" spans="1:9" ht="15">
      <c r="A40" s="27"/>
      <c r="B40" s="38" t="s">
        <v>249</v>
      </c>
      <c r="C40" s="34"/>
      <c r="D40" s="34"/>
      <c r="E40" s="34"/>
      <c r="F40" s="34"/>
      <c r="G40" s="34"/>
      <c r="H40" s="34"/>
      <c r="I40" s="32"/>
    </row>
    <row r="41" spans="1:9" ht="15">
      <c r="A41" s="27"/>
      <c r="B41" s="38" t="s">
        <v>246</v>
      </c>
      <c r="C41" s="34"/>
      <c r="D41" s="34"/>
      <c r="E41" s="34"/>
      <c r="F41" s="34"/>
      <c r="G41" s="34"/>
      <c r="H41" s="34"/>
      <c r="I41" s="32"/>
    </row>
    <row r="42" spans="1:9" ht="15">
      <c r="A42" s="27"/>
      <c r="B42" s="38" t="s">
        <v>191</v>
      </c>
      <c r="C42" s="34"/>
      <c r="D42" s="34"/>
      <c r="E42" s="34"/>
      <c r="F42" s="34"/>
      <c r="G42" s="34"/>
      <c r="H42" s="34"/>
      <c r="I42" s="32"/>
    </row>
    <row r="43" spans="1:9" ht="15">
      <c r="A43" s="27"/>
      <c r="B43" s="38" t="s">
        <v>247</v>
      </c>
      <c r="C43" s="34"/>
      <c r="D43" s="34"/>
      <c r="E43" s="34"/>
      <c r="F43" s="34"/>
      <c r="G43" s="34"/>
      <c r="H43" s="34"/>
      <c r="I43" s="32"/>
    </row>
    <row r="44" spans="1:9" ht="15">
      <c r="A44" s="27"/>
      <c r="B44" s="38" t="s">
        <v>248</v>
      </c>
      <c r="C44" s="34"/>
      <c r="D44" s="34"/>
      <c r="E44" s="34"/>
      <c r="F44" s="34"/>
      <c r="G44" s="34"/>
      <c r="H44" s="34"/>
      <c r="I44" s="34"/>
    </row>
    <row r="45" spans="1:9" ht="15">
      <c r="A45" s="27"/>
      <c r="B45" s="38" t="s">
        <v>250</v>
      </c>
      <c r="C45" s="34"/>
      <c r="D45" s="3"/>
      <c r="E45" s="3"/>
      <c r="F45" s="3"/>
      <c r="G45" s="3"/>
      <c r="H45" s="3"/>
      <c r="I45" s="3"/>
    </row>
    <row r="46" spans="1:9" ht="15">
      <c r="A46" s="27"/>
      <c r="B46" s="3" t="s">
        <v>192</v>
      </c>
      <c r="C46" s="3"/>
      <c r="D46" s="3"/>
      <c r="E46" s="3"/>
      <c r="F46" s="3"/>
      <c r="G46" s="3"/>
      <c r="H46" s="3"/>
      <c r="I46" s="3"/>
    </row>
    <row r="47" spans="1:9" ht="15">
      <c r="A47" s="27"/>
      <c r="B47" s="3" t="s">
        <v>251</v>
      </c>
      <c r="C47" s="3"/>
      <c r="D47" s="3"/>
      <c r="E47" s="3"/>
      <c r="F47" s="3"/>
      <c r="G47" s="3"/>
      <c r="H47" s="3"/>
      <c r="I47" s="3"/>
    </row>
    <row r="48" spans="1:9" ht="15">
      <c r="A48" s="27"/>
      <c r="B48" s="3" t="s">
        <v>252</v>
      </c>
      <c r="C48" s="3"/>
      <c r="D48" s="3"/>
      <c r="E48" s="3"/>
      <c r="F48" s="3"/>
      <c r="G48" s="3"/>
      <c r="H48" s="3"/>
      <c r="I48" s="3"/>
    </row>
    <row r="49" spans="1:9" ht="15">
      <c r="A49" s="42"/>
      <c r="B49" s="3" t="s">
        <v>253</v>
      </c>
      <c r="C49" s="3"/>
      <c r="D49" s="3"/>
      <c r="E49" s="3"/>
      <c r="F49" s="3"/>
      <c r="G49" s="3"/>
      <c r="H49" s="3"/>
      <c r="I49" s="3"/>
    </row>
    <row r="50" spans="1:9" ht="15">
      <c r="A50" s="3"/>
      <c r="B50" s="3"/>
      <c r="C50" s="3"/>
      <c r="D50" s="3"/>
      <c r="E50" s="3"/>
      <c r="F50" s="3"/>
      <c r="G50" s="3"/>
      <c r="H50" s="3"/>
      <c r="I50" s="3"/>
    </row>
    <row r="51" spans="1:9" ht="15">
      <c r="A51" s="3"/>
      <c r="B51" s="3"/>
      <c r="C51" s="3"/>
      <c r="D51" s="3"/>
      <c r="E51" s="3"/>
      <c r="F51" s="3"/>
      <c r="G51" s="3" t="s">
        <v>193</v>
      </c>
      <c r="H51" s="3"/>
      <c r="I51" s="3"/>
    </row>
    <row r="52" spans="1:9" ht="15">
      <c r="A52" s="3"/>
      <c r="B52" s="3"/>
      <c r="C52" s="3"/>
      <c r="D52" s="3"/>
      <c r="E52" s="3"/>
      <c r="F52" s="3"/>
      <c r="G52" s="3" t="s">
        <v>194</v>
      </c>
      <c r="H52" s="3" t="s">
        <v>195</v>
      </c>
      <c r="I52" s="3"/>
    </row>
    <row r="53" spans="1:3" ht="15">
      <c r="A53" s="3"/>
      <c r="B53" s="3"/>
      <c r="C53" s="3"/>
    </row>
  </sheetData>
  <sheetProtection/>
  <mergeCells count="1">
    <mergeCell ref="A2:I2"/>
  </mergeCells>
  <printOptions/>
  <pageMargins left="0.39" right="0.25" top="0.4" bottom="0.23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6"/>
  <sheetViews>
    <sheetView tabSelected="1" zoomScalePageLayoutView="0" workbookViewId="0" topLeftCell="B38">
      <selection activeCell="H46" sqref="H46"/>
    </sheetView>
  </sheetViews>
  <sheetFormatPr defaultColWidth="9.140625" defaultRowHeight="15"/>
  <cols>
    <col min="1" max="1" width="0.5625" style="0" hidden="1" customWidth="1"/>
  </cols>
  <sheetData>
    <row r="2" spans="1:11" ht="15">
      <c r="A2" s="3"/>
      <c r="B2" s="43"/>
      <c r="C2" s="44"/>
      <c r="D2" s="44"/>
      <c r="E2" s="44"/>
      <c r="F2" s="44"/>
      <c r="G2" s="44"/>
      <c r="H2" s="44"/>
      <c r="I2" s="44"/>
      <c r="J2" s="44"/>
      <c r="K2" s="45"/>
    </row>
    <row r="3" spans="1:11" ht="15">
      <c r="A3" s="46"/>
      <c r="B3" s="47"/>
      <c r="C3" s="48" t="s">
        <v>196</v>
      </c>
      <c r="D3" s="48"/>
      <c r="E3" s="48"/>
      <c r="F3" s="49" t="s">
        <v>197</v>
      </c>
      <c r="G3" s="50"/>
      <c r="H3" s="51"/>
      <c r="I3" s="49"/>
      <c r="J3" s="48"/>
      <c r="K3" s="52"/>
    </row>
    <row r="4" spans="1:11" ht="15">
      <c r="A4" s="46"/>
      <c r="B4" s="47"/>
      <c r="C4" s="48" t="s">
        <v>198</v>
      </c>
      <c r="D4" s="48"/>
      <c r="E4" s="48"/>
      <c r="F4" s="49" t="s">
        <v>199</v>
      </c>
      <c r="G4" s="53"/>
      <c r="H4" s="54"/>
      <c r="I4" s="55"/>
      <c r="J4" s="55"/>
      <c r="K4" s="52"/>
    </row>
    <row r="5" spans="1:11" ht="15">
      <c r="A5" s="46"/>
      <c r="B5" s="47"/>
      <c r="C5" s="48" t="s">
        <v>200</v>
      </c>
      <c r="D5" s="48"/>
      <c r="E5" s="48"/>
      <c r="F5" s="56" t="s">
        <v>201</v>
      </c>
      <c r="G5" s="49"/>
      <c r="H5" s="49"/>
      <c r="I5" s="49"/>
      <c r="J5" s="49"/>
      <c r="K5" s="52"/>
    </row>
    <row r="6" spans="1:11" ht="15">
      <c r="A6" s="46"/>
      <c r="B6" s="47"/>
      <c r="C6" s="48"/>
      <c r="D6" s="48"/>
      <c r="E6" s="48"/>
      <c r="F6" s="48"/>
      <c r="G6" s="48"/>
      <c r="H6" s="57"/>
      <c r="I6" s="57"/>
      <c r="J6" s="55"/>
      <c r="K6" s="52"/>
    </row>
    <row r="7" spans="1:11" ht="15">
      <c r="A7" s="46"/>
      <c r="B7" s="47"/>
      <c r="C7" s="48" t="s">
        <v>202</v>
      </c>
      <c r="D7" s="48"/>
      <c r="E7" s="48"/>
      <c r="F7" s="49"/>
      <c r="G7" s="58"/>
      <c r="H7" s="48"/>
      <c r="I7" s="48"/>
      <c r="J7" s="48"/>
      <c r="K7" s="52"/>
    </row>
    <row r="8" spans="1:11" ht="15">
      <c r="A8" s="46"/>
      <c r="B8" s="47"/>
      <c r="C8" s="48" t="s">
        <v>203</v>
      </c>
      <c r="D8" s="48"/>
      <c r="E8" s="48"/>
      <c r="F8" s="56"/>
      <c r="G8" s="59"/>
      <c r="H8" s="48"/>
      <c r="I8" s="48"/>
      <c r="J8" s="48"/>
      <c r="K8" s="52"/>
    </row>
    <row r="9" spans="1:11" ht="15">
      <c r="A9" s="46"/>
      <c r="B9" s="47"/>
      <c r="C9" s="48"/>
      <c r="D9" s="48"/>
      <c r="E9" s="48"/>
      <c r="F9" s="48"/>
      <c r="G9" s="48"/>
      <c r="H9" s="48"/>
      <c r="I9" s="48"/>
      <c r="J9" s="48"/>
      <c r="K9" s="52"/>
    </row>
    <row r="10" spans="1:11" ht="15">
      <c r="A10" s="46"/>
      <c r="B10" s="47"/>
      <c r="C10" s="48" t="s">
        <v>204</v>
      </c>
      <c r="D10" s="48"/>
      <c r="E10" s="48"/>
      <c r="F10" s="49" t="s">
        <v>205</v>
      </c>
      <c r="G10" s="49"/>
      <c r="H10" s="49"/>
      <c r="I10" s="49"/>
      <c r="J10" s="49"/>
      <c r="K10" s="52"/>
    </row>
    <row r="11" spans="1:11" ht="15">
      <c r="A11" s="46"/>
      <c r="B11" s="47"/>
      <c r="C11" s="48"/>
      <c r="D11" s="48"/>
      <c r="E11" s="48"/>
      <c r="F11" s="56"/>
      <c r="G11" s="56"/>
      <c r="H11" s="56"/>
      <c r="I11" s="56"/>
      <c r="J11" s="56"/>
      <c r="K11" s="52"/>
    </row>
    <row r="12" spans="1:11" ht="15">
      <c r="A12" s="46"/>
      <c r="B12" s="47"/>
      <c r="C12" s="48"/>
      <c r="D12" s="48"/>
      <c r="E12" s="48"/>
      <c r="F12" s="56"/>
      <c r="G12" s="56"/>
      <c r="H12" s="56"/>
      <c r="I12" s="56"/>
      <c r="J12" s="56"/>
      <c r="K12" s="52"/>
    </row>
    <row r="13" spans="1:11" ht="15">
      <c r="A13" s="3"/>
      <c r="B13" s="27"/>
      <c r="C13" s="34"/>
      <c r="D13" s="34"/>
      <c r="E13" s="34"/>
      <c r="F13" s="34"/>
      <c r="G13" s="34"/>
      <c r="H13" s="34"/>
      <c r="I13" s="34"/>
      <c r="J13" s="34"/>
      <c r="K13" s="32"/>
    </row>
    <row r="14" spans="1:11" ht="15">
      <c r="A14" s="3"/>
      <c r="B14" s="27"/>
      <c r="C14" s="34"/>
      <c r="D14" s="34"/>
      <c r="E14" s="34"/>
      <c r="F14" s="34"/>
      <c r="G14" s="34"/>
      <c r="H14" s="34"/>
      <c r="I14" s="34"/>
      <c r="J14" s="34"/>
      <c r="K14" s="32"/>
    </row>
    <row r="15" spans="1:11" ht="15">
      <c r="A15" s="3"/>
      <c r="B15" s="27"/>
      <c r="C15" s="34"/>
      <c r="D15" s="34"/>
      <c r="E15" s="34"/>
      <c r="F15" s="34"/>
      <c r="G15" s="34"/>
      <c r="H15" s="34"/>
      <c r="I15" s="34"/>
      <c r="J15" s="34"/>
      <c r="K15" s="32"/>
    </row>
    <row r="16" spans="1:11" ht="15">
      <c r="A16" s="3"/>
      <c r="B16" s="27"/>
      <c r="C16" s="34"/>
      <c r="D16" s="34"/>
      <c r="E16" s="34"/>
      <c r="F16" s="34"/>
      <c r="G16" s="34"/>
      <c r="H16" s="34"/>
      <c r="I16" s="34"/>
      <c r="J16" s="34"/>
      <c r="K16" s="32"/>
    </row>
    <row r="17" spans="1:11" ht="15">
      <c r="A17" s="3"/>
      <c r="B17" s="27"/>
      <c r="C17" s="34"/>
      <c r="D17" s="34"/>
      <c r="E17" s="34"/>
      <c r="F17" s="34"/>
      <c r="G17" s="34"/>
      <c r="H17" s="34"/>
      <c r="I17" s="34"/>
      <c r="J17" s="34"/>
      <c r="K17" s="32"/>
    </row>
    <row r="18" spans="1:11" ht="15">
      <c r="A18" s="3"/>
      <c r="B18" s="27"/>
      <c r="C18" s="3"/>
      <c r="D18" s="34"/>
      <c r="E18" s="34"/>
      <c r="F18" s="34"/>
      <c r="G18" s="34"/>
      <c r="H18" s="34"/>
      <c r="I18" s="34"/>
      <c r="J18" s="34"/>
      <c r="K18" s="32"/>
    </row>
    <row r="19" spans="1:11" ht="15">
      <c r="A19" s="3"/>
      <c r="B19" s="27"/>
      <c r="C19" s="34"/>
      <c r="D19" s="34"/>
      <c r="E19" s="34"/>
      <c r="F19" s="34"/>
      <c r="G19" s="34"/>
      <c r="H19" s="34"/>
      <c r="I19" s="34"/>
      <c r="J19" s="34"/>
      <c r="K19" s="32"/>
    </row>
    <row r="20" spans="1:11" ht="15">
      <c r="A20" s="3"/>
      <c r="B20" s="27"/>
      <c r="C20" s="34"/>
      <c r="D20" s="34"/>
      <c r="E20" s="34"/>
      <c r="F20" s="34"/>
      <c r="G20" s="34"/>
      <c r="H20" s="34"/>
      <c r="I20" s="34"/>
      <c r="J20" s="34"/>
      <c r="K20" s="32"/>
    </row>
    <row r="21" spans="1:11" ht="15">
      <c r="A21" s="3"/>
      <c r="B21" s="27"/>
      <c r="C21" s="34"/>
      <c r="D21" s="34"/>
      <c r="E21" s="34"/>
      <c r="F21" s="34"/>
      <c r="G21" s="34"/>
      <c r="H21" s="34"/>
      <c r="I21" s="34"/>
      <c r="J21" s="34"/>
      <c r="K21" s="32"/>
    </row>
    <row r="22" spans="1:11" ht="33.75">
      <c r="A22" s="3"/>
      <c r="B22" s="91" t="s">
        <v>206</v>
      </c>
      <c r="C22" s="92"/>
      <c r="D22" s="92"/>
      <c r="E22" s="92"/>
      <c r="F22" s="92"/>
      <c r="G22" s="92"/>
      <c r="H22" s="92"/>
      <c r="I22" s="92"/>
      <c r="J22" s="92"/>
      <c r="K22" s="93"/>
    </row>
    <row r="23" spans="1:11" ht="15">
      <c r="A23" s="3"/>
      <c r="B23" s="27"/>
      <c r="C23" s="89" t="s">
        <v>207</v>
      </c>
      <c r="D23" s="89"/>
      <c r="E23" s="89"/>
      <c r="F23" s="89"/>
      <c r="G23" s="89"/>
      <c r="H23" s="89"/>
      <c r="I23" s="89"/>
      <c r="J23" s="89"/>
      <c r="K23" s="32"/>
    </row>
    <row r="24" spans="1:11" ht="15">
      <c r="A24" s="3"/>
      <c r="B24" s="27"/>
      <c r="C24" s="89" t="s">
        <v>208</v>
      </c>
      <c r="D24" s="89"/>
      <c r="E24" s="89"/>
      <c r="F24" s="89"/>
      <c r="G24" s="89"/>
      <c r="H24" s="89"/>
      <c r="I24" s="89"/>
      <c r="J24" s="89"/>
      <c r="K24" s="32"/>
    </row>
    <row r="25" spans="1:11" ht="15">
      <c r="A25" s="3"/>
      <c r="B25" s="27"/>
      <c r="C25" s="34"/>
      <c r="D25" s="34"/>
      <c r="E25" s="34"/>
      <c r="F25" s="34"/>
      <c r="G25" s="34"/>
      <c r="H25" s="34"/>
      <c r="I25" s="34"/>
      <c r="J25" s="34"/>
      <c r="K25" s="32"/>
    </row>
    <row r="26" spans="1:11" ht="15">
      <c r="A26" s="3"/>
      <c r="B26" s="27"/>
      <c r="C26" s="34"/>
      <c r="D26" s="34"/>
      <c r="E26" s="34"/>
      <c r="F26" s="34"/>
      <c r="G26" s="34"/>
      <c r="H26" s="34"/>
      <c r="I26" s="34"/>
      <c r="J26" s="34"/>
      <c r="K26" s="32"/>
    </row>
    <row r="27" spans="1:11" ht="33.75">
      <c r="A27" s="3"/>
      <c r="B27" s="27"/>
      <c r="C27" s="34"/>
      <c r="D27" s="34"/>
      <c r="E27" s="34"/>
      <c r="F27" s="60" t="s">
        <v>209</v>
      </c>
      <c r="G27" s="34"/>
      <c r="H27" s="34"/>
      <c r="I27" s="34"/>
      <c r="J27" s="34"/>
      <c r="K27" s="32"/>
    </row>
    <row r="28" spans="1:11" ht="15">
      <c r="A28" s="3"/>
      <c r="B28" s="27"/>
      <c r="C28" s="34"/>
      <c r="D28" s="34"/>
      <c r="E28" s="34"/>
      <c r="F28" s="34"/>
      <c r="G28" s="34"/>
      <c r="H28" s="34"/>
      <c r="I28" s="34"/>
      <c r="J28" s="34"/>
      <c r="K28" s="32"/>
    </row>
    <row r="29" spans="1:11" ht="15">
      <c r="A29" s="3"/>
      <c r="B29" s="27"/>
      <c r="C29" s="34"/>
      <c r="D29" s="34"/>
      <c r="E29" s="34"/>
      <c r="F29" s="34"/>
      <c r="G29" s="34"/>
      <c r="H29" s="34"/>
      <c r="I29" s="34"/>
      <c r="J29" s="34"/>
      <c r="K29" s="32"/>
    </row>
    <row r="30" spans="1:11" ht="15">
      <c r="A30" s="3"/>
      <c r="B30" s="27"/>
      <c r="C30" s="34"/>
      <c r="D30" s="34"/>
      <c r="E30" s="34"/>
      <c r="F30" s="34"/>
      <c r="G30" s="34"/>
      <c r="H30" s="34"/>
      <c r="I30" s="34"/>
      <c r="J30" s="34"/>
      <c r="K30" s="32"/>
    </row>
    <row r="31" spans="1:11" ht="15">
      <c r="A31" s="3"/>
      <c r="B31" s="27"/>
      <c r="C31" s="34"/>
      <c r="D31" s="34"/>
      <c r="E31" s="34"/>
      <c r="F31" s="34"/>
      <c r="G31" s="34"/>
      <c r="H31" s="34"/>
      <c r="I31" s="34"/>
      <c r="J31" s="34"/>
      <c r="K31" s="32"/>
    </row>
    <row r="32" spans="1:11" ht="15">
      <c r="A32" s="3"/>
      <c r="B32" s="27"/>
      <c r="C32" s="34"/>
      <c r="D32" s="34"/>
      <c r="E32" s="34"/>
      <c r="F32" s="34"/>
      <c r="G32" s="34"/>
      <c r="H32" s="34"/>
      <c r="I32" s="34"/>
      <c r="J32" s="34"/>
      <c r="K32" s="32"/>
    </row>
    <row r="33" spans="1:11" ht="15">
      <c r="A33" s="3"/>
      <c r="B33" s="27"/>
      <c r="C33" s="34"/>
      <c r="D33" s="34"/>
      <c r="E33" s="34"/>
      <c r="F33" s="34"/>
      <c r="G33" s="34"/>
      <c r="H33" s="34"/>
      <c r="I33" s="34"/>
      <c r="J33" s="34"/>
      <c r="K33" s="32"/>
    </row>
    <row r="34" spans="1:11" ht="15">
      <c r="A34" s="3"/>
      <c r="B34" s="27"/>
      <c r="C34" s="34"/>
      <c r="D34" s="34"/>
      <c r="E34" s="34"/>
      <c r="F34" s="34"/>
      <c r="G34" s="34"/>
      <c r="H34" s="34"/>
      <c r="I34" s="34"/>
      <c r="J34" s="34"/>
      <c r="K34" s="32"/>
    </row>
    <row r="35" spans="1:11" ht="15">
      <c r="A35" s="3"/>
      <c r="B35" s="27"/>
      <c r="C35" s="34"/>
      <c r="D35" s="34"/>
      <c r="E35" s="34"/>
      <c r="F35" s="34"/>
      <c r="G35" s="34"/>
      <c r="H35" s="34"/>
      <c r="I35" s="34"/>
      <c r="J35" s="34"/>
      <c r="K35" s="32"/>
    </row>
    <row r="36" spans="1:11" ht="15">
      <c r="A36" s="3"/>
      <c r="B36" s="27"/>
      <c r="C36" s="34"/>
      <c r="D36" s="34"/>
      <c r="E36" s="34"/>
      <c r="F36" s="34"/>
      <c r="G36" s="34"/>
      <c r="H36" s="34"/>
      <c r="I36" s="34"/>
      <c r="J36" s="34"/>
      <c r="K36" s="32"/>
    </row>
    <row r="37" spans="1:11" ht="15">
      <c r="A37" s="46"/>
      <c r="B37" s="47"/>
      <c r="C37" s="48" t="s">
        <v>210</v>
      </c>
      <c r="D37" s="48"/>
      <c r="E37" s="48"/>
      <c r="F37" s="48"/>
      <c r="G37" s="48"/>
      <c r="H37" s="94" t="s">
        <v>211</v>
      </c>
      <c r="I37" s="94"/>
      <c r="J37" s="48"/>
      <c r="K37" s="52"/>
    </row>
    <row r="38" spans="1:11" ht="15">
      <c r="A38" s="46"/>
      <c r="B38" s="47"/>
      <c r="C38" s="48" t="s">
        <v>212</v>
      </c>
      <c r="D38" s="48"/>
      <c r="E38" s="48"/>
      <c r="F38" s="48"/>
      <c r="G38" s="48"/>
      <c r="H38" s="87"/>
      <c r="I38" s="87"/>
      <c r="J38" s="48"/>
      <c r="K38" s="52"/>
    </row>
    <row r="39" spans="1:11" ht="15">
      <c r="A39" s="46"/>
      <c r="B39" s="47"/>
      <c r="C39" s="48" t="s">
        <v>213</v>
      </c>
      <c r="D39" s="48"/>
      <c r="E39" s="48"/>
      <c r="F39" s="48"/>
      <c r="G39" s="48"/>
      <c r="H39" s="87" t="s">
        <v>214</v>
      </c>
      <c r="I39" s="87"/>
      <c r="J39" s="48"/>
      <c r="K39" s="52"/>
    </row>
    <row r="40" spans="1:11" ht="15">
      <c r="A40" s="46"/>
      <c r="B40" s="47"/>
      <c r="C40" s="48" t="s">
        <v>215</v>
      </c>
      <c r="D40" s="48"/>
      <c r="E40" s="48"/>
      <c r="F40" s="48"/>
      <c r="G40" s="48"/>
      <c r="H40" s="87"/>
      <c r="I40" s="87"/>
      <c r="J40" s="48"/>
      <c r="K40" s="52"/>
    </row>
    <row r="41" spans="1:11" ht="15">
      <c r="A41" s="3"/>
      <c r="B41" s="27"/>
      <c r="C41" s="34"/>
      <c r="D41" s="34"/>
      <c r="E41" s="34"/>
      <c r="F41" s="34"/>
      <c r="G41" s="34"/>
      <c r="H41" s="34"/>
      <c r="I41" s="34"/>
      <c r="J41" s="34"/>
      <c r="K41" s="32"/>
    </row>
    <row r="42" spans="1:11" ht="15.75">
      <c r="A42" s="61"/>
      <c r="B42" s="62"/>
      <c r="C42" s="48" t="s">
        <v>216</v>
      </c>
      <c r="D42" s="48"/>
      <c r="E42" s="48"/>
      <c r="F42" s="48"/>
      <c r="G42" s="59" t="s">
        <v>217</v>
      </c>
      <c r="H42" s="88" t="s">
        <v>226</v>
      </c>
      <c r="I42" s="89"/>
      <c r="J42" s="63"/>
      <c r="K42" s="64"/>
    </row>
    <row r="43" spans="1:11" ht="15.75">
      <c r="A43" s="61"/>
      <c r="B43" s="62"/>
      <c r="C43" s="48"/>
      <c r="D43" s="48"/>
      <c r="E43" s="48"/>
      <c r="F43" s="48"/>
      <c r="G43" s="59" t="s">
        <v>218</v>
      </c>
      <c r="H43" s="90" t="s">
        <v>227</v>
      </c>
      <c r="I43" s="89"/>
      <c r="J43" s="63"/>
      <c r="K43" s="64"/>
    </row>
    <row r="44" spans="1:11" ht="15.75">
      <c r="A44" s="61"/>
      <c r="B44" s="62"/>
      <c r="C44" s="48"/>
      <c r="D44" s="48"/>
      <c r="E44" s="48"/>
      <c r="F44" s="48"/>
      <c r="G44" s="59"/>
      <c r="H44" s="59"/>
      <c r="I44" s="59"/>
      <c r="J44" s="63"/>
      <c r="K44" s="64"/>
    </row>
    <row r="45" spans="1:11" ht="15.75">
      <c r="A45" s="61"/>
      <c r="B45" s="62"/>
      <c r="C45" s="48" t="s">
        <v>219</v>
      </c>
      <c r="D45" s="48"/>
      <c r="E45" s="48"/>
      <c r="F45" s="59"/>
      <c r="G45" s="48"/>
      <c r="H45" s="49" t="s">
        <v>228</v>
      </c>
      <c r="I45" s="49"/>
      <c r="J45" s="63"/>
      <c r="K45" s="64"/>
    </row>
    <row r="46" spans="1:11" ht="15">
      <c r="A46" s="3"/>
      <c r="B46" s="42"/>
      <c r="C46" s="65"/>
      <c r="D46" s="65"/>
      <c r="E46" s="65"/>
      <c r="F46" s="65"/>
      <c r="G46" s="65"/>
      <c r="H46" s="65"/>
      <c r="I46" s="65"/>
      <c r="J46" s="65"/>
      <c r="K46" s="66"/>
    </row>
  </sheetData>
  <sheetProtection/>
  <mergeCells count="9">
    <mergeCell ref="H40:I40"/>
    <mergeCell ref="H42:I42"/>
    <mergeCell ref="H43:I43"/>
    <mergeCell ref="B22:K22"/>
    <mergeCell ref="C23:J23"/>
    <mergeCell ref="C24:J24"/>
    <mergeCell ref="H37:I37"/>
    <mergeCell ref="H38:I38"/>
    <mergeCell ref="H39:I3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</dc:creator>
  <cp:keywords/>
  <dc:description/>
  <cp:lastModifiedBy>marjan</cp:lastModifiedBy>
  <cp:lastPrinted>1980-01-09T02:47:56Z</cp:lastPrinted>
  <dcterms:created xsi:type="dcterms:W3CDTF">2014-03-12T21:35:24Z</dcterms:created>
  <dcterms:modified xsi:type="dcterms:W3CDTF">2014-07-14T14:00:10Z</dcterms:modified>
  <cp:category/>
  <cp:version/>
  <cp:contentType/>
  <cp:contentStatus/>
</cp:coreProperties>
</file>