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95" windowWidth="15195" windowHeight="11640" tabRatio="956" activeTab="0"/>
  </bookViews>
  <sheets>
    <sheet name="Kopertina " sheetId="1" r:id="rId1"/>
    <sheet name="AKTIVI " sheetId="2" r:id="rId2"/>
    <sheet name="PASIVI " sheetId="3" r:id="rId3"/>
    <sheet name="Ardh e shp - natyres" sheetId="4" r:id="rId4"/>
    <sheet name=" Fluksit mon - direkte" sheetId="5" r:id="rId5"/>
    <sheet name="Pasq e ndrysh te kap 2" sheetId="6" r:id="rId6"/>
    <sheet name="Shenit Shpjeguse" sheetId="7" r:id="rId7"/>
    <sheet name="Shenimet Shpjeg" sheetId="8" r:id="rId8"/>
    <sheet name="U" sheetId="9" r:id="rId9"/>
    <sheet name="A1" sheetId="10" r:id="rId10"/>
    <sheet name="A2" sheetId="11" r:id="rId11"/>
    <sheet name="C1" sheetId="12" r:id="rId12"/>
    <sheet name="D4" sheetId="13" r:id="rId13"/>
    <sheet name="M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<sst xmlns="http://schemas.openxmlformats.org/spreadsheetml/2006/main" count="414" uniqueCount="322">
  <si>
    <t xml:space="preserve">Pasqyra Financiare  te Vitit  </t>
  </si>
  <si>
    <t>Nr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</si>
  <si>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</si>
  <si>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</si>
  <si>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</si>
  <si>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</si>
  <si>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</si>
  <si>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</si>
  <si>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>II</t>
  </si>
  <si>
    <t xml:space="preserve">2 - Huamarjet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</si>
  <si>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</si>
  <si>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</si>
  <si>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</si>
  <si>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</si>
  <si>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</si>
  <si>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</si>
  <si>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</si>
  <si>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</si>
  <si>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 xml:space="preserve">&gt; Dividente per tu paguar </t>
  </si>
  <si>
    <t xml:space="preserve">4 - Grantet  dhe te ardhura te shtyra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</si>
  <si>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</si>
  <si>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</si>
  <si>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</si>
  <si>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</si>
  <si>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</si>
  <si>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</si>
  <si>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</si>
  <si>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</si>
  <si>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</si>
  <si>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</si>
  <si>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</si>
  <si>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7 - Rezervat Ligjore</t>
  </si>
  <si>
    <t>8 - rezerva te tjera</t>
  </si>
  <si>
    <t xml:space="preserve">9 - Fitime te pashperndara </t>
  </si>
  <si>
    <t>10 - Fitime ( Humbja ) e vitit financiar</t>
  </si>
  <si>
    <t>sqarim ;</t>
  </si>
  <si>
    <t>Plotesimi I te dhenave ne kete pjese duhet te behet sipas kerkesave e struktures standarte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</si>
  <si>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</si>
  <si>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</si>
  <si>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</si>
  <si>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</si>
  <si>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</si>
  <si>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C1</t>
  </si>
  <si>
    <t xml:space="preserve">5 - Provizionet Afatshkurtera </t>
  </si>
  <si>
    <t>M1</t>
  </si>
  <si>
    <t>P</t>
  </si>
  <si>
    <t>Shoqeria</t>
  </si>
  <si>
    <t xml:space="preserve">SHENIMET SHPJEGUSE </t>
  </si>
  <si>
    <t>Shenime te tjera shpjeguese .</t>
  </si>
  <si>
    <t>Dhenia e shenimeve shpjeguese ne kete pjese eshte pjese e detyrueshme sipas S K K 2 .</t>
  </si>
  <si>
    <t>te percaktuara ne S K K 2  e konkretisht paragrafeve 49 - 55. radha e dhenies te shpjegimeve duhet te jete:</t>
  </si>
  <si>
    <t>T</t>
  </si>
  <si>
    <t xml:space="preserve">S H U M A </t>
  </si>
  <si>
    <t>SHUMA</t>
  </si>
  <si>
    <t>NR</t>
  </si>
  <si>
    <t>Emertiimi I bankes</t>
  </si>
  <si>
    <t xml:space="preserve">Gjendje </t>
  </si>
  <si>
    <t xml:space="preserve">Hyrjet </t>
  </si>
  <si>
    <t xml:space="preserve">Daljet </t>
  </si>
  <si>
    <t xml:space="preserve">L E K E </t>
  </si>
  <si>
    <t xml:space="preserve">T O T A L I  EURO + LEKE </t>
  </si>
  <si>
    <t xml:space="preserve">Emertimi I mallrave </t>
  </si>
  <si>
    <t>Nj mat</t>
  </si>
  <si>
    <t>sasia</t>
  </si>
  <si>
    <t xml:space="preserve">V R N </t>
  </si>
  <si>
    <t xml:space="preserve">DERIVATET DHE KAPITALI </t>
  </si>
  <si>
    <t xml:space="preserve">Detyrimet Afatshkurtera </t>
  </si>
  <si>
    <t xml:space="preserve">1. - Derivatet </t>
  </si>
  <si>
    <t xml:space="preserve"> &gt; Huate dhe  obligacionet afatshkurtera</t>
  </si>
  <si>
    <t xml:space="preserve"> &gt;Kthimet/ Ripagesat e huave afatgjata</t>
  </si>
  <si>
    <t xml:space="preserve">&gt; Bono te kovertushme </t>
  </si>
  <si>
    <t xml:space="preserve"> &gt;  Huara te tjera </t>
  </si>
  <si>
    <t xml:space="preserve">&gt;   Parapagimet  e arketimeve </t>
  </si>
  <si>
    <t xml:space="preserve">DETYRIMET   AFATGJATA </t>
  </si>
  <si>
    <t xml:space="preserve">3  - Provizionet   Afatgjata </t>
  </si>
  <si>
    <t>TOTALI I  DETYRIMEVE  ( I +  II )</t>
  </si>
  <si>
    <t>TOTALI I DETYRIMEVE  DHE KAPITALIT( I + II + III)</t>
  </si>
  <si>
    <t xml:space="preserve">11.- Te ardhura te regjistr avance 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</si>
  <si>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</si>
  <si>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</si>
  <si>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</si>
  <si>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</si>
  <si>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</si>
  <si>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</si>
  <si>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</si>
  <si>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</si>
  <si>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</si>
  <si>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</si>
  <si>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</si>
  <si>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</si>
  <si>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</si>
  <si>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</si>
  <si>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</si>
  <si>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</si>
  <si>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</si>
  <si>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</si>
  <si>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</si>
  <si>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</si>
  <si>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</si>
  <si>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</si>
  <si>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</si>
  <si>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</si>
  <si>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</si>
  <si>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</si>
  <si>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</si>
  <si>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</si>
  <si>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</si>
  <si>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</si>
  <si>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</si>
  <si>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</si>
  <si>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</si>
  <si>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</si>
  <si>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</si>
  <si>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</si>
  <si>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</si>
  <si>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</si>
  <si>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</si>
  <si>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</si>
  <si>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</si>
  <si>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</si>
  <si>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</si>
  <si>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</si>
  <si>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</si>
  <si>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</si>
  <si>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r>
      <t xml:space="preserve">Ne  analize  </t>
    </r>
    <r>
      <rPr>
        <b/>
        <sz val="10"/>
        <rFont val="Arial"/>
        <family val="2"/>
      </rPr>
      <t>SHIF PASQYRAT ANALITIKE TE LLOGARIVE  QE U PERGJIGJEN NGJARJEVE</t>
    </r>
    <r>
      <rPr>
        <sz val="10"/>
        <rFont val="Arial"/>
        <family val="2"/>
      </rPr>
      <t xml:space="preserve"> </t>
    </r>
  </si>
  <si>
    <r>
      <t>E VEPRIMEVE KONTABEL  . ANALITIKISHT SIPAS  SHENIMEVE NE PASQYRAT FINANCIARE</t>
    </r>
    <r>
      <rPr>
        <sz val="10"/>
        <rFont val="Arial"/>
        <family val="2"/>
      </rPr>
      <t xml:space="preserve"> .</t>
    </r>
  </si>
  <si>
    <t xml:space="preserve">  6  - Provizionet </t>
  </si>
  <si>
    <t>Euro</t>
  </si>
  <si>
    <t xml:space="preserve">PASQYRAT  FINANCIARE </t>
  </si>
  <si>
    <t xml:space="preserve">Mbeshtetur  ne Ligjin  Nr 9228 date 29.04.2004 " Per kontabilitetin e Pasqyrat financiare " , </t>
  </si>
  <si>
    <t>te ndryshuar dhe ne Standartet Kombetare te Kontabilitetit - S K K 2 )</t>
  </si>
  <si>
    <t xml:space="preserve">Te dhenat identifikuse </t>
  </si>
  <si>
    <t xml:space="preserve">Te dhena  te tjera </t>
  </si>
  <si>
    <t xml:space="preserve">Emri </t>
  </si>
  <si>
    <t>x</t>
  </si>
  <si>
    <t>Individ</t>
  </si>
  <si>
    <t>Pasqyrat financ</t>
  </si>
  <si>
    <t xml:space="preserve">NIPT </t>
  </si>
  <si>
    <t>Te konsol</t>
  </si>
  <si>
    <t>ADRESA</t>
  </si>
  <si>
    <t xml:space="preserve">Monedha </t>
  </si>
  <si>
    <t>Lek</t>
  </si>
  <si>
    <t>Data e krijimit</t>
  </si>
  <si>
    <t>Nr I regjistrit Treg</t>
  </si>
  <si>
    <t xml:space="preserve">Rrumbullakimi </t>
  </si>
  <si>
    <t xml:space="preserve">Periudha  kontabel </t>
  </si>
  <si>
    <t xml:space="preserve">Fusha e veprimtarise </t>
  </si>
  <si>
    <t xml:space="preserve">Data e plot te P F </t>
  </si>
  <si>
    <t>FURNITORET</t>
  </si>
  <si>
    <t>KLIENTET</t>
  </si>
  <si>
    <t xml:space="preserve">V I T I </t>
  </si>
  <si>
    <t>Furnizime</t>
  </si>
  <si>
    <t>Likujdime</t>
  </si>
  <si>
    <t>Detyrim i mbetur</t>
  </si>
  <si>
    <t>Faturim</t>
  </si>
  <si>
    <t>Detyrime</t>
  </si>
  <si>
    <t>Shenimet Spjeguse</t>
  </si>
  <si>
    <t>Per pasqyrtat financiare te Shoqerise (Njeseise)</t>
  </si>
  <si>
    <t>Statusi i Shoqerise</t>
  </si>
  <si>
    <t>Selia</t>
  </si>
  <si>
    <t>Administratori</t>
  </si>
  <si>
    <t>Veprimtaria qe kryen</t>
  </si>
  <si>
    <t>Nipti</t>
  </si>
  <si>
    <t>Numri i te punesuarve</t>
  </si>
  <si>
    <t>I - Informacion i pergjithshem dhe politikat kontabel</t>
  </si>
  <si>
    <t xml:space="preserve"> A - Informacion i pergjirhshem</t>
  </si>
  <si>
    <t xml:space="preserve"> te standarteve kombetare te kontabilitetit dhe ligjit  9228 Date 29,04,2004 ''per Kontabilitetin </t>
  </si>
  <si>
    <t>e pasqyrat Financiare ''</t>
  </si>
  <si>
    <t>B-Politikat Kontabel</t>
  </si>
  <si>
    <t xml:space="preserve">Jane ato te percaktuara nestandatret kombetare te kontabilitetit Dhe ligjin  ''Per Kontabilitetin  e   </t>
  </si>
  <si>
    <t>Pasqyrat Financiate'' Nr   92280  Date 29,04,2004</t>
  </si>
  <si>
    <t xml:space="preserve">     Keto Pasqyra financiare jane pregatitur ne baze te parimit  te te drejta e detyrimene te konstatuara</t>
  </si>
  <si>
    <t>(SKK  1  -  35  )</t>
  </si>
  <si>
    <t xml:space="preserve"> Informacioni  i dhene eshte perpiluar ne baze te parimit te njesise ekonomike.</t>
  </si>
  <si>
    <t>Monedha ne te cilen shprehen te gjitha pasqyrat financiare eshte leku shqiptare ,pa bere rrumbullakime</t>
  </si>
  <si>
    <t xml:space="preserve">  2-   Arka ne leke      </t>
  </si>
  <si>
    <t xml:space="preserve">3- Aktive te tjera afat Shkutrta Gjitesej </t>
  </si>
  <si>
    <t xml:space="preserve"> I - Kerkesa te arketushme  </t>
  </si>
  <si>
    <t xml:space="preserve"> -  Kliente </t>
  </si>
  <si>
    <t xml:space="preserve">Kerkes te tjra te arketushme jane </t>
  </si>
  <si>
    <t>a)</t>
  </si>
  <si>
    <t>b)</t>
  </si>
  <si>
    <t xml:space="preserve"> 4- Inventarei i mallrave </t>
  </si>
  <si>
    <t>Gjate vitit ushtrimor eshte perdorur metoda FIFO Dhe ne fund mallrat jene vleresuar me cmimet e hyrjes si</t>
  </si>
  <si>
    <t>dhe shpenzimet e tjera  te blerjes te blerjes  si taksa .</t>
  </si>
  <si>
    <t xml:space="preserve"> - Ne Pasiv</t>
  </si>
  <si>
    <t>2- Paga e punetoreve</t>
  </si>
  <si>
    <t>3- Detyrime  per Sigurimet shoqerore</t>
  </si>
  <si>
    <t xml:space="preserve">4- Detyrime Tatimore per  TAP - in  </t>
  </si>
  <si>
    <t xml:space="preserve">5- Detyrime Tatimore per  Tatimin mbi fitimin </t>
  </si>
  <si>
    <t xml:space="preserve">6- Detyrime tatimore per T V SH </t>
  </si>
  <si>
    <t>7- Detyrime tatimore per tatimin ne burim</t>
  </si>
  <si>
    <t xml:space="preserve">8-  Huara te tjera </t>
  </si>
  <si>
    <t xml:space="preserve">  -  Overdrafte</t>
  </si>
  <si>
    <t xml:space="preserve">  -  Huara bankare</t>
  </si>
  <si>
    <t xml:space="preserve">9-   Parapagimet  e arketimeve </t>
  </si>
  <si>
    <t xml:space="preserve">II - Shenimet Spjeguese </t>
  </si>
  <si>
    <t xml:space="preserve">     Ngjarje te ndodhura pas dates se bilancit per te cilat behen rregullime Apo ngjarje te ndodhura pas </t>
  </si>
  <si>
    <t>dates se bilancit qe nuk behen rregullime nuk ka</t>
  </si>
  <si>
    <t>Gabime materiale te ndodhura ne periudhat kontabel te meparshme te konstatuara gjate periudhes</t>
  </si>
  <si>
    <t xml:space="preserve"> rraportuesse  dhe qe behen korrigjime nuk ka</t>
  </si>
  <si>
    <t>Hartusi</t>
  </si>
  <si>
    <t xml:space="preserve">Administratori </t>
  </si>
  <si>
    <t>SHPK</t>
  </si>
  <si>
    <t>VLORE</t>
  </si>
  <si>
    <t>TE TJERA TE ARKET</t>
  </si>
  <si>
    <t>Sh . Spjeg</t>
  </si>
  <si>
    <t xml:space="preserve">    Standartet Kombetare te kontabilitetit zbatohen per vitin e  trete  ne  Shqiperi</t>
  </si>
  <si>
    <r>
      <t xml:space="preserve">Nipt          </t>
    </r>
  </si>
  <si>
    <t>Emertimi i aktivit</t>
  </si>
  <si>
    <t>Viti i hyrjes se aktivit</t>
  </si>
  <si>
    <t xml:space="preserve">Celje  me vl fillestare </t>
  </si>
  <si>
    <t>Ndryshimet gjate vitit</t>
  </si>
  <si>
    <t>Koeficenti i amortizimit ne %</t>
  </si>
  <si>
    <t>Amortizim i akumuluar deri ne 31.12.2009</t>
  </si>
  <si>
    <t>Vlere e mbetur per 01.01.2010</t>
  </si>
  <si>
    <t>Amortizim i llogaritur ne 31.12.2010</t>
  </si>
  <si>
    <t>Dalje amortizimi 31/12/2010</t>
  </si>
  <si>
    <t>Gjithsej amortizim ne 31.12.2010</t>
  </si>
  <si>
    <t>Hyrje aktivesh</t>
  </si>
  <si>
    <t>Dalje aktivesh</t>
  </si>
  <si>
    <t>Totali 31/12/2010</t>
  </si>
  <si>
    <t>a</t>
  </si>
  <si>
    <t>b</t>
  </si>
  <si>
    <t>4(1+2-3)</t>
  </si>
  <si>
    <t>7 ( 1-6)</t>
  </si>
  <si>
    <t>8[(7x5)+(2x5/12x..)}</t>
  </si>
  <si>
    <t>10(6+8-9)</t>
  </si>
  <si>
    <t>11 ( 4-10 )</t>
  </si>
  <si>
    <t xml:space="preserve">NDERTESA </t>
  </si>
  <si>
    <t>S H U M A   NDERTESA</t>
  </si>
  <si>
    <t xml:space="preserve">MAKINERI E PAISJE </t>
  </si>
  <si>
    <t xml:space="preserve">INSTALIME  , LINJA </t>
  </si>
  <si>
    <t>SHUMA MAKINERI E PAISJE</t>
  </si>
  <si>
    <t>MJETE  TRASPORTI</t>
  </si>
  <si>
    <t>SHUMA MJETE TRASP</t>
  </si>
  <si>
    <t>Paisje Zyre e informatike</t>
  </si>
  <si>
    <t>Rrafte</t>
  </si>
  <si>
    <t xml:space="preserve">paisje Zyre </t>
  </si>
  <si>
    <t>Kompiuter</t>
  </si>
  <si>
    <t>SHUMA Paisje zyere e inf</t>
  </si>
  <si>
    <t xml:space="preserve">G J I T H E S E J </t>
  </si>
  <si>
    <t>BKT</t>
  </si>
  <si>
    <t>CREDINS</t>
  </si>
  <si>
    <t>UJSJELLESI</t>
  </si>
  <si>
    <t xml:space="preserve">Q.P.NAFTA </t>
  </si>
  <si>
    <t>GJYKATA E APELIT</t>
  </si>
  <si>
    <t>SHTEPIA E FEFMIJES</t>
  </si>
  <si>
    <t>DR TATIMORE</t>
  </si>
  <si>
    <t>DRBU</t>
  </si>
  <si>
    <t>UNIVESITETI</t>
  </si>
  <si>
    <t>LETER A4</t>
  </si>
  <si>
    <t>STILOLAPSA</t>
  </si>
  <si>
    <t>ZARFA</t>
  </si>
  <si>
    <t xml:space="preserve">BOJE HP  </t>
  </si>
  <si>
    <t>LETER KIMIKE</t>
  </si>
  <si>
    <t>LAPSA</t>
  </si>
  <si>
    <t>te tjera</t>
  </si>
  <si>
    <t>ANA 2001</t>
  </si>
  <si>
    <t>K16604201M</t>
  </si>
  <si>
    <t>LAGJIA  KUSHTRIMI</t>
  </si>
  <si>
    <t>17.03.2001</t>
  </si>
  <si>
    <t>DT 28.03.2001</t>
  </si>
  <si>
    <t xml:space="preserve">SHTYPSHKRIME </t>
  </si>
  <si>
    <t>KANCELARI</t>
  </si>
  <si>
    <t>SUZANA BANUSHAJ</t>
  </si>
  <si>
    <t>cmimi</t>
  </si>
  <si>
    <t>COP</t>
  </si>
  <si>
    <t>KOLI</t>
  </si>
  <si>
    <t>Nga 01.01.2011</t>
  </si>
  <si>
    <t>Deri 31.12.2011</t>
  </si>
  <si>
    <t>17.03.2012</t>
  </si>
  <si>
    <t xml:space="preserve"> -   </t>
  </si>
  <si>
    <t>Per Periudhen 01 Janar Deri ne 31 Dhjetor 2011</t>
  </si>
  <si>
    <t xml:space="preserve">     Pasqyrat financiare te vitit ushtrimor 01 Janar deri ne 31 Dhjetor 2011 jane detajuar ne baze</t>
  </si>
  <si>
    <t>Politikat kontabel te perdorura per vleresimin e te gjithe elementeve te pasqyrave per vitin 2011</t>
  </si>
  <si>
    <t>01.01.2011</t>
  </si>
  <si>
    <t>V 2011</t>
  </si>
  <si>
    <t>e V 20 11</t>
  </si>
  <si>
    <t>me 31.12.11</t>
  </si>
  <si>
    <t>I N V E N T A R I  31.12.2011</t>
  </si>
  <si>
    <t xml:space="preserve"> 1- Lista e furnitoreve te vitit 31,12,2011</t>
  </si>
  <si>
    <t>Pasqyra e llogaritjes se amortizimit te aktiveve per Vitin     2011</t>
  </si>
  <si>
    <t>Vlera e mbetur 31.12.2011</t>
  </si>
  <si>
    <t>Pozicioni me 31 Dhjetor 2009</t>
  </si>
  <si>
    <t>Pozicioni me 31 Dhjetor 2010</t>
  </si>
  <si>
    <t>Pozicioni me 31 Dhjetor 2011</t>
  </si>
  <si>
    <t>BOJE HP 344</t>
  </si>
  <si>
    <t>TONER TOSHIBA</t>
  </si>
  <si>
    <t>TONER SAM 1042</t>
  </si>
  <si>
    <t>BOJE LEXM</t>
  </si>
  <si>
    <t>TONER SAM</t>
  </si>
  <si>
    <t>VIMAK 62X88/54GR</t>
  </si>
  <si>
    <t>FIJE</t>
  </si>
  <si>
    <t>MAT 70X100/115GR</t>
  </si>
  <si>
    <t>TONER XERON</t>
  </si>
  <si>
    <t>TONER SHARP</t>
  </si>
  <si>
    <t>DOSJE ME LLASTIK</t>
  </si>
  <si>
    <t>DOSJE ME MEK PL</t>
  </si>
  <si>
    <t>DOSJE KUTI MEK</t>
  </si>
  <si>
    <t>LEX BLG T/ CTRG</t>
  </si>
  <si>
    <t>MAT 70X100/170</t>
  </si>
  <si>
    <t>LLUSTER</t>
  </si>
  <si>
    <t>ZARFA 23*33</t>
  </si>
  <si>
    <t>ZARFA 11*23</t>
  </si>
  <si>
    <t>ZARFA 35X47</t>
  </si>
  <si>
    <t>LETER OFFSET 61X86/70</t>
  </si>
  <si>
    <t>LETER OFFSET 61X86/60</t>
  </si>
  <si>
    <t>VENETO</t>
  </si>
  <si>
    <t>2011</t>
  </si>
  <si>
    <t>RAIFFEISEN</t>
  </si>
  <si>
    <t>Mondo Office</t>
  </si>
  <si>
    <t>OFF CENTER</t>
  </si>
  <si>
    <t>M&amp;D</t>
  </si>
  <si>
    <t>OLSONI</t>
  </si>
  <si>
    <t>INFO SOFT OF</t>
  </si>
  <si>
    <t>ARTPAPER</t>
  </si>
  <si>
    <t>ERMIRA LULAJ</t>
  </si>
  <si>
    <t>Detyrime 2010</t>
  </si>
  <si>
    <t>OFFICE PAPER</t>
  </si>
  <si>
    <r>
      <t>Tatimpaguesi</t>
    </r>
    <r>
      <rPr>
        <sz val="12"/>
        <rFont val="Arial"/>
        <family val="2"/>
      </rPr>
      <t xml:space="preserve">        </t>
    </r>
  </si>
  <si>
    <r>
      <t>Aktiviteti</t>
    </r>
    <r>
      <rPr>
        <sz val="12"/>
        <rFont val="Arial"/>
        <family val="2"/>
      </rPr>
      <t xml:space="preserve">   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</si>
</sst>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_-;\-* #,##0_-;_-* &quot;-&quot;??_-;_-@_-"/>
    <numFmt numFmtId="180" formatCode="_-* #,##0_L_e_k_-;\-* #,##0_L_e_k_-;_-* &quot;-&quot;??_L_e_k_-;_-@_-"/>
    <numFmt numFmtId="181" formatCode="0.0"/>
    <numFmt numFmtId="182" formatCode="0.00000"/>
    <numFmt numFmtId="183" formatCode="0.0000"/>
    <numFmt numFmtId="184" formatCode="0.000"/>
    <numFmt numFmtId="185" formatCode="[$-409]dddd\,\ mmmm\ dd\,\ yyyy"/>
    <numFmt numFmtId="186" formatCode="[$-409]h:mm:ss\ AM/PM"/>
    <numFmt numFmtId="187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b/>
      <sz val="10"/>
      <name val="Cooper Black"/>
      <family val="1"/>
    </font>
    <font>
      <b/>
      <sz val="14"/>
      <name val="Cooper Black"/>
      <family val="1"/>
    </font>
    <font>
      <b/>
      <sz val="12"/>
      <name val="Castellar"/>
      <family val="1"/>
    </font>
    <font>
      <sz val="9"/>
      <name val="Times New Roman"/>
      <family val="1"/>
    </font>
    <font>
      <sz val="10"/>
      <name val="Castellar"/>
      <family val="1"/>
    </font>
    <font>
      <b/>
      <sz val="16"/>
      <name val="Bell MT"/>
      <family val="1"/>
    </font>
    <font>
      <b/>
      <sz val="10"/>
      <name val="Times New Roman"/>
      <family val="1"/>
    </font>
    <font>
      <b/>
      <sz val="12"/>
      <name val="Arial Rounded MT Bold"/>
      <family val="2"/>
    </font>
    <font>
      <b/>
      <sz val="10"/>
      <name val="Tw Cen MT Condensed"/>
      <family val="2"/>
    </font>
    <font>
      <i/>
      <sz val="9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26"/>
      <name val="Algerian"/>
      <family val="5"/>
    </font>
    <font>
      <sz val="10"/>
      <name val="Algerian"/>
      <family val="5"/>
    </font>
    <font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26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8" xfId="42" applyNumberFormat="1" applyFont="1" applyBorder="1" applyAlignment="1">
      <alignment/>
    </xf>
    <xf numFmtId="172" fontId="4" fillId="0" borderId="26" xfId="42" applyNumberFormat="1" applyFont="1" applyFill="1" applyBorder="1" applyAlignment="1">
      <alignment/>
    </xf>
    <xf numFmtId="172" fontId="4" fillId="0" borderId="2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1" fontId="8" fillId="0" borderId="3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72" fontId="3" fillId="0" borderId="31" xfId="42" applyNumberFormat="1" applyFont="1" applyFill="1" applyBorder="1" applyAlignment="1">
      <alignment horizontal="center"/>
    </xf>
    <xf numFmtId="172" fontId="3" fillId="0" borderId="14" xfId="42" applyNumberFormat="1" applyFont="1" applyFill="1" applyBorder="1" applyAlignment="1">
      <alignment horizontal="center"/>
    </xf>
    <xf numFmtId="172" fontId="3" fillId="0" borderId="32" xfId="42" applyNumberFormat="1" applyFont="1" applyFill="1" applyBorder="1" applyAlignment="1">
      <alignment/>
    </xf>
    <xf numFmtId="172" fontId="3" fillId="0" borderId="32" xfId="42" applyNumberFormat="1" applyFont="1" applyFill="1" applyBorder="1" applyAlignment="1">
      <alignment horizontal="center"/>
    </xf>
    <xf numFmtId="172" fontId="3" fillId="0" borderId="17" xfId="42" applyNumberFormat="1" applyFont="1" applyFill="1" applyBorder="1" applyAlignment="1">
      <alignment horizontal="center"/>
    </xf>
    <xf numFmtId="172" fontId="3" fillId="0" borderId="31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172" fontId="3" fillId="0" borderId="33" xfId="42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172" fontId="3" fillId="0" borderId="27" xfId="42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72" fontId="0" fillId="0" borderId="36" xfId="42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1" fontId="3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72" fontId="3" fillId="0" borderId="0" xfId="42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172" fontId="4" fillId="0" borderId="26" xfId="42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172" fontId="4" fillId="0" borderId="27" xfId="42" applyNumberFormat="1" applyFont="1" applyFill="1" applyBorder="1" applyAlignment="1">
      <alignment/>
    </xf>
    <xf numFmtId="172" fontId="0" fillId="0" borderId="26" xfId="42" applyNumberFormat="1" applyFont="1" applyFill="1" applyBorder="1" applyAlignment="1">
      <alignment/>
    </xf>
    <xf numFmtId="172" fontId="3" fillId="0" borderId="26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26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26" xfId="0" applyNumberFormat="1" applyFont="1" applyFill="1" applyBorder="1" applyAlignment="1">
      <alignment/>
    </xf>
    <xf numFmtId="20" fontId="0" fillId="0" borderId="26" xfId="0" applyNumberFormat="1" applyFont="1" applyFill="1" applyBorder="1" applyAlignment="1">
      <alignment/>
    </xf>
    <xf numFmtId="1" fontId="2" fillId="0" borderId="44" xfId="0" applyNumberFormat="1" applyFont="1" applyFill="1" applyBorder="1" applyAlignment="1">
      <alignment/>
    </xf>
    <xf numFmtId="172" fontId="3" fillId="0" borderId="45" xfId="42" applyNumberFormat="1" applyFont="1" applyFill="1" applyBorder="1" applyAlignment="1">
      <alignment/>
    </xf>
    <xf numFmtId="172" fontId="3" fillId="0" borderId="46" xfId="42" applyNumberFormat="1" applyFont="1" applyFill="1" applyBorder="1" applyAlignment="1">
      <alignment/>
    </xf>
    <xf numFmtId="172" fontId="3" fillId="0" borderId="47" xfId="42" applyNumberFormat="1" applyFont="1" applyFill="1" applyBorder="1" applyAlignment="1">
      <alignment/>
    </xf>
    <xf numFmtId="172" fontId="3" fillId="0" borderId="29" xfId="42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2" fontId="3" fillId="0" borderId="28" xfId="42" applyNumberFormat="1" applyFont="1" applyFill="1" applyBorder="1" applyAlignment="1">
      <alignment/>
    </xf>
    <xf numFmtId="172" fontId="0" fillId="0" borderId="48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3" fillId="0" borderId="49" xfId="0" applyFont="1" applyFill="1" applyBorder="1" applyAlignment="1">
      <alignment/>
    </xf>
    <xf numFmtId="172" fontId="2" fillId="0" borderId="45" xfId="0" applyNumberFormat="1" applyFont="1" applyFill="1" applyBorder="1" applyAlignment="1">
      <alignment/>
    </xf>
    <xf numFmtId="172" fontId="2" fillId="0" borderId="46" xfId="0" applyNumberFormat="1" applyFont="1" applyFill="1" applyBorder="1" applyAlignment="1">
      <alignment/>
    </xf>
    <xf numFmtId="172" fontId="2" fillId="0" borderId="50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3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Fill="1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0" fillId="0" borderId="44" xfId="0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1" fontId="0" fillId="0" borderId="0" xfId="0" applyNumberFormat="1" applyFill="1" applyAlignment="1">
      <alignment/>
    </xf>
    <xf numFmtId="172" fontId="4" fillId="0" borderId="55" xfId="42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justify"/>
    </xf>
    <xf numFmtId="0" fontId="8" fillId="0" borderId="34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2" fontId="4" fillId="0" borderId="34" xfId="42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2" fontId="4" fillId="0" borderId="26" xfId="42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justify"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72" fontId="4" fillId="0" borderId="28" xfId="42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72" fontId="4" fillId="0" borderId="33" xfId="42" applyNumberFormat="1" applyFont="1" applyFill="1" applyBorder="1" applyAlignment="1">
      <alignment horizontal="center"/>
    </xf>
    <xf numFmtId="172" fontId="4" fillId="0" borderId="34" xfId="42" applyNumberFormat="1" applyFont="1" applyFill="1" applyBorder="1" applyAlignment="1">
      <alignment horizontal="center"/>
    </xf>
    <xf numFmtId="172" fontId="4" fillId="0" borderId="34" xfId="42" applyNumberFormat="1" applyFont="1" applyFill="1" applyBorder="1" applyAlignment="1">
      <alignment/>
    </xf>
    <xf numFmtId="172" fontId="4" fillId="0" borderId="26" xfId="42" applyNumberFormat="1" applyFont="1" applyFill="1" applyBorder="1" applyAlignment="1">
      <alignment horizontal="center"/>
    </xf>
    <xf numFmtId="172" fontId="4" fillId="0" borderId="27" xfId="42" applyNumberFormat="1" applyFont="1" applyFill="1" applyBorder="1" applyAlignment="1">
      <alignment/>
    </xf>
    <xf numFmtId="172" fontId="4" fillId="0" borderId="26" xfId="42" applyNumberFormat="1" applyFont="1" applyFill="1" applyBorder="1" applyAlignment="1">
      <alignment horizontal="center"/>
    </xf>
    <xf numFmtId="172" fontId="4" fillId="0" borderId="27" xfId="42" applyNumberFormat="1" applyFont="1" applyFill="1" applyBorder="1" applyAlignment="1">
      <alignment horizontal="center"/>
    </xf>
    <xf numFmtId="172" fontId="4" fillId="0" borderId="28" xfId="42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72" fontId="0" fillId="0" borderId="38" xfId="42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0" fillId="0" borderId="61" xfId="42" applyNumberFormat="1" applyFont="1" applyFill="1" applyBorder="1" applyAlignment="1">
      <alignment horizontal="right"/>
    </xf>
    <xf numFmtId="172" fontId="0" fillId="0" borderId="62" xfId="42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72" fontId="0" fillId="0" borderId="26" xfId="42" applyNumberFormat="1" applyFont="1" applyFill="1" applyBorder="1" applyAlignment="1">
      <alignment horizontal="right"/>
    </xf>
    <xf numFmtId="172" fontId="0" fillId="0" borderId="36" xfId="42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72" fontId="0" fillId="0" borderId="26" xfId="42" applyNumberFormat="1" applyFont="1" applyFill="1" applyBorder="1" applyAlignment="1">
      <alignment horizontal="right"/>
    </xf>
    <xf numFmtId="172" fontId="0" fillId="0" borderId="36" xfId="42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2" fontId="0" fillId="0" borderId="28" xfId="42" applyNumberFormat="1" applyFont="1" applyFill="1" applyBorder="1" applyAlignment="1">
      <alignment horizontal="right"/>
    </xf>
    <xf numFmtId="172" fontId="0" fillId="0" borderId="48" xfId="42" applyNumberFormat="1" applyFont="1" applyFill="1" applyBorder="1" applyAlignment="1">
      <alignment horizontal="right"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172" fontId="36" fillId="0" borderId="33" xfId="42" applyNumberFormat="1" applyFont="1" applyFill="1" applyBorder="1" applyAlignment="1">
      <alignment/>
    </xf>
    <xf numFmtId="172" fontId="4" fillId="0" borderId="34" xfId="42" applyNumberFormat="1" applyFont="1" applyFill="1" applyBorder="1" applyAlignment="1">
      <alignment/>
    </xf>
    <xf numFmtId="172" fontId="0" fillId="0" borderId="34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36" fillId="0" borderId="27" xfId="42" applyNumberFormat="1" applyFont="1" applyFill="1" applyBorder="1" applyAlignment="1">
      <alignment/>
    </xf>
    <xf numFmtId="172" fontId="0" fillId="0" borderId="26" xfId="42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172" fontId="41" fillId="0" borderId="26" xfId="42" applyNumberFormat="1" applyFont="1" applyFill="1" applyBorder="1" applyAlignment="1">
      <alignment/>
    </xf>
    <xf numFmtId="172" fontId="0" fillId="0" borderId="27" xfId="42" applyNumberFormat="1" applyFont="1" applyFill="1" applyBorder="1" applyAlignment="1">
      <alignment/>
    </xf>
    <xf numFmtId="172" fontId="0" fillId="0" borderId="27" xfId="42" applyNumberFormat="1" applyFont="1" applyFill="1" applyBorder="1" applyAlignment="1">
      <alignment/>
    </xf>
    <xf numFmtId="172" fontId="41" fillId="0" borderId="26" xfId="42" applyNumberFormat="1" applyFont="1" applyFill="1" applyBorder="1" applyAlignment="1">
      <alignment/>
    </xf>
    <xf numFmtId="172" fontId="0" fillId="0" borderId="26" xfId="42" applyNumberFormat="1" applyFont="1" applyFill="1" applyBorder="1" applyAlignment="1">
      <alignment/>
    </xf>
    <xf numFmtId="172" fontId="0" fillId="0" borderId="27" xfId="42" applyNumberFormat="1" applyFont="1" applyFill="1" applyBorder="1" applyAlignment="1">
      <alignment/>
    </xf>
    <xf numFmtId="172" fontId="0" fillId="0" borderId="29" xfId="42" applyNumberFormat="1" applyFont="1" applyFill="1" applyBorder="1" applyAlignment="1">
      <alignment/>
    </xf>
    <xf numFmtId="172" fontId="0" fillId="0" borderId="28" xfId="42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172" fontId="0" fillId="0" borderId="37" xfId="42" applyNumberFormat="1" applyFont="1" applyFill="1" applyBorder="1" applyAlignment="1">
      <alignment horizontal="center"/>
    </xf>
    <xf numFmtId="172" fontId="0" fillId="0" borderId="47" xfId="42" applyNumberFormat="1" applyFont="1" applyFill="1" applyBorder="1" applyAlignment="1">
      <alignment horizontal="center"/>
    </xf>
    <xf numFmtId="172" fontId="0" fillId="0" borderId="63" xfId="42" applyNumberFormat="1" applyFont="1" applyFill="1" applyBorder="1" applyAlignment="1">
      <alignment horizontal="center"/>
    </xf>
    <xf numFmtId="172" fontId="0" fillId="0" borderId="64" xfId="42" applyNumberFormat="1" applyFont="1" applyFill="1" applyBorder="1" applyAlignment="1">
      <alignment/>
    </xf>
    <xf numFmtId="172" fontId="41" fillId="0" borderId="37" xfId="42" applyNumberFormat="1" applyFont="1" applyFill="1" applyBorder="1" applyAlignment="1">
      <alignment/>
    </xf>
    <xf numFmtId="172" fontId="0" fillId="0" borderId="6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72" fontId="0" fillId="0" borderId="66" xfId="42" applyNumberFormat="1" applyFont="1" applyFill="1" applyBorder="1" applyAlignment="1">
      <alignment/>
    </xf>
    <xf numFmtId="172" fontId="41" fillId="0" borderId="33" xfId="42" applyNumberFormat="1" applyFont="1" applyFill="1" applyBorder="1" applyAlignment="1">
      <alignment/>
    </xf>
    <xf numFmtId="172" fontId="0" fillId="0" borderId="34" xfId="42" applyNumberFormat="1" applyFont="1" applyFill="1" applyBorder="1" applyAlignment="1">
      <alignment/>
    </xf>
    <xf numFmtId="172" fontId="0" fillId="0" borderId="41" xfId="42" applyNumberFormat="1" applyFont="1" applyFill="1" applyBorder="1" applyAlignment="1">
      <alignment/>
    </xf>
    <xf numFmtId="172" fontId="0" fillId="0" borderId="67" xfId="42" applyNumberFormat="1" applyFont="1" applyFill="1" applyBorder="1" applyAlignment="1">
      <alignment/>
    </xf>
    <xf numFmtId="172" fontId="0" fillId="0" borderId="68" xfId="42" applyNumberFormat="1" applyFont="1" applyFill="1" applyBorder="1" applyAlignment="1">
      <alignment/>
    </xf>
    <xf numFmtId="172" fontId="41" fillId="0" borderId="27" xfId="42" applyNumberFormat="1" applyFont="1" applyFill="1" applyBorder="1" applyAlignment="1">
      <alignment/>
    </xf>
    <xf numFmtId="172" fontId="0" fillId="0" borderId="36" xfId="42" applyNumberFormat="1" applyFont="1" applyFill="1" applyBorder="1" applyAlignment="1">
      <alignment/>
    </xf>
    <xf numFmtId="172" fontId="0" fillId="0" borderId="69" xfId="42" applyNumberFormat="1" applyFont="1" applyFill="1" applyBorder="1" applyAlignment="1">
      <alignment/>
    </xf>
    <xf numFmtId="172" fontId="0" fillId="0" borderId="29" xfId="42" applyNumberFormat="1" applyFont="1" applyFill="1" applyBorder="1" applyAlignment="1">
      <alignment/>
    </xf>
    <xf numFmtId="172" fontId="0" fillId="0" borderId="28" xfId="42" applyNumberFormat="1" applyFont="1" applyFill="1" applyBorder="1" applyAlignment="1">
      <alignment/>
    </xf>
    <xf numFmtId="172" fontId="0" fillId="0" borderId="48" xfId="42" applyNumberFormat="1" applyFont="1" applyFill="1" applyBorder="1" applyAlignment="1">
      <alignment/>
    </xf>
    <xf numFmtId="172" fontId="0" fillId="0" borderId="38" xfId="42" applyNumberFormat="1" applyFont="1" applyFill="1" applyBorder="1" applyAlignment="1">
      <alignment/>
    </xf>
    <xf numFmtId="172" fontId="0" fillId="0" borderId="39" xfId="42" applyNumberFormat="1" applyFont="1" applyFill="1" applyBorder="1" applyAlignment="1">
      <alignment/>
    </xf>
    <xf numFmtId="172" fontId="0" fillId="0" borderId="33" xfId="42" applyNumberFormat="1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172" fontId="0" fillId="0" borderId="37" xfId="42" applyNumberFormat="1" applyFont="1" applyFill="1" applyBorder="1" applyAlignment="1">
      <alignment/>
    </xf>
    <xf numFmtId="172" fontId="41" fillId="0" borderId="38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70" xfId="0" applyFont="1" applyFill="1" applyBorder="1" applyAlignment="1">
      <alignment horizontal="center" vertical="justify"/>
    </xf>
    <xf numFmtId="0" fontId="3" fillId="0" borderId="71" xfId="0" applyFont="1" applyFill="1" applyBorder="1" applyAlignment="1">
      <alignment horizontal="center" vertical="justify"/>
    </xf>
    <xf numFmtId="3" fontId="3" fillId="0" borderId="71" xfId="0" applyNumberFormat="1" applyFont="1" applyFill="1" applyBorder="1" applyAlignment="1">
      <alignment horizontal="center" vertical="justify"/>
    </xf>
    <xf numFmtId="3" fontId="3" fillId="0" borderId="72" xfId="0" applyNumberFormat="1" applyFont="1" applyFill="1" applyBorder="1" applyAlignment="1">
      <alignment horizontal="center" vertical="justify"/>
    </xf>
    <xf numFmtId="3" fontId="3" fillId="0" borderId="73" xfId="0" applyNumberFormat="1" applyFont="1" applyFill="1" applyBorder="1" applyAlignment="1">
      <alignment horizontal="center" vertical="justify"/>
    </xf>
    <xf numFmtId="3" fontId="3" fillId="0" borderId="74" xfId="0" applyNumberFormat="1" applyFont="1" applyFill="1" applyBorder="1" applyAlignment="1">
      <alignment horizontal="center" vertical="justify"/>
    </xf>
    <xf numFmtId="3" fontId="3" fillId="0" borderId="75" xfId="0" applyNumberFormat="1" applyFont="1" applyFill="1" applyBorder="1" applyAlignment="1">
      <alignment horizontal="center" vertical="justify"/>
    </xf>
    <xf numFmtId="0" fontId="3" fillId="0" borderId="76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3" fontId="3" fillId="0" borderId="30" xfId="0" applyNumberFormat="1" applyFont="1" applyFill="1" applyBorder="1" applyAlignment="1">
      <alignment horizontal="center" vertical="justify"/>
    </xf>
    <xf numFmtId="3" fontId="3" fillId="0" borderId="28" xfId="0" applyNumberFormat="1" applyFont="1" applyFill="1" applyBorder="1" applyAlignment="1">
      <alignment vertical="justify"/>
    </xf>
    <xf numFmtId="3" fontId="3" fillId="0" borderId="77" xfId="0" applyNumberFormat="1" applyFont="1" applyFill="1" applyBorder="1" applyAlignment="1">
      <alignment horizontal="center" vertical="justify"/>
    </xf>
    <xf numFmtId="0" fontId="0" fillId="0" borderId="0" xfId="0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43" fillId="0" borderId="38" xfId="0" applyNumberFormat="1" applyFont="1" applyFill="1" applyBorder="1" applyAlignment="1">
      <alignment horizontal="center"/>
    </xf>
    <xf numFmtId="3" fontId="3" fillId="0" borderId="7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49" fontId="3" fillId="0" borderId="61" xfId="0" applyNumberFormat="1" applyFont="1" applyFill="1" applyBorder="1" applyAlignment="1">
      <alignment horizontal="right"/>
    </xf>
    <xf numFmtId="172" fontId="3" fillId="0" borderId="22" xfId="42" applyNumberFormat="1" applyFont="1" applyFill="1" applyBorder="1" applyAlignment="1">
      <alignment/>
    </xf>
    <xf numFmtId="172" fontId="3" fillId="0" borderId="61" xfId="42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172" fontId="3" fillId="0" borderId="25" xfId="42" applyNumberFormat="1" applyFont="1" applyFill="1" applyBorder="1" applyAlignment="1">
      <alignment/>
    </xf>
    <xf numFmtId="172" fontId="0" fillId="0" borderId="62" xfId="42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right"/>
    </xf>
    <xf numFmtId="172" fontId="3" fillId="0" borderId="80" xfId="42" applyNumberFormat="1" applyFont="1" applyFill="1" applyBorder="1" applyAlignment="1">
      <alignment/>
    </xf>
    <xf numFmtId="172" fontId="3" fillId="0" borderId="26" xfId="42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172" fontId="3" fillId="0" borderId="81" xfId="42" applyNumberFormat="1" applyFont="1" applyFill="1" applyBorder="1" applyAlignment="1">
      <alignment/>
    </xf>
    <xf numFmtId="0" fontId="3" fillId="0" borderId="79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right"/>
    </xf>
    <xf numFmtId="172" fontId="3" fillId="0" borderId="80" xfId="42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172" fontId="3" fillId="0" borderId="81" xfId="42" applyNumberFormat="1" applyFont="1" applyFill="1" applyBorder="1" applyAlignment="1">
      <alignment/>
    </xf>
    <xf numFmtId="172" fontId="0" fillId="0" borderId="36" xfId="42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right"/>
    </xf>
    <xf numFmtId="172" fontId="3" fillId="0" borderId="60" xfId="42" applyNumberFormat="1" applyFont="1" applyFill="1" applyBorder="1" applyAlignment="1">
      <alignment/>
    </xf>
    <xf numFmtId="172" fontId="3" fillId="0" borderId="42" xfId="42" applyNumberFormat="1" applyFont="1" applyFill="1" applyBorder="1" applyAlignment="1">
      <alignment/>
    </xf>
    <xf numFmtId="172" fontId="3" fillId="0" borderId="38" xfId="42" applyNumberFormat="1" applyFont="1" applyFill="1" applyBorder="1" applyAlignment="1">
      <alignment/>
    </xf>
    <xf numFmtId="172" fontId="3" fillId="0" borderId="39" xfId="42" applyNumberFormat="1" applyFont="1" applyFill="1" applyBorder="1" applyAlignment="1">
      <alignment/>
    </xf>
    <xf numFmtId="0" fontId="3" fillId="0" borderId="79" xfId="0" applyFont="1" applyFill="1" applyBorder="1" applyAlignment="1">
      <alignment/>
    </xf>
    <xf numFmtId="172" fontId="3" fillId="0" borderId="61" xfId="42" applyNumberFormat="1" applyFont="1" applyFill="1" applyBorder="1" applyAlignment="1">
      <alignment/>
    </xf>
    <xf numFmtId="172" fontId="3" fillId="0" borderId="62" xfId="42" applyNumberFormat="1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49" fontId="3" fillId="0" borderId="82" xfId="0" applyNumberFormat="1" applyFont="1" applyFill="1" applyBorder="1" applyAlignment="1">
      <alignment horizontal="right"/>
    </xf>
    <xf numFmtId="172" fontId="3" fillId="0" borderId="82" xfId="42" applyNumberFormat="1" applyFont="1" applyFill="1" applyBorder="1" applyAlignment="1">
      <alignment/>
    </xf>
    <xf numFmtId="172" fontId="3" fillId="0" borderId="61" xfId="42" applyNumberFormat="1" applyFont="1" applyFill="1" applyBorder="1" applyAlignment="1">
      <alignment/>
    </xf>
    <xf numFmtId="172" fontId="3" fillId="0" borderId="84" xfId="42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right"/>
    </xf>
    <xf numFmtId="172" fontId="3" fillId="0" borderId="36" xfId="42" applyNumberFormat="1" applyFont="1" applyFill="1" applyBorder="1" applyAlignment="1">
      <alignment/>
    </xf>
    <xf numFmtId="0" fontId="40" fillId="0" borderId="61" xfId="0" applyFont="1" applyFill="1" applyBorder="1" applyAlignment="1">
      <alignment horizontal="left"/>
    </xf>
    <xf numFmtId="49" fontId="40" fillId="0" borderId="61" xfId="0" applyNumberFormat="1" applyFont="1" applyFill="1" applyBorder="1" applyAlignment="1">
      <alignment horizontal="right"/>
    </xf>
    <xf numFmtId="172" fontId="3" fillId="0" borderId="36" xfId="42" applyNumberFormat="1" applyFont="1" applyFill="1" applyBorder="1" applyAlignment="1">
      <alignment/>
    </xf>
    <xf numFmtId="1" fontId="40" fillId="0" borderId="26" xfId="0" applyNumberFormat="1" applyFont="1" applyFill="1" applyBorder="1" applyAlignment="1">
      <alignment horizontal="left"/>
    </xf>
    <xf numFmtId="49" fontId="40" fillId="0" borderId="26" xfId="0" applyNumberFormat="1" applyFont="1" applyFill="1" applyBorder="1" applyAlignment="1">
      <alignment horizontal="right"/>
    </xf>
    <xf numFmtId="1" fontId="40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172" fontId="40" fillId="0" borderId="26" xfId="42" applyNumberFormat="1" applyFont="1" applyFill="1" applyBorder="1" applyAlignment="1">
      <alignment/>
    </xf>
    <xf numFmtId="0" fontId="40" fillId="0" borderId="26" xfId="0" applyFont="1" applyFill="1" applyBorder="1" applyAlignment="1">
      <alignment/>
    </xf>
    <xf numFmtId="172" fontId="3" fillId="0" borderId="20" xfId="42" applyNumberFormat="1" applyFont="1" applyFill="1" applyBorder="1" applyAlignment="1">
      <alignment/>
    </xf>
    <xf numFmtId="49" fontId="40" fillId="0" borderId="26" xfId="0" applyNumberFormat="1" applyFont="1" applyFill="1" applyBorder="1" applyAlignment="1">
      <alignment horizontal="right"/>
    </xf>
    <xf numFmtId="172" fontId="3" fillId="0" borderId="85" xfId="42" applyNumberFormat="1" applyFont="1" applyFill="1" applyBorder="1" applyAlignment="1">
      <alignment/>
    </xf>
    <xf numFmtId="0" fontId="3" fillId="0" borderId="85" xfId="0" applyFont="1" applyFill="1" applyBorder="1" applyAlignment="1">
      <alignment/>
    </xf>
    <xf numFmtId="172" fontId="3" fillId="0" borderId="86" xfId="42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 horizontal="left" vertical="justify"/>
    </xf>
    <xf numFmtId="172" fontId="40" fillId="0" borderId="22" xfId="42" applyNumberFormat="1" applyFont="1" applyFill="1" applyBorder="1" applyAlignment="1">
      <alignment/>
    </xf>
    <xf numFmtId="172" fontId="40" fillId="0" borderId="61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 horizontal="left"/>
    </xf>
    <xf numFmtId="172" fontId="40" fillId="0" borderId="80" xfId="42" applyNumberFormat="1" applyFont="1" applyFill="1" applyBorder="1" applyAlignment="1">
      <alignment/>
    </xf>
    <xf numFmtId="0" fontId="40" fillId="0" borderId="80" xfId="0" applyFont="1" applyFill="1" applyBorder="1" applyAlignment="1">
      <alignment/>
    </xf>
    <xf numFmtId="172" fontId="40" fillId="0" borderId="89" xfId="42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172" fontId="3" fillId="0" borderId="26" xfId="42" applyNumberFormat="1" applyFont="1" applyFill="1" applyBorder="1" applyAlignment="1">
      <alignment horizontal="left"/>
    </xf>
    <xf numFmtId="49" fontId="3" fillId="0" borderId="81" xfId="42" applyNumberFormat="1" applyFont="1" applyFill="1" applyBorder="1" applyAlignment="1">
      <alignment horizontal="right"/>
    </xf>
    <xf numFmtId="172" fontId="40" fillId="0" borderId="37" xfId="42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/>
    </xf>
    <xf numFmtId="172" fontId="40" fillId="0" borderId="44" xfId="42" applyNumberFormat="1" applyFont="1" applyFill="1" applyBorder="1" applyAlignment="1">
      <alignment/>
    </xf>
    <xf numFmtId="172" fontId="3" fillId="0" borderId="26" xfId="42" applyNumberFormat="1" applyFont="1" applyFill="1" applyBorder="1" applyAlignment="1">
      <alignment horizontal="left"/>
    </xf>
    <xf numFmtId="49" fontId="3" fillId="0" borderId="26" xfId="42" applyNumberFormat="1" applyFont="1" applyFill="1" applyBorder="1" applyAlignment="1">
      <alignment horizontal="right"/>
    </xf>
    <xf numFmtId="172" fontId="3" fillId="0" borderId="25" xfId="42" applyNumberFormat="1" applyFont="1" applyFill="1" applyBorder="1" applyAlignment="1">
      <alignment/>
    </xf>
    <xf numFmtId="172" fontId="3" fillId="0" borderId="26" xfId="42" applyNumberFormat="1" applyFont="1" applyFill="1" applyBorder="1" applyAlignment="1">
      <alignment horizontal="left"/>
    </xf>
    <xf numFmtId="49" fontId="3" fillId="0" borderId="26" xfId="42" applyNumberFormat="1" applyFont="1" applyFill="1" applyBorder="1" applyAlignment="1">
      <alignment horizontal="right"/>
    </xf>
    <xf numFmtId="172" fontId="3" fillId="0" borderId="82" xfId="42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172" fontId="3" fillId="0" borderId="86" xfId="42" applyNumberFormat="1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90" xfId="0" applyFont="1" applyFill="1" applyBorder="1" applyAlignment="1">
      <alignment/>
    </xf>
    <xf numFmtId="172" fontId="3" fillId="0" borderId="90" xfId="42" applyNumberFormat="1" applyFont="1" applyFill="1" applyBorder="1" applyAlignment="1">
      <alignment/>
    </xf>
    <xf numFmtId="172" fontId="3" fillId="0" borderId="30" xfId="42" applyNumberFormat="1" applyFont="1" applyFill="1" applyBorder="1" applyAlignment="1">
      <alignment/>
    </xf>
    <xf numFmtId="172" fontId="3" fillId="0" borderId="91" xfId="42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172" fontId="3" fillId="0" borderId="44" xfId="42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72" fontId="4" fillId="0" borderId="26" xfId="42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 vertical="justify"/>
    </xf>
    <xf numFmtId="0" fontId="6" fillId="0" borderId="93" xfId="0" applyFont="1" applyFill="1" applyBorder="1" applyAlignment="1">
      <alignment horizontal="center" vertical="justify"/>
    </xf>
    <xf numFmtId="49" fontId="0" fillId="0" borderId="32" xfId="0" applyNumberFormat="1" applyFont="1" applyFill="1" applyBorder="1" applyAlignment="1">
      <alignment horizontal="center" wrapText="1" shrinkToFit="1"/>
    </xf>
    <xf numFmtId="49" fontId="0" fillId="0" borderId="31" xfId="0" applyNumberFormat="1" applyFont="1" applyFill="1" applyBorder="1" applyAlignment="1">
      <alignment horizontal="center" wrapText="1" shrinkToFit="1"/>
    </xf>
    <xf numFmtId="0" fontId="3" fillId="0" borderId="6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150</xdr:row>
      <xdr:rowOff>0</xdr:rowOff>
    </xdr:from>
    <xdr:to>
      <xdr:col>10</xdr:col>
      <xdr:colOff>581025</xdr:colOff>
      <xdr:row>150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7591425" y="249364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D%20BILANC%202010\BILANCI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t Shpjeguse"/>
      <sheetName val="Shenimet Shpjeg"/>
      <sheetName val="A1"/>
      <sheetName val="A2"/>
      <sheetName val="C1"/>
      <sheetName val="C2"/>
      <sheetName val="C3"/>
      <sheetName val="D1"/>
      <sheetName val="D2"/>
      <sheetName val="D3"/>
      <sheetName val="D4"/>
      <sheetName val="D5-"/>
      <sheetName val="E1"/>
      <sheetName val="E2"/>
      <sheetName val="M1"/>
      <sheetName val="P  "/>
      <sheetName val="S"/>
      <sheetName val="T"/>
      <sheetName val="U"/>
      <sheetName val="V"/>
      <sheetName val="Dekl anal e ardh"/>
      <sheetName val="Foglio1"/>
    </sheetNames>
    <sheetDataSet>
      <sheetData sheetId="1">
        <row r="1">
          <cell r="E1" t="str">
            <v>ANA 2001</v>
          </cell>
        </row>
        <row r="2">
          <cell r="B2" t="str">
            <v>Pasqyra Financiare  te Vitit  </v>
          </cell>
        </row>
        <row r="4">
          <cell r="B4" t="str">
            <v>Nr</v>
          </cell>
          <cell r="C4" t="str">
            <v>A K T I V E T </v>
          </cell>
          <cell r="D4" t="str">
            <v>Shenime</v>
          </cell>
          <cell r="E4" t="str">
            <v>Periudha</v>
          </cell>
          <cell r="F4" t="str">
            <v>Periudha </v>
          </cell>
        </row>
        <row r="5">
          <cell r="E5" t="str">
            <v>Raportuse </v>
          </cell>
          <cell r="F5" t="str">
            <v>Paraardhese </v>
          </cell>
        </row>
        <row r="6">
          <cell r="B6" t="str">
            <v>I</v>
          </cell>
          <cell r="C6" t="str">
            <v>AKTIVET AFATSHKURTERA </v>
          </cell>
        </row>
        <row r="7">
          <cell r="C7" t="str">
            <v>1. - Aktivet monetare </v>
          </cell>
        </row>
        <row r="8">
          <cell r="C8" t="str">
            <v>&gt;  Arka </v>
          </cell>
          <cell r="D8" t="str">
            <v>A1</v>
          </cell>
        </row>
        <row r="9">
          <cell r="C9" t="str">
            <v>&gt;  Banka </v>
          </cell>
          <cell r="D9" t="str">
            <v>A2</v>
          </cell>
        </row>
        <row r="10">
          <cell r="C10" t="str">
            <v>2 -  Derivatet e Aktivet te mbajtura per tregetim</v>
          </cell>
        </row>
        <row r="11">
          <cell r="C11" t="str">
            <v>3 -  Aktivet te tjera financiare  afatshkurtera </v>
          </cell>
        </row>
        <row r="12">
          <cell r="C12" t="str">
            <v>&gt;  Llogaria / Kerkesa te arketushme </v>
          </cell>
          <cell r="D12" t="str">
            <v>C1</v>
          </cell>
        </row>
        <row r="13">
          <cell r="C13" t="str">
            <v>&gt;  Llogari /  Kerkesa te tjer ate arketushme </v>
          </cell>
          <cell r="D13" t="str">
            <v>C2</v>
          </cell>
        </row>
        <row r="14">
          <cell r="C14" t="str">
            <v>&gt;  Tatim mbi fitimin</v>
          </cell>
          <cell r="D14" t="str">
            <v>C3</v>
          </cell>
        </row>
        <row r="15">
          <cell r="C15" t="str">
            <v>&gt;  T v sh </v>
          </cell>
          <cell r="D15" t="str">
            <v>P</v>
          </cell>
        </row>
        <row r="16">
          <cell r="C16" t="str">
            <v>&gt;  Te drejta e detyrime ndaj ortakeve</v>
          </cell>
          <cell r="D16" t="str">
            <v>Sh . Spjeg</v>
          </cell>
        </row>
        <row r="17">
          <cell r="C17" t="str">
            <v>&gt; Instumenta te tjera  borxhi</v>
          </cell>
          <cell r="D17" t="str">
            <v>Sh . Spjeg</v>
          </cell>
        </row>
        <row r="18">
          <cell r="D18" t="str">
            <v>Sh . Spjeg</v>
          </cell>
        </row>
        <row r="21">
          <cell r="C21" t="str">
            <v>4 - Inventari </v>
          </cell>
        </row>
        <row r="22">
          <cell r="C22" t="str">
            <v>&gt;  Lendet e para </v>
          </cell>
          <cell r="D22" t="str">
            <v>D1</v>
          </cell>
        </row>
        <row r="23">
          <cell r="C23" t="str">
            <v>&gt;  Prodhimi ne proces,  </v>
          </cell>
          <cell r="D23" t="str">
            <v>D2</v>
          </cell>
        </row>
        <row r="24">
          <cell r="C24" t="str">
            <v>&gt;  Produkte te gateshme </v>
          </cell>
          <cell r="D24" t="str">
            <v>D3</v>
          </cell>
        </row>
        <row r="25">
          <cell r="C25" t="str">
            <v>&gt;  Mallra per rrishitje</v>
          </cell>
          <cell r="D25" t="str">
            <v>D4</v>
          </cell>
        </row>
        <row r="26">
          <cell r="C26" t="str">
            <v>&gt;  Parapagesa per furnizime , shpenzime per tu shperndare</v>
          </cell>
          <cell r="D26" t="str">
            <v>D5</v>
          </cell>
        </row>
        <row r="27">
          <cell r="C27" t="str">
            <v>&gt; Parapagime te tjera </v>
          </cell>
          <cell r="D27" t="str">
            <v>D5</v>
          </cell>
        </row>
        <row r="30">
          <cell r="C30" t="str">
            <v>5  -  Aktivet  biliogjike afatshkurtera </v>
          </cell>
        </row>
        <row r="31">
          <cell r="C31" t="str">
            <v>6 - Aktivet afatshkurtera te mbajtura per rishitje </v>
          </cell>
          <cell r="D31" t="str">
            <v>E1</v>
          </cell>
        </row>
        <row r="32">
          <cell r="C32" t="str">
            <v>7 - Parapagime  dhe shpenzime  te shtyra </v>
          </cell>
          <cell r="D32" t="str">
            <v>E2</v>
          </cell>
        </row>
        <row r="33">
          <cell r="B33" t="str">
            <v>II</v>
          </cell>
          <cell r="C33" t="str">
            <v> AKTIVET  AFATGJATA </v>
          </cell>
        </row>
        <row r="34">
          <cell r="C34" t="str">
            <v>1  - Investime  financiare afatgjata </v>
          </cell>
        </row>
        <row r="35">
          <cell r="C35" t="str">
            <v>&gt; Pjesmarja te tjera te nj te kontr ( vetem P F )</v>
          </cell>
          <cell r="D35" t="str">
            <v>Sh . Spjeg</v>
          </cell>
        </row>
        <row r="36">
          <cell r="C36" t="str">
            <v>&gt;  Aksione e invest te tjera te pjesmarjes</v>
          </cell>
          <cell r="D36" t="str">
            <v>Sh . Spjeg</v>
          </cell>
        </row>
        <row r="37">
          <cell r="C37" t="str">
            <v>&gt; Kerkesa te arketushme afatgjata</v>
          </cell>
          <cell r="D37" t="str">
            <v>Sh . Spjeg</v>
          </cell>
        </row>
        <row r="38">
          <cell r="C38" t="str">
            <v>2 - Aktivet Afatgjata  materiale</v>
          </cell>
        </row>
        <row r="39">
          <cell r="C39" t="str">
            <v>&gt; Toka</v>
          </cell>
          <cell r="D39" t="str">
            <v>U</v>
          </cell>
        </row>
        <row r="40">
          <cell r="C40" t="str">
            <v>&gt; Ndertesa</v>
          </cell>
          <cell r="D40" t="str">
            <v>U</v>
          </cell>
        </row>
        <row r="41">
          <cell r="C41" t="str">
            <v> &gt; makineri e paisje </v>
          </cell>
          <cell r="D41" t="str">
            <v>U</v>
          </cell>
        </row>
        <row r="42">
          <cell r="C42" t="str">
            <v>&gt; Aktivet tjera afat gjata materiale</v>
          </cell>
          <cell r="D42" t="str">
            <v>U</v>
          </cell>
        </row>
        <row r="44">
          <cell r="C44" t="str">
            <v>3 - Aktivet Biologjike afatgjata </v>
          </cell>
          <cell r="D44" t="str">
            <v>Sh . Spjeg</v>
          </cell>
        </row>
        <row r="45">
          <cell r="C45" t="str">
            <v>4 - Aktivet afatgjata jo materiale</v>
          </cell>
          <cell r="D45" t="str">
            <v>Sh . Spjeg</v>
          </cell>
        </row>
        <row r="46">
          <cell r="C46" t="str">
            <v>&gt; Emri  I mire</v>
          </cell>
          <cell r="D46" t="str">
            <v>Sh . Spjeg</v>
          </cell>
        </row>
        <row r="47">
          <cell r="C47" t="str">
            <v>&gt; Shpenzimet e zhvillimit</v>
          </cell>
          <cell r="D47" t="str">
            <v>Sh . Spjeg</v>
          </cell>
        </row>
        <row r="48">
          <cell r="C48" t="str">
            <v>&gt; Aktive te tjera jo materiale </v>
          </cell>
          <cell r="D48" t="str">
            <v>Sh . Spjeg</v>
          </cell>
        </row>
        <row r="49">
          <cell r="C49" t="str">
            <v>5 - Kapitali aksioner I  pa paguar</v>
          </cell>
          <cell r="D49" t="str">
            <v>Sh . Spjeg</v>
          </cell>
        </row>
        <row r="50">
          <cell r="C50" t="str">
            <v>6 - Aktivet e tjera afat gjata .</v>
          </cell>
          <cell r="D50" t="str">
            <v>Sh . Spjeg</v>
          </cell>
        </row>
        <row r="52">
          <cell r="C52" t="str">
            <v>T O T A L I </v>
          </cell>
        </row>
      </sheetData>
      <sheetData sheetId="3">
        <row r="1">
          <cell r="E1" t="str">
            <v>ANA 2001</v>
          </cell>
        </row>
        <row r="2">
          <cell r="B2" t="str">
            <v>PASQYRA  E  TE  ARDHURAVE  DHE   SHPENZIMEVE </v>
          </cell>
        </row>
        <row r="4">
          <cell r="B4" t="str">
            <v> ( Bazuar ne klasifikimin e shpenzimeve sipas natyres )</v>
          </cell>
        </row>
        <row r="6">
          <cell r="B6" t="str">
            <v>Nr</v>
          </cell>
          <cell r="C6" t="str">
            <v>Pershkrimi I elementeve </v>
          </cell>
          <cell r="D6" t="str">
            <v>Referenca</v>
          </cell>
          <cell r="E6" t="str">
            <v>Periudha</v>
          </cell>
          <cell r="F6" t="str">
            <v>Periudha </v>
          </cell>
        </row>
        <row r="7">
          <cell r="D7" t="str">
            <v>Nr llog</v>
          </cell>
          <cell r="E7" t="str">
            <v>Raportuse</v>
          </cell>
          <cell r="F7" t="str">
            <v>Paraardhese </v>
          </cell>
        </row>
        <row r="8">
          <cell r="B8" t="str">
            <v>A</v>
          </cell>
          <cell r="C8" t="str">
            <v>Te ARDHURTA  GJITHESEJ </v>
          </cell>
        </row>
        <row r="9">
          <cell r="B9">
            <v>1</v>
          </cell>
          <cell r="C9" t="str">
            <v> Shitje  NETO,ose  ME KOSTO NDERTIMORE </v>
          </cell>
          <cell r="D9" t="str">
            <v>P</v>
          </cell>
        </row>
        <row r="10">
          <cell r="B10">
            <v>2</v>
          </cell>
          <cell r="C10" t="str">
            <v> Te ardhura te tjera  ose  TE PERHASHTUARA TE SHITJES </v>
          </cell>
          <cell r="D10" t="str">
            <v>P</v>
          </cell>
        </row>
        <row r="11">
          <cell r="B11">
            <v>3</v>
          </cell>
          <cell r="C11" t="str">
            <v>Te ardhura te tjera , 7 % I KOSTOS  NDERTIMORE </v>
          </cell>
        </row>
        <row r="12">
          <cell r="B12">
            <v>4</v>
          </cell>
          <cell r="C12" t="str">
            <v> TE ARDHURA NGA PUNIMET ME TE TRETE </v>
          </cell>
        </row>
        <row r="13">
          <cell r="B13">
            <v>5</v>
          </cell>
          <cell r="C13" t="str">
            <v>Ndryshimi i gjendjes te prodhimit te vet(  +  vlera  )</v>
          </cell>
        </row>
        <row r="14">
          <cell r="B14" t="str">
            <v>B</v>
          </cell>
          <cell r="C14" t="str">
            <v>Kostot e prodhimit e te sherbimit</v>
          </cell>
        </row>
        <row r="15">
          <cell r="B15">
            <v>6</v>
          </cell>
          <cell r="C15" t="str">
            <v>Ndryshimi i gjendjes te prodhimit te vet ( -  vlera  = kujdes )</v>
          </cell>
        </row>
        <row r="16">
          <cell r="B16">
            <v>7</v>
          </cell>
          <cell r="C16" t="str">
            <v>Materiale te konsumuara </v>
          </cell>
          <cell r="D16" t="str">
            <v>S </v>
          </cell>
        </row>
        <row r="17">
          <cell r="B17">
            <v>8</v>
          </cell>
          <cell r="C17" t="str">
            <v>Kostot e punes</v>
          </cell>
          <cell r="D17" t="str">
            <v>T</v>
          </cell>
        </row>
        <row r="18">
          <cell r="C18" t="str">
            <v>Pagat e personelit </v>
          </cell>
        </row>
        <row r="19">
          <cell r="C19" t="str">
            <v>Shpenzime  per Sigurimet shoqerore e shendetesore</v>
          </cell>
        </row>
        <row r="20">
          <cell r="B20">
            <v>9</v>
          </cell>
          <cell r="C20" t="str">
            <v>Amortizimet e cvleresimet </v>
          </cell>
          <cell r="D20" t="str">
            <v>U</v>
          </cell>
        </row>
        <row r="21">
          <cell r="B21">
            <v>10</v>
          </cell>
          <cell r="C21" t="str">
            <v>Shpen te tjera ………... , shpenz te per te shku …………</v>
          </cell>
          <cell r="D21" t="str">
            <v>V</v>
          </cell>
          <cell r="E21">
            <v>85120</v>
          </cell>
        </row>
        <row r="22">
          <cell r="B22">
            <v>11</v>
          </cell>
          <cell r="C22" t="str">
            <v>Te tjera  ( specifiko ato  ne tab V  )</v>
          </cell>
          <cell r="D22" t="str">
            <v>V</v>
          </cell>
        </row>
        <row r="23">
          <cell r="B23" t="str">
            <v>C</v>
          </cell>
          <cell r="C23" t="str">
            <v>Fitimi ( humbja )  nga veprimtaria kryesore </v>
          </cell>
        </row>
        <row r="24">
          <cell r="B24">
            <v>12</v>
          </cell>
          <cell r="C24" t="str">
            <v>Te ardhura e shpenz financ nga  njesite e kontrolluara </v>
          </cell>
        </row>
        <row r="25">
          <cell r="B25">
            <v>13</v>
          </cell>
          <cell r="C25" t="str">
            <v>Te ardhura e shpenzimet financiare nga pjesmarjet</v>
          </cell>
        </row>
        <row r="26">
          <cell r="B26">
            <v>14</v>
          </cell>
          <cell r="C26" t="str">
            <v>Te ardhura e shpenzimet financiare  </v>
          </cell>
          <cell r="E26">
            <v>0</v>
          </cell>
        </row>
        <row r="27">
          <cell r="C27" t="str">
            <v>14.1  Te ardhura e shpenz financ nga invest te tjera e financ afat gjata </v>
          </cell>
        </row>
        <row r="28">
          <cell r="C28" t="str">
            <v>14.2  Te ardhura e shpenzimet nga interesat </v>
          </cell>
          <cell r="E28">
            <v>0</v>
          </cell>
        </row>
        <row r="29">
          <cell r="C29" t="str">
            <v>14.3 Fitime  ( humbje ) nga kurset e e kembimit </v>
          </cell>
        </row>
        <row r="30">
          <cell r="C30" t="str">
            <v>14.4  Te ardhura e shpenzime te tjera financiare</v>
          </cell>
          <cell r="E30">
            <v>0</v>
          </cell>
        </row>
        <row r="31">
          <cell r="B31" t="str">
            <v>D</v>
          </cell>
          <cell r="C31" t="str">
            <v>Totali I te ardhurave e shpenzimeve financiare</v>
          </cell>
          <cell r="E31">
            <v>0</v>
          </cell>
        </row>
        <row r="32">
          <cell r="B32">
            <v>15</v>
          </cell>
          <cell r="C32" t="str">
            <v>Fitimi ( humbja ) para tatimit  (  C+ / -  D  )</v>
          </cell>
        </row>
        <row r="33">
          <cell r="B33">
            <v>16</v>
          </cell>
          <cell r="C33" t="str">
            <v>Shpenzime te panjohura  </v>
          </cell>
          <cell r="D33" t="str">
            <v>V</v>
          </cell>
        </row>
        <row r="34">
          <cell r="B34">
            <v>17</v>
          </cell>
          <cell r="C34" t="str">
            <v>Shpenzimet e tatimit  mbi fitimin</v>
          </cell>
        </row>
        <row r="35">
          <cell r="B35">
            <v>18</v>
          </cell>
          <cell r="C35" t="str">
            <v>Fitimi  ( humbja  ) neto e vitit finanaciar ( 14 - 15 )</v>
          </cell>
        </row>
        <row r="36">
          <cell r="B36">
            <v>19</v>
          </cell>
          <cell r="C36" t="str">
            <v>Elementet e pasqyrave te konsoliduara </v>
          </cell>
        </row>
      </sheetData>
      <sheetData sheetId="4">
        <row r="1">
          <cell r="D1" t="str">
            <v>ANA 2001</v>
          </cell>
        </row>
        <row r="3">
          <cell r="B3" t="str">
            <v>Pasqyra e Fluksit monetar - Metoda Direkte </v>
          </cell>
        </row>
        <row r="6">
          <cell r="B6" t="str">
            <v>Nr</v>
          </cell>
          <cell r="C6" t="str">
            <v>Pasqyra e Fluksit monetar - Metoda Direkte </v>
          </cell>
          <cell r="D6" t="str">
            <v>Periudha</v>
          </cell>
          <cell r="E6" t="str">
            <v>Periudha   </v>
          </cell>
        </row>
        <row r="7">
          <cell r="D7" t="str">
            <v>raportuse</v>
          </cell>
          <cell r="E7" t="str">
            <v>Paraardhese </v>
          </cell>
        </row>
        <row r="8">
          <cell r="B8" t="str">
            <v>A</v>
          </cell>
          <cell r="C8" t="str">
            <v>Fluksi monetar nga veprimtarite e shfrytezimit</v>
          </cell>
        </row>
        <row r="9">
          <cell r="C9" t="str">
            <v>Mjetet monetare ( M M ) te arketuara nga klientet</v>
          </cell>
        </row>
        <row r="10">
          <cell r="C10" t="str">
            <v>M M te paguara ndaj furnitoreve e punonjesve</v>
          </cell>
        </row>
        <row r="11">
          <cell r="C11" t="str">
            <v>M M te ardhura nga veprimtarite e tjera</v>
          </cell>
        </row>
        <row r="12">
          <cell r="C12" t="str">
            <v>Tatime e taksa , dogane , tatime  e taxa, arketime te tjera ,TVSH </v>
          </cell>
        </row>
        <row r="13">
          <cell r="C13" t="str">
            <v>Te tjera tvsh e nd  , rrjedh neto  …….. e interesa neto </v>
          </cell>
        </row>
        <row r="14">
          <cell r="C14" t="str">
            <v>M M Neto nga veprimtarite e shfrytezimit </v>
          </cell>
          <cell r="D14" t="str">
            <v> </v>
          </cell>
        </row>
        <row r="15">
          <cell r="B15" t="str">
            <v>B</v>
          </cell>
          <cell r="C15" t="str">
            <v>Fluksi monetar nga veprimtarite investuese </v>
          </cell>
        </row>
        <row r="16">
          <cell r="C16" t="str">
            <v>Blerja e njesise te kontrolluar X  minus parate e Arketuara </v>
          </cell>
        </row>
        <row r="17">
          <cell r="C17" t="str">
            <v>Blerja e Aktiveve afat gjata  materiale</v>
          </cell>
        </row>
        <row r="18">
          <cell r="C18" t="str">
            <v>Te ardhura nga shitja e paisjeve , parapagim</v>
          </cell>
        </row>
        <row r="19">
          <cell r="C19" t="str">
            <v>Interes I arketuar</v>
          </cell>
        </row>
        <row r="20">
          <cell r="C20" t="str">
            <v>Divident I arketuar</v>
          </cell>
        </row>
        <row r="21">
          <cell r="C21" t="str">
            <v>M M Neto te perdorura  ne veprimtarite investuese </v>
          </cell>
        </row>
        <row r="22">
          <cell r="B22" t="str">
            <v>C</v>
          </cell>
          <cell r="C22" t="str">
            <v> Fluksi monetar nga aktivitett financiare</v>
          </cell>
        </row>
        <row r="23">
          <cell r="C23" t="str">
            <v>Te ardhura nga emetimi I kapitalit aksioner</v>
          </cell>
        </row>
        <row r="24">
          <cell r="C24" t="str">
            <v>Te ardhura nga huamarjet afatgjata</v>
          </cell>
        </row>
        <row r="25">
          <cell r="C25" t="str">
            <v>pagesat e detyrimeve te qerase financiare</v>
          </cell>
        </row>
        <row r="26">
          <cell r="C26" t="str">
            <v>Dividente te paguar</v>
          </cell>
        </row>
        <row r="27">
          <cell r="C27" t="str">
            <v>M M Neto e perdorur ne veprimtarite financiare</v>
          </cell>
        </row>
        <row r="28">
          <cell r="C28" t="str">
            <v>Rritja / renia Neto e mjeteve monetare </v>
          </cell>
        </row>
        <row r="29">
          <cell r="C29" t="str">
            <v>Mjete monetare ne fillim te periudhes  kontabel</v>
          </cell>
        </row>
        <row r="30">
          <cell r="C30" t="str">
            <v>Mjete monetare ne fund te periudhes kontabel</v>
          </cell>
        </row>
      </sheetData>
      <sheetData sheetId="5">
        <row r="1">
          <cell r="G1" t="str">
            <v>ANA 2001</v>
          </cell>
        </row>
        <row r="2">
          <cell r="A2" t="str">
            <v>PASQYRA E NDRYSHIMEVE NE KAPITAL </v>
          </cell>
          <cell r="I2" t="str">
            <v>R</v>
          </cell>
        </row>
        <row r="4">
          <cell r="C4" t="str">
            <v>NJE PASQYRE E PAKONSOLIDUAR</v>
          </cell>
        </row>
        <row r="5">
          <cell r="B5" t="str">
            <v>Nr</v>
          </cell>
          <cell r="C5" t="str">
            <v>Emertimi</v>
          </cell>
          <cell r="D5" t="str">
            <v>Kapitali aksioner</v>
          </cell>
          <cell r="E5" t="str">
            <v>Primi I Aksionit</v>
          </cell>
          <cell r="F5" t="str">
            <v>PROVIGJIONET </v>
          </cell>
          <cell r="G5" t="str">
            <v>Rezerva Stat e ligj</v>
          </cell>
          <cell r="H5" t="str">
            <v>Fitimi I pashpernd</v>
          </cell>
          <cell r="I5" t="str">
            <v>T O T A L I </v>
          </cell>
        </row>
        <row r="6">
          <cell r="B6" t="str">
            <v>I</v>
          </cell>
        </row>
        <row r="7">
          <cell r="B7" t="str">
            <v>A</v>
          </cell>
          <cell r="C7" t="str">
            <v>Efekti I ndryshimit ne polit kontabel </v>
          </cell>
        </row>
        <row r="8">
          <cell r="B8" t="str">
            <v>B</v>
          </cell>
          <cell r="C8" t="str">
            <v>Pozicioni I rregulluar</v>
          </cell>
        </row>
        <row r="9">
          <cell r="B9">
            <v>1</v>
          </cell>
          <cell r="C9" t="str">
            <v>Fitimi Neto per periudhen Kontabel</v>
          </cell>
        </row>
        <row r="10">
          <cell r="B10">
            <v>2</v>
          </cell>
          <cell r="C10" t="str">
            <v>Dividentet e paguar</v>
          </cell>
        </row>
        <row r="11">
          <cell r="B11">
            <v>3</v>
          </cell>
          <cell r="C11" t="str">
            <v>Rritja e rezerves te kapitalit</v>
          </cell>
        </row>
        <row r="12">
          <cell r="B12">
            <v>4</v>
          </cell>
          <cell r="C12" t="str">
            <v>Emetimi I Aksioneve, fitime te mbartura</v>
          </cell>
        </row>
        <row r="13">
          <cell r="B13" t="str">
            <v>II</v>
          </cell>
        </row>
        <row r="14">
          <cell r="B14">
            <v>1</v>
          </cell>
          <cell r="C14" t="str">
            <v>Fitimi Neto per periudhen Kontabel</v>
          </cell>
        </row>
        <row r="15">
          <cell r="B15">
            <v>2</v>
          </cell>
          <cell r="C15" t="str">
            <v>Dividentet e paguar</v>
          </cell>
          <cell r="I15">
            <v>0</v>
          </cell>
        </row>
        <row r="16">
          <cell r="B16">
            <v>3</v>
          </cell>
          <cell r="C16" t="str">
            <v>Emetimi I kapitalit Aksioner</v>
          </cell>
          <cell r="D16">
            <v>0</v>
          </cell>
          <cell r="I16">
            <v>0</v>
          </cell>
        </row>
        <row r="17">
          <cell r="B17">
            <v>4</v>
          </cell>
          <cell r="C17" t="str">
            <v>Aksione te thesarit te riblera</v>
          </cell>
          <cell r="D17">
            <v>0</v>
          </cell>
          <cell r="I17">
            <v>0</v>
          </cell>
        </row>
        <row r="18">
          <cell r="B18" t="str">
            <v>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M64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4.00390625" style="0" customWidth="1"/>
    <col min="2" max="2" width="3.28125" style="0" customWidth="1"/>
    <col min="4" max="4" width="7.28125" style="0" customWidth="1"/>
    <col min="7" max="7" width="4.140625" style="0" customWidth="1"/>
    <col min="8" max="8" width="4.00390625" style="0" customWidth="1"/>
    <col min="12" max="12" width="11.28125" style="0" customWidth="1"/>
    <col min="13" max="13" width="5.00390625" style="0" customWidth="1"/>
    <col min="14" max="14" width="3.57421875" style="0" customWidth="1"/>
  </cols>
  <sheetData>
    <row r="1" spans="1:13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.75">
      <c r="A2" s="68"/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2.75">
      <c r="A3" s="68"/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4" spans="1:13" ht="15">
      <c r="A4" s="68"/>
      <c r="B4" s="220"/>
      <c r="C4" s="221"/>
      <c r="D4" s="221"/>
      <c r="E4" s="221"/>
      <c r="F4" s="223" t="s">
        <v>258</v>
      </c>
      <c r="G4" s="221"/>
      <c r="H4" s="478"/>
      <c r="I4" s="478"/>
      <c r="J4" s="478"/>
      <c r="K4" s="224"/>
      <c r="L4" s="225"/>
      <c r="M4" s="222"/>
    </row>
    <row r="5" spans="1:13" ht="12.75">
      <c r="A5" s="68"/>
      <c r="B5" s="220"/>
      <c r="C5" s="221"/>
      <c r="D5" s="221"/>
      <c r="E5" s="221"/>
      <c r="F5" s="221"/>
      <c r="G5" s="221"/>
      <c r="H5" s="478"/>
      <c r="I5" s="478"/>
      <c r="J5" s="478"/>
      <c r="K5" s="224"/>
      <c r="L5" s="224"/>
      <c r="M5" s="222"/>
    </row>
    <row r="6" spans="1:13" ht="12.75">
      <c r="A6" s="68"/>
      <c r="B6" s="220"/>
      <c r="C6" s="221"/>
      <c r="D6" s="221"/>
      <c r="E6" s="221"/>
      <c r="F6" s="221"/>
      <c r="G6" s="478"/>
      <c r="H6" s="478"/>
      <c r="I6" s="478"/>
      <c r="J6" s="478"/>
      <c r="K6" s="224"/>
      <c r="L6" s="224"/>
      <c r="M6" s="222"/>
    </row>
    <row r="7" spans="1:13" ht="12.75">
      <c r="A7" s="68"/>
      <c r="B7" s="220"/>
      <c r="C7" s="221"/>
      <c r="D7" s="221"/>
      <c r="E7" s="221"/>
      <c r="F7" s="221"/>
      <c r="G7" s="221"/>
      <c r="H7" s="221"/>
      <c r="I7" s="478"/>
      <c r="J7" s="478"/>
      <c r="K7" s="224"/>
      <c r="L7" s="224"/>
      <c r="M7" s="222"/>
    </row>
    <row r="8" spans="1:13" ht="37.5">
      <c r="A8" s="68"/>
      <c r="B8" s="220"/>
      <c r="C8" s="221"/>
      <c r="D8" s="226" t="s">
        <v>128</v>
      </c>
      <c r="E8" s="226"/>
      <c r="F8" s="226"/>
      <c r="G8" s="226"/>
      <c r="H8" s="227"/>
      <c r="I8" s="227"/>
      <c r="J8" s="228"/>
      <c r="K8" s="228"/>
      <c r="L8" s="228"/>
      <c r="M8" s="222"/>
    </row>
    <row r="9" spans="1:13" ht="12.75">
      <c r="A9" s="68"/>
      <c r="B9" s="220"/>
      <c r="C9" s="221"/>
      <c r="D9" s="221"/>
      <c r="E9" s="221"/>
      <c r="F9" s="221"/>
      <c r="G9" s="221"/>
      <c r="H9" s="478"/>
      <c r="I9" s="478"/>
      <c r="J9" s="221"/>
      <c r="K9" s="221"/>
      <c r="L9" s="221"/>
      <c r="M9" s="222"/>
    </row>
    <row r="10" spans="1:13" ht="12.75">
      <c r="A10" s="68"/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2"/>
    </row>
    <row r="11" spans="1:13" ht="12.75">
      <c r="A11" s="68"/>
      <c r="B11" s="220"/>
      <c r="C11" s="221"/>
      <c r="D11" s="221"/>
      <c r="E11" s="221"/>
      <c r="F11" s="221"/>
      <c r="G11" s="478"/>
      <c r="H11" s="478"/>
      <c r="I11" s="478"/>
      <c r="J11" s="478"/>
      <c r="K11" s="478"/>
      <c r="L11" s="478"/>
      <c r="M11" s="484"/>
    </row>
    <row r="12" spans="1:13" ht="12.75">
      <c r="A12" s="68"/>
      <c r="B12" s="220"/>
      <c r="C12" s="221"/>
      <c r="D12" s="221"/>
      <c r="E12" s="221"/>
      <c r="F12" s="221"/>
      <c r="G12" s="478"/>
      <c r="H12" s="478"/>
      <c r="I12" s="478"/>
      <c r="J12" s="478"/>
      <c r="K12" s="224"/>
      <c r="L12" s="224"/>
      <c r="M12" s="222"/>
    </row>
    <row r="13" spans="1:13" ht="12.75">
      <c r="A13" s="68"/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/>
    </row>
    <row r="14" spans="1:13" ht="12.75">
      <c r="A14" s="68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2"/>
    </row>
    <row r="15" spans="1:13" ht="12.75">
      <c r="A15" s="68"/>
      <c r="B15" s="220"/>
      <c r="C15" s="225" t="s">
        <v>129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2"/>
    </row>
    <row r="16" spans="1:13" ht="12.75">
      <c r="A16" s="68"/>
      <c r="B16" s="483" t="s">
        <v>130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222"/>
    </row>
    <row r="17" spans="1:13" ht="12.75">
      <c r="A17" s="68"/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2"/>
    </row>
    <row r="18" spans="1:13" ht="12.75">
      <c r="A18" s="68"/>
      <c r="B18" s="220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2"/>
    </row>
    <row r="19" spans="1:13" ht="12.75">
      <c r="A19" s="68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</row>
    <row r="20" spans="1:13" ht="18">
      <c r="A20" s="68"/>
      <c r="B20" s="220"/>
      <c r="C20" s="221"/>
      <c r="D20" s="482"/>
      <c r="E20" s="482"/>
      <c r="F20" s="482"/>
      <c r="G20" s="482"/>
      <c r="H20" s="482"/>
      <c r="I20" s="482"/>
      <c r="J20" s="482"/>
      <c r="K20" s="229"/>
      <c r="L20" s="229"/>
      <c r="M20" s="222"/>
    </row>
    <row r="21" spans="1:13" ht="12.75">
      <c r="A21" s="68"/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2"/>
    </row>
    <row r="22" spans="1:13" ht="12.75">
      <c r="A22" s="68"/>
      <c r="B22" s="220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2"/>
    </row>
    <row r="23" spans="1:13" ht="18">
      <c r="A23" s="68"/>
      <c r="B23" s="220"/>
      <c r="C23" s="221"/>
      <c r="D23" s="482"/>
      <c r="E23" s="482"/>
      <c r="F23" s="482"/>
      <c r="G23" s="482"/>
      <c r="H23" s="482"/>
      <c r="I23" s="482"/>
      <c r="J23" s="482"/>
      <c r="K23" s="482"/>
      <c r="L23" s="482"/>
      <c r="M23" s="485"/>
    </row>
    <row r="24" spans="1:13" ht="12.75">
      <c r="A24" s="230"/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22"/>
    </row>
    <row r="25" spans="1:13" ht="12.75">
      <c r="A25" s="68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222"/>
    </row>
    <row r="26" spans="1:13" ht="12.75">
      <c r="A26" s="68"/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2"/>
    </row>
    <row r="27" spans="1:13" ht="12.75">
      <c r="A27" s="68"/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2"/>
    </row>
    <row r="28" spans="1:13" ht="12.75">
      <c r="A28" s="68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2"/>
    </row>
    <row r="29" spans="1:13" ht="12.75">
      <c r="A29" s="68"/>
      <c r="B29" s="220"/>
      <c r="C29" s="221"/>
      <c r="D29" s="221"/>
      <c r="E29" s="221" t="s">
        <v>150</v>
      </c>
      <c r="F29" s="221">
        <v>2011</v>
      </c>
      <c r="G29" s="221"/>
      <c r="H29" s="221"/>
      <c r="I29" s="221"/>
      <c r="J29" s="221"/>
      <c r="K29" s="221"/>
      <c r="L29" s="221"/>
      <c r="M29" s="222"/>
    </row>
    <row r="30" spans="1:13" ht="12.75">
      <c r="A30" s="68"/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2"/>
    </row>
    <row r="31" spans="1:13" ht="12.75">
      <c r="A31" s="68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2"/>
    </row>
    <row r="32" spans="1:13" ht="12.75">
      <c r="A32" s="68"/>
      <c r="B32" s="22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2"/>
    </row>
    <row r="33" spans="1:13" ht="12.75">
      <c r="A33" s="68"/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2"/>
    </row>
    <row r="34" spans="1:13" ht="12.75">
      <c r="A34" s="68"/>
      <c r="B34" s="220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2"/>
    </row>
    <row r="35" spans="1:13" ht="12.75">
      <c r="A35" s="68"/>
      <c r="B35" s="220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2"/>
    </row>
    <row r="36" spans="1:13" ht="12.75">
      <c r="A36" s="68"/>
      <c r="B36" s="220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2"/>
    </row>
    <row r="37" spans="1:13" ht="12.75">
      <c r="A37" s="68"/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2"/>
    </row>
    <row r="38" spans="1:13" ht="13.5" thickBot="1">
      <c r="A38" s="68"/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2"/>
    </row>
    <row r="39" spans="1:13" ht="12.75">
      <c r="A39" s="68"/>
      <c r="B39" s="220"/>
      <c r="C39" s="233"/>
      <c r="D39" s="234"/>
      <c r="E39" s="234"/>
      <c r="F39" s="234"/>
      <c r="G39" s="235"/>
      <c r="H39" s="221"/>
      <c r="I39" s="233"/>
      <c r="J39" s="234"/>
      <c r="K39" s="234"/>
      <c r="L39" s="235"/>
      <c r="M39" s="222"/>
    </row>
    <row r="40" spans="1:13" ht="12.75">
      <c r="A40" s="68"/>
      <c r="B40" s="220"/>
      <c r="C40" s="236" t="s">
        <v>131</v>
      </c>
      <c r="D40" s="237"/>
      <c r="E40" s="237"/>
      <c r="F40" s="237"/>
      <c r="G40" s="240"/>
      <c r="H40" s="221"/>
      <c r="I40" s="479" t="s">
        <v>132</v>
      </c>
      <c r="J40" s="480"/>
      <c r="K40" s="480"/>
      <c r="L40" s="481"/>
      <c r="M40" s="222"/>
    </row>
    <row r="41" spans="1:13" ht="13.5" thickBot="1">
      <c r="A41" s="68"/>
      <c r="B41" s="220"/>
      <c r="C41" s="38"/>
      <c r="D41" s="32"/>
      <c r="E41" s="32"/>
      <c r="F41" s="32"/>
      <c r="G41" s="243"/>
      <c r="H41" s="221"/>
      <c r="I41" s="38"/>
      <c r="J41" s="32"/>
      <c r="K41" s="32"/>
      <c r="L41" s="243"/>
      <c r="M41" s="222"/>
    </row>
    <row r="42" spans="1:13" ht="13.5" thickBot="1">
      <c r="A42" s="68"/>
      <c r="B42" s="220"/>
      <c r="C42" s="38" t="s">
        <v>133</v>
      </c>
      <c r="D42" s="237" t="str">
        <f>F4</f>
        <v>ANA 2001</v>
      </c>
      <c r="E42" s="237"/>
      <c r="F42" s="237"/>
      <c r="G42" s="240"/>
      <c r="H42" s="221"/>
      <c r="I42" s="38"/>
      <c r="J42" s="32"/>
      <c r="K42" s="244" t="s">
        <v>134</v>
      </c>
      <c r="L42" s="243" t="s">
        <v>135</v>
      </c>
      <c r="M42" s="222"/>
    </row>
    <row r="43" spans="1:13" ht="13.5" thickBot="1">
      <c r="A43" s="68"/>
      <c r="B43" s="220"/>
      <c r="C43" s="38"/>
      <c r="D43" s="32"/>
      <c r="E43" s="32"/>
      <c r="F43" s="32"/>
      <c r="G43" s="243"/>
      <c r="H43" s="221"/>
      <c r="I43" s="479" t="s">
        <v>136</v>
      </c>
      <c r="J43" s="480"/>
      <c r="K43" s="32"/>
      <c r="L43" s="243"/>
      <c r="M43" s="222"/>
    </row>
    <row r="44" spans="1:13" ht="13.5" thickBot="1">
      <c r="A44" s="68"/>
      <c r="B44" s="220"/>
      <c r="C44" s="38" t="s">
        <v>137</v>
      </c>
      <c r="D44" s="237" t="s">
        <v>259</v>
      </c>
      <c r="E44" s="237"/>
      <c r="F44" s="237"/>
      <c r="G44" s="240"/>
      <c r="H44" s="221"/>
      <c r="I44" s="38"/>
      <c r="J44" s="32"/>
      <c r="K44" s="245"/>
      <c r="L44" s="243" t="s">
        <v>138</v>
      </c>
      <c r="M44" s="222"/>
    </row>
    <row r="45" spans="1:13" ht="12.75">
      <c r="A45" s="68"/>
      <c r="B45" s="220"/>
      <c r="C45" s="38"/>
      <c r="D45" s="32"/>
      <c r="E45" s="32"/>
      <c r="F45" s="32"/>
      <c r="G45" s="243"/>
      <c r="H45" s="221"/>
      <c r="I45" s="38"/>
      <c r="J45" s="237"/>
      <c r="K45" s="237"/>
      <c r="L45" s="240"/>
      <c r="M45" s="222"/>
    </row>
    <row r="46" spans="1:13" ht="13.5" thickBot="1">
      <c r="A46" s="68"/>
      <c r="B46" s="220"/>
      <c r="C46" s="38" t="s">
        <v>139</v>
      </c>
      <c r="D46" s="237" t="s">
        <v>260</v>
      </c>
      <c r="E46" s="237"/>
      <c r="F46" s="237"/>
      <c r="G46" s="240"/>
      <c r="H46" s="221"/>
      <c r="I46" s="38"/>
      <c r="J46" s="237"/>
      <c r="K46" s="237"/>
      <c r="L46" s="240"/>
      <c r="M46" s="246"/>
    </row>
    <row r="47" spans="1:13" ht="13.5" thickBot="1">
      <c r="A47" s="68"/>
      <c r="B47" s="220"/>
      <c r="C47" s="38"/>
      <c r="D47" s="237"/>
      <c r="E47" s="237"/>
      <c r="F47" s="237"/>
      <c r="G47" s="240"/>
      <c r="H47" s="221"/>
      <c r="I47" s="479" t="s">
        <v>140</v>
      </c>
      <c r="J47" s="481"/>
      <c r="K47" s="244" t="s">
        <v>134</v>
      </c>
      <c r="L47" s="247" t="s">
        <v>141</v>
      </c>
      <c r="M47" s="246"/>
    </row>
    <row r="48" spans="1:13" ht="13.5" thickBot="1">
      <c r="A48" s="68"/>
      <c r="B48" s="220"/>
      <c r="C48" s="38"/>
      <c r="D48" s="32"/>
      <c r="E48" s="32"/>
      <c r="F48" s="32"/>
      <c r="G48" s="243"/>
      <c r="H48" s="221"/>
      <c r="I48" s="38"/>
      <c r="J48" s="32"/>
      <c r="K48" s="32"/>
      <c r="L48" s="247"/>
      <c r="M48" s="246"/>
    </row>
    <row r="49" spans="1:13" ht="13.5" thickBot="1">
      <c r="A49" s="68"/>
      <c r="B49" s="220"/>
      <c r="C49" s="38" t="s">
        <v>142</v>
      </c>
      <c r="D49" s="32"/>
      <c r="E49" s="237" t="s">
        <v>261</v>
      </c>
      <c r="F49" s="237"/>
      <c r="G49" s="240"/>
      <c r="H49" s="221"/>
      <c r="I49" s="38"/>
      <c r="J49" s="32"/>
      <c r="K49" s="245"/>
      <c r="L49" s="247" t="s">
        <v>127</v>
      </c>
      <c r="M49" s="246"/>
    </row>
    <row r="50" spans="1:13" ht="12.75">
      <c r="A50" s="68"/>
      <c r="B50" s="220"/>
      <c r="C50" s="38"/>
      <c r="D50" s="32"/>
      <c r="E50" s="32"/>
      <c r="F50" s="32"/>
      <c r="G50" s="243"/>
      <c r="H50" s="221"/>
      <c r="I50" s="38"/>
      <c r="J50" s="32"/>
      <c r="K50" s="32"/>
      <c r="L50" s="243"/>
      <c r="M50" s="222"/>
    </row>
    <row r="51" spans="1:13" ht="12.75">
      <c r="A51" s="68"/>
      <c r="B51" s="220"/>
      <c r="C51" s="38" t="s">
        <v>143</v>
      </c>
      <c r="D51" s="32"/>
      <c r="E51" s="237">
        <v>25542</v>
      </c>
      <c r="F51" s="237"/>
      <c r="G51" s="240"/>
      <c r="H51" s="221"/>
      <c r="I51" s="479" t="s">
        <v>144</v>
      </c>
      <c r="J51" s="480"/>
      <c r="K51" s="480">
        <v>0</v>
      </c>
      <c r="L51" s="481"/>
      <c r="M51" s="222"/>
    </row>
    <row r="52" spans="1:13" ht="12.75">
      <c r="A52" s="68"/>
      <c r="B52" s="220"/>
      <c r="C52" s="38"/>
      <c r="D52" s="32"/>
      <c r="E52" s="32" t="s">
        <v>262</v>
      </c>
      <c r="F52" s="32"/>
      <c r="G52" s="243"/>
      <c r="H52" s="221"/>
      <c r="I52" s="38"/>
      <c r="J52" s="32"/>
      <c r="K52" s="241"/>
      <c r="L52" s="242"/>
      <c r="M52" s="222"/>
    </row>
    <row r="53" spans="1:13" ht="12.75">
      <c r="A53" s="68"/>
      <c r="B53" s="220"/>
      <c r="C53" s="38"/>
      <c r="D53" s="32"/>
      <c r="E53" s="32"/>
      <c r="F53" s="32"/>
      <c r="G53" s="243"/>
      <c r="H53" s="221"/>
      <c r="I53" s="479" t="s">
        <v>145</v>
      </c>
      <c r="J53" s="480"/>
      <c r="K53" s="480"/>
      <c r="L53" s="481"/>
      <c r="M53" s="222"/>
    </row>
    <row r="54" spans="1:13" ht="12.75">
      <c r="A54" s="68"/>
      <c r="B54" s="69"/>
      <c r="C54" s="38" t="s">
        <v>146</v>
      </c>
      <c r="D54" s="32"/>
      <c r="E54" s="480" t="s">
        <v>263</v>
      </c>
      <c r="F54" s="480"/>
      <c r="G54" s="481"/>
      <c r="H54" s="221"/>
      <c r="I54" s="38"/>
      <c r="J54" s="237"/>
      <c r="K54" s="237"/>
      <c r="L54" s="240"/>
      <c r="M54" s="72"/>
    </row>
    <row r="55" spans="1:13" ht="12.75">
      <c r="A55" s="68"/>
      <c r="B55" s="220"/>
      <c r="C55" s="479" t="s">
        <v>264</v>
      </c>
      <c r="D55" s="480"/>
      <c r="E55" s="480"/>
      <c r="F55" s="480"/>
      <c r="G55" s="481"/>
      <c r="H55" s="221"/>
      <c r="I55" s="479" t="s">
        <v>269</v>
      </c>
      <c r="J55" s="480"/>
      <c r="K55" s="480" t="s">
        <v>270</v>
      </c>
      <c r="L55" s="481"/>
      <c r="M55" s="246"/>
    </row>
    <row r="56" spans="1:13" ht="12.75">
      <c r="A56" s="68"/>
      <c r="B56" s="220"/>
      <c r="C56" s="38"/>
      <c r="D56" s="237"/>
      <c r="E56" s="237"/>
      <c r="F56" s="237"/>
      <c r="G56" s="240"/>
      <c r="H56" s="221"/>
      <c r="I56" s="38"/>
      <c r="J56" s="32"/>
      <c r="K56" s="32"/>
      <c r="L56" s="243"/>
      <c r="M56" s="222"/>
    </row>
    <row r="57" spans="1:13" ht="12.75">
      <c r="A57" s="68"/>
      <c r="B57" s="220"/>
      <c r="C57" s="38"/>
      <c r="D57" s="32"/>
      <c r="E57" s="32"/>
      <c r="F57" s="32"/>
      <c r="G57" s="243"/>
      <c r="H57" s="221"/>
      <c r="I57" s="479" t="s">
        <v>147</v>
      </c>
      <c r="J57" s="480"/>
      <c r="K57" s="480" t="s">
        <v>271</v>
      </c>
      <c r="L57" s="481"/>
      <c r="M57" s="222"/>
    </row>
    <row r="58" spans="1:13" ht="13.5" thickBot="1">
      <c r="A58" s="68"/>
      <c r="B58" s="220"/>
      <c r="C58" s="248"/>
      <c r="D58" s="249"/>
      <c r="E58" s="249"/>
      <c r="F58" s="249"/>
      <c r="G58" s="250"/>
      <c r="H58" s="221"/>
      <c r="I58" s="248"/>
      <c r="J58" s="249"/>
      <c r="K58" s="249"/>
      <c r="L58" s="250"/>
      <c r="M58" s="222"/>
    </row>
    <row r="59" spans="1:13" ht="12.75">
      <c r="A59" s="68"/>
      <c r="B59" s="220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2"/>
    </row>
    <row r="60" spans="1:13" ht="13.5" thickBot="1">
      <c r="A60" s="68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2" ht="12.75">
      <c r="A63" s="1"/>
      <c r="B63" s="1"/>
      <c r="C63" s="1"/>
      <c r="D63" s="486"/>
      <c r="E63" s="486"/>
      <c r="F63" s="486"/>
      <c r="G63" s="486"/>
      <c r="H63" s="486"/>
      <c r="I63" s="486"/>
      <c r="J63" s="486"/>
      <c r="K63" s="486"/>
      <c r="L63" s="43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3">
    <mergeCell ref="D63:K63"/>
    <mergeCell ref="I57:J57"/>
    <mergeCell ref="K57:L57"/>
    <mergeCell ref="I51:J51"/>
    <mergeCell ref="K51:L51"/>
    <mergeCell ref="I55:J55"/>
    <mergeCell ref="K55:L55"/>
    <mergeCell ref="C55:G55"/>
    <mergeCell ref="E54:G54"/>
    <mergeCell ref="H4:J4"/>
    <mergeCell ref="I40:L40"/>
    <mergeCell ref="I43:J43"/>
    <mergeCell ref="H5:J5"/>
    <mergeCell ref="G6:J6"/>
    <mergeCell ref="I7:J7"/>
    <mergeCell ref="H9:I9"/>
    <mergeCell ref="B16:L16"/>
    <mergeCell ref="G11:M11"/>
    <mergeCell ref="D23:M23"/>
    <mergeCell ref="G12:J12"/>
    <mergeCell ref="I53:L53"/>
    <mergeCell ref="D20:J20"/>
    <mergeCell ref="I47:J47"/>
  </mergeCell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B3:H6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8515625" style="1" customWidth="1"/>
    <col min="2" max="2" width="8.421875" style="1" customWidth="1"/>
    <col min="3" max="3" width="8.28125" style="1" customWidth="1"/>
    <col min="4" max="4" width="24.00390625" style="1" customWidth="1"/>
    <col min="5" max="5" width="3.00390625" style="1" customWidth="1"/>
    <col min="6" max="6" width="12.8515625" style="1" customWidth="1"/>
    <col min="7" max="7" width="6.140625" style="1" customWidth="1"/>
    <col min="8" max="8" width="6.57421875" style="1" customWidth="1"/>
    <col min="9" max="9" width="5.140625" style="0" customWidth="1"/>
  </cols>
  <sheetData>
    <row r="3" spans="2:5" ht="12.75">
      <c r="B3" s="2"/>
      <c r="C3" s="28"/>
      <c r="D3" s="28"/>
      <c r="E3" s="2"/>
    </row>
    <row r="4" spans="2:5" ht="12.75">
      <c r="B4" s="29"/>
      <c r="C4" s="2"/>
      <c r="D4" s="2"/>
      <c r="E4" s="2"/>
    </row>
    <row r="5" spans="5:8" ht="12.75">
      <c r="E5" s="2"/>
      <c r="F5" s="2"/>
      <c r="G5" s="2"/>
      <c r="H5" s="2"/>
    </row>
    <row r="6" spans="3:8" ht="12.75">
      <c r="C6" s="490"/>
      <c r="D6" s="490"/>
      <c r="E6" s="490"/>
      <c r="F6" s="490"/>
      <c r="G6" s="133"/>
      <c r="H6" s="133"/>
    </row>
    <row r="7" spans="3:8" ht="12.75">
      <c r="C7" s="133"/>
      <c r="D7" s="133"/>
      <c r="E7" s="3"/>
      <c r="F7" s="3"/>
      <c r="G7" s="3"/>
      <c r="H7" s="133"/>
    </row>
    <row r="8" spans="3:8" ht="12.75">
      <c r="C8" s="133"/>
      <c r="D8" s="133"/>
      <c r="E8" s="133"/>
      <c r="F8" s="133"/>
      <c r="G8" s="133"/>
      <c r="H8" s="133"/>
    </row>
    <row r="9" spans="2:8" ht="12.75">
      <c r="B9" s="177"/>
      <c r="C9" s="178"/>
      <c r="D9" s="178"/>
      <c r="E9" s="178"/>
      <c r="F9" s="178"/>
      <c r="G9" s="178"/>
      <c r="H9" s="178"/>
    </row>
    <row r="10" spans="2:8" ht="12.75">
      <c r="B10" s="177"/>
      <c r="C10" s="133"/>
      <c r="D10" s="3"/>
      <c r="E10" s="133"/>
      <c r="F10" s="179"/>
      <c r="G10" s="133"/>
      <c r="H10" s="178"/>
    </row>
    <row r="11" spans="2:8" ht="12.75">
      <c r="B11" s="177"/>
      <c r="C11" s="3"/>
      <c r="D11" s="3"/>
      <c r="E11" s="48"/>
      <c r="F11" s="180"/>
      <c r="G11" s="48"/>
      <c r="H11" s="178"/>
    </row>
    <row r="12" spans="2:8" ht="12.75">
      <c r="B12" s="177"/>
      <c r="C12" s="3"/>
      <c r="D12" s="3"/>
      <c r="E12" s="48"/>
      <c r="F12" s="180"/>
      <c r="G12" s="48"/>
      <c r="H12" s="178"/>
    </row>
    <row r="13" spans="2:8" ht="12.75">
      <c r="B13" s="177"/>
      <c r="C13" s="3"/>
      <c r="D13" s="3"/>
      <c r="E13" s="48"/>
      <c r="F13" s="48"/>
      <c r="G13" s="48"/>
      <c r="H13" s="178"/>
    </row>
    <row r="14" spans="2:8" ht="12.75">
      <c r="B14" s="177"/>
      <c r="C14" s="3"/>
      <c r="D14" s="3"/>
      <c r="E14" s="3"/>
      <c r="F14" s="181"/>
      <c r="G14" s="3"/>
      <c r="H14" s="178"/>
    </row>
    <row r="15" spans="2:8" ht="12.75">
      <c r="B15" s="177"/>
      <c r="C15" s="3"/>
      <c r="D15" s="3"/>
      <c r="E15" s="48"/>
      <c r="F15" s="48"/>
      <c r="G15" s="48"/>
      <c r="H15" s="178"/>
    </row>
    <row r="16" spans="2:8" ht="12.75">
      <c r="B16" s="177"/>
      <c r="C16" s="133"/>
      <c r="D16" s="133"/>
      <c r="E16" s="136"/>
      <c r="F16" s="136"/>
      <c r="G16" s="136"/>
      <c r="H16" s="178"/>
    </row>
    <row r="17" spans="2:8" ht="12.75">
      <c r="B17" s="177"/>
      <c r="C17" s="133"/>
      <c r="D17" s="133"/>
      <c r="E17" s="133"/>
      <c r="F17" s="133"/>
      <c r="G17" s="133"/>
      <c r="H17" s="178"/>
    </row>
    <row r="18" spans="2:8" ht="12.75">
      <c r="B18" s="177"/>
      <c r="C18" s="133"/>
      <c r="D18" s="133"/>
      <c r="E18" s="133"/>
      <c r="F18" s="133"/>
      <c r="G18" s="133"/>
      <c r="H18" s="178"/>
    </row>
    <row r="19" spans="2:8" ht="12.75">
      <c r="B19" s="177"/>
      <c r="C19" s="133"/>
      <c r="D19" s="133"/>
      <c r="E19" s="133"/>
      <c r="F19" s="133"/>
      <c r="G19" s="133"/>
      <c r="H19" s="178"/>
    </row>
    <row r="20" spans="2:8" ht="12.75">
      <c r="B20" s="177"/>
      <c r="C20" s="133"/>
      <c r="D20" s="133"/>
      <c r="E20" s="133"/>
      <c r="F20" s="133"/>
      <c r="G20" s="133"/>
      <c r="H20" s="178"/>
    </row>
    <row r="21" spans="2:8" ht="12.75">
      <c r="B21" s="177"/>
      <c r="H21" s="177"/>
    </row>
    <row r="22" spans="2:8" ht="12.75">
      <c r="B22" s="177"/>
      <c r="H22" s="177"/>
    </row>
    <row r="23" spans="2:8" ht="12.75">
      <c r="B23" s="177"/>
      <c r="H23" s="177"/>
    </row>
    <row r="24" spans="2:8" ht="12.75">
      <c r="B24" s="177"/>
      <c r="H24" s="177"/>
    </row>
    <row r="25" spans="2:8" ht="12.75">
      <c r="B25" s="177"/>
      <c r="H25" s="177"/>
    </row>
    <row r="26" spans="2:8" ht="12.75">
      <c r="B26" s="177"/>
      <c r="H26" s="177"/>
    </row>
    <row r="27" spans="2:8" ht="12.75">
      <c r="B27" s="177"/>
      <c r="H27" s="177"/>
    </row>
    <row r="28" spans="2:8" ht="12.75">
      <c r="B28" s="177"/>
      <c r="H28" s="177"/>
    </row>
    <row r="29" spans="2:8" ht="12.75">
      <c r="B29" s="177"/>
      <c r="H29" s="177"/>
    </row>
    <row r="30" spans="2:8" ht="12.75">
      <c r="B30" s="177"/>
      <c r="H30" s="177"/>
    </row>
    <row r="31" spans="2:8" ht="12.75">
      <c r="B31" s="177"/>
      <c r="H31" s="177"/>
    </row>
    <row r="32" spans="2:8" ht="12.75">
      <c r="B32" s="177"/>
      <c r="H32" s="177"/>
    </row>
    <row r="33" spans="2:8" ht="12.75">
      <c r="B33" s="177"/>
      <c r="H33" s="177"/>
    </row>
    <row r="34" spans="2:8" ht="12.75">
      <c r="B34" s="177"/>
      <c r="H34" s="177"/>
    </row>
    <row r="35" spans="2:8" ht="12.75">
      <c r="B35" s="177"/>
      <c r="H35" s="177"/>
    </row>
    <row r="36" spans="2:8" ht="12.75">
      <c r="B36" s="177"/>
      <c r="H36" s="177"/>
    </row>
    <row r="37" spans="2:8" ht="12.75">
      <c r="B37" s="177"/>
      <c r="H37" s="177"/>
    </row>
    <row r="38" spans="2:8" ht="12.75">
      <c r="B38" s="177"/>
      <c r="H38" s="177"/>
    </row>
    <row r="39" spans="2:8" ht="12.75">
      <c r="B39" s="177"/>
      <c r="H39" s="177"/>
    </row>
    <row r="40" spans="2:8" ht="12.75">
      <c r="B40" s="177"/>
      <c r="H40" s="177"/>
    </row>
    <row r="41" spans="2:8" ht="12.75">
      <c r="B41" s="177"/>
      <c r="H41" s="177"/>
    </row>
    <row r="42" spans="2:8" ht="12.75">
      <c r="B42" s="177"/>
      <c r="H42" s="177"/>
    </row>
    <row r="43" spans="2:8" ht="12.75">
      <c r="B43" s="177"/>
      <c r="H43" s="177"/>
    </row>
    <row r="44" spans="2:8" ht="12.75">
      <c r="B44" s="177"/>
      <c r="H44" s="177"/>
    </row>
    <row r="45" spans="2:8" ht="12.75">
      <c r="B45" s="177"/>
      <c r="H45" s="177"/>
    </row>
    <row r="46" spans="2:8" ht="12.75">
      <c r="B46" s="177"/>
      <c r="H46" s="177"/>
    </row>
    <row r="47" spans="2:8" ht="12.75">
      <c r="B47" s="177"/>
      <c r="H47" s="177"/>
    </row>
    <row r="48" spans="2:8" ht="12.75">
      <c r="B48" s="177"/>
      <c r="H48" s="177"/>
    </row>
    <row r="49" spans="2:8" ht="12.75">
      <c r="B49" s="177"/>
      <c r="H49" s="177"/>
    </row>
    <row r="50" spans="2:8" ht="12.75">
      <c r="B50" s="177"/>
      <c r="H50" s="177"/>
    </row>
    <row r="51" spans="2:8" ht="12.75">
      <c r="B51" s="177"/>
      <c r="H51" s="177"/>
    </row>
    <row r="52" spans="2:8" ht="12.75">
      <c r="B52" s="177"/>
      <c r="H52" s="177"/>
    </row>
    <row r="53" spans="2:8" ht="12.75">
      <c r="B53" s="177"/>
      <c r="H53" s="177"/>
    </row>
    <row r="54" spans="2:8" ht="12.75">
      <c r="B54" s="177"/>
      <c r="H54" s="177"/>
    </row>
    <row r="55" spans="2:8" ht="12.75">
      <c r="B55" s="177"/>
      <c r="H55" s="177"/>
    </row>
    <row r="56" spans="2:8" ht="12.75">
      <c r="B56" s="177"/>
      <c r="H56" s="177"/>
    </row>
    <row r="57" spans="2:8" ht="12.75">
      <c r="B57" s="177"/>
      <c r="H57" s="177"/>
    </row>
    <row r="58" spans="2:8" ht="12.75">
      <c r="B58" s="177"/>
      <c r="H58" s="177"/>
    </row>
    <row r="59" spans="2:8" ht="12.75">
      <c r="B59" s="177"/>
      <c r="H59" s="177"/>
    </row>
    <row r="60" spans="2:8" ht="12.75">
      <c r="B60" s="177"/>
      <c r="H60" s="177"/>
    </row>
    <row r="61" spans="2:8" ht="12.75">
      <c r="B61" s="177"/>
      <c r="H61" s="177"/>
    </row>
    <row r="62" spans="2:8" ht="12.75">
      <c r="B62" s="177"/>
      <c r="C62" s="177"/>
      <c r="D62" s="177"/>
      <c r="E62" s="177"/>
      <c r="F62" s="177"/>
      <c r="G62" s="177"/>
      <c r="H62" s="177"/>
    </row>
  </sheetData>
  <sheetProtection/>
  <mergeCells count="1">
    <mergeCell ref="C6:F6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1:K3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2.140625" style="1" customWidth="1"/>
    <col min="2" max="2" width="3.28125" style="1" customWidth="1"/>
    <col min="3" max="3" width="4.7109375" style="1" customWidth="1"/>
    <col min="4" max="4" width="24.7109375" style="1" customWidth="1"/>
    <col min="5" max="5" width="25.421875" style="1" customWidth="1"/>
    <col min="6" max="6" width="18.28125" style="1" customWidth="1"/>
    <col min="7" max="7" width="13.140625" style="1" customWidth="1"/>
    <col min="8" max="8" width="12.8515625" style="1" customWidth="1"/>
    <col min="9" max="9" width="16.28125" style="1" customWidth="1"/>
    <col min="10" max="10" width="6.421875" style="1" customWidth="1"/>
    <col min="11" max="11" width="4.8515625" style="1" customWidth="1"/>
    <col min="12" max="12" width="6.421875" style="1" customWidth="1"/>
    <col min="13" max="13" width="5.421875" style="0" customWidth="1"/>
    <col min="14" max="14" width="4.7109375" style="0" customWidth="1"/>
  </cols>
  <sheetData>
    <row r="1" spans="2:9" ht="12.75">
      <c r="B1" s="71"/>
      <c r="C1" s="71"/>
      <c r="D1" s="71"/>
      <c r="E1" s="71"/>
      <c r="F1" s="71"/>
      <c r="G1" s="71"/>
      <c r="H1" s="71"/>
      <c r="I1" s="71"/>
    </row>
    <row r="2" spans="2:9" ht="12.75">
      <c r="B2" s="71"/>
      <c r="C2" s="71"/>
      <c r="D2" s="71"/>
      <c r="E2" s="71"/>
      <c r="F2" s="71"/>
      <c r="G2" s="71"/>
      <c r="H2" s="71"/>
      <c r="I2" s="71"/>
    </row>
    <row r="3" spans="2:9" ht="12.75">
      <c r="B3" s="125"/>
      <c r="C3" s="127"/>
      <c r="D3" s="127"/>
      <c r="E3" s="127"/>
      <c r="F3" s="127"/>
      <c r="G3" s="125"/>
      <c r="H3" s="125"/>
      <c r="I3" s="126"/>
    </row>
    <row r="4" spans="2:9" ht="12.75">
      <c r="B4" s="135"/>
      <c r="C4" s="125"/>
      <c r="D4" s="125"/>
      <c r="E4" s="125"/>
      <c r="F4" s="125"/>
      <c r="G4" s="125"/>
      <c r="H4" s="125"/>
      <c r="I4" s="126"/>
    </row>
    <row r="5" spans="2:11" ht="12.75">
      <c r="B5" s="126"/>
      <c r="C5" s="126"/>
      <c r="D5" s="126"/>
      <c r="E5" s="126"/>
      <c r="F5" s="126"/>
      <c r="G5" s="125"/>
      <c r="H5" s="125"/>
      <c r="I5" s="125"/>
      <c r="J5" s="2"/>
      <c r="K5" s="2"/>
    </row>
    <row r="6" spans="2:9" ht="12.75">
      <c r="B6" s="126"/>
      <c r="C6" s="500"/>
      <c r="D6" s="500"/>
      <c r="E6" s="500"/>
      <c r="F6" s="500"/>
      <c r="G6" s="500"/>
      <c r="H6" s="500"/>
      <c r="I6" s="500"/>
    </row>
    <row r="7" spans="2:10" ht="12.75">
      <c r="B7" s="126"/>
      <c r="C7" s="126"/>
      <c r="D7" s="126"/>
      <c r="E7" s="126"/>
      <c r="F7" s="126"/>
      <c r="G7" s="126"/>
      <c r="H7" s="125"/>
      <c r="I7" s="125"/>
      <c r="J7" s="2"/>
    </row>
    <row r="8" spans="2:9" ht="12.75">
      <c r="B8" s="126"/>
      <c r="C8" s="126"/>
      <c r="D8" s="126"/>
      <c r="E8" s="126"/>
      <c r="F8" s="126"/>
      <c r="G8" s="126"/>
      <c r="H8" s="126"/>
      <c r="I8" s="126"/>
    </row>
    <row r="9" spans="2:9" ht="12.75">
      <c r="B9" s="126"/>
      <c r="C9" s="126"/>
      <c r="D9" s="126"/>
      <c r="E9" s="126"/>
      <c r="F9" s="126"/>
      <c r="G9" s="126"/>
      <c r="H9" s="126"/>
      <c r="I9" s="126"/>
    </row>
    <row r="10" spans="2:9" ht="23.25" customHeight="1">
      <c r="B10" s="126"/>
      <c r="C10" s="182"/>
      <c r="D10" s="182"/>
      <c r="E10" s="182"/>
      <c r="F10" s="182"/>
      <c r="G10" s="182"/>
      <c r="H10" s="182"/>
      <c r="I10" s="182"/>
    </row>
    <row r="11" spans="2:9" ht="12.75">
      <c r="B11" s="126"/>
      <c r="C11" s="183"/>
      <c r="D11" s="183"/>
      <c r="E11" s="183"/>
      <c r="F11" s="183"/>
      <c r="G11" s="183"/>
      <c r="H11" s="183"/>
      <c r="I11" s="184"/>
    </row>
    <row r="12" spans="2:9" ht="12.75">
      <c r="B12" s="126"/>
      <c r="C12" s="183"/>
      <c r="D12" s="183"/>
      <c r="E12" s="183"/>
      <c r="F12" s="183"/>
      <c r="G12" s="183"/>
      <c r="H12" s="183"/>
      <c r="I12" s="184"/>
    </row>
    <row r="13" spans="2:9" ht="12.75">
      <c r="B13" s="126"/>
      <c r="C13" s="183"/>
      <c r="D13" s="126"/>
      <c r="E13" s="126"/>
      <c r="F13" s="126"/>
      <c r="G13" s="126"/>
      <c r="H13" s="126"/>
      <c r="I13" s="126"/>
    </row>
    <row r="14" spans="2:9" ht="12.75">
      <c r="B14" s="126"/>
      <c r="C14" s="183"/>
      <c r="D14" s="183"/>
      <c r="E14" s="183"/>
      <c r="F14" s="183"/>
      <c r="G14" s="183"/>
      <c r="H14" s="183"/>
      <c r="I14" s="183"/>
    </row>
    <row r="15" spans="2:9" ht="12.75">
      <c r="B15" s="126"/>
      <c r="C15" s="183"/>
      <c r="D15" s="183"/>
      <c r="E15" s="183"/>
      <c r="F15" s="183"/>
      <c r="G15" s="183"/>
      <c r="H15" s="183"/>
      <c r="I15" s="183"/>
    </row>
    <row r="16" spans="2:9" ht="12.75">
      <c r="B16" s="126"/>
      <c r="C16" s="183"/>
      <c r="D16" s="183"/>
      <c r="E16" s="183"/>
      <c r="F16" s="183"/>
      <c r="G16" s="183"/>
      <c r="H16" s="183"/>
      <c r="I16" s="183"/>
    </row>
    <row r="17" spans="2:9" ht="12.75">
      <c r="B17" s="126"/>
      <c r="C17" s="183"/>
      <c r="D17" s="183"/>
      <c r="E17" s="183"/>
      <c r="F17" s="183"/>
      <c r="G17" s="183"/>
      <c r="H17" s="183"/>
      <c r="I17" s="183"/>
    </row>
    <row r="18" spans="2:9" ht="12.75">
      <c r="B18" s="126"/>
      <c r="C18" s="183"/>
      <c r="D18" s="183"/>
      <c r="E18" s="183"/>
      <c r="F18" s="183"/>
      <c r="G18" s="183"/>
      <c r="H18" s="183"/>
      <c r="I18" s="183"/>
    </row>
    <row r="19" spans="2:9" ht="12.75">
      <c r="B19" s="126"/>
      <c r="C19" s="183"/>
      <c r="D19" s="183"/>
      <c r="E19" s="183"/>
      <c r="F19" s="183"/>
      <c r="G19" s="183"/>
      <c r="H19" s="183"/>
      <c r="I19" s="183"/>
    </row>
    <row r="20" spans="2:9" ht="12.75">
      <c r="B20" s="126"/>
      <c r="C20" s="183"/>
      <c r="D20" s="183"/>
      <c r="E20" s="183"/>
      <c r="F20" s="183"/>
      <c r="G20" s="183"/>
      <c r="H20" s="183"/>
      <c r="I20" s="183"/>
    </row>
    <row r="21" spans="2:9" ht="12.75">
      <c r="B21" s="126"/>
      <c r="C21" s="183"/>
      <c r="D21" s="183"/>
      <c r="E21" s="183"/>
      <c r="F21" s="183"/>
      <c r="G21" s="183"/>
      <c r="H21" s="183"/>
      <c r="I21" s="183"/>
    </row>
    <row r="22" spans="2:9" ht="12.75">
      <c r="B22" s="126"/>
      <c r="C22" s="183"/>
      <c r="D22" s="183"/>
      <c r="E22" s="183"/>
      <c r="F22" s="183"/>
      <c r="G22" s="183"/>
      <c r="H22" s="183"/>
      <c r="I22" s="183"/>
    </row>
    <row r="23" spans="2:9" ht="12.75">
      <c r="B23" s="126"/>
      <c r="C23" s="183"/>
      <c r="D23" s="183"/>
      <c r="E23" s="183"/>
      <c r="F23" s="183"/>
      <c r="G23" s="183"/>
      <c r="H23" s="183"/>
      <c r="I23" s="183"/>
    </row>
    <row r="24" spans="2:9" ht="12.75">
      <c r="B24" s="126"/>
      <c r="C24" s="183"/>
      <c r="D24" s="183"/>
      <c r="E24" s="183"/>
      <c r="F24" s="183"/>
      <c r="G24" s="183"/>
      <c r="H24" s="183"/>
      <c r="I24" s="183"/>
    </row>
    <row r="25" spans="2:9" ht="12.75">
      <c r="B25" s="126"/>
      <c r="C25" s="183"/>
      <c r="D25" s="183"/>
      <c r="E25" s="183"/>
      <c r="F25" s="183"/>
      <c r="G25" s="183"/>
      <c r="H25" s="183"/>
      <c r="I25" s="183"/>
    </row>
    <row r="26" spans="2:9" ht="12.75">
      <c r="B26" s="126"/>
      <c r="C26" s="183"/>
      <c r="D26" s="183"/>
      <c r="E26" s="183"/>
      <c r="F26" s="183"/>
      <c r="G26" s="183"/>
      <c r="H26" s="183"/>
      <c r="I26" s="183"/>
    </row>
    <row r="27" spans="2:9" ht="12.75">
      <c r="B27" s="126"/>
      <c r="C27" s="183"/>
      <c r="D27" s="183"/>
      <c r="E27" s="183"/>
      <c r="F27" s="183"/>
      <c r="G27" s="183"/>
      <c r="H27" s="183"/>
      <c r="I27" s="183"/>
    </row>
    <row r="28" spans="2:9" ht="12.75">
      <c r="B28" s="126"/>
      <c r="C28" s="183"/>
      <c r="D28" s="183"/>
      <c r="E28" s="183"/>
      <c r="F28" s="183"/>
      <c r="G28" s="183"/>
      <c r="H28" s="183"/>
      <c r="I28" s="183"/>
    </row>
    <row r="29" spans="2:9" ht="12.75">
      <c r="B29" s="126"/>
      <c r="C29" s="183"/>
      <c r="D29" s="183"/>
      <c r="E29" s="183"/>
      <c r="F29" s="183"/>
      <c r="G29" s="183"/>
      <c r="H29" s="183"/>
      <c r="I29" s="183"/>
    </row>
    <row r="30" spans="2:9" ht="12.75">
      <c r="B30" s="126"/>
      <c r="C30" s="183"/>
      <c r="D30" s="183"/>
      <c r="E30" s="183"/>
      <c r="F30" s="183"/>
      <c r="G30" s="183"/>
      <c r="H30" s="183"/>
      <c r="I30" s="183"/>
    </row>
    <row r="31" spans="2:9" ht="12.75">
      <c r="B31" s="126"/>
      <c r="C31" s="183"/>
      <c r="D31" s="183"/>
      <c r="E31" s="183"/>
      <c r="F31" s="183"/>
      <c r="G31" s="183"/>
      <c r="H31" s="183"/>
      <c r="I31" s="183"/>
    </row>
    <row r="32" spans="2:9" ht="12.75">
      <c r="B32" s="126"/>
      <c r="C32" s="183"/>
      <c r="D32" s="183"/>
      <c r="E32" s="183"/>
      <c r="F32" s="183"/>
      <c r="G32" s="183"/>
      <c r="H32" s="183"/>
      <c r="I32" s="183"/>
    </row>
    <row r="33" spans="2:9" ht="12.75">
      <c r="B33" s="126"/>
      <c r="C33" s="183"/>
      <c r="D33" s="183"/>
      <c r="E33" s="183"/>
      <c r="F33" s="183"/>
      <c r="G33" s="183"/>
      <c r="H33" s="183"/>
      <c r="I33" s="183"/>
    </row>
    <row r="34" spans="2:9" ht="12.75">
      <c r="B34" s="126"/>
      <c r="C34" s="183"/>
      <c r="D34" s="183"/>
      <c r="E34" s="183"/>
      <c r="F34" s="183"/>
      <c r="G34" s="183"/>
      <c r="H34" s="183"/>
      <c r="I34" s="183"/>
    </row>
    <row r="35" spans="2:9" ht="19.5" customHeight="1">
      <c r="B35" s="126"/>
      <c r="C35" s="185"/>
      <c r="D35" s="182"/>
      <c r="E35" s="185"/>
      <c r="F35" s="185"/>
      <c r="G35" s="185"/>
      <c r="H35" s="185"/>
      <c r="I35" s="186"/>
    </row>
  </sheetData>
  <sheetProtection/>
  <mergeCells count="1">
    <mergeCell ref="C6:I6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1:J42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.8515625" style="30" customWidth="1"/>
    <col min="2" max="2" width="4.8515625" style="30" customWidth="1"/>
    <col min="3" max="3" width="23.28125" style="30" customWidth="1"/>
    <col min="4" max="4" width="12.421875" style="30" customWidth="1"/>
    <col min="5" max="5" width="17.57421875" style="30" customWidth="1"/>
    <col min="6" max="6" width="16.7109375" style="30" customWidth="1"/>
    <col min="7" max="7" width="17.140625" style="176" customWidth="1"/>
    <col min="8" max="8" width="5.421875" style="30" customWidth="1"/>
    <col min="9" max="9" width="6.7109375" style="30" customWidth="1"/>
    <col min="10" max="10" width="7.00390625" style="30" customWidth="1"/>
    <col min="11" max="11" width="5.421875" style="30" customWidth="1"/>
    <col min="12" max="16384" width="9.140625" style="43" customWidth="1"/>
  </cols>
  <sheetData>
    <row r="1" spans="2:8" ht="12.75">
      <c r="B1" s="3"/>
      <c r="C1" s="48"/>
      <c r="D1" s="48"/>
      <c r="E1" s="48"/>
      <c r="F1" s="48"/>
      <c r="G1" s="44"/>
      <c r="H1" s="132"/>
    </row>
    <row r="2" spans="2:8" ht="12.75">
      <c r="B2" s="3"/>
      <c r="C2" s="3"/>
      <c r="D2" s="3"/>
      <c r="E2" s="3"/>
      <c r="F2" s="3"/>
      <c r="G2" s="44"/>
      <c r="H2" s="132"/>
    </row>
    <row r="3" spans="2:10" ht="12.75">
      <c r="B3" s="132"/>
      <c r="C3" s="132"/>
      <c r="D3" s="132"/>
      <c r="E3" s="132"/>
      <c r="F3" s="132"/>
      <c r="G3" s="51"/>
      <c r="H3" s="3"/>
      <c r="I3" s="3"/>
      <c r="J3" s="3"/>
    </row>
    <row r="4" spans="2:8" ht="12.75">
      <c r="B4" s="133"/>
      <c r="C4" s="490"/>
      <c r="D4" s="490"/>
      <c r="E4" s="490"/>
      <c r="F4" s="490"/>
      <c r="G4" s="490"/>
      <c r="H4" s="490"/>
    </row>
    <row r="5" spans="2:9" ht="12.75">
      <c r="B5" s="133"/>
      <c r="C5" s="133"/>
      <c r="D5" s="133"/>
      <c r="E5" s="133"/>
      <c r="F5" s="133"/>
      <c r="G5" s="44"/>
      <c r="H5" s="3"/>
      <c r="I5" s="3"/>
    </row>
    <row r="6" spans="2:8" ht="12.75">
      <c r="B6" s="133"/>
      <c r="C6" s="133"/>
      <c r="D6" s="133"/>
      <c r="E6" s="133"/>
      <c r="F6" s="133"/>
      <c r="G6" s="46"/>
      <c r="H6" s="132"/>
    </row>
    <row r="7" spans="2:9" ht="12.75">
      <c r="B7" s="161"/>
      <c r="C7" s="161"/>
      <c r="D7" s="161"/>
      <c r="E7" s="161"/>
      <c r="F7" s="161"/>
      <c r="G7" s="162"/>
      <c r="H7" s="163"/>
      <c r="I7" s="164"/>
    </row>
    <row r="8" spans="2:9" ht="12.75" customHeight="1">
      <c r="B8" s="502"/>
      <c r="C8" s="502"/>
      <c r="D8" s="502"/>
      <c r="E8" s="502"/>
      <c r="F8" s="502"/>
      <c r="G8" s="502"/>
      <c r="H8" s="133"/>
      <c r="I8" s="164"/>
    </row>
    <row r="9" spans="2:9" ht="12.75">
      <c r="B9" s="503"/>
      <c r="C9" s="502"/>
      <c r="D9" s="502"/>
      <c r="E9" s="502"/>
      <c r="F9" s="502"/>
      <c r="G9" s="502"/>
      <c r="H9" s="133"/>
      <c r="I9" s="164"/>
    </row>
    <row r="10" spans="2:9" ht="12.75">
      <c r="B10" s="165"/>
      <c r="C10" s="166"/>
      <c r="D10" s="166"/>
      <c r="E10" s="166"/>
      <c r="F10" s="166"/>
      <c r="G10" s="167"/>
      <c r="H10" s="132"/>
      <c r="I10" s="164"/>
    </row>
    <row r="11" spans="2:9" ht="12.75">
      <c r="B11" s="162"/>
      <c r="C11" s="168"/>
      <c r="D11" s="168"/>
      <c r="E11" s="168"/>
      <c r="F11" s="168"/>
      <c r="G11" s="169"/>
      <c r="H11" s="32"/>
      <c r="I11" s="164"/>
    </row>
    <row r="12" spans="2:9" ht="12.75">
      <c r="B12" s="170"/>
      <c r="C12" s="171"/>
      <c r="D12" s="171"/>
      <c r="E12" s="171"/>
      <c r="F12" s="171"/>
      <c r="G12" s="172"/>
      <c r="H12" s="133"/>
      <c r="I12" s="164"/>
    </row>
    <row r="13" spans="2:9" ht="12.75">
      <c r="B13" s="165"/>
      <c r="C13" s="166"/>
      <c r="D13" s="166"/>
      <c r="E13" s="166"/>
      <c r="F13" s="166"/>
      <c r="G13" s="167"/>
      <c r="H13" s="132"/>
      <c r="I13" s="164"/>
    </row>
    <row r="14" spans="2:9" ht="12.75">
      <c r="B14" s="162"/>
      <c r="C14" s="168"/>
      <c r="D14" s="168"/>
      <c r="E14" s="168"/>
      <c r="F14" s="168"/>
      <c r="G14" s="169"/>
      <c r="H14" s="32"/>
      <c r="I14" s="164"/>
    </row>
    <row r="15" spans="2:9" ht="12.75">
      <c r="B15" s="170"/>
      <c r="C15" s="171"/>
      <c r="D15" s="171"/>
      <c r="E15" s="171"/>
      <c r="F15" s="171"/>
      <c r="G15" s="172"/>
      <c r="H15" s="133"/>
      <c r="I15" s="164"/>
    </row>
    <row r="16" spans="2:9" ht="12.75">
      <c r="B16" s="165"/>
      <c r="C16" s="166"/>
      <c r="D16" s="166"/>
      <c r="E16" s="166"/>
      <c r="F16" s="166"/>
      <c r="G16" s="167"/>
      <c r="H16" s="132"/>
      <c r="I16" s="164"/>
    </row>
    <row r="17" spans="2:9" ht="12.75">
      <c r="B17" s="162"/>
      <c r="C17" s="168"/>
      <c r="D17" s="168"/>
      <c r="E17" s="168"/>
      <c r="F17" s="168"/>
      <c r="G17" s="169"/>
      <c r="H17" s="32"/>
      <c r="I17" s="164"/>
    </row>
    <row r="18" spans="2:9" ht="12.75">
      <c r="B18" s="170"/>
      <c r="C18" s="171"/>
      <c r="D18" s="171"/>
      <c r="E18" s="53"/>
      <c r="F18" s="171"/>
      <c r="G18" s="172"/>
      <c r="H18" s="133"/>
      <c r="I18" s="164"/>
    </row>
    <row r="19" spans="2:9" ht="12.75">
      <c r="B19" s="165"/>
      <c r="C19" s="166"/>
      <c r="D19" s="166"/>
      <c r="E19" s="166"/>
      <c r="F19" s="166"/>
      <c r="G19" s="167"/>
      <c r="H19" s="132"/>
      <c r="I19" s="164"/>
    </row>
    <row r="20" spans="2:9" ht="12.75">
      <c r="B20" s="162"/>
      <c r="C20" s="168"/>
      <c r="D20" s="168"/>
      <c r="E20" s="168"/>
      <c r="F20" s="168"/>
      <c r="G20" s="169"/>
      <c r="H20" s="32"/>
      <c r="I20" s="164"/>
    </row>
    <row r="21" spans="2:9" ht="12.75">
      <c r="B21" s="170"/>
      <c r="C21" s="171"/>
      <c r="D21" s="171"/>
      <c r="E21" s="171"/>
      <c r="F21" s="171"/>
      <c r="G21" s="172"/>
      <c r="H21" s="133"/>
      <c r="I21" s="164"/>
    </row>
    <row r="22" spans="2:9" ht="12.75">
      <c r="B22" s="165"/>
      <c r="C22" s="166"/>
      <c r="D22" s="166"/>
      <c r="E22" s="166"/>
      <c r="F22" s="166"/>
      <c r="G22" s="167"/>
      <c r="H22" s="132"/>
      <c r="I22" s="164"/>
    </row>
    <row r="23" spans="2:9" ht="12.75">
      <c r="B23" s="162"/>
      <c r="C23" s="168"/>
      <c r="D23" s="168"/>
      <c r="E23" s="168"/>
      <c r="F23" s="168"/>
      <c r="G23" s="169"/>
      <c r="H23" s="32"/>
      <c r="I23" s="164"/>
    </row>
    <row r="24" spans="2:9" ht="12.75">
      <c r="B24" s="170"/>
      <c r="C24" s="171"/>
      <c r="D24" s="171"/>
      <c r="E24" s="171"/>
      <c r="F24" s="171"/>
      <c r="G24" s="172"/>
      <c r="H24" s="133"/>
      <c r="I24" s="164"/>
    </row>
    <row r="25" spans="2:9" ht="12.75">
      <c r="B25" s="165"/>
      <c r="C25" s="166"/>
      <c r="D25" s="166"/>
      <c r="E25" s="166"/>
      <c r="F25" s="166"/>
      <c r="G25" s="167"/>
      <c r="H25" s="132"/>
      <c r="I25" s="164"/>
    </row>
    <row r="26" spans="2:9" ht="12.75">
      <c r="B26" s="162"/>
      <c r="C26" s="168"/>
      <c r="D26" s="168"/>
      <c r="E26" s="168"/>
      <c r="F26" s="168"/>
      <c r="G26" s="169"/>
      <c r="H26" s="32"/>
      <c r="I26" s="164"/>
    </row>
    <row r="27" spans="2:9" ht="12.75">
      <c r="B27" s="170"/>
      <c r="C27" s="171"/>
      <c r="D27" s="171"/>
      <c r="E27" s="171"/>
      <c r="F27" s="171"/>
      <c r="G27" s="172"/>
      <c r="H27" s="133"/>
      <c r="I27" s="164"/>
    </row>
    <row r="28" spans="2:9" ht="12.75">
      <c r="B28" s="165"/>
      <c r="C28" s="166"/>
      <c r="D28" s="166"/>
      <c r="E28" s="166"/>
      <c r="F28" s="166"/>
      <c r="G28" s="167"/>
      <c r="H28" s="132"/>
      <c r="I28" s="164"/>
    </row>
    <row r="29" spans="2:9" ht="12.75">
      <c r="B29" s="162"/>
      <c r="C29" s="168"/>
      <c r="D29" s="168"/>
      <c r="E29" s="168"/>
      <c r="F29" s="168"/>
      <c r="G29" s="169"/>
      <c r="H29" s="32"/>
      <c r="I29" s="164"/>
    </row>
    <row r="30" spans="2:9" ht="12.75">
      <c r="B30" s="170"/>
      <c r="C30" s="171"/>
      <c r="D30" s="171"/>
      <c r="E30" s="171"/>
      <c r="F30" s="171"/>
      <c r="G30" s="172"/>
      <c r="H30" s="133"/>
      <c r="I30" s="164"/>
    </row>
    <row r="31" spans="2:9" ht="12.75">
      <c r="B31" s="165"/>
      <c r="C31" s="166"/>
      <c r="D31" s="166"/>
      <c r="E31" s="166"/>
      <c r="F31" s="166"/>
      <c r="G31" s="167"/>
      <c r="H31" s="132"/>
      <c r="I31" s="164"/>
    </row>
    <row r="32" spans="2:9" ht="12.75">
      <c r="B32" s="162"/>
      <c r="C32" s="168"/>
      <c r="D32" s="168"/>
      <c r="E32" s="168"/>
      <c r="F32" s="168"/>
      <c r="G32" s="169"/>
      <c r="H32" s="32"/>
      <c r="I32" s="164"/>
    </row>
    <row r="33" spans="2:9" ht="12.75">
      <c r="B33" s="170"/>
      <c r="C33" s="171"/>
      <c r="D33" s="171"/>
      <c r="E33" s="171"/>
      <c r="F33" s="171"/>
      <c r="G33" s="172"/>
      <c r="H33" s="133"/>
      <c r="I33" s="164"/>
    </row>
    <row r="34" spans="2:9" ht="12.75">
      <c r="B34" s="165"/>
      <c r="C34" s="166"/>
      <c r="D34" s="166"/>
      <c r="E34" s="166"/>
      <c r="F34" s="166"/>
      <c r="G34" s="167"/>
      <c r="H34" s="132"/>
      <c r="I34" s="164"/>
    </row>
    <row r="35" spans="2:9" ht="12.75">
      <c r="B35" s="162"/>
      <c r="C35" s="168"/>
      <c r="D35" s="168"/>
      <c r="E35" s="168"/>
      <c r="F35" s="168"/>
      <c r="G35" s="169"/>
      <c r="H35" s="32"/>
      <c r="I35" s="164"/>
    </row>
    <row r="36" spans="2:9" ht="12.75">
      <c r="B36" s="170"/>
      <c r="C36" s="171"/>
      <c r="D36" s="171"/>
      <c r="E36" s="171"/>
      <c r="F36" s="171"/>
      <c r="G36" s="172"/>
      <c r="H36" s="133"/>
      <c r="I36" s="164"/>
    </row>
    <row r="37" spans="2:9" ht="12.75">
      <c r="B37" s="165"/>
      <c r="C37" s="166"/>
      <c r="D37" s="166"/>
      <c r="E37" s="166"/>
      <c r="F37" s="166"/>
      <c r="G37" s="167"/>
      <c r="H37" s="132"/>
      <c r="I37" s="164"/>
    </row>
    <row r="38" spans="2:9" ht="12.75">
      <c r="B38" s="162"/>
      <c r="C38" s="168"/>
      <c r="D38" s="168"/>
      <c r="E38" s="168"/>
      <c r="F38" s="168"/>
      <c r="G38" s="169"/>
      <c r="H38" s="32"/>
      <c r="I38" s="164"/>
    </row>
    <row r="39" spans="2:9" ht="12.75">
      <c r="B39" s="501"/>
      <c r="C39" s="501"/>
      <c r="D39" s="173"/>
      <c r="E39" s="173"/>
      <c r="F39" s="173"/>
      <c r="G39" s="174"/>
      <c r="H39" s="132"/>
      <c r="I39" s="164"/>
    </row>
    <row r="40" spans="2:9" ht="12.75">
      <c r="B40" s="164"/>
      <c r="G40" s="52"/>
      <c r="I40" s="164"/>
    </row>
    <row r="41" spans="2:9" ht="12.75">
      <c r="B41" s="164"/>
      <c r="E41" s="490"/>
      <c r="F41" s="490"/>
      <c r="G41" s="175"/>
      <c r="I41" s="164"/>
    </row>
    <row r="42" spans="2:9" ht="12.75">
      <c r="B42" s="164"/>
      <c r="C42" s="164"/>
      <c r="D42" s="164"/>
      <c r="E42" s="164"/>
      <c r="F42" s="164"/>
      <c r="G42" s="162"/>
      <c r="H42" s="164"/>
      <c r="I42" s="164"/>
    </row>
  </sheetData>
  <sheetProtection/>
  <mergeCells count="9">
    <mergeCell ref="E41:F41"/>
    <mergeCell ref="C4:H4"/>
    <mergeCell ref="B39:C39"/>
    <mergeCell ref="B8:B9"/>
    <mergeCell ref="C8:C9"/>
    <mergeCell ref="D8:D9"/>
    <mergeCell ref="E8:E9"/>
    <mergeCell ref="F8:F9"/>
    <mergeCell ref="G8:G9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B3:K64"/>
  <sheetViews>
    <sheetView zoomScalePageLayoutView="0" workbookViewId="0" topLeftCell="C1">
      <selection activeCell="Q25" sqref="Q25"/>
    </sheetView>
  </sheetViews>
  <sheetFormatPr defaultColWidth="9.140625" defaultRowHeight="12.75"/>
  <cols>
    <col min="1" max="1" width="4.140625" style="0" customWidth="1"/>
    <col min="2" max="2" width="7.57421875" style="0" customWidth="1"/>
    <col min="3" max="3" width="6.421875" style="1" customWidth="1"/>
    <col min="4" max="4" width="0.13671875" style="1" customWidth="1"/>
    <col min="5" max="5" width="9.00390625" style="1" customWidth="1"/>
    <col min="6" max="6" width="23.140625" style="1" customWidth="1"/>
    <col min="7" max="8" width="9.140625" style="1" customWidth="1"/>
    <col min="9" max="9" width="15.421875" style="1" bestFit="1" customWidth="1"/>
    <col min="10" max="10" width="14.28125" style="1" customWidth="1"/>
    <col min="11" max="12" width="9.140625" style="1" customWidth="1"/>
  </cols>
  <sheetData>
    <row r="3" spans="2:8" ht="12.75">
      <c r="B3" s="2"/>
      <c r="D3" s="2"/>
      <c r="E3" s="2"/>
      <c r="F3" s="28"/>
      <c r="G3" s="2"/>
      <c r="H3" s="2"/>
    </row>
    <row r="4" spans="5:8" ht="12.75">
      <c r="E4" s="2"/>
      <c r="F4" s="2"/>
      <c r="G4" s="2"/>
      <c r="H4" s="2"/>
    </row>
    <row r="5" spans="2:11" ht="12.75">
      <c r="B5" s="1"/>
      <c r="G5" s="2"/>
      <c r="H5" s="2"/>
      <c r="I5" s="2"/>
      <c r="J5" s="2"/>
      <c r="K5" s="2"/>
    </row>
    <row r="6" spans="2:9" ht="12.75">
      <c r="B6" s="1"/>
      <c r="E6" s="302"/>
      <c r="F6" s="302"/>
      <c r="G6" s="302"/>
      <c r="H6" s="302"/>
      <c r="I6" s="302"/>
    </row>
    <row r="7" spans="2:10" ht="12.75">
      <c r="B7" s="1"/>
      <c r="I7" s="2"/>
      <c r="J7" s="2"/>
    </row>
    <row r="8" ht="13.5" thickBot="1">
      <c r="B8" s="1"/>
    </row>
    <row r="9" spans="2:11" ht="12.75">
      <c r="B9" s="207"/>
      <c r="D9" s="177"/>
      <c r="E9" s="177"/>
      <c r="F9" s="177"/>
      <c r="G9" s="177"/>
      <c r="H9" s="177"/>
      <c r="I9" s="177"/>
      <c r="J9" s="177"/>
      <c r="K9" s="177"/>
    </row>
    <row r="10" spans="2:11" ht="12.75">
      <c r="B10" s="208"/>
      <c r="D10" s="177"/>
      <c r="K10" s="177"/>
    </row>
    <row r="11" spans="2:11" ht="12.75">
      <c r="B11" s="208"/>
      <c r="D11" s="177"/>
      <c r="K11" s="177"/>
    </row>
    <row r="12" spans="2:11" ht="19.5" customHeight="1">
      <c r="B12" s="208"/>
      <c r="D12" s="177"/>
      <c r="E12" s="210"/>
      <c r="F12" s="210"/>
      <c r="G12" s="210"/>
      <c r="H12" s="210"/>
      <c r="I12" s="210"/>
      <c r="J12" s="210"/>
      <c r="K12" s="177"/>
    </row>
    <row r="13" spans="2:11" ht="12.75">
      <c r="B13" s="208"/>
      <c r="D13" s="177"/>
      <c r="E13" s="211"/>
      <c r="F13" s="71"/>
      <c r="G13" s="71"/>
      <c r="H13" s="71"/>
      <c r="I13" s="71"/>
      <c r="J13" s="71"/>
      <c r="K13" s="177"/>
    </row>
    <row r="14" spans="2:11" ht="12.75">
      <c r="B14" s="208"/>
      <c r="D14" s="177"/>
      <c r="E14" s="211"/>
      <c r="F14" s="71"/>
      <c r="G14" s="71"/>
      <c r="H14" s="212"/>
      <c r="I14" s="213"/>
      <c r="J14" s="212"/>
      <c r="K14" s="177"/>
    </row>
    <row r="15" spans="2:11" ht="12.75">
      <c r="B15" s="208"/>
      <c r="D15" s="177"/>
      <c r="E15" s="211"/>
      <c r="F15" s="71"/>
      <c r="G15" s="71"/>
      <c r="H15" s="71"/>
      <c r="I15" s="71"/>
      <c r="J15" s="71"/>
      <c r="K15" s="177"/>
    </row>
    <row r="16" spans="2:11" ht="12.75">
      <c r="B16" s="208"/>
      <c r="D16" s="177"/>
      <c r="E16" s="211"/>
      <c r="F16" s="71"/>
      <c r="G16" s="71"/>
      <c r="H16" s="71"/>
      <c r="I16" s="71"/>
      <c r="J16" s="71"/>
      <c r="K16" s="177"/>
    </row>
    <row r="17" spans="2:11" ht="12.75">
      <c r="B17" s="208"/>
      <c r="D17" s="177"/>
      <c r="E17" s="211"/>
      <c r="F17" s="71"/>
      <c r="G17" s="71"/>
      <c r="H17" s="71"/>
      <c r="I17" s="212"/>
      <c r="J17" s="212"/>
      <c r="K17" s="177"/>
    </row>
    <row r="18" spans="2:11" ht="12.75">
      <c r="B18" s="208"/>
      <c r="D18" s="177"/>
      <c r="E18" s="211"/>
      <c r="F18" s="71"/>
      <c r="G18" s="71"/>
      <c r="H18" s="71"/>
      <c r="I18" s="71"/>
      <c r="J18" s="71"/>
      <c r="K18" s="177"/>
    </row>
    <row r="19" spans="2:11" ht="12.75">
      <c r="B19" s="208"/>
      <c r="D19" s="177"/>
      <c r="E19" s="211"/>
      <c r="F19" s="71"/>
      <c r="G19" s="71"/>
      <c r="H19" s="71"/>
      <c r="I19" s="71"/>
      <c r="J19" s="71"/>
      <c r="K19" s="177"/>
    </row>
    <row r="20" spans="2:11" ht="12.75">
      <c r="B20" s="208"/>
      <c r="D20" s="177"/>
      <c r="E20" s="211"/>
      <c r="F20" s="71"/>
      <c r="G20" s="71"/>
      <c r="H20" s="71"/>
      <c r="I20" s="71"/>
      <c r="J20" s="212"/>
      <c r="K20" s="177"/>
    </row>
    <row r="21" spans="2:11" ht="12.75">
      <c r="B21" s="208"/>
      <c r="D21" s="177"/>
      <c r="E21" s="211"/>
      <c r="F21" s="71"/>
      <c r="G21" s="71"/>
      <c r="H21" s="71"/>
      <c r="I21" s="71"/>
      <c r="J21" s="71"/>
      <c r="K21" s="177"/>
    </row>
    <row r="22" spans="2:11" ht="12.75">
      <c r="B22" s="208"/>
      <c r="D22" s="177"/>
      <c r="E22" s="211"/>
      <c r="F22" s="71"/>
      <c r="G22" s="71"/>
      <c r="H22" s="71"/>
      <c r="I22" s="71"/>
      <c r="J22" s="71"/>
      <c r="K22" s="177"/>
    </row>
    <row r="23" spans="2:11" ht="12.75">
      <c r="B23" s="208"/>
      <c r="D23" s="177"/>
      <c r="E23" s="211"/>
      <c r="F23" s="71"/>
      <c r="G23" s="71"/>
      <c r="H23" s="71"/>
      <c r="I23" s="212"/>
      <c r="J23" s="71"/>
      <c r="K23" s="177"/>
    </row>
    <row r="24" spans="2:11" ht="12.75">
      <c r="B24" s="208"/>
      <c r="D24" s="177"/>
      <c r="E24" s="211"/>
      <c r="F24" s="71"/>
      <c r="G24" s="71"/>
      <c r="H24" s="71"/>
      <c r="I24" s="71"/>
      <c r="J24" s="71"/>
      <c r="K24" s="177"/>
    </row>
    <row r="25" spans="2:11" ht="12.75">
      <c r="B25" s="208"/>
      <c r="D25" s="177"/>
      <c r="E25" s="211"/>
      <c r="F25" s="71"/>
      <c r="G25" s="71"/>
      <c r="H25" s="71"/>
      <c r="I25" s="212"/>
      <c r="J25" s="212"/>
      <c r="K25" s="177"/>
    </row>
    <row r="26" spans="2:11" ht="12.75">
      <c r="B26" s="208"/>
      <c r="D26" s="177"/>
      <c r="E26" s="211"/>
      <c r="F26" s="71"/>
      <c r="G26" s="71"/>
      <c r="H26" s="71"/>
      <c r="I26" s="71"/>
      <c r="J26" s="71"/>
      <c r="K26" s="177"/>
    </row>
    <row r="27" spans="2:11" ht="12.75">
      <c r="B27" s="208"/>
      <c r="D27" s="177"/>
      <c r="E27" s="211"/>
      <c r="F27" s="71"/>
      <c r="G27" s="71"/>
      <c r="H27" s="71"/>
      <c r="I27" s="71"/>
      <c r="J27" s="71"/>
      <c r="K27" s="177"/>
    </row>
    <row r="28" spans="2:11" ht="12.75">
      <c r="B28" s="208"/>
      <c r="D28" s="177"/>
      <c r="E28" s="211"/>
      <c r="F28" s="71"/>
      <c r="G28" s="71"/>
      <c r="H28" s="71"/>
      <c r="I28" s="71"/>
      <c r="J28" s="212"/>
      <c r="K28" s="177"/>
    </row>
    <row r="29" spans="2:11" ht="12.75">
      <c r="B29" s="208"/>
      <c r="D29" s="177"/>
      <c r="E29" s="211"/>
      <c r="F29" s="71"/>
      <c r="G29" s="71"/>
      <c r="H29" s="71"/>
      <c r="I29" s="71"/>
      <c r="J29" s="71"/>
      <c r="K29" s="177"/>
    </row>
    <row r="30" spans="2:11" ht="12.75">
      <c r="B30" s="208"/>
      <c r="D30" s="177"/>
      <c r="E30" s="211"/>
      <c r="F30" s="71"/>
      <c r="G30" s="71"/>
      <c r="H30" s="71"/>
      <c r="I30" s="71"/>
      <c r="J30" s="71"/>
      <c r="K30" s="177"/>
    </row>
    <row r="31" spans="2:11" ht="12.75">
      <c r="B31" s="208"/>
      <c r="D31" s="177"/>
      <c r="E31" s="211"/>
      <c r="F31" s="71"/>
      <c r="G31" s="71"/>
      <c r="H31" s="71"/>
      <c r="I31" s="214"/>
      <c r="J31" s="212"/>
      <c r="K31" s="177"/>
    </row>
    <row r="32" spans="2:11" ht="12.75">
      <c r="B32" s="208"/>
      <c r="D32" s="177"/>
      <c r="E32" s="211"/>
      <c r="F32" s="71"/>
      <c r="G32" s="71"/>
      <c r="H32" s="71"/>
      <c r="I32" s="71"/>
      <c r="J32" s="212"/>
      <c r="K32" s="177"/>
    </row>
    <row r="33" spans="2:11" ht="12.75">
      <c r="B33" s="208"/>
      <c r="D33" s="177"/>
      <c r="E33" s="211"/>
      <c r="F33" s="71"/>
      <c r="G33" s="71"/>
      <c r="H33" s="71"/>
      <c r="I33" s="71"/>
      <c r="J33" s="212"/>
      <c r="K33" s="177"/>
    </row>
    <row r="34" spans="2:11" ht="12.75">
      <c r="B34" s="208"/>
      <c r="D34" s="177"/>
      <c r="E34" s="211"/>
      <c r="F34" s="71"/>
      <c r="G34" s="71"/>
      <c r="H34" s="71"/>
      <c r="I34" s="71"/>
      <c r="J34" s="212"/>
      <c r="K34" s="177"/>
    </row>
    <row r="35" spans="2:11" ht="12.75">
      <c r="B35" s="208"/>
      <c r="D35" s="177"/>
      <c r="E35" s="211"/>
      <c r="F35" s="71"/>
      <c r="G35" s="71"/>
      <c r="H35" s="71"/>
      <c r="I35" s="71"/>
      <c r="J35" s="212"/>
      <c r="K35" s="177"/>
    </row>
    <row r="36" spans="2:11" ht="12.75">
      <c r="B36" s="208"/>
      <c r="D36" s="177"/>
      <c r="E36" s="211"/>
      <c r="F36" s="71"/>
      <c r="G36" s="71"/>
      <c r="H36" s="71"/>
      <c r="I36" s="71"/>
      <c r="J36" s="212"/>
      <c r="K36" s="177"/>
    </row>
    <row r="37" spans="2:11" ht="12.75">
      <c r="B37" s="208"/>
      <c r="D37" s="177"/>
      <c r="E37" s="211"/>
      <c r="F37" s="71"/>
      <c r="G37" s="71"/>
      <c r="H37" s="71"/>
      <c r="I37" s="71"/>
      <c r="J37" s="71"/>
      <c r="K37" s="177"/>
    </row>
    <row r="38" spans="2:11" ht="12.75">
      <c r="B38" s="208"/>
      <c r="D38" s="177"/>
      <c r="E38" s="211"/>
      <c r="F38" s="71"/>
      <c r="G38" s="71"/>
      <c r="H38" s="71"/>
      <c r="I38" s="71"/>
      <c r="J38" s="71"/>
      <c r="K38" s="177"/>
    </row>
    <row r="39" spans="2:11" ht="12.75">
      <c r="B39" s="208"/>
      <c r="D39" s="177"/>
      <c r="E39" s="211"/>
      <c r="F39" s="71"/>
      <c r="G39" s="71"/>
      <c r="H39" s="71"/>
      <c r="I39" s="71"/>
      <c r="J39" s="71"/>
      <c r="K39" s="177"/>
    </row>
    <row r="40" spans="2:11" ht="12.75">
      <c r="B40" s="208"/>
      <c r="D40" s="177"/>
      <c r="E40" s="211"/>
      <c r="F40" s="71"/>
      <c r="G40" s="71"/>
      <c r="H40" s="71"/>
      <c r="I40" s="71"/>
      <c r="J40" s="71"/>
      <c r="K40" s="177"/>
    </row>
    <row r="41" spans="2:11" ht="12.75">
      <c r="B41" s="208"/>
      <c r="D41" s="177"/>
      <c r="E41" s="211"/>
      <c r="F41" s="71"/>
      <c r="G41" s="71"/>
      <c r="H41" s="71"/>
      <c r="I41" s="71"/>
      <c r="J41" s="71"/>
      <c r="K41" s="177"/>
    </row>
    <row r="42" spans="2:11" ht="12.75">
      <c r="B42" s="208"/>
      <c r="D42" s="177"/>
      <c r="E42" s="211"/>
      <c r="F42" s="71"/>
      <c r="G42" s="71"/>
      <c r="H42" s="71"/>
      <c r="I42" s="71"/>
      <c r="J42" s="71"/>
      <c r="K42" s="177"/>
    </row>
    <row r="43" spans="2:11" ht="12.75">
      <c r="B43" s="208"/>
      <c r="D43" s="177"/>
      <c r="E43" s="211"/>
      <c r="F43" s="71"/>
      <c r="G43" s="71"/>
      <c r="H43" s="71"/>
      <c r="I43" s="71"/>
      <c r="J43" s="71"/>
      <c r="K43" s="177"/>
    </row>
    <row r="44" spans="2:11" ht="12.75">
      <c r="B44" s="208"/>
      <c r="D44" s="177"/>
      <c r="E44" s="211"/>
      <c r="F44" s="71"/>
      <c r="G44" s="71"/>
      <c r="H44" s="71"/>
      <c r="I44" s="71"/>
      <c r="J44" s="71"/>
      <c r="K44" s="177"/>
    </row>
    <row r="45" spans="2:11" ht="12.75">
      <c r="B45" s="208"/>
      <c r="D45" s="177"/>
      <c r="E45" s="211"/>
      <c r="F45" s="71"/>
      <c r="G45" s="71"/>
      <c r="H45" s="71"/>
      <c r="I45" s="71"/>
      <c r="J45" s="71"/>
      <c r="K45" s="177"/>
    </row>
    <row r="46" spans="2:11" ht="12.75">
      <c r="B46" s="208"/>
      <c r="D46" s="177"/>
      <c r="E46" s="211"/>
      <c r="F46" s="71"/>
      <c r="G46" s="71"/>
      <c r="H46" s="71"/>
      <c r="I46" s="71"/>
      <c r="J46" s="71"/>
      <c r="K46" s="177"/>
    </row>
    <row r="47" spans="2:11" ht="12.75">
      <c r="B47" s="208"/>
      <c r="D47" s="177"/>
      <c r="E47" s="211"/>
      <c r="F47" s="71"/>
      <c r="G47" s="71"/>
      <c r="H47" s="71"/>
      <c r="I47" s="71"/>
      <c r="J47" s="71"/>
      <c r="K47" s="177"/>
    </row>
    <row r="48" spans="2:11" ht="12.75">
      <c r="B48" s="208"/>
      <c r="D48" s="177"/>
      <c r="E48" s="211"/>
      <c r="F48" s="71"/>
      <c r="G48" s="71"/>
      <c r="H48" s="71"/>
      <c r="I48" s="71"/>
      <c r="J48" s="71"/>
      <c r="K48" s="177"/>
    </row>
    <row r="49" spans="2:11" ht="12.75">
      <c r="B49" s="208"/>
      <c r="D49" s="177"/>
      <c r="E49" s="211"/>
      <c r="F49" s="71"/>
      <c r="G49" s="71"/>
      <c r="H49" s="71"/>
      <c r="I49" s="71"/>
      <c r="J49" s="71"/>
      <c r="K49" s="177"/>
    </row>
    <row r="50" spans="2:11" ht="12.75">
      <c r="B50" s="208"/>
      <c r="D50" s="177"/>
      <c r="E50" s="211"/>
      <c r="F50" s="71"/>
      <c r="G50" s="71"/>
      <c r="H50" s="71"/>
      <c r="I50" s="71"/>
      <c r="J50" s="71"/>
      <c r="K50" s="177"/>
    </row>
    <row r="51" spans="2:11" ht="12.75">
      <c r="B51" s="208"/>
      <c r="D51" s="177"/>
      <c r="E51" s="211"/>
      <c r="F51" s="71"/>
      <c r="G51" s="71"/>
      <c r="H51" s="71"/>
      <c r="I51" s="71"/>
      <c r="J51" s="71"/>
      <c r="K51" s="177"/>
    </row>
    <row r="52" spans="2:11" ht="12.75">
      <c r="B52" s="208"/>
      <c r="D52" s="177"/>
      <c r="E52" s="185"/>
      <c r="F52" s="125"/>
      <c r="G52" s="126"/>
      <c r="H52" s="126"/>
      <c r="I52" s="125"/>
      <c r="J52" s="215"/>
      <c r="K52" s="177"/>
    </row>
    <row r="53" ht="12.75">
      <c r="B53" s="208"/>
    </row>
    <row r="54" spans="2:10" ht="12.75">
      <c r="B54" s="208"/>
      <c r="J54" s="216"/>
    </row>
    <row r="55" spans="2:10" ht="12.75">
      <c r="B55" s="208"/>
      <c r="J55" s="216"/>
    </row>
    <row r="56" ht="12.75">
      <c r="B56" s="208"/>
    </row>
    <row r="57" ht="12.75">
      <c r="B57" s="208"/>
    </row>
    <row r="58" ht="12.75">
      <c r="B58" s="208"/>
    </row>
    <row r="59" ht="12.75">
      <c r="B59" s="208"/>
    </row>
    <row r="60" ht="12.75">
      <c r="B60" s="208"/>
    </row>
    <row r="61" ht="12.75">
      <c r="B61" s="208"/>
    </row>
    <row r="62" ht="12.75">
      <c r="B62" s="208"/>
    </row>
    <row r="63" ht="12.75">
      <c r="B63" s="208"/>
    </row>
    <row r="64" ht="13.5" thickBot="1">
      <c r="B64" s="209"/>
    </row>
  </sheetData>
  <sheetProtection/>
  <mergeCells count="1">
    <mergeCell ref="E6:I6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H54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1.57421875" style="30" customWidth="1"/>
    <col min="2" max="2" width="1.7109375" style="30" customWidth="1"/>
    <col min="3" max="3" width="5.28125" style="30" customWidth="1"/>
    <col min="4" max="4" width="24.57421875" style="30" customWidth="1"/>
    <col min="5" max="5" width="14.28125" style="30" customWidth="1"/>
    <col min="6" max="6" width="12.57421875" style="30" customWidth="1"/>
    <col min="7" max="7" width="14.00390625" style="30" customWidth="1"/>
    <col min="8" max="8" width="13.8515625" style="30" customWidth="1"/>
    <col min="9" max="15" width="9.140625" style="30" customWidth="1"/>
    <col min="16" max="16384" width="9.140625" style="43" customWidth="1"/>
  </cols>
  <sheetData>
    <row r="1" spans="1:8" ht="12.75">
      <c r="A1" s="71"/>
      <c r="B1" s="71"/>
      <c r="C1" s="71"/>
      <c r="D1" s="71"/>
      <c r="E1" s="71"/>
      <c r="F1" s="71"/>
      <c r="G1" s="71"/>
      <c r="H1" s="71"/>
    </row>
    <row r="2" spans="1:8" ht="12.75">
      <c r="A2" s="71"/>
      <c r="B2" s="71"/>
      <c r="C2" s="71"/>
      <c r="D2" s="71"/>
      <c r="E2" s="71"/>
      <c r="F2" s="71"/>
      <c r="G2" s="71"/>
      <c r="H2" s="71"/>
    </row>
    <row r="3" spans="1:8" ht="12.75">
      <c r="A3" s="71"/>
      <c r="B3" s="125"/>
      <c r="C3" s="127"/>
      <c r="D3" s="127"/>
      <c r="E3" s="127"/>
      <c r="F3" s="127"/>
      <c r="G3" s="125"/>
      <c r="H3" s="125"/>
    </row>
    <row r="4" spans="1:8" ht="12.75">
      <c r="A4" s="126"/>
      <c r="B4" s="125"/>
      <c r="C4" s="125"/>
      <c r="D4" s="125"/>
      <c r="E4" s="125"/>
      <c r="F4" s="125"/>
      <c r="G4" s="125"/>
      <c r="H4" s="125"/>
    </row>
    <row r="5" spans="1:8" ht="12.75">
      <c r="A5" s="126"/>
      <c r="B5" s="126"/>
      <c r="C5" s="126"/>
      <c r="D5" s="126"/>
      <c r="E5" s="126"/>
      <c r="F5" s="126"/>
      <c r="G5" s="125"/>
      <c r="H5" s="125"/>
    </row>
    <row r="6" spans="1:8" ht="12.75">
      <c r="A6" s="126"/>
      <c r="B6" s="126"/>
      <c r="C6" s="500"/>
      <c r="D6" s="500"/>
      <c r="E6" s="500"/>
      <c r="F6" s="500"/>
      <c r="G6" s="500"/>
      <c r="H6" s="500"/>
    </row>
    <row r="7" spans="1:8" ht="12.75">
      <c r="A7" s="126"/>
      <c r="B7" s="126"/>
      <c r="C7" s="126"/>
      <c r="D7" s="126"/>
      <c r="E7" s="126"/>
      <c r="F7" s="126"/>
      <c r="G7" s="126"/>
      <c r="H7" s="125"/>
    </row>
    <row r="8" spans="1:8" ht="12.75">
      <c r="A8" s="126"/>
      <c r="B8" s="126"/>
      <c r="C8" s="126"/>
      <c r="D8" s="126"/>
      <c r="E8" s="126"/>
      <c r="F8" s="126"/>
      <c r="G8" s="126"/>
      <c r="H8" s="126"/>
    </row>
    <row r="9" spans="1:8" ht="12.75">
      <c r="A9" s="126"/>
      <c r="B9" s="126"/>
      <c r="C9" s="126"/>
      <c r="D9" s="126"/>
      <c r="E9" s="126"/>
      <c r="F9" s="126"/>
      <c r="G9" s="126"/>
      <c r="H9" s="126"/>
    </row>
    <row r="10" spans="1:8" ht="12.75">
      <c r="A10" s="126"/>
      <c r="B10" s="126"/>
      <c r="C10" s="504"/>
      <c r="D10" s="504"/>
      <c r="E10" s="504"/>
      <c r="F10" s="504"/>
      <c r="G10" s="504"/>
      <c r="H10" s="504"/>
    </row>
    <row r="11" spans="1:8" ht="12.75">
      <c r="A11" s="152"/>
      <c r="B11" s="152"/>
      <c r="C11" s="504"/>
      <c r="D11" s="504"/>
      <c r="E11" s="504"/>
      <c r="F11" s="504"/>
      <c r="G11" s="504"/>
      <c r="H11" s="504"/>
    </row>
    <row r="12" spans="1:8" ht="12.75">
      <c r="A12" s="152"/>
      <c r="B12" s="152"/>
      <c r="C12" s="153"/>
      <c r="D12" s="154"/>
      <c r="E12" s="154"/>
      <c r="F12" s="154"/>
      <c r="G12" s="154"/>
      <c r="H12" s="154"/>
    </row>
    <row r="13" spans="1:8" ht="12.75">
      <c r="A13" s="155"/>
      <c r="B13" s="155"/>
      <c r="C13" s="156"/>
      <c r="D13" s="154"/>
      <c r="E13" s="154"/>
      <c r="F13" s="154"/>
      <c r="G13" s="154"/>
      <c r="H13" s="154"/>
    </row>
    <row r="14" spans="1:8" ht="12.75">
      <c r="A14" s="155"/>
      <c r="B14" s="155"/>
      <c r="C14" s="156"/>
      <c r="D14" s="154"/>
      <c r="E14" s="154"/>
      <c r="F14" s="154"/>
      <c r="G14" s="154"/>
      <c r="H14" s="154"/>
    </row>
    <row r="15" spans="1:8" ht="12.75">
      <c r="A15" s="155"/>
      <c r="B15" s="155"/>
      <c r="C15" s="156"/>
      <c r="D15" s="154"/>
      <c r="E15" s="154"/>
      <c r="F15" s="154"/>
      <c r="G15" s="154"/>
      <c r="H15" s="154"/>
    </row>
    <row r="16" spans="1:8" ht="12.75">
      <c r="A16" s="155"/>
      <c r="B16" s="155"/>
      <c r="C16" s="156"/>
      <c r="D16" s="154"/>
      <c r="E16" s="154"/>
      <c r="F16" s="154"/>
      <c r="G16" s="154"/>
      <c r="H16" s="154"/>
    </row>
    <row r="17" spans="1:8" ht="12.75">
      <c r="A17" s="155"/>
      <c r="B17" s="155"/>
      <c r="C17" s="156"/>
      <c r="D17" s="154"/>
      <c r="E17" s="154"/>
      <c r="F17" s="154"/>
      <c r="G17" s="154"/>
      <c r="H17" s="154"/>
    </row>
    <row r="18" spans="1:8" ht="12.75">
      <c r="A18" s="155"/>
      <c r="B18" s="155"/>
      <c r="C18" s="156"/>
      <c r="D18" s="154"/>
      <c r="E18" s="154"/>
      <c r="F18" s="154"/>
      <c r="G18" s="154"/>
      <c r="H18" s="154"/>
    </row>
    <row r="19" spans="1:8" ht="12.75">
      <c r="A19" s="155"/>
      <c r="B19" s="155"/>
      <c r="C19" s="156"/>
      <c r="D19" s="154"/>
      <c r="E19" s="154"/>
      <c r="F19" s="154"/>
      <c r="G19" s="154"/>
      <c r="H19" s="154"/>
    </row>
    <row r="20" spans="1:8" ht="12.75">
      <c r="A20" s="155"/>
      <c r="B20" s="155"/>
      <c r="C20" s="156"/>
      <c r="D20" s="154"/>
      <c r="E20" s="154"/>
      <c r="F20" s="154"/>
      <c r="G20" s="154"/>
      <c r="H20" s="154"/>
    </row>
    <row r="21" spans="1:8" ht="12.75">
      <c r="A21" s="155"/>
      <c r="B21" s="155"/>
      <c r="C21" s="156"/>
      <c r="D21" s="154"/>
      <c r="E21" s="154"/>
      <c r="F21" s="154"/>
      <c r="G21" s="154"/>
      <c r="H21" s="154"/>
    </row>
    <row r="22" spans="1:8" ht="12.75">
      <c r="A22" s="155"/>
      <c r="B22" s="155"/>
      <c r="C22" s="156"/>
      <c r="D22" s="154"/>
      <c r="E22" s="154"/>
      <c r="F22" s="154"/>
      <c r="G22" s="154"/>
      <c r="H22" s="154"/>
    </row>
    <row r="23" spans="1:8" ht="12.75">
      <c r="A23" s="155"/>
      <c r="B23" s="155"/>
      <c r="C23" s="156"/>
      <c r="D23" s="154"/>
      <c r="E23" s="154"/>
      <c r="F23" s="154"/>
      <c r="G23" s="154"/>
      <c r="H23" s="154"/>
    </row>
    <row r="24" spans="1:8" ht="12.75">
      <c r="A24" s="155"/>
      <c r="B24" s="155"/>
      <c r="C24" s="156"/>
      <c r="D24" s="154"/>
      <c r="E24" s="154"/>
      <c r="F24" s="154"/>
      <c r="G24" s="154"/>
      <c r="H24" s="154"/>
    </row>
    <row r="25" spans="1:8" ht="12.75">
      <c r="A25" s="155"/>
      <c r="B25" s="155"/>
      <c r="C25" s="156"/>
      <c r="D25" s="154"/>
      <c r="E25" s="154"/>
      <c r="F25" s="154"/>
      <c r="G25" s="154"/>
      <c r="H25" s="154"/>
    </row>
    <row r="26" spans="1:8" ht="12.75">
      <c r="A26" s="155"/>
      <c r="B26" s="155"/>
      <c r="C26" s="156"/>
      <c r="D26" s="154"/>
      <c r="E26" s="154"/>
      <c r="F26" s="154"/>
      <c r="G26" s="154"/>
      <c r="H26" s="154"/>
    </row>
    <row r="27" spans="1:8" ht="12.75">
      <c r="A27" s="155"/>
      <c r="B27" s="155"/>
      <c r="C27" s="156"/>
      <c r="D27" s="157"/>
      <c r="E27" s="154"/>
      <c r="F27" s="154"/>
      <c r="G27" s="154"/>
      <c r="H27" s="157"/>
    </row>
    <row r="28" spans="1:8" ht="12.75">
      <c r="A28" s="152"/>
      <c r="B28" s="152"/>
      <c r="C28" s="156"/>
      <c r="D28" s="157"/>
      <c r="E28" s="154"/>
      <c r="F28" s="154"/>
      <c r="G28" s="154"/>
      <c r="H28" s="157"/>
    </row>
    <row r="29" spans="1:8" ht="12.75">
      <c r="A29" s="152"/>
      <c r="B29" s="152"/>
      <c r="C29" s="156"/>
      <c r="D29" s="157"/>
      <c r="E29" s="154"/>
      <c r="F29" s="154"/>
      <c r="G29" s="154"/>
      <c r="H29" s="157"/>
    </row>
    <row r="30" spans="1:8" ht="12.75">
      <c r="A30" s="152"/>
      <c r="B30" s="152"/>
      <c r="C30" s="156"/>
      <c r="D30" s="157"/>
      <c r="E30" s="154"/>
      <c r="F30" s="154"/>
      <c r="G30" s="154"/>
      <c r="H30" s="157"/>
    </row>
    <row r="31" spans="1:8" ht="12.75">
      <c r="A31" s="152"/>
      <c r="B31" s="152"/>
      <c r="C31" s="156"/>
      <c r="D31" s="157"/>
      <c r="E31" s="157"/>
      <c r="F31" s="157"/>
      <c r="G31" s="157"/>
      <c r="H31" s="157"/>
    </row>
    <row r="32" spans="1:8" ht="12.75">
      <c r="A32" s="152"/>
      <c r="B32" s="152"/>
      <c r="C32" s="156"/>
      <c r="D32" s="157"/>
      <c r="E32" s="154"/>
      <c r="F32" s="154"/>
      <c r="G32" s="154"/>
      <c r="H32" s="157"/>
    </row>
    <row r="33" spans="1:8" ht="12.75">
      <c r="A33" s="152"/>
      <c r="B33" s="152"/>
      <c r="C33" s="156"/>
      <c r="D33" s="157"/>
      <c r="E33" s="154"/>
      <c r="F33" s="154"/>
      <c r="G33" s="154"/>
      <c r="H33" s="157"/>
    </row>
    <row r="34" spans="1:8" ht="12.75">
      <c r="A34" s="152"/>
      <c r="B34" s="152"/>
      <c r="C34" s="156"/>
      <c r="D34" s="157"/>
      <c r="E34" s="154"/>
      <c r="F34" s="154"/>
      <c r="G34" s="154"/>
      <c r="H34" s="157"/>
    </row>
    <row r="35" spans="1:8" ht="12.75">
      <c r="A35" s="152"/>
      <c r="B35" s="152"/>
      <c r="C35" s="156"/>
      <c r="D35" s="157"/>
      <c r="E35" s="154"/>
      <c r="F35" s="154"/>
      <c r="G35" s="154"/>
      <c r="H35" s="157"/>
    </row>
    <row r="36" spans="1:8" ht="12.75">
      <c r="A36" s="152"/>
      <c r="B36" s="152"/>
      <c r="C36" s="156"/>
      <c r="D36" s="157"/>
      <c r="E36" s="154"/>
      <c r="F36" s="154"/>
      <c r="G36" s="154"/>
      <c r="H36" s="157"/>
    </row>
    <row r="37" spans="1:8" ht="12.75">
      <c r="A37" s="152"/>
      <c r="B37" s="152"/>
      <c r="C37" s="156"/>
      <c r="D37" s="157"/>
      <c r="E37" s="154"/>
      <c r="F37" s="154"/>
      <c r="G37" s="154"/>
      <c r="H37" s="157"/>
    </row>
    <row r="38" spans="1:8" ht="12.75">
      <c r="A38" s="152"/>
      <c r="B38" s="152"/>
      <c r="C38" s="156"/>
      <c r="D38" s="157"/>
      <c r="E38" s="154"/>
      <c r="F38" s="154"/>
      <c r="G38" s="154"/>
      <c r="H38" s="157"/>
    </row>
    <row r="39" spans="1:8" ht="12.75">
      <c r="A39" s="152"/>
      <c r="B39" s="152"/>
      <c r="C39" s="156"/>
      <c r="D39" s="157"/>
      <c r="E39" s="154"/>
      <c r="F39" s="154"/>
      <c r="G39" s="154"/>
      <c r="H39" s="157"/>
    </row>
    <row r="40" spans="1:8" ht="12.75">
      <c r="A40" s="152"/>
      <c r="B40" s="152"/>
      <c r="C40" s="156"/>
      <c r="D40" s="157"/>
      <c r="E40" s="154"/>
      <c r="F40" s="154"/>
      <c r="G40" s="154"/>
      <c r="H40" s="157"/>
    </row>
    <row r="41" spans="1:8" ht="12.75">
      <c r="A41" s="152"/>
      <c r="B41" s="152"/>
      <c r="C41" s="156"/>
      <c r="D41" s="157"/>
      <c r="E41" s="154"/>
      <c r="F41" s="154"/>
      <c r="G41" s="154"/>
      <c r="H41" s="157"/>
    </row>
    <row r="42" spans="1:8" ht="12.75">
      <c r="A42" s="152"/>
      <c r="B42" s="152"/>
      <c r="C42" s="156"/>
      <c r="D42" s="157"/>
      <c r="E42" s="154"/>
      <c r="F42" s="154"/>
      <c r="G42" s="154"/>
      <c r="H42" s="157"/>
    </row>
    <row r="43" spans="1:8" ht="12.75">
      <c r="A43" s="152"/>
      <c r="B43" s="152"/>
      <c r="C43" s="156"/>
      <c r="D43" s="157"/>
      <c r="E43" s="154"/>
      <c r="F43" s="154"/>
      <c r="G43" s="154"/>
      <c r="H43" s="157"/>
    </row>
    <row r="44" spans="1:8" ht="12.75">
      <c r="A44" s="152"/>
      <c r="B44" s="152"/>
      <c r="C44" s="156"/>
      <c r="D44" s="157"/>
      <c r="E44" s="154"/>
      <c r="F44" s="154"/>
      <c r="G44" s="154"/>
      <c r="H44" s="157"/>
    </row>
    <row r="45" spans="1:8" ht="12.75">
      <c r="A45" s="152"/>
      <c r="B45" s="152"/>
      <c r="C45" s="156"/>
      <c r="D45" s="157"/>
      <c r="E45" s="154"/>
      <c r="F45" s="154"/>
      <c r="G45" s="154"/>
      <c r="H45" s="157"/>
    </row>
    <row r="46" spans="1:8" ht="12.75">
      <c r="A46" s="152"/>
      <c r="B46" s="152"/>
      <c r="C46" s="156"/>
      <c r="D46" s="157"/>
      <c r="E46" s="154"/>
      <c r="F46" s="154"/>
      <c r="G46" s="154"/>
      <c r="H46" s="157"/>
    </row>
    <row r="47" spans="1:8" ht="12.75">
      <c r="A47" s="152"/>
      <c r="B47" s="152"/>
      <c r="C47" s="156"/>
      <c r="D47" s="157"/>
      <c r="E47" s="154"/>
      <c r="F47" s="154"/>
      <c r="G47" s="154"/>
      <c r="H47" s="157"/>
    </row>
    <row r="48" spans="1:8" ht="12.75">
      <c r="A48" s="152"/>
      <c r="B48" s="152"/>
      <c r="C48" s="156"/>
      <c r="D48" s="157"/>
      <c r="E48" s="157"/>
      <c r="F48" s="157"/>
      <c r="G48" s="157"/>
      <c r="H48" s="157"/>
    </row>
    <row r="49" spans="1:8" ht="12.75">
      <c r="A49" s="152"/>
      <c r="B49" s="152"/>
      <c r="C49" s="156"/>
      <c r="D49" s="157"/>
      <c r="E49" s="154"/>
      <c r="F49" s="154"/>
      <c r="G49" s="154"/>
      <c r="H49" s="157"/>
    </row>
    <row r="50" spans="1:8" ht="12.75">
      <c r="A50" s="152"/>
      <c r="B50" s="152"/>
      <c r="C50" s="156"/>
      <c r="D50" s="157"/>
      <c r="E50" s="154"/>
      <c r="F50" s="154"/>
      <c r="G50" s="154"/>
      <c r="H50" s="157"/>
    </row>
    <row r="51" spans="1:8" ht="12.75">
      <c r="A51" s="152"/>
      <c r="B51" s="152"/>
      <c r="C51" s="156"/>
      <c r="D51" s="157"/>
      <c r="E51" s="154"/>
      <c r="F51" s="154"/>
      <c r="G51" s="154"/>
      <c r="H51" s="157"/>
    </row>
    <row r="52" spans="1:8" ht="12.75">
      <c r="A52" s="152"/>
      <c r="B52" s="152"/>
      <c r="C52" s="156"/>
      <c r="D52" s="157"/>
      <c r="E52" s="158"/>
      <c r="F52" s="158"/>
      <c r="G52" s="158"/>
      <c r="H52" s="157"/>
    </row>
    <row r="53" spans="1:8" ht="12.75">
      <c r="A53" s="152"/>
      <c r="B53" s="152"/>
      <c r="C53" s="156"/>
      <c r="D53" s="157"/>
      <c r="E53" s="158"/>
      <c r="F53" s="158"/>
      <c r="G53" s="158"/>
      <c r="H53" s="157"/>
    </row>
    <row r="54" spans="1:8" ht="12.75">
      <c r="A54" s="152"/>
      <c r="B54" s="152"/>
      <c r="C54" s="153"/>
      <c r="D54" s="159"/>
      <c r="E54" s="160"/>
      <c r="F54" s="160"/>
      <c r="G54" s="160"/>
      <c r="H54" s="160"/>
    </row>
  </sheetData>
  <sheetProtection/>
  <mergeCells count="7">
    <mergeCell ref="C6:H6"/>
    <mergeCell ref="C10:C11"/>
    <mergeCell ref="D10:D11"/>
    <mergeCell ref="E10:E11"/>
    <mergeCell ref="F10:F11"/>
    <mergeCell ref="G10:G11"/>
    <mergeCell ref="H10:H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3"/>
  <sheetViews>
    <sheetView zoomScalePageLayoutView="0" workbookViewId="0" topLeftCell="A19">
      <selection activeCell="A1" sqref="A1:F53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45.57421875" style="0" customWidth="1"/>
    <col min="4" max="4" width="8.28125" style="0" customWidth="1"/>
    <col min="5" max="5" width="14.421875" style="41" customWidth="1"/>
    <col min="6" max="6" width="15.00390625" style="41" customWidth="1"/>
    <col min="7" max="7" width="4.8515625" style="0" customWidth="1"/>
  </cols>
  <sheetData>
    <row r="1" spans="1:6" ht="14.25">
      <c r="A1" s="109"/>
      <c r="B1" s="109"/>
      <c r="C1" s="109"/>
      <c r="D1" s="109"/>
      <c r="E1" s="110" t="str">
        <f>'[1]AKTIVI '!E1</f>
        <v>ANA 2001</v>
      </c>
      <c r="F1" s="110"/>
    </row>
    <row r="2" spans="1:6" ht="15">
      <c r="A2" s="109"/>
      <c r="B2" s="487" t="str">
        <f>'[1]AKTIVI '!B2</f>
        <v>Pasqyra Financiare  te Vitit  </v>
      </c>
      <c r="C2" s="487"/>
      <c r="D2" s="487"/>
      <c r="E2" s="487"/>
      <c r="F2" s="110">
        <v>2011</v>
      </c>
    </row>
    <row r="3" spans="1:6" ht="15" thickBot="1">
      <c r="A3" s="109"/>
      <c r="B3" s="109"/>
      <c r="C3" s="109"/>
      <c r="D3" s="109"/>
      <c r="E3" s="110"/>
      <c r="F3" s="110"/>
    </row>
    <row r="4" spans="1:6" ht="18.75" customHeight="1">
      <c r="A4" s="109"/>
      <c r="B4" s="252" t="str">
        <f>'[1]AKTIVI '!B4</f>
        <v>Nr</v>
      </c>
      <c r="C4" s="253" t="str">
        <f>'[1]AKTIVI '!C4</f>
        <v>A K T I V E T </v>
      </c>
      <c r="D4" s="254" t="str">
        <f>'[1]AKTIVI '!D4</f>
        <v>Shenime</v>
      </c>
      <c r="E4" s="255" t="str">
        <f>'[1]AKTIVI '!E4</f>
        <v>Periudha</v>
      </c>
      <c r="F4" s="256" t="str">
        <f>'[1]AKTIVI '!F4</f>
        <v>Periudha </v>
      </c>
    </row>
    <row r="5" spans="1:6" ht="19.5" customHeight="1" thickBot="1">
      <c r="A5" s="109"/>
      <c r="B5" s="257"/>
      <c r="C5" s="258"/>
      <c r="D5" s="257"/>
      <c r="E5" s="259" t="str">
        <f>'[1]AKTIVI '!E5</f>
        <v>Raportuse </v>
      </c>
      <c r="F5" s="260" t="str">
        <f>'[1]AKTIVI '!F5</f>
        <v>Paraardhese </v>
      </c>
    </row>
    <row r="6" spans="1:6" ht="18.75" customHeight="1">
      <c r="A6" s="116"/>
      <c r="B6" s="261" t="str">
        <f>'[1]AKTIVI '!B6</f>
        <v>I</v>
      </c>
      <c r="C6" s="117" t="str">
        <f>'[1]AKTIVI '!C6</f>
        <v>AKTIVET AFATSHKURTERA </v>
      </c>
      <c r="D6" s="117"/>
      <c r="E6" s="262">
        <f>E7+E11+E21</f>
        <v>2134024</v>
      </c>
      <c r="F6" s="262">
        <v>3186475</v>
      </c>
    </row>
    <row r="7" spans="1:6" ht="14.25">
      <c r="A7" s="116"/>
      <c r="B7" s="118"/>
      <c r="C7" s="120" t="str">
        <f>'[1]AKTIVI '!C7</f>
        <v>1. - Aktivet monetare </v>
      </c>
      <c r="D7" s="263"/>
      <c r="E7" s="119">
        <f>E8+E9</f>
        <v>164949</v>
      </c>
      <c r="F7" s="119">
        <v>326870</v>
      </c>
    </row>
    <row r="8" spans="1:6" ht="14.25">
      <c r="A8" s="116"/>
      <c r="B8" s="118"/>
      <c r="C8" s="120" t="str">
        <f>'[1]AKTIVI '!C8</f>
        <v>&gt;  Arka </v>
      </c>
      <c r="D8" s="263" t="str">
        <f>'[1]AKTIVI '!D8</f>
        <v>A1</v>
      </c>
      <c r="E8" s="119">
        <v>42500</v>
      </c>
      <c r="F8" s="119">
        <v>158751</v>
      </c>
    </row>
    <row r="9" spans="1:10" ht="14.25">
      <c r="A9" s="116"/>
      <c r="B9" s="118"/>
      <c r="C9" s="120" t="str">
        <f>'[1]AKTIVI '!C9</f>
        <v>&gt;  Banka </v>
      </c>
      <c r="D9" s="263" t="str">
        <f>'[1]AKTIVI '!D9</f>
        <v>A2</v>
      </c>
      <c r="E9" s="119">
        <v>122449</v>
      </c>
      <c r="F9" s="119">
        <v>168119</v>
      </c>
      <c r="J9" s="141"/>
    </row>
    <row r="10" spans="1:6" ht="14.25">
      <c r="A10" s="116"/>
      <c r="B10" s="118"/>
      <c r="C10" s="264" t="str">
        <f>'[1]AKTIVI '!C10</f>
        <v>2 -  Derivatet e Aktivet te mbajtura per tregetim</v>
      </c>
      <c r="D10" s="265"/>
      <c r="E10" s="65"/>
      <c r="F10" s="65" t="s">
        <v>272</v>
      </c>
    </row>
    <row r="11" spans="1:6" ht="14.25">
      <c r="A11" s="109"/>
      <c r="B11" s="111"/>
      <c r="C11" s="93" t="str">
        <f>'[1]AKTIVI '!C11</f>
        <v>3 -  Aktivet te tjera financiare  afatshkurtera </v>
      </c>
      <c r="D11" s="266"/>
      <c r="E11" s="119">
        <f>E12+E14+E15</f>
        <v>614735</v>
      </c>
      <c r="F11" s="119">
        <v>1002105</v>
      </c>
    </row>
    <row r="12" spans="1:11" ht="14.25">
      <c r="A12" s="116"/>
      <c r="B12" s="118"/>
      <c r="C12" s="120" t="str">
        <f>'[1]AKTIVI '!C12</f>
        <v>&gt;  Llogaria / Kerkesa te arketushme </v>
      </c>
      <c r="D12" s="263" t="str">
        <f>'[1]AKTIVI '!D12</f>
        <v>C1</v>
      </c>
      <c r="E12" s="119">
        <v>527652</v>
      </c>
      <c r="F12" s="119">
        <v>741622</v>
      </c>
      <c r="K12" s="141"/>
    </row>
    <row r="13" spans="1:6" ht="14.25">
      <c r="A13" s="116"/>
      <c r="B13" s="118"/>
      <c r="C13" s="120" t="str">
        <f>'[1]AKTIVI '!C13</f>
        <v>&gt;  Llogari /  Kerkesa te tjer ate arketushme </v>
      </c>
      <c r="D13" s="263" t="str">
        <f>'[1]AKTIVI '!D13</f>
        <v>C2</v>
      </c>
      <c r="E13" s="119"/>
      <c r="F13" s="119" t="s">
        <v>272</v>
      </c>
    </row>
    <row r="14" spans="1:6" ht="14.25">
      <c r="A14" s="116"/>
      <c r="B14" s="118"/>
      <c r="C14" s="120" t="str">
        <f>'[1]AKTIVI '!C14</f>
        <v>&gt;  Tatim mbi fitimin</v>
      </c>
      <c r="D14" s="263" t="str">
        <f>'[1]AKTIVI '!D14</f>
        <v>C3</v>
      </c>
      <c r="E14" s="119">
        <v>74383</v>
      </c>
      <c r="F14" s="119">
        <v>51307</v>
      </c>
    </row>
    <row r="15" spans="1:6" ht="14.25">
      <c r="A15" s="116"/>
      <c r="B15" s="118"/>
      <c r="C15" s="120" t="str">
        <f>'[1]AKTIVI '!C15</f>
        <v>&gt;  T v sh </v>
      </c>
      <c r="D15" s="263" t="str">
        <f>'[1]AKTIVI '!D15</f>
        <v>P</v>
      </c>
      <c r="E15" s="119">
        <v>12700</v>
      </c>
      <c r="F15" s="119">
        <v>209176</v>
      </c>
    </row>
    <row r="16" spans="1:6" ht="14.25">
      <c r="A16" s="116"/>
      <c r="B16" s="118"/>
      <c r="C16" s="120" t="str">
        <f>'[1]AKTIVI '!C16</f>
        <v>&gt;  Te drejta e detyrime ndaj ortakeve</v>
      </c>
      <c r="D16" s="121" t="str">
        <f>'[1]AKTIVI '!D16</f>
        <v>Sh . Spjeg</v>
      </c>
      <c r="E16" s="65"/>
      <c r="F16" s="65" t="s">
        <v>272</v>
      </c>
    </row>
    <row r="17" spans="1:6" ht="14.25">
      <c r="A17" s="109"/>
      <c r="B17" s="111"/>
      <c r="C17" s="63" t="str">
        <f>'[1]AKTIVI '!C17</f>
        <v>&gt; Instumenta te tjera  borxhi</v>
      </c>
      <c r="D17" s="121" t="str">
        <f>'[1]AKTIVI '!D17</f>
        <v>Sh . Spjeg</v>
      </c>
      <c r="E17" s="65"/>
      <c r="F17" s="65" t="s">
        <v>272</v>
      </c>
    </row>
    <row r="18" spans="1:6" ht="14.25">
      <c r="A18" s="109"/>
      <c r="B18" s="111"/>
      <c r="C18" s="63"/>
      <c r="D18" s="121" t="str">
        <f>'[1]AKTIVI '!D18</f>
        <v>Sh . Spjeg</v>
      </c>
      <c r="E18" s="65"/>
      <c r="F18" s="65" t="s">
        <v>272</v>
      </c>
    </row>
    <row r="19" spans="1:6" ht="14.25">
      <c r="A19" s="109"/>
      <c r="B19" s="111"/>
      <c r="C19" s="63"/>
      <c r="D19" s="112"/>
      <c r="E19" s="65"/>
      <c r="F19" s="65" t="s">
        <v>272</v>
      </c>
    </row>
    <row r="20" spans="1:6" ht="14.25">
      <c r="A20" s="109"/>
      <c r="B20" s="111"/>
      <c r="C20" s="63"/>
      <c r="D20" s="112"/>
      <c r="E20" s="65"/>
      <c r="F20" s="65" t="s">
        <v>272</v>
      </c>
    </row>
    <row r="21" spans="1:12" ht="14.25">
      <c r="A21" s="109"/>
      <c r="B21" s="111"/>
      <c r="C21" s="63" t="str">
        <f>'[1]AKTIVI '!C21</f>
        <v>4 - Inventari </v>
      </c>
      <c r="D21" s="112"/>
      <c r="E21" s="65">
        <f>E25+E22</f>
        <v>1354340</v>
      </c>
      <c r="F21" s="65">
        <v>1857500</v>
      </c>
      <c r="K21" s="137"/>
      <c r="L21" s="141"/>
    </row>
    <row r="22" spans="1:6" ht="14.25">
      <c r="A22" s="109"/>
      <c r="B22" s="111"/>
      <c r="C22" s="63" t="str">
        <f>'[1]AKTIVI '!C22</f>
        <v>&gt;  Lendet e para </v>
      </c>
      <c r="D22" s="112" t="str">
        <f>'[1]AKTIVI '!D22</f>
        <v>D1</v>
      </c>
      <c r="E22" s="65">
        <v>258500</v>
      </c>
      <c r="F22" s="65">
        <v>460350</v>
      </c>
    </row>
    <row r="23" spans="1:6" ht="14.25">
      <c r="A23" s="109"/>
      <c r="B23" s="111"/>
      <c r="C23" s="63" t="str">
        <f>'[1]AKTIVI '!C23</f>
        <v>&gt;  Prodhimi ne proces,  </v>
      </c>
      <c r="D23" s="112" t="str">
        <f>'[1]AKTIVI '!D23</f>
        <v>D2</v>
      </c>
      <c r="E23" s="65"/>
      <c r="F23" s="65" t="s">
        <v>272</v>
      </c>
    </row>
    <row r="24" spans="1:6" ht="14.25">
      <c r="A24" s="109"/>
      <c r="B24" s="111"/>
      <c r="C24" s="63" t="str">
        <f>'[1]AKTIVI '!C24</f>
        <v>&gt;  Produkte te gateshme </v>
      </c>
      <c r="D24" s="112" t="str">
        <f>'[1]AKTIVI '!D24</f>
        <v>D3</v>
      </c>
      <c r="E24" s="65"/>
      <c r="F24" s="65">
        <v>312680</v>
      </c>
    </row>
    <row r="25" spans="1:6" ht="14.25">
      <c r="A25" s="109"/>
      <c r="B25" s="111"/>
      <c r="C25" s="63" t="str">
        <f>'[1]AKTIVI '!C25</f>
        <v>&gt;  Mallra per rrishitje</v>
      </c>
      <c r="D25" s="112" t="str">
        <f>'[1]AKTIVI '!D25</f>
        <v>D4</v>
      </c>
      <c r="E25" s="65">
        <v>1095840</v>
      </c>
      <c r="F25" s="65">
        <v>1084470</v>
      </c>
    </row>
    <row r="26" spans="1:6" ht="14.25">
      <c r="A26" s="109"/>
      <c r="B26" s="111"/>
      <c r="C26" s="63" t="str">
        <f>'[1]AKTIVI '!C26</f>
        <v>&gt;  Parapagesa per furnizime , shpenzime per tu shperndare</v>
      </c>
      <c r="D26" s="112" t="str">
        <f>'[1]AKTIVI '!D26</f>
        <v>D5</v>
      </c>
      <c r="E26" s="65"/>
      <c r="F26" s="65" t="s">
        <v>272</v>
      </c>
    </row>
    <row r="27" spans="1:6" ht="14.25">
      <c r="A27" s="109"/>
      <c r="B27" s="111"/>
      <c r="C27" s="63" t="str">
        <f>'[1]AKTIVI '!C27</f>
        <v>&gt; Parapagime te tjera </v>
      </c>
      <c r="D27" s="112" t="str">
        <f>'[1]AKTIVI '!D27</f>
        <v>D5</v>
      </c>
      <c r="E27" s="65"/>
      <c r="F27" s="65" t="s">
        <v>272</v>
      </c>
    </row>
    <row r="28" spans="1:6" ht="14.25">
      <c r="A28" s="109"/>
      <c r="B28" s="111"/>
      <c r="C28" s="63"/>
      <c r="D28" s="112"/>
      <c r="E28" s="65"/>
      <c r="F28" s="65" t="s">
        <v>272</v>
      </c>
    </row>
    <row r="29" spans="1:6" ht="14.25">
      <c r="A29" s="109"/>
      <c r="B29" s="111"/>
      <c r="C29" s="63"/>
      <c r="D29" s="112"/>
      <c r="E29" s="65"/>
      <c r="F29" s="65" t="s">
        <v>272</v>
      </c>
    </row>
    <row r="30" spans="1:6" ht="14.25">
      <c r="A30" s="109"/>
      <c r="B30" s="111"/>
      <c r="C30" s="63" t="str">
        <f>'[1]AKTIVI '!C30</f>
        <v>5  -  Aktivet  biliogjike afatshkurtera </v>
      </c>
      <c r="D30" s="112"/>
      <c r="E30" s="65"/>
      <c r="F30" s="65" t="s">
        <v>272</v>
      </c>
    </row>
    <row r="31" spans="1:6" ht="14.25">
      <c r="A31" s="109"/>
      <c r="B31" s="111"/>
      <c r="C31" s="63" t="str">
        <f>'[1]AKTIVI '!C31</f>
        <v>6 - Aktivet afatshkurtera te mbajtura per rishitje </v>
      </c>
      <c r="D31" s="112" t="str">
        <f>'[1]AKTIVI '!D31</f>
        <v>E1</v>
      </c>
      <c r="E31" s="65"/>
      <c r="F31" s="65" t="s">
        <v>272</v>
      </c>
    </row>
    <row r="32" spans="1:6" ht="14.25">
      <c r="A32" s="109"/>
      <c r="B32" s="111"/>
      <c r="C32" s="63" t="str">
        <f>'[1]AKTIVI '!C32</f>
        <v>7 - Parapagime  dhe shpenzime  te shtyra </v>
      </c>
      <c r="D32" s="112" t="str">
        <f>'[1]AKTIVI '!D32</f>
        <v>E2</v>
      </c>
      <c r="E32" s="65"/>
      <c r="F32" s="65" t="s">
        <v>272</v>
      </c>
    </row>
    <row r="33" spans="1:6" ht="18.75" customHeight="1">
      <c r="A33" s="109"/>
      <c r="B33" s="267" t="str">
        <f>'[1]AKTIVI '!B33</f>
        <v>II</v>
      </c>
      <c r="C33" s="115" t="str">
        <f>'[1]AKTIVI '!C33</f>
        <v> AKTIVET  AFATGJATA </v>
      </c>
      <c r="D33" s="115"/>
      <c r="E33" s="268">
        <f>E45+E38</f>
        <v>6953447</v>
      </c>
      <c r="F33" s="268">
        <v>2388365</v>
      </c>
    </row>
    <row r="34" spans="1:15" ht="14.25">
      <c r="A34" s="109"/>
      <c r="B34" s="111"/>
      <c r="C34" s="63" t="str">
        <f>'[1]AKTIVI '!C34</f>
        <v>1  - Investime  financiare afatgjata </v>
      </c>
      <c r="D34" s="112"/>
      <c r="E34" s="65"/>
      <c r="F34" s="65" t="s">
        <v>272</v>
      </c>
      <c r="I34" s="43"/>
      <c r="J34" s="43"/>
      <c r="K34" s="43"/>
      <c r="L34" s="43"/>
      <c r="M34" s="43"/>
      <c r="N34" s="43"/>
      <c r="O34" s="43"/>
    </row>
    <row r="35" spans="1:15" ht="14.25">
      <c r="A35" s="109"/>
      <c r="B35" s="111"/>
      <c r="C35" s="63" t="str">
        <f>'[1]AKTIVI '!C35</f>
        <v>&gt; Pjesmarja te tjera te nj te kontr ( vetem P F )</v>
      </c>
      <c r="D35" s="121" t="str">
        <f>'[1]AKTIVI '!D35</f>
        <v>Sh . Spjeg</v>
      </c>
      <c r="E35" s="65"/>
      <c r="F35" s="65" t="s">
        <v>272</v>
      </c>
      <c r="I35" s="43"/>
      <c r="J35" s="43"/>
      <c r="K35" s="43"/>
      <c r="L35" s="43"/>
      <c r="M35" s="43"/>
      <c r="N35" s="43"/>
      <c r="O35" s="43"/>
    </row>
    <row r="36" spans="1:15" ht="14.25">
      <c r="A36" s="109"/>
      <c r="B36" s="111"/>
      <c r="C36" s="63" t="str">
        <f>'[1]AKTIVI '!C36</f>
        <v>&gt;  Aksione e invest te tjera te pjesmarjes</v>
      </c>
      <c r="D36" s="121" t="str">
        <f>'[1]AKTIVI '!D36</f>
        <v>Sh . Spjeg</v>
      </c>
      <c r="E36" s="65"/>
      <c r="F36" s="65" t="s">
        <v>272</v>
      </c>
      <c r="I36" s="43"/>
      <c r="J36" s="43"/>
      <c r="K36" s="43"/>
      <c r="L36" s="43"/>
      <c r="M36" s="43"/>
      <c r="N36" s="43"/>
      <c r="O36" s="43"/>
    </row>
    <row r="37" spans="1:15" ht="14.25">
      <c r="A37" s="109"/>
      <c r="B37" s="111"/>
      <c r="C37" s="63" t="str">
        <f>'[1]AKTIVI '!C37</f>
        <v>&gt; Kerkesa te arketushme afatgjata</v>
      </c>
      <c r="D37" s="121" t="str">
        <f>'[1]AKTIVI '!D37</f>
        <v>Sh . Spjeg</v>
      </c>
      <c r="E37" s="65"/>
      <c r="F37" s="65" t="s">
        <v>272</v>
      </c>
      <c r="I37" s="43"/>
      <c r="J37" s="205"/>
      <c r="K37" s="43"/>
      <c r="L37" s="43"/>
      <c r="M37" s="43"/>
      <c r="N37" s="43"/>
      <c r="O37" s="43"/>
    </row>
    <row r="38" spans="1:15" ht="14.25">
      <c r="A38" s="109"/>
      <c r="B38" s="111"/>
      <c r="C38" s="63" t="str">
        <f>'[1]AKTIVI '!C38</f>
        <v>2 - Aktivet Afatgjata  materiale</v>
      </c>
      <c r="D38" s="112"/>
      <c r="E38" s="65">
        <f>E41+E40+E42</f>
        <v>6868447</v>
      </c>
      <c r="F38" s="65">
        <v>2388365</v>
      </c>
      <c r="I38" s="43"/>
      <c r="J38" s="43"/>
      <c r="K38" s="43"/>
      <c r="L38" s="43"/>
      <c r="M38" s="43"/>
      <c r="N38" s="43"/>
      <c r="O38" s="43"/>
    </row>
    <row r="39" spans="1:15" ht="14.25">
      <c r="A39" s="109"/>
      <c r="B39" s="111"/>
      <c r="C39" s="63" t="str">
        <f>'[1]AKTIVI '!C39</f>
        <v>&gt; Toka</v>
      </c>
      <c r="D39" s="112" t="str">
        <f>'[1]AKTIVI '!D39</f>
        <v>U</v>
      </c>
      <c r="E39" s="65"/>
      <c r="F39" s="65" t="s">
        <v>272</v>
      </c>
      <c r="I39" s="43"/>
      <c r="J39" s="43"/>
      <c r="K39" s="43"/>
      <c r="L39" s="43"/>
      <c r="M39" s="43"/>
      <c r="N39" s="43"/>
      <c r="O39" s="43"/>
    </row>
    <row r="40" spans="1:15" ht="14.25">
      <c r="A40" s="109"/>
      <c r="B40" s="111"/>
      <c r="C40" s="63" t="str">
        <f>'[1]AKTIVI '!C40</f>
        <v>&gt; Ndertesa</v>
      </c>
      <c r="D40" s="112" t="str">
        <f>'[1]AKTIVI '!D40</f>
        <v>U</v>
      </c>
      <c r="E40" s="65">
        <v>4600000</v>
      </c>
      <c r="F40" s="65" t="s">
        <v>272</v>
      </c>
      <c r="I40" s="43"/>
      <c r="J40" s="43"/>
      <c r="K40" s="43"/>
      <c r="L40" s="43"/>
      <c r="M40" s="43"/>
      <c r="N40" s="43"/>
      <c r="O40" s="43"/>
    </row>
    <row r="41" spans="1:15" ht="14.25">
      <c r="A41" s="109"/>
      <c r="B41" s="111"/>
      <c r="C41" s="63" t="str">
        <f>'[1]AKTIVI '!C41</f>
        <v> &gt; makineri e paisje </v>
      </c>
      <c r="D41" s="112" t="str">
        <f>'[1]AKTIVI '!D41</f>
        <v>U</v>
      </c>
      <c r="E41" s="206">
        <v>2183447</v>
      </c>
      <c r="F41" s="206">
        <v>2298365</v>
      </c>
      <c r="I41" s="43"/>
      <c r="J41" s="43"/>
      <c r="K41" s="43"/>
      <c r="L41" s="43"/>
      <c r="M41" s="43"/>
      <c r="N41" s="43"/>
      <c r="O41" s="43"/>
    </row>
    <row r="42" spans="1:15" ht="14.25">
      <c r="A42" s="109"/>
      <c r="B42" s="111"/>
      <c r="C42" s="63" t="str">
        <f>'[1]AKTIVI '!C42</f>
        <v>&gt; Aktivet tjera afat gjata materiale</v>
      </c>
      <c r="D42" s="112" t="str">
        <f>'[1]AKTIVI '!D42</f>
        <v>U</v>
      </c>
      <c r="E42" s="65">
        <v>85000</v>
      </c>
      <c r="F42" s="65">
        <v>90000</v>
      </c>
      <c r="I42" s="43"/>
      <c r="J42" s="43"/>
      <c r="K42" s="43"/>
      <c r="L42" s="43"/>
      <c r="M42" s="43"/>
      <c r="N42" s="43"/>
      <c r="O42" s="43"/>
    </row>
    <row r="43" spans="1:15" ht="14.25">
      <c r="A43" s="109"/>
      <c r="B43" s="111"/>
      <c r="C43" s="63"/>
      <c r="D43" s="112"/>
      <c r="E43" s="65"/>
      <c r="F43" s="65" t="s">
        <v>272</v>
      </c>
      <c r="I43" s="43"/>
      <c r="J43" s="43"/>
      <c r="K43" s="43"/>
      <c r="L43" s="43"/>
      <c r="M43" s="43"/>
      <c r="N43" s="43"/>
      <c r="O43" s="43"/>
    </row>
    <row r="44" spans="1:15" ht="14.25">
      <c r="A44" s="109"/>
      <c r="B44" s="111"/>
      <c r="C44" s="63" t="str">
        <f>'[1]AKTIVI '!C44</f>
        <v>3 - Aktivet Biologjike afatgjata </v>
      </c>
      <c r="D44" s="121" t="str">
        <f>'[1]AKTIVI '!D44</f>
        <v>Sh . Spjeg</v>
      </c>
      <c r="E44" s="65"/>
      <c r="F44" s="65" t="s">
        <v>272</v>
      </c>
      <c r="I44" s="43"/>
      <c r="J44" s="43"/>
      <c r="K44" s="43"/>
      <c r="L44" s="43"/>
      <c r="M44" s="43"/>
      <c r="N44" s="43"/>
      <c r="O44" s="43"/>
    </row>
    <row r="45" spans="1:15" ht="14.25">
      <c r="A45" s="109"/>
      <c r="B45" s="111"/>
      <c r="C45" s="63" t="str">
        <f>'[1]AKTIVI '!C45</f>
        <v>4 - Aktivet afatgjata jo materiale</v>
      </c>
      <c r="D45" s="121" t="str">
        <f>'[1]AKTIVI '!D45</f>
        <v>Sh . Spjeg</v>
      </c>
      <c r="E45" s="65">
        <v>85000</v>
      </c>
      <c r="F45" s="65">
        <v>90000</v>
      </c>
      <c r="I45" s="43"/>
      <c r="J45" s="43"/>
      <c r="K45" s="43"/>
      <c r="L45" s="43"/>
      <c r="M45" s="43"/>
      <c r="N45" s="43"/>
      <c r="O45" s="43"/>
    </row>
    <row r="46" spans="1:15" ht="14.25">
      <c r="A46" s="109"/>
      <c r="B46" s="111"/>
      <c r="C46" s="63" t="str">
        <f>'[1]AKTIVI '!C46</f>
        <v>&gt; Emri  I mire</v>
      </c>
      <c r="D46" s="121" t="str">
        <f>'[1]AKTIVI '!D46</f>
        <v>Sh . Spjeg</v>
      </c>
      <c r="E46" s="65"/>
      <c r="F46" s="65" t="s">
        <v>272</v>
      </c>
      <c r="I46" s="43"/>
      <c r="J46" s="43"/>
      <c r="K46" s="43"/>
      <c r="L46" s="43"/>
      <c r="M46" s="43"/>
      <c r="N46" s="43"/>
      <c r="O46" s="43"/>
    </row>
    <row r="47" spans="1:15" ht="14.25">
      <c r="A47" s="109"/>
      <c r="B47" s="111"/>
      <c r="C47" s="63" t="str">
        <f>'[1]AKTIVI '!C47</f>
        <v>&gt; Shpenzimet e zhvillimit</v>
      </c>
      <c r="D47" s="121" t="str">
        <f>'[1]AKTIVI '!D47</f>
        <v>Sh . Spjeg</v>
      </c>
      <c r="E47" s="206">
        <v>85000</v>
      </c>
      <c r="F47" s="206">
        <v>90000</v>
      </c>
      <c r="I47" s="43"/>
      <c r="J47" s="43"/>
      <c r="K47" s="43"/>
      <c r="L47" s="43"/>
      <c r="M47" s="43"/>
      <c r="N47" s="43"/>
      <c r="O47" s="43"/>
    </row>
    <row r="48" spans="1:15" ht="14.25">
      <c r="A48" s="109"/>
      <c r="B48" s="111"/>
      <c r="C48" s="63" t="str">
        <f>'[1]AKTIVI '!C48</f>
        <v>&gt; Aktive te tjera jo materiale </v>
      </c>
      <c r="D48" s="121" t="str">
        <f>'[1]AKTIVI '!D48</f>
        <v>Sh . Spjeg</v>
      </c>
      <c r="E48" s="65"/>
      <c r="F48" s="65" t="s">
        <v>272</v>
      </c>
      <c r="I48" s="43"/>
      <c r="J48" s="43"/>
      <c r="K48" s="43"/>
      <c r="L48" s="43"/>
      <c r="M48" s="43"/>
      <c r="N48" s="43"/>
      <c r="O48" s="43"/>
    </row>
    <row r="49" spans="1:15" ht="14.25">
      <c r="A49" s="109"/>
      <c r="B49" s="111"/>
      <c r="C49" s="63" t="str">
        <f>'[1]AKTIVI '!C49</f>
        <v>5 - Kapitali aksioner I  pa paguar</v>
      </c>
      <c r="D49" s="121" t="str">
        <f>'[1]AKTIVI '!D49</f>
        <v>Sh . Spjeg</v>
      </c>
      <c r="E49" s="65"/>
      <c r="F49" s="65" t="s">
        <v>272</v>
      </c>
      <c r="I49" s="43"/>
      <c r="J49" s="43"/>
      <c r="K49" s="43"/>
      <c r="L49" s="43"/>
      <c r="M49" s="43"/>
      <c r="N49" s="43"/>
      <c r="O49" s="43"/>
    </row>
    <row r="50" spans="1:15" ht="14.25">
      <c r="A50" s="109"/>
      <c r="B50" s="111"/>
      <c r="C50" s="63" t="str">
        <f>'[1]AKTIVI '!C50</f>
        <v>6 - Aktivet e tjera afat gjata .</v>
      </c>
      <c r="D50" s="121" t="str">
        <f>'[1]AKTIVI '!D50</f>
        <v>Sh . Spjeg</v>
      </c>
      <c r="E50" s="65"/>
      <c r="F50" s="65" t="s">
        <v>272</v>
      </c>
      <c r="I50" s="43"/>
      <c r="J50" s="43"/>
      <c r="K50" s="43"/>
      <c r="L50" s="43"/>
      <c r="M50" s="43"/>
      <c r="N50" s="43"/>
      <c r="O50" s="43"/>
    </row>
    <row r="51" spans="1:15" ht="14.25">
      <c r="A51" s="109"/>
      <c r="B51" s="111"/>
      <c r="C51" s="63"/>
      <c r="D51" s="112"/>
      <c r="E51" s="65"/>
      <c r="F51" s="65" t="s">
        <v>272</v>
      </c>
      <c r="I51" s="43"/>
      <c r="J51" s="43"/>
      <c r="K51" s="43"/>
      <c r="L51" s="43"/>
      <c r="M51" s="43"/>
      <c r="N51" s="43"/>
      <c r="O51" s="43"/>
    </row>
    <row r="52" spans="1:6" ht="21.75" customHeight="1">
      <c r="A52" s="109"/>
      <c r="B52" s="113"/>
      <c r="C52" s="114" t="str">
        <f>'[1]AKTIVI '!C52</f>
        <v>T O T A L I </v>
      </c>
      <c r="D52" s="115"/>
      <c r="E52" s="268">
        <f>E33+E21+E11+E7</f>
        <v>9087471</v>
      </c>
      <c r="F52" s="268">
        <v>5574840</v>
      </c>
    </row>
    <row r="53" spans="1:6" ht="15" thickBot="1">
      <c r="A53" s="109"/>
      <c r="B53" s="271"/>
      <c r="C53" s="272"/>
      <c r="D53" s="273"/>
      <c r="E53" s="274"/>
      <c r="F53" s="274"/>
    </row>
  </sheetData>
  <sheetProtection/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zoomScalePageLayoutView="0" workbookViewId="0" topLeftCell="A13">
      <selection activeCell="A1" sqref="A1:F53"/>
    </sheetView>
  </sheetViews>
  <sheetFormatPr defaultColWidth="9.140625" defaultRowHeight="12.75"/>
  <cols>
    <col min="1" max="2" width="4.140625" style="0" customWidth="1"/>
    <col min="3" max="3" width="44.7109375" style="0" customWidth="1"/>
    <col min="4" max="4" width="9.421875" style="0" customWidth="1"/>
    <col min="5" max="5" width="14.8515625" style="41" customWidth="1"/>
    <col min="6" max="6" width="15.140625" style="41" customWidth="1"/>
    <col min="9" max="10" width="10.28125" style="0" bestFit="1" customWidth="1"/>
    <col min="12" max="12" width="10.8515625" style="0" bestFit="1" customWidth="1"/>
  </cols>
  <sheetData>
    <row r="1" spans="1:6" ht="14.25">
      <c r="A1" s="109"/>
      <c r="B1" s="109"/>
      <c r="C1" s="109"/>
      <c r="D1" s="109"/>
      <c r="E1" s="110" t="str">
        <f>'Kopertina '!F4</f>
        <v>ANA 2001</v>
      </c>
      <c r="F1" s="110"/>
    </row>
    <row r="2" spans="1:6" ht="15">
      <c r="A2" s="109"/>
      <c r="B2" s="487" t="s">
        <v>0</v>
      </c>
      <c r="C2" s="487"/>
      <c r="D2" s="487"/>
      <c r="E2" s="487"/>
      <c r="F2" s="110">
        <f>'Kopertina '!F29</f>
        <v>2011</v>
      </c>
    </row>
    <row r="3" spans="1:6" ht="15" thickBot="1">
      <c r="A3" s="109"/>
      <c r="B3" s="109"/>
      <c r="C3" s="109"/>
      <c r="D3" s="109"/>
      <c r="E3" s="110"/>
      <c r="F3" s="110"/>
    </row>
    <row r="4" spans="1:6" ht="14.25">
      <c r="A4" s="109"/>
      <c r="B4" s="252" t="s">
        <v>1</v>
      </c>
      <c r="C4" s="253" t="s">
        <v>65</v>
      </c>
      <c r="D4" s="252" t="s">
        <v>2</v>
      </c>
      <c r="E4" s="275" t="s">
        <v>3</v>
      </c>
      <c r="F4" s="276" t="s">
        <v>5</v>
      </c>
    </row>
    <row r="5" spans="1:6" ht="15" thickBot="1">
      <c r="A5" s="116"/>
      <c r="B5" s="277"/>
      <c r="C5" s="278"/>
      <c r="D5" s="277"/>
      <c r="E5" s="279" t="s">
        <v>4</v>
      </c>
      <c r="F5" s="280" t="s">
        <v>6</v>
      </c>
    </row>
    <row r="6" spans="1:6" ht="19.5" customHeight="1">
      <c r="A6" s="109"/>
      <c r="B6" s="281" t="s">
        <v>7</v>
      </c>
      <c r="C6" s="282" t="s">
        <v>66</v>
      </c>
      <c r="D6" s="282"/>
      <c r="E6" s="283">
        <f>E7+E8+E12+E24+E25</f>
        <v>2721014</v>
      </c>
      <c r="F6" s="283">
        <f>F7+F8+F12+F24+F25</f>
        <v>930702</v>
      </c>
    </row>
    <row r="7" spans="1:6" ht="14.25">
      <c r="A7" s="109"/>
      <c r="B7" s="122"/>
      <c r="C7" s="65" t="s">
        <v>67</v>
      </c>
      <c r="D7" s="124" t="s">
        <v>206</v>
      </c>
      <c r="E7" s="65"/>
      <c r="F7" s="65"/>
    </row>
    <row r="8" spans="1:6" ht="14.25">
      <c r="A8" s="109"/>
      <c r="B8" s="122"/>
      <c r="C8" s="65" t="s">
        <v>9</v>
      </c>
      <c r="D8" s="124"/>
      <c r="E8" s="65">
        <f>E9+E10+E11</f>
        <v>0</v>
      </c>
      <c r="F8" s="65">
        <f>F9+F10+F11</f>
        <v>0</v>
      </c>
    </row>
    <row r="9" spans="1:6" ht="14.25">
      <c r="A9" s="109"/>
      <c r="B9" s="122"/>
      <c r="C9" s="65" t="s">
        <v>68</v>
      </c>
      <c r="D9" s="124" t="s">
        <v>206</v>
      </c>
      <c r="E9" s="65">
        <v>0</v>
      </c>
      <c r="F9" s="65">
        <v>0</v>
      </c>
    </row>
    <row r="10" spans="1:6" ht="14.25">
      <c r="A10" s="109"/>
      <c r="B10" s="122"/>
      <c r="C10" s="123" t="s">
        <v>69</v>
      </c>
      <c r="D10" s="124" t="s">
        <v>206</v>
      </c>
      <c r="E10" s="65"/>
      <c r="F10" s="65"/>
    </row>
    <row r="11" spans="1:6" ht="14.25">
      <c r="A11" s="109"/>
      <c r="B11" s="122"/>
      <c r="C11" s="123" t="s">
        <v>70</v>
      </c>
      <c r="D11" s="124" t="s">
        <v>206</v>
      </c>
      <c r="E11" s="65"/>
      <c r="F11" s="65"/>
    </row>
    <row r="12" spans="1:6" ht="14.25">
      <c r="A12" s="109"/>
      <c r="B12" s="122"/>
      <c r="C12" s="65" t="s">
        <v>10</v>
      </c>
      <c r="D12" s="284"/>
      <c r="E12" s="65">
        <f>E13+E14+E15+E16+E17+E18+E19+E20+E21+E22</f>
        <v>2721014</v>
      </c>
      <c r="F12" s="65">
        <f>F13+F14+F15+F16+F17+F18+F19+F20+F21+F22</f>
        <v>930702</v>
      </c>
    </row>
    <row r="13" spans="1:12" ht="14.25">
      <c r="A13" s="109"/>
      <c r="B13" s="122"/>
      <c r="C13" s="65" t="s">
        <v>11</v>
      </c>
      <c r="D13" s="284" t="s">
        <v>44</v>
      </c>
      <c r="E13" s="65">
        <v>1982304</v>
      </c>
      <c r="F13" s="65">
        <v>850611</v>
      </c>
      <c r="J13" s="137"/>
      <c r="L13" s="137"/>
    </row>
    <row r="14" spans="1:6" ht="14.25">
      <c r="A14" s="109"/>
      <c r="B14" s="122"/>
      <c r="C14" s="65" t="s">
        <v>12</v>
      </c>
      <c r="D14" s="284" t="s">
        <v>51</v>
      </c>
      <c r="E14" s="65">
        <f>660000+F14</f>
        <v>698125</v>
      </c>
      <c r="F14" s="65">
        <v>38125</v>
      </c>
    </row>
    <row r="15" spans="1:9" ht="14.25">
      <c r="A15" s="109"/>
      <c r="B15" s="122"/>
      <c r="C15" s="65" t="s">
        <v>13</v>
      </c>
      <c r="D15" s="284" t="s">
        <v>51</v>
      </c>
      <c r="E15" s="65">
        <v>32085</v>
      </c>
      <c r="F15" s="65">
        <v>25947</v>
      </c>
      <c r="I15" s="137"/>
    </row>
    <row r="16" spans="1:6" ht="14.25">
      <c r="A16" s="109"/>
      <c r="B16" s="122"/>
      <c r="C16" s="65" t="s">
        <v>14</v>
      </c>
      <c r="D16" s="284" t="s">
        <v>51</v>
      </c>
      <c r="E16" s="65">
        <v>8500</v>
      </c>
      <c r="F16" s="65">
        <v>7300</v>
      </c>
    </row>
    <row r="17" spans="1:6" ht="14.25">
      <c r="A17" s="109"/>
      <c r="B17" s="122"/>
      <c r="C17" s="65" t="s">
        <v>15</v>
      </c>
      <c r="D17" s="284" t="s">
        <v>42</v>
      </c>
      <c r="E17" s="65">
        <v>0</v>
      </c>
      <c r="F17" s="65">
        <v>0</v>
      </c>
    </row>
    <row r="18" spans="1:6" ht="14.25">
      <c r="A18" s="109"/>
      <c r="B18" s="122"/>
      <c r="C18" s="65" t="s">
        <v>16</v>
      </c>
      <c r="D18" s="284" t="s">
        <v>45</v>
      </c>
      <c r="E18" s="65">
        <v>0</v>
      </c>
      <c r="F18" s="65">
        <v>8719</v>
      </c>
    </row>
    <row r="19" spans="1:6" ht="14.25">
      <c r="A19" s="109"/>
      <c r="B19" s="122"/>
      <c r="C19" s="65" t="s">
        <v>17</v>
      </c>
      <c r="D19" s="124" t="s">
        <v>206</v>
      </c>
      <c r="E19" s="65">
        <v>0</v>
      </c>
      <c r="F19" s="65">
        <v>0</v>
      </c>
    </row>
    <row r="20" spans="1:6" ht="14.25">
      <c r="A20" s="109"/>
      <c r="B20" s="122"/>
      <c r="C20" s="65" t="s">
        <v>71</v>
      </c>
      <c r="D20" s="124" t="s">
        <v>206</v>
      </c>
      <c r="E20" s="65">
        <v>0</v>
      </c>
      <c r="F20" s="65">
        <v>0</v>
      </c>
    </row>
    <row r="21" spans="1:6" ht="14.25">
      <c r="A21" s="109"/>
      <c r="B21" s="122"/>
      <c r="C21" s="65" t="s">
        <v>18</v>
      </c>
      <c r="D21" s="124" t="s">
        <v>206</v>
      </c>
      <c r="E21" s="65"/>
      <c r="F21" s="65"/>
    </row>
    <row r="22" spans="1:6" ht="14.25">
      <c r="A22" s="109"/>
      <c r="B22" s="122"/>
      <c r="C22" s="65" t="s">
        <v>72</v>
      </c>
      <c r="D22" s="124" t="s">
        <v>206</v>
      </c>
      <c r="E22" s="65">
        <v>0</v>
      </c>
      <c r="F22" s="65">
        <v>0</v>
      </c>
    </row>
    <row r="23" spans="1:6" ht="14.25">
      <c r="A23" s="109"/>
      <c r="B23" s="122"/>
      <c r="C23" s="65"/>
      <c r="D23" s="124" t="s">
        <v>206</v>
      </c>
      <c r="E23" s="65"/>
      <c r="F23" s="65"/>
    </row>
    <row r="24" spans="1:6" ht="14.25">
      <c r="A24" s="109"/>
      <c r="B24" s="122"/>
      <c r="C24" s="65" t="s">
        <v>19</v>
      </c>
      <c r="D24" s="124" t="s">
        <v>206</v>
      </c>
      <c r="E24" s="65"/>
      <c r="F24" s="65"/>
    </row>
    <row r="25" spans="1:6" ht="14.25">
      <c r="A25" s="109"/>
      <c r="B25" s="122"/>
      <c r="C25" s="65" t="s">
        <v>43</v>
      </c>
      <c r="D25" s="124" t="s">
        <v>206</v>
      </c>
      <c r="E25" s="65"/>
      <c r="F25" s="65"/>
    </row>
    <row r="26" spans="1:6" ht="14.25">
      <c r="A26" s="109"/>
      <c r="B26" s="122"/>
      <c r="C26" s="65"/>
      <c r="D26" s="284"/>
      <c r="E26" s="65"/>
      <c r="F26" s="65"/>
    </row>
    <row r="27" spans="1:6" ht="14.25">
      <c r="A27" s="109"/>
      <c r="B27" s="285" t="s">
        <v>8</v>
      </c>
      <c r="C27" s="268" t="s">
        <v>73</v>
      </c>
      <c r="D27" s="286"/>
      <c r="E27" s="268">
        <f>E28+E31+E32+E33+E34</f>
        <v>3300000</v>
      </c>
      <c r="F27" s="268">
        <f>F28+F31+F32+F33+F34</f>
        <v>1700000</v>
      </c>
    </row>
    <row r="28" spans="1:6" ht="14.25">
      <c r="A28" s="109"/>
      <c r="B28" s="122"/>
      <c r="C28" s="65" t="s">
        <v>20</v>
      </c>
      <c r="D28" s="124" t="s">
        <v>206</v>
      </c>
      <c r="E28" s="65"/>
      <c r="F28" s="65"/>
    </row>
    <row r="29" spans="1:8" ht="14.25">
      <c r="A29" s="109"/>
      <c r="B29" s="122"/>
      <c r="C29" s="65" t="s">
        <v>21</v>
      </c>
      <c r="D29" s="124" t="s">
        <v>206</v>
      </c>
      <c r="E29" s="65"/>
      <c r="F29" s="65"/>
      <c r="H29" s="41"/>
    </row>
    <row r="30" spans="1:6" ht="14.25">
      <c r="A30" s="109"/>
      <c r="B30" s="122"/>
      <c r="C30" s="65" t="s">
        <v>22</v>
      </c>
      <c r="D30" s="124"/>
      <c r="E30" s="65"/>
      <c r="F30" s="65"/>
    </row>
    <row r="31" spans="1:6" ht="14.25">
      <c r="A31" s="109"/>
      <c r="B31" s="122"/>
      <c r="C31" s="65" t="s">
        <v>23</v>
      </c>
      <c r="D31" s="124" t="s">
        <v>206</v>
      </c>
      <c r="E31" s="65">
        <v>3300000</v>
      </c>
      <c r="F31" s="65">
        <v>1700000</v>
      </c>
    </row>
    <row r="32" spans="1:6" ht="14.25">
      <c r="A32" s="109"/>
      <c r="B32" s="122"/>
      <c r="C32" s="65" t="s">
        <v>74</v>
      </c>
      <c r="D32" s="124" t="s">
        <v>206</v>
      </c>
      <c r="E32" s="65"/>
      <c r="F32" s="65"/>
    </row>
    <row r="33" spans="1:6" ht="14.25">
      <c r="A33" s="109"/>
      <c r="B33" s="122"/>
      <c r="C33" s="65" t="s">
        <v>19</v>
      </c>
      <c r="D33" s="124" t="s">
        <v>206</v>
      </c>
      <c r="E33" s="65"/>
      <c r="F33" s="65"/>
    </row>
    <row r="34" spans="1:6" ht="14.25">
      <c r="A34" s="109"/>
      <c r="B34" s="122"/>
      <c r="C34" s="65"/>
      <c r="D34" s="284"/>
      <c r="E34" s="65"/>
      <c r="F34" s="65"/>
    </row>
    <row r="35" spans="1:6" ht="14.25">
      <c r="A35" s="109"/>
      <c r="B35" s="122"/>
      <c r="C35" s="65"/>
      <c r="D35" s="284"/>
      <c r="E35" s="65"/>
      <c r="F35" s="65"/>
    </row>
    <row r="36" spans="1:6" ht="21" customHeight="1">
      <c r="A36" s="109"/>
      <c r="B36" s="287"/>
      <c r="C36" s="286" t="s">
        <v>75</v>
      </c>
      <c r="D36" s="286"/>
      <c r="E36" s="268">
        <f>E6+E27</f>
        <v>6021014</v>
      </c>
      <c r="F36" s="268">
        <f>F6+F27</f>
        <v>2630702</v>
      </c>
    </row>
    <row r="37" spans="1:6" ht="14.25">
      <c r="A37" s="109"/>
      <c r="B37" s="122"/>
      <c r="C37" s="65"/>
      <c r="D37" s="284"/>
      <c r="E37" s="65"/>
      <c r="F37" s="65"/>
    </row>
    <row r="38" spans="1:6" ht="19.5" customHeight="1">
      <c r="A38" s="109"/>
      <c r="B38" s="285" t="s">
        <v>24</v>
      </c>
      <c r="C38" s="268" t="s">
        <v>25</v>
      </c>
      <c r="D38" s="286"/>
      <c r="E38" s="268">
        <f>E39+E40+E41+E42+E43+E44+E45+E46+E47+E48</f>
        <v>3066457</v>
      </c>
      <c r="F38" s="268">
        <f>F39+F40+F41+F42+F43+F44+F45+F46+F47+F48</f>
        <v>2944138</v>
      </c>
    </row>
    <row r="39" spans="1:6" ht="14.25">
      <c r="A39" s="109"/>
      <c r="B39" s="122"/>
      <c r="C39" s="65" t="s">
        <v>26</v>
      </c>
      <c r="D39" s="124" t="s">
        <v>206</v>
      </c>
      <c r="E39" s="65"/>
      <c r="F39" s="65"/>
    </row>
    <row r="40" spans="1:6" ht="14.25">
      <c r="A40" s="109"/>
      <c r="B40" s="122"/>
      <c r="C40" s="65" t="s">
        <v>27</v>
      </c>
      <c r="D40" s="124" t="s">
        <v>206</v>
      </c>
      <c r="E40" s="65"/>
      <c r="F40" s="65"/>
    </row>
    <row r="41" spans="1:6" ht="14.25">
      <c r="A41" s="109"/>
      <c r="B41" s="122"/>
      <c r="C41" s="65" t="s">
        <v>28</v>
      </c>
      <c r="D41" s="124" t="s">
        <v>206</v>
      </c>
      <c r="E41" s="65">
        <v>100000</v>
      </c>
      <c r="F41" s="65">
        <v>100000</v>
      </c>
    </row>
    <row r="42" spans="1:6" ht="14.25">
      <c r="A42" s="109"/>
      <c r="B42" s="122"/>
      <c r="C42" s="65" t="s">
        <v>29</v>
      </c>
      <c r="D42" s="124" t="s">
        <v>206</v>
      </c>
      <c r="E42" s="65"/>
      <c r="F42" s="65"/>
    </row>
    <row r="43" spans="1:6" ht="14.25">
      <c r="A43" s="109"/>
      <c r="B43" s="122"/>
      <c r="C43" s="65" t="s">
        <v>30</v>
      </c>
      <c r="D43" s="124" t="s">
        <v>206</v>
      </c>
      <c r="E43" s="65"/>
      <c r="F43" s="65"/>
    </row>
    <row r="44" spans="1:6" ht="14.25">
      <c r="A44" s="109"/>
      <c r="B44" s="122"/>
      <c r="C44" s="65" t="s">
        <v>126</v>
      </c>
      <c r="D44" s="124" t="s">
        <v>206</v>
      </c>
      <c r="E44" s="65">
        <v>0</v>
      </c>
      <c r="F44" s="65">
        <v>0</v>
      </c>
    </row>
    <row r="45" spans="1:6" ht="14.25">
      <c r="A45" s="109"/>
      <c r="B45" s="122"/>
      <c r="C45" s="65" t="s">
        <v>31</v>
      </c>
      <c r="D45" s="124" t="s">
        <v>206</v>
      </c>
      <c r="E45" s="65">
        <v>6000</v>
      </c>
      <c r="F45" s="65">
        <v>6000</v>
      </c>
    </row>
    <row r="46" spans="1:6" ht="14.25">
      <c r="A46" s="109"/>
      <c r="B46" s="122"/>
      <c r="C46" s="65" t="s">
        <v>32</v>
      </c>
      <c r="D46" s="124" t="s">
        <v>206</v>
      </c>
      <c r="E46" s="65">
        <v>4000</v>
      </c>
      <c r="F46" s="65">
        <v>4000</v>
      </c>
    </row>
    <row r="47" spans="1:6" ht="14.25">
      <c r="A47" s="109"/>
      <c r="B47" s="122"/>
      <c r="C47" s="65" t="s">
        <v>33</v>
      </c>
      <c r="D47" s="124" t="s">
        <v>206</v>
      </c>
      <c r="E47" s="65">
        <f>F47+F48</f>
        <v>2834138</v>
      </c>
      <c r="F47" s="65">
        <v>2185948</v>
      </c>
    </row>
    <row r="48" spans="1:6" ht="14.25">
      <c r="A48" s="109"/>
      <c r="B48" s="122"/>
      <c r="C48" s="65" t="s">
        <v>34</v>
      </c>
      <c r="D48" s="124" t="s">
        <v>206</v>
      </c>
      <c r="E48" s="65">
        <v>122319</v>
      </c>
      <c r="F48" s="65">
        <v>648190</v>
      </c>
    </row>
    <row r="49" spans="1:6" ht="14.25">
      <c r="A49" s="109"/>
      <c r="B49" s="122"/>
      <c r="C49" s="65" t="s">
        <v>77</v>
      </c>
      <c r="D49" s="124" t="s">
        <v>206</v>
      </c>
      <c r="E49" s="65"/>
      <c r="F49" s="65"/>
    </row>
    <row r="50" spans="1:6" ht="14.25">
      <c r="A50" s="109"/>
      <c r="B50" s="122"/>
      <c r="C50" s="65"/>
      <c r="D50" s="284"/>
      <c r="E50" s="65"/>
      <c r="F50" s="65"/>
    </row>
    <row r="51" spans="1:6" ht="14.25">
      <c r="A51" s="109"/>
      <c r="B51" s="122"/>
      <c r="C51" s="65"/>
      <c r="D51" s="284"/>
      <c r="E51" s="65"/>
      <c r="F51" s="65"/>
    </row>
    <row r="52" spans="1:6" ht="22.5" customHeight="1">
      <c r="A52" s="109"/>
      <c r="B52" s="285"/>
      <c r="C52" s="488" t="s">
        <v>76</v>
      </c>
      <c r="D52" s="488"/>
      <c r="E52" s="268">
        <f>E36+E38</f>
        <v>9087471</v>
      </c>
      <c r="F52" s="268">
        <f>F36+F38</f>
        <v>5574840</v>
      </c>
    </row>
    <row r="53" spans="1:6" ht="15" thickBot="1">
      <c r="A53" s="10"/>
      <c r="B53" s="66"/>
      <c r="C53" s="64"/>
      <c r="D53" s="288"/>
      <c r="E53" s="64"/>
      <c r="F53" s="64"/>
    </row>
  </sheetData>
  <sheetProtection/>
  <mergeCells count="2">
    <mergeCell ref="B2:E2"/>
    <mergeCell ref="C52:D5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zoomScalePageLayoutView="0" workbookViewId="0" topLeftCell="A29">
      <selection activeCell="F36" sqref="A1:F36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41" customWidth="1"/>
    <col min="6" max="6" width="12.57421875" style="41" customWidth="1"/>
    <col min="7" max="7" width="7.140625" style="0" customWidth="1"/>
    <col min="8" max="8" width="12.7109375" style="0" customWidth="1"/>
    <col min="9" max="9" width="18.140625" style="41" customWidth="1"/>
    <col min="10" max="10" width="12.8515625" style="0" bestFit="1" customWidth="1"/>
  </cols>
  <sheetData>
    <row r="1" spans="1:6" ht="12.75">
      <c r="A1" s="289"/>
      <c r="B1" s="289"/>
      <c r="C1" s="289"/>
      <c r="D1" s="289"/>
      <c r="E1" s="290" t="str">
        <f>'[1]Ardh e shp - natyres'!E1</f>
        <v>ANA 2001</v>
      </c>
      <c r="F1" s="290"/>
    </row>
    <row r="2" spans="1:9" ht="15">
      <c r="A2" s="289"/>
      <c r="B2" s="487" t="str">
        <f>'[1]Ardh e shp - natyres'!B2</f>
        <v>PASQYRA  E  TE  ARDHURAVE  DHE   SHPENZIMEVE </v>
      </c>
      <c r="C2" s="487"/>
      <c r="D2" s="487"/>
      <c r="E2" s="290"/>
      <c r="F2" s="290">
        <v>2011</v>
      </c>
      <c r="I2"/>
    </row>
    <row r="3" spans="1:9" ht="15">
      <c r="A3" s="289"/>
      <c r="B3" s="291"/>
      <c r="C3" s="291"/>
      <c r="D3" s="291"/>
      <c r="E3" s="290"/>
      <c r="F3" s="290"/>
      <c r="I3"/>
    </row>
    <row r="4" spans="1:9" ht="15">
      <c r="A4" s="289"/>
      <c r="B4" s="487" t="str">
        <f>'[1]Ardh e shp - natyres'!B4</f>
        <v> ( Bazuar ne klasifikimin e shpenzimeve sipas natyres )</v>
      </c>
      <c r="C4" s="487"/>
      <c r="D4" s="487"/>
      <c r="E4" s="290"/>
      <c r="F4" s="290"/>
      <c r="I4"/>
    </row>
    <row r="5" spans="1:9" ht="13.5" thickBot="1">
      <c r="A5" s="289"/>
      <c r="B5" s="289"/>
      <c r="C5" s="289"/>
      <c r="D5" s="289"/>
      <c r="E5" s="290"/>
      <c r="F5" s="290"/>
      <c r="I5"/>
    </row>
    <row r="6" spans="1:9" ht="22.5" customHeight="1">
      <c r="A6" s="289"/>
      <c r="B6" s="292" t="str">
        <f>'[1]Ardh e shp - natyres'!B6</f>
        <v>Nr</v>
      </c>
      <c r="C6" s="292" t="str">
        <f>'[1]Ardh e shp - natyres'!C6</f>
        <v>Pershkrimi I elementeve </v>
      </c>
      <c r="D6" s="292" t="str">
        <f>'[1]Ardh e shp - natyres'!D6</f>
        <v>Referenca</v>
      </c>
      <c r="E6" s="255" t="str">
        <f>'[1]Ardh e shp - natyres'!E6</f>
        <v>Periudha</v>
      </c>
      <c r="F6" s="255" t="str">
        <f>'[1]Ardh e shp - natyres'!F6</f>
        <v>Periudha </v>
      </c>
      <c r="I6"/>
    </row>
    <row r="7" spans="1:9" ht="18.75" customHeight="1" thickBot="1">
      <c r="A7" s="289"/>
      <c r="B7" s="293"/>
      <c r="C7" s="293"/>
      <c r="D7" s="293" t="str">
        <f>'[1]Ardh e shp - natyres'!D7</f>
        <v>Nr llog</v>
      </c>
      <c r="E7" s="294" t="str">
        <f>'[1]Ardh e shp - natyres'!E7</f>
        <v>Raportuse</v>
      </c>
      <c r="F7" s="294" t="str">
        <f>'[1]Ardh e shp - natyres'!F7</f>
        <v>Paraardhese </v>
      </c>
      <c r="I7"/>
    </row>
    <row r="8" spans="1:9" ht="27" customHeight="1" thickBot="1">
      <c r="A8" s="289"/>
      <c r="B8" s="295" t="str">
        <f>'[1]Ardh e shp - natyres'!B8</f>
        <v>A</v>
      </c>
      <c r="C8" s="296" t="str">
        <f>'[1]Ardh e shp - natyres'!C8</f>
        <v>Te ARDHURTA  GJITHESEJ </v>
      </c>
      <c r="D8" s="297">
        <f>'[1]Ardh e shp - natyres'!D8</f>
        <v>0</v>
      </c>
      <c r="E8" s="298">
        <v>7456731</v>
      </c>
      <c r="F8" s="298">
        <v>6501351</v>
      </c>
      <c r="I8"/>
    </row>
    <row r="9" spans="1:9" ht="25.5" customHeight="1">
      <c r="A9" s="289"/>
      <c r="B9" s="299">
        <f>'[1]Ardh e shp - natyres'!B9</f>
        <v>1</v>
      </c>
      <c r="C9" s="300" t="str">
        <f>'[1]Ardh e shp - natyres'!C9</f>
        <v> Shitje  NETO,ose  ME KOSTO NDERTIMORE </v>
      </c>
      <c r="D9" s="301" t="str">
        <f>'[1]Ardh e shp - natyres'!D9</f>
        <v>P</v>
      </c>
      <c r="E9" s="303">
        <v>7456731</v>
      </c>
      <c r="F9" s="304">
        <v>6501351</v>
      </c>
      <c r="I9"/>
    </row>
    <row r="10" spans="1:9" ht="23.25" customHeight="1" thickBot="1">
      <c r="A10" s="289"/>
      <c r="B10" s="305">
        <f>'[1]Ardh e shp - natyres'!B10</f>
        <v>2</v>
      </c>
      <c r="C10" s="306" t="str">
        <f>'[1]Ardh e shp - natyres'!C10</f>
        <v> Te ardhura te tjera  ose  TE PERHASHTUARA TE SHITJES </v>
      </c>
      <c r="D10" s="307" t="str">
        <f>'[1]Ardh e shp - natyres'!D10</f>
        <v>P</v>
      </c>
      <c r="E10" s="308">
        <f>'[1]Ardh e shp - natyres'!E10</f>
        <v>0</v>
      </c>
      <c r="F10" s="309"/>
      <c r="I10"/>
    </row>
    <row r="11" spans="1:9" ht="23.25" customHeight="1">
      <c r="A11" s="289"/>
      <c r="B11" s="299">
        <f>'[1]Ardh e shp - natyres'!B11</f>
        <v>3</v>
      </c>
      <c r="C11" s="306" t="str">
        <f>'[1]Ardh e shp - natyres'!C11</f>
        <v>Te ardhura te tjera , 7 % I KOSTOS  NDERTIMORE </v>
      </c>
      <c r="D11" s="307"/>
      <c r="E11" s="308">
        <f>'[1]Ardh e shp - natyres'!E11</f>
        <v>0</v>
      </c>
      <c r="F11" s="309"/>
      <c r="I11"/>
    </row>
    <row r="12" spans="1:9" ht="22.5" customHeight="1" thickBot="1">
      <c r="A12" s="289"/>
      <c r="B12" s="305">
        <f>'[1]Ardh e shp - natyres'!B12</f>
        <v>4</v>
      </c>
      <c r="C12" s="306" t="str">
        <f>'[1]Ardh e shp - natyres'!C12</f>
        <v> TE ARDHURA NGA PUNIMET ME TE TRETE </v>
      </c>
      <c r="D12" s="307"/>
      <c r="E12" s="308">
        <f>'[1]Ardh e shp - natyres'!E12</f>
        <v>0</v>
      </c>
      <c r="F12" s="309"/>
      <c r="I12"/>
    </row>
    <row r="13" spans="1:9" ht="22.5" customHeight="1">
      <c r="A13" s="289"/>
      <c r="B13" s="299">
        <f>'[1]Ardh e shp - natyres'!B13</f>
        <v>5</v>
      </c>
      <c r="C13" s="306" t="str">
        <f>'[1]Ardh e shp - natyres'!C13</f>
        <v>Ndryshimi i gjendjes te prodhimit te vet(  +  vlera  )</v>
      </c>
      <c r="D13" s="307"/>
      <c r="E13" s="308">
        <v>0</v>
      </c>
      <c r="F13" s="309"/>
      <c r="I13"/>
    </row>
    <row r="14" spans="1:9" ht="22.5" customHeight="1">
      <c r="A14" s="289"/>
      <c r="B14" s="310" t="str">
        <f>'[1]Ardh e shp - natyres'!B14</f>
        <v>B</v>
      </c>
      <c r="C14" s="311" t="str">
        <f>'[1]Ardh e shp - natyres'!C14</f>
        <v>Kostot e prodhimit e te sherbimit</v>
      </c>
      <c r="D14" s="312"/>
      <c r="E14" s="313">
        <f>E16+E18+E19+E20+E21+E22</f>
        <v>7247488</v>
      </c>
      <c r="F14" s="313">
        <v>5781140</v>
      </c>
      <c r="I14"/>
    </row>
    <row r="15" spans="1:9" ht="22.5" customHeight="1">
      <c r="A15" s="289"/>
      <c r="B15" s="305">
        <f>'[1]Ardh e shp - natyres'!B15</f>
        <v>6</v>
      </c>
      <c r="C15" s="306" t="str">
        <f>'[1]Ardh e shp - natyres'!C15</f>
        <v>Ndryshimi i gjendjes te prodhimit te vet ( -  vlera  = kujdes )</v>
      </c>
      <c r="D15" s="307"/>
      <c r="E15" s="308"/>
      <c r="F15" s="309">
        <v>-2750</v>
      </c>
      <c r="I15"/>
    </row>
    <row r="16" spans="1:9" ht="22.5" customHeight="1">
      <c r="A16" s="289"/>
      <c r="B16" s="305">
        <f>'[1]Ardh e shp - natyres'!B16</f>
        <v>7</v>
      </c>
      <c r="C16" s="306" t="str">
        <f>'[1]Ardh e shp - natyres'!C16</f>
        <v>Materiale te konsumuara </v>
      </c>
      <c r="D16" s="307" t="str">
        <f>'[1]Ardh e shp - natyres'!D16</f>
        <v>S </v>
      </c>
      <c r="E16" s="308">
        <v>6161966</v>
      </c>
      <c r="F16" s="309">
        <v>5514402</v>
      </c>
      <c r="I16"/>
    </row>
    <row r="17" spans="1:10" ht="24.75" customHeight="1">
      <c r="A17" s="289"/>
      <c r="B17" s="305">
        <f>'[1]Ardh e shp - natyres'!B17</f>
        <v>8</v>
      </c>
      <c r="C17" s="306" t="str">
        <f>'[1]Ardh e shp - natyres'!C17</f>
        <v>Kostot e punes</v>
      </c>
      <c r="D17" s="307" t="str">
        <f>'[1]Ardh e shp - natyres'!D17</f>
        <v>T</v>
      </c>
      <c r="E17" s="308">
        <f>E19+E18</f>
        <v>875484</v>
      </c>
      <c r="F17" s="309">
        <v>184368</v>
      </c>
      <c r="I17"/>
      <c r="J17" s="140"/>
    </row>
    <row r="18" spans="1:9" ht="21.75" customHeight="1">
      <c r="A18" s="289"/>
      <c r="B18" s="305">
        <f>'[1]Ardh e shp - natyres'!B18</f>
        <v>0</v>
      </c>
      <c r="C18" s="306" t="str">
        <f>'[1]Ardh e shp - natyres'!C18</f>
        <v>Pagat e personelit </v>
      </c>
      <c r="D18" s="307"/>
      <c r="E18" s="308">
        <v>660000</v>
      </c>
      <c r="F18" s="309"/>
      <c r="I18"/>
    </row>
    <row r="19" spans="1:10" ht="22.5" customHeight="1">
      <c r="A19" s="289"/>
      <c r="B19" s="305">
        <f>'[1]Ardh e shp - natyres'!B19</f>
        <v>0</v>
      </c>
      <c r="C19" s="306" t="str">
        <f>'[1]Ardh e shp - natyres'!C19</f>
        <v>Shpenzime  per Sigurimet shoqerore e shendetesore</v>
      </c>
      <c r="D19" s="307"/>
      <c r="E19" s="308">
        <v>215484</v>
      </c>
      <c r="F19" s="309">
        <v>184368</v>
      </c>
      <c r="I19"/>
      <c r="J19" s="137"/>
    </row>
    <row r="20" spans="1:9" ht="24" customHeight="1">
      <c r="A20" s="289"/>
      <c r="B20" s="305">
        <f>'[1]Ardh e shp - natyres'!B20</f>
        <v>9</v>
      </c>
      <c r="C20" s="306" t="str">
        <f>'[1]Ardh e shp - natyres'!C20</f>
        <v>Amortizimet e cvleresimet </v>
      </c>
      <c r="D20" s="307" t="str">
        <f>'[1]Ardh e shp - natyres'!D20</f>
        <v>U</v>
      </c>
      <c r="E20" s="308">
        <v>124918</v>
      </c>
      <c r="F20" s="309"/>
      <c r="I20"/>
    </row>
    <row r="21" spans="1:10" ht="26.25" customHeight="1">
      <c r="A21" s="289"/>
      <c r="B21" s="305">
        <f>'[1]Ardh e shp - natyres'!B21</f>
        <v>10</v>
      </c>
      <c r="C21" s="306" t="str">
        <f>'[1]Ardh e shp - natyres'!C21</f>
        <v>Shpen te tjera ………... , shpenz te per te shku …………</v>
      </c>
      <c r="D21" s="307" t="str">
        <f>'[1]Ardh e shp - natyres'!D21</f>
        <v>V</v>
      </c>
      <c r="E21" s="308">
        <f>'[1]Ardh e shp - natyres'!E21</f>
        <v>85120</v>
      </c>
      <c r="F21" s="309">
        <v>85120</v>
      </c>
      <c r="I21"/>
      <c r="J21" s="137"/>
    </row>
    <row r="22" spans="1:10" ht="26.25" customHeight="1">
      <c r="A22" s="289"/>
      <c r="B22" s="305">
        <f>'[1]Ardh e shp - natyres'!B22</f>
        <v>11</v>
      </c>
      <c r="C22" s="306" t="str">
        <f>'[1]Ardh e shp - natyres'!C22</f>
        <v>Te tjera  ( specifiko ato  ne tab V  )</v>
      </c>
      <c r="D22" s="307" t="str">
        <f>'[1]Ardh e shp - natyres'!D22</f>
        <v>V</v>
      </c>
      <c r="E22" s="308">
        <f>'[1]Ardh e shp - natyres'!E22</f>
        <v>0</v>
      </c>
      <c r="F22" s="309"/>
      <c r="I22"/>
      <c r="J22" s="137"/>
    </row>
    <row r="23" spans="1:9" ht="22.5" customHeight="1">
      <c r="A23" s="289"/>
      <c r="B23" s="310" t="str">
        <f>'[1]Ardh e shp - natyres'!B23</f>
        <v>C</v>
      </c>
      <c r="C23" s="311" t="str">
        <f>'[1]Ardh e shp - natyres'!C23</f>
        <v>Fitimi ( humbja )  nga veprimtaria kryesore </v>
      </c>
      <c r="D23" s="312"/>
      <c r="E23" s="313">
        <f>E9-E14</f>
        <v>209243</v>
      </c>
      <c r="F23" s="314">
        <v>720211</v>
      </c>
      <c r="I23"/>
    </row>
    <row r="24" spans="1:9" ht="18.75" customHeight="1">
      <c r="A24" s="289"/>
      <c r="B24" s="305">
        <f>'[1]Ardh e shp - natyres'!B24</f>
        <v>12</v>
      </c>
      <c r="C24" s="306" t="str">
        <f>'[1]Ardh e shp - natyres'!C24</f>
        <v>Te ardhura e shpenz financ nga  njesite e kontrolluara </v>
      </c>
      <c r="D24" s="307"/>
      <c r="E24" s="308">
        <f>'[1]Ardh e shp - natyres'!E24</f>
        <v>0</v>
      </c>
      <c r="F24" s="309"/>
      <c r="I24"/>
    </row>
    <row r="25" spans="1:9" ht="20.25" customHeight="1">
      <c r="A25" s="289"/>
      <c r="B25" s="305">
        <f>'[1]Ardh e shp - natyres'!B25</f>
        <v>13</v>
      </c>
      <c r="C25" s="306" t="str">
        <f>'[1]Ardh e shp - natyres'!C25</f>
        <v>Te ardhura e shpenzimet financiare nga pjesmarjet</v>
      </c>
      <c r="D25" s="307"/>
      <c r="E25" s="308">
        <f>'[1]Ardh e shp - natyres'!E25</f>
        <v>0</v>
      </c>
      <c r="F25" s="309"/>
      <c r="I25"/>
    </row>
    <row r="26" spans="1:9" ht="19.5" customHeight="1">
      <c r="A26" s="289"/>
      <c r="B26" s="305">
        <f>'[1]Ardh e shp - natyres'!B26</f>
        <v>14</v>
      </c>
      <c r="C26" s="306" t="str">
        <f>'[1]Ardh e shp - natyres'!C26</f>
        <v>Te ardhura e shpenzimet financiare  </v>
      </c>
      <c r="D26" s="307"/>
      <c r="E26" s="308">
        <f>'[1]Ardh e shp - natyres'!E26</f>
        <v>0</v>
      </c>
      <c r="F26" s="309"/>
      <c r="I26"/>
    </row>
    <row r="27" spans="1:9" ht="18.75" customHeight="1">
      <c r="A27" s="289"/>
      <c r="B27" s="305">
        <f>'[1]Ardh e shp - natyres'!B27</f>
        <v>0</v>
      </c>
      <c r="C27" s="306" t="str">
        <f>'[1]Ardh e shp - natyres'!C27</f>
        <v>14.1  Te ardhura e shpenz financ nga invest te tjera e financ afat gjata </v>
      </c>
      <c r="D27" s="307"/>
      <c r="E27" s="308">
        <f>'[1]Ardh e shp - natyres'!E27</f>
        <v>0</v>
      </c>
      <c r="F27" s="309"/>
      <c r="I27"/>
    </row>
    <row r="28" spans="1:9" ht="19.5" customHeight="1">
      <c r="A28" s="289"/>
      <c r="B28" s="305">
        <f>'[1]Ardh e shp - natyres'!B28</f>
        <v>0</v>
      </c>
      <c r="C28" s="306" t="str">
        <f>'[1]Ardh e shp - natyres'!C28</f>
        <v>14.2  Te ardhura e shpenzimet nga interesat </v>
      </c>
      <c r="D28" s="307"/>
      <c r="E28" s="308">
        <f>'[1]Ardh e shp - natyres'!E28</f>
        <v>0</v>
      </c>
      <c r="F28" s="309"/>
      <c r="I28"/>
    </row>
    <row r="29" spans="1:9" ht="18" customHeight="1">
      <c r="A29" s="289"/>
      <c r="B29" s="305">
        <f>'[1]Ardh e shp - natyres'!B29</f>
        <v>0</v>
      </c>
      <c r="C29" s="306" t="str">
        <f>'[1]Ardh e shp - natyres'!C29</f>
        <v>14.3 Fitime  ( humbje ) nga kurset e e kembimit </v>
      </c>
      <c r="D29" s="307"/>
      <c r="E29" s="308">
        <f>'[1]Ardh e shp - natyres'!E29</f>
        <v>0</v>
      </c>
      <c r="F29" s="309"/>
      <c r="I29"/>
    </row>
    <row r="30" spans="1:9" ht="19.5" customHeight="1">
      <c r="A30" s="289"/>
      <c r="B30" s="305">
        <f>'[1]Ardh e shp - natyres'!B30</f>
        <v>0</v>
      </c>
      <c r="C30" s="306" t="str">
        <f>'[1]Ardh e shp - natyres'!C30</f>
        <v>14.4  Te ardhura e shpenzime te tjera financiare</v>
      </c>
      <c r="D30" s="307"/>
      <c r="E30" s="308">
        <f>'[1]Ardh e shp - natyres'!E30</f>
        <v>0</v>
      </c>
      <c r="F30" s="309"/>
      <c r="I30"/>
    </row>
    <row r="31" spans="1:9" ht="22.5" customHeight="1">
      <c r="A31" s="289"/>
      <c r="B31" s="310" t="str">
        <f>'[1]Ardh e shp - natyres'!B31</f>
        <v>D</v>
      </c>
      <c r="C31" s="311" t="str">
        <f>'[1]Ardh e shp - natyres'!C31</f>
        <v>Totali I te ardhurave e shpenzimeve financiare</v>
      </c>
      <c r="D31" s="312"/>
      <c r="E31" s="313">
        <f>'[1]Ardh e shp - natyres'!E31</f>
        <v>0</v>
      </c>
      <c r="F31" s="314"/>
      <c r="I31"/>
    </row>
    <row r="32" spans="1:10" ht="28.5" customHeight="1">
      <c r="A32" s="289"/>
      <c r="B32" s="305">
        <f>'[1]Ardh e shp - natyres'!B32</f>
        <v>15</v>
      </c>
      <c r="C32" s="306" t="str">
        <f>'[1]Ardh e shp - natyres'!C32</f>
        <v>Fitimi ( humbja ) para tatimit  (  C+ / -  D  )</v>
      </c>
      <c r="D32" s="307"/>
      <c r="E32" s="308">
        <f>E23</f>
        <v>209243</v>
      </c>
      <c r="F32" s="309">
        <v>720211</v>
      </c>
      <c r="I32"/>
      <c r="J32" s="137"/>
    </row>
    <row r="33" spans="1:9" ht="28.5" customHeight="1">
      <c r="A33" s="289"/>
      <c r="B33" s="305">
        <f>'[1]Ardh e shp - natyres'!B33</f>
        <v>16</v>
      </c>
      <c r="C33" s="306" t="str">
        <f>'[1]Ardh e shp - natyres'!C33</f>
        <v>Shpenzime te panjohura  </v>
      </c>
      <c r="D33" s="307" t="str">
        <f>'[1]Ardh e shp - natyres'!D33</f>
        <v>V</v>
      </c>
      <c r="E33" s="308">
        <v>660000</v>
      </c>
      <c r="F33" s="309"/>
      <c r="I33"/>
    </row>
    <row r="34" spans="1:9" ht="25.5" customHeight="1">
      <c r="A34" s="289"/>
      <c r="B34" s="305">
        <f>'[1]Ardh e shp - natyres'!B34</f>
        <v>17</v>
      </c>
      <c r="C34" s="306" t="str">
        <f>'[1]Ardh e shp - natyres'!C34</f>
        <v>Shpenzimet e tatimit  mbi fitimin</v>
      </c>
      <c r="D34" s="307"/>
      <c r="E34" s="308">
        <f>(209243+660000)*0.1</f>
        <v>86924.3</v>
      </c>
      <c r="F34" s="309">
        <v>72021</v>
      </c>
      <c r="I34"/>
    </row>
    <row r="35" spans="1:9" ht="35.25" customHeight="1">
      <c r="A35" s="289"/>
      <c r="B35" s="310">
        <f>'[1]Ardh e shp - natyres'!B35</f>
        <v>18</v>
      </c>
      <c r="C35" s="311" t="str">
        <f>'[1]Ardh e shp - natyres'!C35</f>
        <v>Fitimi  ( humbja  ) neto e vitit finanaciar ( 14 - 15 )</v>
      </c>
      <c r="D35" s="312"/>
      <c r="E35" s="313">
        <f>E32-E34</f>
        <v>122318.7</v>
      </c>
      <c r="F35" s="314">
        <v>648190</v>
      </c>
      <c r="I35"/>
    </row>
    <row r="36" spans="1:9" ht="25.5" customHeight="1" thickBot="1">
      <c r="A36" s="289"/>
      <c r="B36" s="315">
        <f>'[1]Ardh e shp - natyres'!B36</f>
        <v>19</v>
      </c>
      <c r="C36" s="316" t="str">
        <f>'[1]Ardh e shp - natyres'!C36</f>
        <v>Elementet e pasqyrave te konsoliduara </v>
      </c>
      <c r="D36" s="317"/>
      <c r="E36" s="318">
        <f>'[1]Ardh e shp - natyres'!E36</f>
        <v>0</v>
      </c>
      <c r="F36" s="319"/>
      <c r="I36"/>
    </row>
    <row r="37" spans="2:9" ht="12.75">
      <c r="B37" s="14"/>
      <c r="I37"/>
    </row>
    <row r="38" ht="12.75">
      <c r="I38"/>
    </row>
    <row r="39" ht="12.75">
      <c r="I39"/>
    </row>
    <row r="40" ht="12.75">
      <c r="I40"/>
    </row>
    <row r="41" ht="12.75">
      <c r="I41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3"/>
  <sheetViews>
    <sheetView zoomScalePageLayoutView="0" workbookViewId="0" topLeftCell="A23">
      <selection activeCell="E30" sqref="A1:E30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52.28125" style="0" customWidth="1"/>
    <col min="4" max="4" width="12.7109375" style="41" customWidth="1"/>
    <col min="5" max="5" width="11.8515625" style="41" customWidth="1"/>
    <col min="10" max="10" width="10.28125" style="0" bestFit="1" customWidth="1"/>
  </cols>
  <sheetData>
    <row r="1" spans="1:5" ht="12.75">
      <c r="A1" s="289"/>
      <c r="B1" s="289"/>
      <c r="C1" s="289"/>
      <c r="D1" s="290" t="str">
        <f>'[1] Fluksit mon - direkte'!D1</f>
        <v>ANA 2001</v>
      </c>
      <c r="E1" s="290"/>
    </row>
    <row r="2" spans="1:5" ht="12.75">
      <c r="A2" s="289"/>
      <c r="B2" s="289"/>
      <c r="C2" s="289"/>
      <c r="D2" s="290"/>
      <c r="E2" s="290"/>
    </row>
    <row r="3" spans="1:5" ht="15">
      <c r="A3" s="289"/>
      <c r="B3" s="487" t="str">
        <f>'[1] Fluksit mon - direkte'!B3</f>
        <v>Pasqyra e Fluksit monetar - Metoda Direkte </v>
      </c>
      <c r="C3" s="487"/>
      <c r="D3" s="487"/>
      <c r="E3" s="320">
        <v>2011</v>
      </c>
    </row>
    <row r="4" spans="1:5" ht="15">
      <c r="A4" s="289"/>
      <c r="B4" s="251"/>
      <c r="C4" s="251"/>
      <c r="D4" s="321"/>
      <c r="E4" s="320"/>
    </row>
    <row r="5" spans="1:5" ht="13.5" thickBot="1">
      <c r="A5" s="289"/>
      <c r="B5" s="289"/>
      <c r="C5" s="289"/>
      <c r="D5" s="290"/>
      <c r="E5" s="290"/>
    </row>
    <row r="6" spans="1:5" ht="20.25" customHeight="1">
      <c r="A6" s="289"/>
      <c r="B6" s="322" t="str">
        <f>'[1] Fluksit mon - direkte'!B6</f>
        <v>Nr</v>
      </c>
      <c r="C6" s="323" t="str">
        <f>'[1] Fluksit mon - direkte'!C6</f>
        <v>Pasqyra e Fluksit monetar - Metoda Direkte </v>
      </c>
      <c r="D6" s="324" t="str">
        <f>'[1] Fluksit mon - direkte'!D6</f>
        <v>Periudha</v>
      </c>
      <c r="E6" s="324" t="str">
        <f>'[1] Fluksit mon - direkte'!E6</f>
        <v>Periudha   </v>
      </c>
    </row>
    <row r="7" spans="1:5" ht="19.5" customHeight="1" thickBot="1">
      <c r="A7" s="289"/>
      <c r="B7" s="325"/>
      <c r="C7" s="325"/>
      <c r="D7" s="326" t="str">
        <f>'[1] Fluksit mon - direkte'!D7</f>
        <v>raportuse</v>
      </c>
      <c r="E7" s="326" t="str">
        <f>'[1] Fluksit mon - direkte'!E7</f>
        <v>Paraardhese </v>
      </c>
    </row>
    <row r="8" spans="1:5" ht="31.5" customHeight="1">
      <c r="A8" s="289"/>
      <c r="B8" s="327" t="str">
        <f>'[1] Fluksit mon - direkte'!B8</f>
        <v>A</v>
      </c>
      <c r="C8" s="328" t="str">
        <f>'[1] Fluksit mon - direkte'!C8</f>
        <v>Fluksi monetar nga veprimtarite e shfrytezimit</v>
      </c>
      <c r="D8" s="329">
        <f>D9-D10-D11-D12-D13</f>
        <v>2838079</v>
      </c>
      <c r="E8" s="329">
        <v>456843</v>
      </c>
    </row>
    <row r="9" spans="1:5" ht="21" customHeight="1">
      <c r="A9" s="330"/>
      <c r="B9" s="331">
        <f>'[1] Fluksit mon - direkte'!B9</f>
        <v>0</v>
      </c>
      <c r="C9" s="332" t="str">
        <f>'[1] Fluksit mon - direkte'!C9</f>
        <v>Mjetet monetare ( M M ) te arketuara nga klientet</v>
      </c>
      <c r="D9" s="289">
        <f>213970+8948077</f>
        <v>9162047</v>
      </c>
      <c r="E9" s="333">
        <v>8317419</v>
      </c>
    </row>
    <row r="10" spans="1:10" ht="24.75" customHeight="1">
      <c r="A10" s="289"/>
      <c r="B10" s="331">
        <f>'[1] Fluksit mon - direkte'!B10</f>
        <v>0</v>
      </c>
      <c r="C10" s="332" t="str">
        <f>'[1] Fluksit mon - direkte'!C10</f>
        <v>M M te paguara ndaj furnitoreve e punonjesve</v>
      </c>
      <c r="D10" s="332">
        <v>5970108</v>
      </c>
      <c r="E10" s="332">
        <v>7131844</v>
      </c>
      <c r="J10" s="137"/>
    </row>
    <row r="11" spans="1:5" ht="24" customHeight="1">
      <c r="A11" s="289"/>
      <c r="B11" s="331">
        <f>'[1] Fluksit mon - direkte'!B11</f>
        <v>0</v>
      </c>
      <c r="C11" s="332" t="str">
        <f>'[1] Fluksit mon - direkte'!C11</f>
        <v>M M te ardhura nga veprimtarite e tjera</v>
      </c>
      <c r="D11" s="332"/>
      <c r="E11" s="332">
        <f aca="true" t="shared" si="0" ref="E11:E27">D11</f>
        <v>0</v>
      </c>
    </row>
    <row r="12" spans="1:5" ht="23.25" customHeight="1">
      <c r="A12" s="289"/>
      <c r="B12" s="331">
        <f>'[1] Fluksit mon - direkte'!B12</f>
        <v>0</v>
      </c>
      <c r="C12" s="332" t="str">
        <f>'[1] Fluksit mon - direkte'!C12</f>
        <v>Tatime e taksa , dogane , tatime  e taxa, arketime te tjera ,TVSH </v>
      </c>
      <c r="D12" s="332">
        <f>85120+110000</f>
        <v>195120</v>
      </c>
      <c r="E12" s="332">
        <v>208448</v>
      </c>
    </row>
    <row r="13" spans="1:5" ht="26.25" customHeight="1">
      <c r="A13" s="289"/>
      <c r="B13" s="331">
        <f>'[1] Fluksit mon - direkte'!B13</f>
        <v>0</v>
      </c>
      <c r="C13" s="332" t="str">
        <f>'[1] Fluksit mon - direkte'!C13</f>
        <v>Te tjera tvsh e nd  , rrjedh neto  …….. e interesa neto </v>
      </c>
      <c r="D13" s="332">
        <v>158740</v>
      </c>
      <c r="E13" s="332">
        <v>520284</v>
      </c>
    </row>
    <row r="14" spans="1:5" ht="25.5" customHeight="1">
      <c r="A14" s="289"/>
      <c r="B14" s="331">
        <f>'[1] Fluksit mon - direkte'!B14</f>
        <v>0</v>
      </c>
      <c r="C14" s="335" t="str">
        <f>'[1] Fluksit mon - direkte'!C14</f>
        <v>M M Neto nga veprimtarite e shfrytezimit </v>
      </c>
      <c r="D14" s="335" t="str">
        <f>'[1] Fluksit mon - direkte'!D14</f>
        <v> </v>
      </c>
      <c r="E14" s="335" t="str">
        <f t="shared" si="0"/>
        <v> </v>
      </c>
    </row>
    <row r="15" spans="1:5" ht="33" customHeight="1">
      <c r="A15" s="289"/>
      <c r="B15" s="331" t="str">
        <f>'[1] Fluksit mon - direkte'!B15</f>
        <v>B</v>
      </c>
      <c r="C15" s="65" t="str">
        <f>'[1] Fluksit mon - direkte'!C15</f>
        <v>Fluksi monetar nga veprimtarite investuese </v>
      </c>
      <c r="D15" s="123">
        <f>D16-D17-D18-D19-D20</f>
        <v>-4600000</v>
      </c>
      <c r="E15" s="123">
        <f t="shared" si="0"/>
        <v>-4600000</v>
      </c>
    </row>
    <row r="16" spans="1:5" ht="26.25" customHeight="1">
      <c r="A16" s="330"/>
      <c r="B16" s="331">
        <f>'[1] Fluksit mon - direkte'!B16</f>
        <v>0</v>
      </c>
      <c r="C16" s="332" t="str">
        <f>'[1] Fluksit mon - direkte'!C16</f>
        <v>Blerja e njesise te kontrolluar X  minus parate e Arketuara </v>
      </c>
      <c r="D16" s="332"/>
      <c r="E16" s="332">
        <f t="shared" si="0"/>
        <v>0</v>
      </c>
    </row>
    <row r="17" spans="1:5" ht="22.5" customHeight="1">
      <c r="A17" s="289"/>
      <c r="B17" s="331">
        <f>'[1] Fluksit mon - direkte'!B17</f>
        <v>0</v>
      </c>
      <c r="C17" s="332" t="str">
        <f>'[1] Fluksit mon - direkte'!C17</f>
        <v>Blerja e Aktiveve afat gjata  materiale</v>
      </c>
      <c r="D17" s="332">
        <v>4600000</v>
      </c>
      <c r="E17" s="332">
        <f t="shared" si="0"/>
        <v>4600000</v>
      </c>
    </row>
    <row r="18" spans="1:5" ht="25.5" customHeight="1">
      <c r="A18" s="289"/>
      <c r="B18" s="331">
        <f>'[1] Fluksit mon - direkte'!B18</f>
        <v>0</v>
      </c>
      <c r="C18" s="332" t="str">
        <f>'[1] Fluksit mon - direkte'!C18</f>
        <v>Te ardhura nga shitja e paisjeve , parapagim</v>
      </c>
      <c r="D18" s="332"/>
      <c r="E18" s="332">
        <f t="shared" si="0"/>
        <v>0</v>
      </c>
    </row>
    <row r="19" spans="1:5" ht="22.5" customHeight="1">
      <c r="A19" s="289"/>
      <c r="B19" s="331">
        <f>'[1] Fluksit mon - direkte'!B19</f>
        <v>0</v>
      </c>
      <c r="C19" s="332" t="str">
        <f>'[1] Fluksit mon - direkte'!C19</f>
        <v>Interes I arketuar</v>
      </c>
      <c r="D19" s="332"/>
      <c r="E19" s="332">
        <f t="shared" si="0"/>
        <v>0</v>
      </c>
    </row>
    <row r="20" spans="1:5" ht="22.5" customHeight="1">
      <c r="A20" s="289"/>
      <c r="B20" s="331">
        <f>'[1] Fluksit mon - direkte'!B20</f>
        <v>0</v>
      </c>
      <c r="C20" s="332" t="str">
        <f>'[1] Fluksit mon - direkte'!C20</f>
        <v>Divident I arketuar</v>
      </c>
      <c r="D20" s="332"/>
      <c r="E20" s="332">
        <f t="shared" si="0"/>
        <v>0</v>
      </c>
    </row>
    <row r="21" spans="1:5" ht="20.25" customHeight="1">
      <c r="A21" s="289"/>
      <c r="B21" s="331">
        <f>'[1] Fluksit mon - direkte'!B21</f>
        <v>0</v>
      </c>
      <c r="C21" s="335" t="str">
        <f>'[1] Fluksit mon - direkte'!C21</f>
        <v>M M Neto te perdorura  ne veprimtarite investuese </v>
      </c>
      <c r="D21" s="332"/>
      <c r="E21" s="332">
        <f t="shared" si="0"/>
        <v>0</v>
      </c>
    </row>
    <row r="22" spans="1:5" ht="30.75" customHeight="1">
      <c r="A22" s="289"/>
      <c r="B22" s="331" t="str">
        <f>'[1] Fluksit mon - direkte'!B22</f>
        <v>C</v>
      </c>
      <c r="C22" s="65" t="str">
        <f>'[1] Fluksit mon - direkte'!C22</f>
        <v> Fluksi monetar nga aktivitett financiare</v>
      </c>
      <c r="D22" s="123">
        <f>D23+D24-D25-D26-D27</f>
        <v>1600000</v>
      </c>
      <c r="E22" s="123">
        <v>-400000</v>
      </c>
    </row>
    <row r="23" spans="1:5" ht="22.5" customHeight="1">
      <c r="A23" s="330"/>
      <c r="B23" s="336">
        <f>'[1] Fluksit mon - direkte'!B23</f>
        <v>0</v>
      </c>
      <c r="C23" s="123" t="str">
        <f>'[1] Fluksit mon - direkte'!C23</f>
        <v>Te ardhura nga emetimi I kapitalit aksioner</v>
      </c>
      <c r="D23" s="123"/>
      <c r="E23" s="123">
        <f t="shared" si="0"/>
        <v>0</v>
      </c>
    </row>
    <row r="24" spans="1:5" ht="22.5" customHeight="1">
      <c r="A24" s="330"/>
      <c r="B24" s="336">
        <f>'[1] Fluksit mon - direkte'!B24</f>
        <v>0</v>
      </c>
      <c r="C24" s="123" t="str">
        <f>'[1] Fluksit mon - direkte'!C24</f>
        <v>Te ardhura nga huamarjet afatgjata</v>
      </c>
      <c r="D24" s="123">
        <v>1600000</v>
      </c>
      <c r="E24" s="123">
        <f t="shared" si="0"/>
        <v>1600000</v>
      </c>
    </row>
    <row r="25" spans="1:5" ht="23.25" customHeight="1">
      <c r="A25" s="330"/>
      <c r="B25" s="336">
        <f>'[1] Fluksit mon - direkte'!B25</f>
        <v>0</v>
      </c>
      <c r="C25" s="123" t="str">
        <f>'[1] Fluksit mon - direkte'!C25</f>
        <v>pagesat e detyrimeve te qerase financiare</v>
      </c>
      <c r="D25" s="123"/>
      <c r="E25" s="123">
        <v>400000</v>
      </c>
    </row>
    <row r="26" spans="1:5" ht="22.5" customHeight="1">
      <c r="A26" s="330"/>
      <c r="B26" s="336">
        <f>'[1] Fluksit mon - direkte'!B26</f>
        <v>0</v>
      </c>
      <c r="C26" s="123" t="str">
        <f>'[1] Fluksit mon - direkte'!C26</f>
        <v>Dividente te paguar</v>
      </c>
      <c r="D26" s="123"/>
      <c r="E26" s="123">
        <f t="shared" si="0"/>
        <v>0</v>
      </c>
    </row>
    <row r="27" spans="1:5" ht="21.75" customHeight="1">
      <c r="A27" s="330"/>
      <c r="B27" s="336">
        <f>'[1] Fluksit mon - direkte'!B27</f>
        <v>0</v>
      </c>
      <c r="C27" s="123" t="str">
        <f>'[1] Fluksit mon - direkte'!C27</f>
        <v>M M Neto e perdorur ne veprimtarite financiare</v>
      </c>
      <c r="D27" s="123"/>
      <c r="E27" s="123">
        <f t="shared" si="0"/>
        <v>0</v>
      </c>
    </row>
    <row r="28" spans="1:5" ht="25.5" customHeight="1">
      <c r="A28" s="330"/>
      <c r="B28" s="337">
        <f>'[1] Fluksit mon - direkte'!B28</f>
        <v>0</v>
      </c>
      <c r="C28" s="338" t="str">
        <f>'[1] Fluksit mon - direkte'!C28</f>
        <v>Rritja / renia Neto e mjeteve monetare </v>
      </c>
      <c r="D28" s="339">
        <f>D8+D15+D22</f>
        <v>-161921</v>
      </c>
      <c r="E28" s="339">
        <v>56843</v>
      </c>
    </row>
    <row r="29" spans="1:5" ht="29.25" customHeight="1">
      <c r="A29" s="289"/>
      <c r="B29" s="340">
        <f>'[1] Fluksit mon - direkte'!B29</f>
        <v>0</v>
      </c>
      <c r="C29" s="332" t="str">
        <f>'[1] Fluksit mon - direkte'!C29</f>
        <v>Mjete monetare ne fillim te periudhes  kontabel</v>
      </c>
      <c r="D29" s="332">
        <v>326870</v>
      </c>
      <c r="E29" s="332">
        <v>270027</v>
      </c>
    </row>
    <row r="30" spans="1:5" ht="30" customHeight="1" thickBot="1">
      <c r="A30" s="289"/>
      <c r="B30" s="341">
        <f>'[1] Fluksit mon - direkte'!B30</f>
        <v>0</v>
      </c>
      <c r="C30" s="342" t="str">
        <f>'[1] Fluksit mon - direkte'!C30</f>
        <v>Mjete monetare ne fund te periudhes kontabel</v>
      </c>
      <c r="D30" s="342">
        <f>D28+D29</f>
        <v>164949</v>
      </c>
      <c r="E30" s="342">
        <v>32870</v>
      </c>
    </row>
    <row r="33" ht="12.75">
      <c r="D33" s="41">
        <f>D30-164949</f>
        <v>0</v>
      </c>
    </row>
  </sheetData>
  <sheetProtection/>
  <mergeCells count="1">
    <mergeCell ref="B3:D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38"/>
  <sheetViews>
    <sheetView zoomScalePageLayoutView="0" workbookViewId="0" topLeftCell="A12">
      <selection activeCell="I18" sqref="A1:I18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41" customWidth="1"/>
    <col min="5" max="5" width="15.140625" style="41" customWidth="1"/>
    <col min="6" max="6" width="17.140625" style="41" customWidth="1"/>
    <col min="7" max="7" width="19.421875" style="41" customWidth="1"/>
    <col min="8" max="8" width="17.8515625" style="41" customWidth="1"/>
    <col min="9" max="9" width="16.00390625" style="41" customWidth="1"/>
    <col min="10" max="10" width="6.00390625" style="0" customWidth="1"/>
  </cols>
  <sheetData>
    <row r="1" spans="1:9" ht="12.75">
      <c r="A1" s="289"/>
      <c r="B1" s="289"/>
      <c r="C1" s="289"/>
      <c r="D1" s="290"/>
      <c r="E1" s="290"/>
      <c r="F1" s="290"/>
      <c r="G1" s="290" t="str">
        <f>'[1]Pasq e ndrysh te kap 2'!G1</f>
        <v>ANA 2001</v>
      </c>
      <c r="H1" s="290"/>
      <c r="I1" s="290">
        <f>'[1]Pasq e ndrysh te kap 2'!I1</f>
        <v>0</v>
      </c>
    </row>
    <row r="2" spans="1:9" ht="27" customHeight="1">
      <c r="A2" s="334" t="str">
        <f>'[1]Pasq e ndrysh te kap 2'!A2</f>
        <v>PASQYRA E NDRYSHIMEVE NE KAPITAL </v>
      </c>
      <c r="B2" s="334"/>
      <c r="C2" s="334"/>
      <c r="D2" s="334"/>
      <c r="E2" s="334"/>
      <c r="F2" s="334"/>
      <c r="G2" s="334"/>
      <c r="H2" s="343">
        <v>2011</v>
      </c>
      <c r="I2" s="344" t="str">
        <f>'[1]Pasq e ndrysh te kap 2'!I2</f>
        <v>R</v>
      </c>
    </row>
    <row r="3" spans="1:9" ht="12.75">
      <c r="A3" s="289"/>
      <c r="B3" s="289"/>
      <c r="C3" s="289"/>
      <c r="D3" s="290"/>
      <c r="E3" s="290"/>
      <c r="F3" s="290"/>
      <c r="G3" s="290"/>
      <c r="H3" s="290"/>
      <c r="I3" s="290"/>
    </row>
    <row r="4" spans="1:9" ht="13.5" thickBot="1">
      <c r="A4" s="289"/>
      <c r="B4" s="289"/>
      <c r="C4" s="289" t="str">
        <f>'[1]Pasq e ndrysh te kap 2'!C4</f>
        <v>NJE PASQYRE E PAKONSOLIDUAR</v>
      </c>
      <c r="D4" s="290"/>
      <c r="E4" s="290"/>
      <c r="F4" s="290"/>
      <c r="G4" s="290"/>
      <c r="H4" s="290"/>
      <c r="I4" s="290"/>
    </row>
    <row r="5" spans="1:9" ht="42" customHeight="1" thickBot="1">
      <c r="A5" s="289"/>
      <c r="B5" s="345" t="str">
        <f>'[1]Pasq e ndrysh te kap 2'!B5</f>
        <v>Nr</v>
      </c>
      <c r="C5" s="346" t="str">
        <f>'[1]Pasq e ndrysh te kap 2'!C5</f>
        <v>Emertimi</v>
      </c>
      <c r="D5" s="346" t="str">
        <f>'[1]Pasq e ndrysh te kap 2'!D5</f>
        <v>Kapitali aksioner</v>
      </c>
      <c r="E5" s="346" t="str">
        <f>'[1]Pasq e ndrysh te kap 2'!E5</f>
        <v>Primi I Aksionit</v>
      </c>
      <c r="F5" s="346" t="str">
        <f>'[1]Pasq e ndrysh te kap 2'!F5</f>
        <v>PROVIGJIONET </v>
      </c>
      <c r="G5" s="346" t="str">
        <f>'[1]Pasq e ndrysh te kap 2'!G5</f>
        <v>Rezerva Stat e ligj</v>
      </c>
      <c r="H5" s="346" t="str">
        <f>'[1]Pasq e ndrysh te kap 2'!H5</f>
        <v>Fitimi I pashpernd</v>
      </c>
      <c r="I5" s="347" t="str">
        <f>'[1]Pasq e ndrysh te kap 2'!I5</f>
        <v>T O T A L I </v>
      </c>
    </row>
    <row r="6" spans="1:9" ht="33.75" customHeight="1" thickBot="1">
      <c r="A6" s="289"/>
      <c r="B6" s="348" t="str">
        <f>'[1]Pasq e ndrysh te kap 2'!B6</f>
        <v>I</v>
      </c>
      <c r="C6" s="349" t="s">
        <v>284</v>
      </c>
      <c r="D6" s="350">
        <v>100000</v>
      </c>
      <c r="E6" s="351">
        <f>D26</f>
        <v>0</v>
      </c>
      <c r="F6" s="351">
        <f>E26</f>
        <v>0</v>
      </c>
      <c r="G6" s="351">
        <v>10000</v>
      </c>
      <c r="H6" s="351">
        <v>2185948</v>
      </c>
      <c r="I6" s="352">
        <f>SUM(D6:H6)</f>
        <v>2295948</v>
      </c>
    </row>
    <row r="7" spans="1:9" ht="31.5" customHeight="1">
      <c r="A7" s="289"/>
      <c r="B7" s="353" t="str">
        <f>'[1]Pasq e ndrysh te kap 2'!B7</f>
        <v>A</v>
      </c>
      <c r="C7" s="354" t="str">
        <f>'[1]Pasq e ndrysh te kap 2'!C7</f>
        <v>Efekti I ndryshimit ne polit kontabel </v>
      </c>
      <c r="D7" s="355"/>
      <c r="E7" s="356"/>
      <c r="F7" s="356"/>
      <c r="G7" s="356"/>
      <c r="H7" s="356"/>
      <c r="I7" s="357"/>
    </row>
    <row r="8" spans="1:9" ht="30.75" customHeight="1">
      <c r="A8" s="289"/>
      <c r="B8" s="358" t="str">
        <f>'[1]Pasq e ndrysh te kap 2'!B8</f>
        <v>B</v>
      </c>
      <c r="C8" s="359" t="str">
        <f>'[1]Pasq e ndrysh te kap 2'!C8</f>
        <v>Pozicioni I rregulluar</v>
      </c>
      <c r="D8" s="332"/>
      <c r="E8" s="332"/>
      <c r="F8" s="332"/>
      <c r="G8" s="332"/>
      <c r="H8" s="332">
        <v>648190</v>
      </c>
      <c r="I8" s="360">
        <v>648190</v>
      </c>
    </row>
    <row r="9" spans="1:9" ht="29.25" customHeight="1">
      <c r="A9" s="289"/>
      <c r="B9" s="358">
        <f>'[1]Pasq e ndrysh te kap 2'!B9</f>
        <v>1</v>
      </c>
      <c r="C9" s="340" t="str">
        <f>'[1]Pasq e ndrysh te kap 2'!C9</f>
        <v>Fitimi Neto per periudhen Kontabel</v>
      </c>
      <c r="D9" s="356"/>
      <c r="E9" s="356">
        <f>D27</f>
        <v>0</v>
      </c>
      <c r="F9" s="356">
        <f>E27</f>
        <v>0</v>
      </c>
      <c r="G9" s="356">
        <f>F27</f>
        <v>0</v>
      </c>
      <c r="H9" s="356">
        <v>648190</v>
      </c>
      <c r="I9" s="357">
        <v>648190</v>
      </c>
    </row>
    <row r="10" spans="1:9" ht="29.25" customHeight="1">
      <c r="A10" s="289"/>
      <c r="B10" s="358">
        <f>'[1]Pasq e ndrysh te kap 2'!B10</f>
        <v>2</v>
      </c>
      <c r="C10" s="340" t="str">
        <f>'[1]Pasq e ndrysh te kap 2'!C10</f>
        <v>Dividentet e paguar</v>
      </c>
      <c r="D10" s="332"/>
      <c r="E10" s="332"/>
      <c r="F10" s="332"/>
      <c r="G10" s="332"/>
      <c r="H10" s="332"/>
      <c r="I10" s="360"/>
    </row>
    <row r="11" spans="1:9" ht="28.5" customHeight="1">
      <c r="A11" s="289"/>
      <c r="B11" s="358">
        <f>'[1]Pasq e ndrysh te kap 2'!B11</f>
        <v>3</v>
      </c>
      <c r="C11" s="340" t="str">
        <f>'[1]Pasq e ndrysh te kap 2'!C11</f>
        <v>Rritja e rezerves te kapitalit</v>
      </c>
      <c r="D11" s="332"/>
      <c r="E11" s="332"/>
      <c r="F11" s="332"/>
      <c r="G11" s="332"/>
      <c r="H11" s="332"/>
      <c r="I11" s="360"/>
    </row>
    <row r="12" spans="1:9" ht="30.75" customHeight="1" thickBot="1">
      <c r="A12" s="289"/>
      <c r="B12" s="361">
        <f>'[1]Pasq e ndrysh te kap 2'!B12</f>
        <v>4</v>
      </c>
      <c r="C12" s="362" t="str">
        <f>'[1]Pasq e ndrysh te kap 2'!C12</f>
        <v>Emetimi I Aksioneve, fitime te mbartura</v>
      </c>
      <c r="D12" s="363"/>
      <c r="E12" s="363"/>
      <c r="F12" s="363"/>
      <c r="G12" s="363"/>
      <c r="H12" s="363"/>
      <c r="I12" s="364"/>
    </row>
    <row r="13" spans="1:9" ht="37.5" customHeight="1" thickBot="1">
      <c r="A13" s="289"/>
      <c r="B13" s="348" t="str">
        <f>'[1]Pasq e ndrysh te kap 2'!B13</f>
        <v>II</v>
      </c>
      <c r="C13" s="349" t="s">
        <v>285</v>
      </c>
      <c r="D13" s="365">
        <v>100000</v>
      </c>
      <c r="E13" s="365">
        <f>D29</f>
        <v>0</v>
      </c>
      <c r="F13" s="365">
        <f>E29</f>
        <v>0</v>
      </c>
      <c r="G13" s="365">
        <v>10000</v>
      </c>
      <c r="H13" s="365">
        <v>2834138</v>
      </c>
      <c r="I13" s="366">
        <f>SUM(D13:H13)</f>
        <v>2944138</v>
      </c>
    </row>
    <row r="14" spans="1:9" ht="33" customHeight="1">
      <c r="A14" s="289"/>
      <c r="B14" s="367">
        <f>'[1]Pasq e ndrysh te kap 2'!B14</f>
        <v>1</v>
      </c>
      <c r="C14" s="355" t="str">
        <f>'[1]Pasq e ndrysh te kap 2'!C14</f>
        <v>Fitimi Neto per periudhen Kontabel</v>
      </c>
      <c r="D14" s="355"/>
      <c r="E14" s="355">
        <f>'[1]Pasq e ndrysh te kap 2'!E14</f>
        <v>0</v>
      </c>
      <c r="F14" s="355">
        <f>'[1]Pasq e ndrysh te kap 2'!F14</f>
        <v>0</v>
      </c>
      <c r="G14" s="355">
        <f>'[1]Pasq e ndrysh te kap 2'!G14</f>
        <v>0</v>
      </c>
      <c r="H14" s="355">
        <v>122319</v>
      </c>
      <c r="I14" s="368">
        <v>122319</v>
      </c>
    </row>
    <row r="15" spans="1:9" ht="28.5" customHeight="1">
      <c r="A15" s="289"/>
      <c r="B15" s="340">
        <f>'[1]Pasq e ndrysh te kap 2'!B15</f>
        <v>2</v>
      </c>
      <c r="C15" s="332" t="str">
        <f>'[1]Pasq e ndrysh te kap 2'!C15</f>
        <v>Dividentet e paguar</v>
      </c>
      <c r="D15" s="332">
        <f>'[1]Pasq e ndrysh te kap 2'!D15</f>
        <v>0</v>
      </c>
      <c r="E15" s="332">
        <f>'[1]Pasq e ndrysh te kap 2'!E15</f>
        <v>0</v>
      </c>
      <c r="F15" s="332">
        <f>'[1]Pasq e ndrysh te kap 2'!F15</f>
        <v>0</v>
      </c>
      <c r="G15" s="332">
        <f>'[1]Pasq e ndrysh te kap 2'!G15</f>
        <v>0</v>
      </c>
      <c r="H15" s="332"/>
      <c r="I15" s="360">
        <f>'[1]Pasq e ndrysh te kap 2'!I15</f>
        <v>0</v>
      </c>
    </row>
    <row r="16" spans="1:9" ht="31.5" customHeight="1">
      <c r="A16" s="289"/>
      <c r="B16" s="340">
        <f>'[1]Pasq e ndrysh te kap 2'!B16</f>
        <v>3</v>
      </c>
      <c r="C16" s="332" t="str">
        <f>'[1]Pasq e ndrysh te kap 2'!C16</f>
        <v>Emetimi I kapitalit Aksioner</v>
      </c>
      <c r="D16" s="332">
        <f>'[1]Pasq e ndrysh te kap 2'!D16</f>
        <v>0</v>
      </c>
      <c r="E16" s="332">
        <f>'[1]Pasq e ndrysh te kap 2'!E16</f>
        <v>0</v>
      </c>
      <c r="F16" s="332">
        <f>'[1]Pasq e ndrysh te kap 2'!F16</f>
        <v>0</v>
      </c>
      <c r="G16" s="332">
        <f>'[1]Pasq e ndrysh te kap 2'!G16</f>
        <v>0</v>
      </c>
      <c r="H16" s="332">
        <f>'[1]Pasq e ndrysh te kap 2'!H16</f>
        <v>0</v>
      </c>
      <c r="I16" s="360">
        <f>'[1]Pasq e ndrysh te kap 2'!I16</f>
        <v>0</v>
      </c>
    </row>
    <row r="17" spans="1:9" ht="24.75" customHeight="1" thickBot="1">
      <c r="A17" s="289"/>
      <c r="B17" s="362">
        <f>'[1]Pasq e ndrysh te kap 2'!B17</f>
        <v>4</v>
      </c>
      <c r="C17" s="363" t="str">
        <f>'[1]Pasq e ndrysh te kap 2'!C17</f>
        <v>Aksione te thesarit te riblera</v>
      </c>
      <c r="D17" s="363">
        <f>'[1]Pasq e ndrysh te kap 2'!D17</f>
        <v>0</v>
      </c>
      <c r="E17" s="363">
        <f>'[1]Pasq e ndrysh te kap 2'!E17</f>
        <v>0</v>
      </c>
      <c r="F17" s="363">
        <f>'[1]Pasq e ndrysh te kap 2'!F17</f>
        <v>0</v>
      </c>
      <c r="G17" s="363">
        <f>'[1]Pasq e ndrysh te kap 2'!G17</f>
        <v>0</v>
      </c>
      <c r="H17" s="363">
        <f>'[1]Pasq e ndrysh te kap 2'!H17</f>
        <v>0</v>
      </c>
      <c r="I17" s="364">
        <f>'[1]Pasq e ndrysh te kap 2'!I17</f>
        <v>0</v>
      </c>
    </row>
    <row r="18" spans="1:9" ht="36.75" customHeight="1" thickBot="1">
      <c r="A18" s="289"/>
      <c r="B18" s="369" t="str">
        <f>'[1]Pasq e ndrysh te kap 2'!B18</f>
        <v>III</v>
      </c>
      <c r="C18" s="370" t="s">
        <v>286</v>
      </c>
      <c r="D18" s="365">
        <v>100000</v>
      </c>
      <c r="E18" s="365"/>
      <c r="F18" s="365"/>
      <c r="G18" s="365">
        <v>10000</v>
      </c>
      <c r="H18" s="365">
        <f>SUM(H13:H17)</f>
        <v>2956457</v>
      </c>
      <c r="I18" s="366">
        <f>SUM(I13:I17)</f>
        <v>3066457</v>
      </c>
    </row>
    <row r="25" spans="3:9" ht="12.75">
      <c r="C25" s="1"/>
      <c r="D25" s="42"/>
      <c r="E25" s="42"/>
      <c r="F25" s="42"/>
      <c r="G25" s="42"/>
      <c r="H25" s="42"/>
      <c r="I25" s="42"/>
    </row>
    <row r="26" spans="3:9" ht="12.75">
      <c r="C26" s="138"/>
      <c r="D26" s="42"/>
      <c r="E26" s="42"/>
      <c r="F26" s="42"/>
      <c r="G26" s="42"/>
      <c r="H26" s="42"/>
      <c r="I26" s="42"/>
    </row>
    <row r="27" spans="3:9" ht="12.75">
      <c r="C27" s="139"/>
      <c r="D27" s="139"/>
      <c r="E27" s="139"/>
      <c r="F27" s="139"/>
      <c r="G27" s="139"/>
      <c r="H27" s="139"/>
      <c r="I27" s="42"/>
    </row>
    <row r="28" spans="3:9" ht="12.75">
      <c r="C28" s="1"/>
      <c r="D28" s="42"/>
      <c r="E28" s="42"/>
      <c r="F28" s="42"/>
      <c r="G28" s="42"/>
      <c r="H28" s="42"/>
      <c r="I28" s="42"/>
    </row>
    <row r="29" spans="3:9" ht="12.75">
      <c r="C29" s="138"/>
      <c r="D29" s="42"/>
      <c r="E29" s="42"/>
      <c r="F29" s="42"/>
      <c r="G29" s="42"/>
      <c r="H29" s="42"/>
      <c r="I29" s="42"/>
    </row>
    <row r="30" spans="3:9" ht="12.75">
      <c r="C30" s="1"/>
      <c r="D30" s="42"/>
      <c r="E30" s="42"/>
      <c r="F30" s="42"/>
      <c r="G30" s="42"/>
      <c r="H30" s="42"/>
      <c r="I30" s="42"/>
    </row>
    <row r="31" spans="3:9" ht="12.75">
      <c r="C31" s="1"/>
      <c r="D31" s="42"/>
      <c r="E31" s="42"/>
      <c r="F31" s="42"/>
      <c r="G31" s="42"/>
      <c r="H31" s="42"/>
      <c r="I31" s="42"/>
    </row>
    <row r="35" ht="12.75">
      <c r="C35" s="137"/>
    </row>
    <row r="36" ht="12.75">
      <c r="C36" s="137"/>
    </row>
    <row r="38" ht="12.75">
      <c r="C38" s="137"/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J64"/>
  <sheetViews>
    <sheetView zoomScalePageLayoutView="0" workbookViewId="0" topLeftCell="A31">
      <selection activeCell="M30" sqref="M30"/>
    </sheetView>
  </sheetViews>
  <sheetFormatPr defaultColWidth="9.140625" defaultRowHeight="12.75"/>
  <cols>
    <col min="1" max="1" width="5.140625" style="0" customWidth="1"/>
    <col min="8" max="8" width="12.8515625" style="0" customWidth="1"/>
    <col min="9" max="9" width="16.421875" style="0" customWidth="1"/>
    <col min="10" max="10" width="6.8515625" style="0" customWidth="1"/>
    <col min="11" max="11" width="5.140625" style="0" customWidth="1"/>
  </cols>
  <sheetData>
    <row r="1" ht="13.5" thickBot="1"/>
    <row r="2" spans="2:10" ht="12.75">
      <c r="B2" s="11"/>
      <c r="C2" s="12"/>
      <c r="D2" s="12"/>
      <c r="E2" s="12"/>
      <c r="F2" s="12"/>
      <c r="G2" s="12"/>
      <c r="H2" s="12"/>
      <c r="I2" s="12"/>
      <c r="J2" s="13"/>
    </row>
    <row r="3" spans="2:10" ht="12.75">
      <c r="B3" s="5"/>
      <c r="C3" s="1"/>
      <c r="D3" s="302" t="s">
        <v>47</v>
      </c>
      <c r="E3" s="302"/>
      <c r="F3" s="302"/>
      <c r="G3" s="302"/>
      <c r="H3" s="302"/>
      <c r="I3" s="1"/>
      <c r="J3" s="6"/>
    </row>
    <row r="4" spans="2:10" ht="12.75">
      <c r="B4" s="5"/>
      <c r="C4" s="1"/>
      <c r="D4" s="1"/>
      <c r="E4" s="1"/>
      <c r="F4" s="1"/>
      <c r="G4" s="1"/>
      <c r="H4" s="1"/>
      <c r="I4" s="1"/>
      <c r="J4" s="6"/>
    </row>
    <row r="5" spans="2:10" ht="12.75">
      <c r="B5" s="5"/>
      <c r="C5" s="16" t="s">
        <v>35</v>
      </c>
      <c r="D5" s="17"/>
      <c r="E5" s="17"/>
      <c r="F5" s="17"/>
      <c r="G5" s="17"/>
      <c r="H5" s="17"/>
      <c r="I5" s="18"/>
      <c r="J5" s="6"/>
    </row>
    <row r="6" spans="2:10" ht="12.75">
      <c r="B6" s="5"/>
      <c r="C6" s="24" t="s">
        <v>49</v>
      </c>
      <c r="D6" s="22"/>
      <c r="E6" s="22"/>
      <c r="F6" s="22"/>
      <c r="G6" s="22"/>
      <c r="H6" s="22"/>
      <c r="I6" s="25"/>
      <c r="J6" s="6"/>
    </row>
    <row r="7" spans="2:10" ht="12.75">
      <c r="B7" s="5"/>
      <c r="C7" s="24" t="s">
        <v>36</v>
      </c>
      <c r="D7" s="22"/>
      <c r="E7" s="22"/>
      <c r="F7" s="22"/>
      <c r="G7" s="22"/>
      <c r="H7" s="22"/>
      <c r="I7" s="25"/>
      <c r="J7" s="6"/>
    </row>
    <row r="8" spans="2:10" ht="12.75">
      <c r="B8" s="5"/>
      <c r="C8" s="24" t="s">
        <v>50</v>
      </c>
      <c r="D8" s="22"/>
      <c r="E8" s="22"/>
      <c r="F8" s="22"/>
      <c r="G8" s="22"/>
      <c r="H8" s="22"/>
      <c r="I8" s="25"/>
      <c r="J8" s="6"/>
    </row>
    <row r="9" spans="2:10" ht="12.75">
      <c r="B9" s="5"/>
      <c r="C9" s="26" t="s">
        <v>38</v>
      </c>
      <c r="D9" s="1" t="s">
        <v>37</v>
      </c>
      <c r="E9" s="22"/>
      <c r="F9" s="22"/>
      <c r="G9" s="22"/>
      <c r="H9" s="22"/>
      <c r="I9" s="25"/>
      <c r="J9" s="23"/>
    </row>
    <row r="10" spans="2:10" ht="12.75">
      <c r="B10" s="5"/>
      <c r="C10" s="26" t="s">
        <v>39</v>
      </c>
      <c r="D10" s="1" t="s">
        <v>41</v>
      </c>
      <c r="E10" s="1"/>
      <c r="F10" s="1"/>
      <c r="G10" s="1"/>
      <c r="H10" s="1"/>
      <c r="I10" s="21"/>
      <c r="J10" s="6"/>
    </row>
    <row r="11" spans="2:10" ht="12.75">
      <c r="B11" s="5"/>
      <c r="C11" s="27" t="s">
        <v>40</v>
      </c>
      <c r="D11" s="19" t="s">
        <v>48</v>
      </c>
      <c r="E11" s="19"/>
      <c r="F11" s="19"/>
      <c r="G11" s="19"/>
      <c r="H11" s="19"/>
      <c r="I11" s="20"/>
      <c r="J11" s="6"/>
    </row>
    <row r="12" spans="2:10" ht="12.75">
      <c r="B12" s="5"/>
      <c r="C12" s="1"/>
      <c r="D12" s="1"/>
      <c r="E12" s="1"/>
      <c r="F12" s="1"/>
      <c r="G12" s="1"/>
      <c r="H12" s="1"/>
      <c r="I12" s="1"/>
      <c r="J12" s="6"/>
    </row>
    <row r="13" spans="2:10" ht="15.75">
      <c r="B13" s="34" t="s">
        <v>78</v>
      </c>
      <c r="C13" s="31" t="s">
        <v>79</v>
      </c>
      <c r="D13" s="1"/>
      <c r="E13" s="1"/>
      <c r="F13" s="1"/>
      <c r="G13" s="1"/>
      <c r="H13" s="1"/>
      <c r="I13" s="1"/>
      <c r="J13" s="6"/>
    </row>
    <row r="14" spans="2:10" ht="12.75">
      <c r="B14" s="35"/>
      <c r="C14" s="1"/>
      <c r="D14" s="1"/>
      <c r="E14" s="1"/>
      <c r="F14" s="1"/>
      <c r="G14" s="1"/>
      <c r="H14" s="1"/>
      <c r="I14" s="1"/>
      <c r="J14" s="6"/>
    </row>
    <row r="15" spans="2:10" ht="12.75">
      <c r="B15" s="36">
        <v>1</v>
      </c>
      <c r="C15" s="32" t="s">
        <v>80</v>
      </c>
      <c r="D15" s="1"/>
      <c r="E15" s="1"/>
      <c r="F15" s="1"/>
      <c r="G15" s="1"/>
      <c r="H15" s="1"/>
      <c r="I15" s="1"/>
      <c r="J15" s="6"/>
    </row>
    <row r="16" spans="2:10" ht="12.75">
      <c r="B16" s="36">
        <v>2</v>
      </c>
      <c r="C16" s="15" t="s">
        <v>81</v>
      </c>
      <c r="D16" s="1"/>
      <c r="E16" s="1"/>
      <c r="F16" s="1"/>
      <c r="G16" s="1"/>
      <c r="H16" s="1"/>
      <c r="I16" s="1"/>
      <c r="J16" s="6"/>
    </row>
    <row r="17" spans="2:10" ht="12.75">
      <c r="B17" s="37">
        <v>3</v>
      </c>
      <c r="C17" s="15" t="s">
        <v>82</v>
      </c>
      <c r="D17" s="1"/>
      <c r="E17" s="1"/>
      <c r="F17" s="1"/>
      <c r="G17" s="1"/>
      <c r="H17" s="1"/>
      <c r="I17" s="1"/>
      <c r="J17" s="6"/>
    </row>
    <row r="18" spans="2:10" ht="12.75">
      <c r="B18" s="37">
        <v>4</v>
      </c>
      <c r="C18" s="15" t="s">
        <v>83</v>
      </c>
      <c r="D18" s="1"/>
      <c r="E18" s="1"/>
      <c r="F18" s="1"/>
      <c r="G18" s="1"/>
      <c r="H18" s="1"/>
      <c r="I18" s="1"/>
      <c r="J18" s="6"/>
    </row>
    <row r="19" spans="2:10" ht="12.75">
      <c r="B19" s="37"/>
      <c r="C19" s="32" t="s">
        <v>84</v>
      </c>
      <c r="D19" s="1"/>
      <c r="E19" s="1"/>
      <c r="F19" s="1"/>
      <c r="G19" s="1"/>
      <c r="H19" s="1"/>
      <c r="I19" s="1"/>
      <c r="J19" s="6"/>
    </row>
    <row r="20" spans="2:10" ht="12.75">
      <c r="B20" s="37" t="s">
        <v>85</v>
      </c>
      <c r="C20" s="15"/>
      <c r="D20" s="1"/>
      <c r="E20" s="1"/>
      <c r="F20" s="1"/>
      <c r="G20" s="1"/>
      <c r="H20" s="1"/>
      <c r="I20" s="1"/>
      <c r="J20" s="6"/>
    </row>
    <row r="21" spans="2:10" ht="12.75">
      <c r="B21" s="37"/>
      <c r="C21" s="32" t="s">
        <v>86</v>
      </c>
      <c r="D21" s="1"/>
      <c r="E21" s="1"/>
      <c r="F21" s="1"/>
      <c r="G21" s="1"/>
      <c r="H21" s="1"/>
      <c r="I21" s="1"/>
      <c r="J21" s="6"/>
    </row>
    <row r="22" spans="2:10" ht="12.75">
      <c r="B22" s="37" t="s">
        <v>87</v>
      </c>
      <c r="C22" s="15"/>
      <c r="D22" s="1"/>
      <c r="E22" s="1"/>
      <c r="F22" s="1"/>
      <c r="G22" s="1"/>
      <c r="H22" s="1"/>
      <c r="I22" s="1"/>
      <c r="J22" s="6"/>
    </row>
    <row r="23" spans="2:10" ht="12.75">
      <c r="B23" s="37"/>
      <c r="C23" s="32" t="s">
        <v>88</v>
      </c>
      <c r="D23" s="1"/>
      <c r="E23" s="1"/>
      <c r="F23" s="1"/>
      <c r="G23" s="1"/>
      <c r="H23" s="1"/>
      <c r="I23" s="1"/>
      <c r="J23" s="6"/>
    </row>
    <row r="24" spans="2:10" ht="12.75">
      <c r="B24" s="37" t="s">
        <v>89</v>
      </c>
      <c r="C24" s="15"/>
      <c r="D24" s="1"/>
      <c r="E24" s="1"/>
      <c r="F24" s="1"/>
      <c r="G24" s="1"/>
      <c r="H24" s="1"/>
      <c r="I24" s="1"/>
      <c r="J24" s="6"/>
    </row>
    <row r="25" spans="2:10" ht="12.75">
      <c r="B25" s="37"/>
      <c r="C25" s="15" t="s">
        <v>90</v>
      </c>
      <c r="D25" s="1"/>
      <c r="E25" s="1"/>
      <c r="F25" s="1"/>
      <c r="G25" s="1"/>
      <c r="H25" s="1"/>
      <c r="I25" s="1"/>
      <c r="J25" s="6"/>
    </row>
    <row r="26" spans="2:10" ht="12.75">
      <c r="B26" s="37" t="s">
        <v>91</v>
      </c>
      <c r="C26" s="15"/>
      <c r="D26" s="1"/>
      <c r="E26" s="1"/>
      <c r="F26" s="1"/>
      <c r="G26" s="1"/>
      <c r="H26" s="1"/>
      <c r="I26" s="1"/>
      <c r="J26" s="6"/>
    </row>
    <row r="27" spans="2:10" ht="12.75">
      <c r="B27" s="38" t="s">
        <v>92</v>
      </c>
      <c r="C27" s="15"/>
      <c r="D27" s="1"/>
      <c r="E27" s="1"/>
      <c r="F27" s="1"/>
      <c r="G27" s="1"/>
      <c r="H27" s="1"/>
      <c r="I27" s="1"/>
      <c r="J27" s="6"/>
    </row>
    <row r="28" spans="2:10" ht="12.75">
      <c r="B28" s="37"/>
      <c r="C28" s="15" t="s">
        <v>93</v>
      </c>
      <c r="D28" s="1"/>
      <c r="E28" s="1"/>
      <c r="F28" s="1"/>
      <c r="G28" s="1"/>
      <c r="H28" s="1"/>
      <c r="I28" s="1"/>
      <c r="J28" s="6"/>
    </row>
    <row r="29" spans="2:10" ht="12.75">
      <c r="B29" s="38" t="s">
        <v>94</v>
      </c>
      <c r="C29" s="15"/>
      <c r="D29" s="1"/>
      <c r="E29" s="1"/>
      <c r="F29" s="1"/>
      <c r="G29" s="1"/>
      <c r="H29" s="1"/>
      <c r="I29" s="1"/>
      <c r="J29" s="6"/>
    </row>
    <row r="30" spans="2:10" ht="12.75">
      <c r="B30" s="37"/>
      <c r="C30" s="15" t="s">
        <v>95</v>
      </c>
      <c r="D30" s="1"/>
      <c r="E30" s="1"/>
      <c r="F30" s="1"/>
      <c r="G30" s="1"/>
      <c r="H30" s="1"/>
      <c r="I30" s="1"/>
      <c r="J30" s="6"/>
    </row>
    <row r="31" spans="2:10" ht="12.75">
      <c r="B31" s="38" t="s">
        <v>96</v>
      </c>
      <c r="C31" s="15"/>
      <c r="D31" s="1"/>
      <c r="E31" s="1"/>
      <c r="F31" s="1"/>
      <c r="G31" s="1"/>
      <c r="H31" s="1"/>
      <c r="I31" s="1"/>
      <c r="J31" s="6"/>
    </row>
    <row r="32" spans="2:10" ht="12.75">
      <c r="B32" s="37" t="s">
        <v>97</v>
      </c>
      <c r="C32" s="15" t="s">
        <v>98</v>
      </c>
      <c r="D32" s="1"/>
      <c r="E32" s="1"/>
      <c r="F32" s="1"/>
      <c r="G32" s="1"/>
      <c r="H32" s="1"/>
      <c r="I32" s="1"/>
      <c r="J32" s="6"/>
    </row>
    <row r="33" spans="2:10" ht="12.75">
      <c r="B33" s="37"/>
      <c r="C33" s="32" t="s">
        <v>99</v>
      </c>
      <c r="D33" s="1"/>
      <c r="E33" s="1"/>
      <c r="F33" s="1"/>
      <c r="G33" s="1"/>
      <c r="H33" s="1"/>
      <c r="I33" s="1"/>
      <c r="J33" s="6"/>
    </row>
    <row r="34" spans="2:10" ht="12.75">
      <c r="B34" s="37"/>
      <c r="C34" s="32" t="s">
        <v>100</v>
      </c>
      <c r="D34" s="1"/>
      <c r="E34" s="1"/>
      <c r="F34" s="1"/>
      <c r="G34" s="1"/>
      <c r="H34" s="1"/>
      <c r="I34" s="1"/>
      <c r="J34" s="6"/>
    </row>
    <row r="35" spans="2:10" ht="12.75">
      <c r="B35" s="37"/>
      <c r="C35" s="32" t="s">
        <v>101</v>
      </c>
      <c r="D35" s="1"/>
      <c r="E35" s="1"/>
      <c r="F35" s="1"/>
      <c r="G35" s="1"/>
      <c r="H35" s="1"/>
      <c r="I35" s="1"/>
      <c r="J35" s="6"/>
    </row>
    <row r="36" spans="2:10" ht="12.75">
      <c r="B36" s="37"/>
      <c r="C36" s="32" t="s">
        <v>102</v>
      </c>
      <c r="D36" s="1"/>
      <c r="E36" s="1"/>
      <c r="F36" s="1"/>
      <c r="G36" s="1"/>
      <c r="H36" s="1"/>
      <c r="I36" s="1"/>
      <c r="J36" s="6"/>
    </row>
    <row r="37" spans="2:10" ht="12.75">
      <c r="B37" s="37"/>
      <c r="C37" s="32" t="s">
        <v>103</v>
      </c>
      <c r="D37" s="1"/>
      <c r="E37" s="1"/>
      <c r="F37" s="1"/>
      <c r="G37" s="1"/>
      <c r="H37" s="1"/>
      <c r="I37" s="1"/>
      <c r="J37" s="6"/>
    </row>
    <row r="38" spans="2:10" ht="12.75">
      <c r="B38" s="37"/>
      <c r="C38" s="32" t="s">
        <v>104</v>
      </c>
      <c r="D38" s="1"/>
      <c r="E38" s="1"/>
      <c r="F38" s="1"/>
      <c r="G38" s="1"/>
      <c r="H38" s="1"/>
      <c r="I38" s="1"/>
      <c r="J38" s="6"/>
    </row>
    <row r="39" spans="2:10" ht="12.75">
      <c r="B39" s="37"/>
      <c r="C39" s="15"/>
      <c r="D39" s="1"/>
      <c r="E39" s="1"/>
      <c r="F39" s="1"/>
      <c r="G39" s="1"/>
      <c r="H39" s="1"/>
      <c r="I39" s="1"/>
      <c r="J39" s="6"/>
    </row>
    <row r="40" spans="2:10" ht="15.75">
      <c r="B40" s="34" t="s">
        <v>105</v>
      </c>
      <c r="C40" s="31" t="s">
        <v>106</v>
      </c>
      <c r="D40" s="1"/>
      <c r="E40" s="1"/>
      <c r="F40" s="1"/>
      <c r="G40" s="1"/>
      <c r="H40" s="1"/>
      <c r="I40" s="1"/>
      <c r="J40" s="6"/>
    </row>
    <row r="41" spans="2:10" ht="12.75">
      <c r="B41" s="37"/>
      <c r="C41" s="15"/>
      <c r="D41" s="1"/>
      <c r="E41" s="1"/>
      <c r="F41" s="1"/>
      <c r="G41" s="1"/>
      <c r="H41" s="1"/>
      <c r="I41" s="1"/>
      <c r="J41" s="6"/>
    </row>
    <row r="42" spans="2:10" ht="12.75">
      <c r="B42" s="37"/>
      <c r="C42" s="32" t="s">
        <v>107</v>
      </c>
      <c r="D42" s="1"/>
      <c r="E42" s="1"/>
      <c r="F42" s="1"/>
      <c r="G42" s="1"/>
      <c r="H42" s="1"/>
      <c r="I42" s="1"/>
      <c r="J42" s="6"/>
    </row>
    <row r="43" spans="2:10" ht="12.75">
      <c r="B43" s="37" t="s">
        <v>108</v>
      </c>
      <c r="C43" s="15"/>
      <c r="D43" s="1"/>
      <c r="E43" s="1"/>
      <c r="F43" s="1"/>
      <c r="G43" s="1"/>
      <c r="H43" s="1"/>
      <c r="I43" s="1"/>
      <c r="J43" s="6"/>
    </row>
    <row r="44" spans="2:10" ht="12.75">
      <c r="B44" s="37"/>
      <c r="C44" s="15" t="s">
        <v>109</v>
      </c>
      <c r="D44" s="1"/>
      <c r="E44" s="1"/>
      <c r="F44" s="1"/>
      <c r="G44" s="1"/>
      <c r="H44" s="1"/>
      <c r="I44" s="1"/>
      <c r="J44" s="6"/>
    </row>
    <row r="45" spans="2:10" ht="12.75">
      <c r="B45" s="37" t="s">
        <v>110</v>
      </c>
      <c r="C45" s="15"/>
      <c r="D45" s="1"/>
      <c r="E45" s="1"/>
      <c r="F45" s="1"/>
      <c r="G45" s="1"/>
      <c r="H45" s="1"/>
      <c r="I45" s="1"/>
      <c r="J45" s="6"/>
    </row>
    <row r="46" spans="2:10" ht="12.75">
      <c r="B46" s="37"/>
      <c r="C46" s="15" t="s">
        <v>111</v>
      </c>
      <c r="D46" s="1"/>
      <c r="E46" s="1"/>
      <c r="F46" s="1"/>
      <c r="G46" s="1"/>
      <c r="H46" s="1"/>
      <c r="I46" s="1"/>
      <c r="J46" s="6"/>
    </row>
    <row r="47" spans="2:10" ht="12.75">
      <c r="B47" s="37" t="s">
        <v>112</v>
      </c>
      <c r="C47" s="15"/>
      <c r="D47" s="1"/>
      <c r="E47" s="1"/>
      <c r="F47" s="1"/>
      <c r="G47" s="1"/>
      <c r="H47" s="1"/>
      <c r="I47" s="1"/>
      <c r="J47" s="6"/>
    </row>
    <row r="48" spans="2:10" ht="12.75">
      <c r="B48" s="37"/>
      <c r="C48" s="15" t="s">
        <v>113</v>
      </c>
      <c r="D48" s="1"/>
      <c r="E48" s="1"/>
      <c r="F48" s="1"/>
      <c r="G48" s="1"/>
      <c r="H48" s="1"/>
      <c r="I48" s="1"/>
      <c r="J48" s="6"/>
    </row>
    <row r="49" spans="2:10" ht="12.75">
      <c r="B49" s="37" t="s">
        <v>114</v>
      </c>
      <c r="C49" s="15"/>
      <c r="D49" s="1"/>
      <c r="E49" s="1"/>
      <c r="F49" s="1"/>
      <c r="G49" s="1"/>
      <c r="H49" s="1"/>
      <c r="I49" s="1"/>
      <c r="J49" s="6"/>
    </row>
    <row r="50" spans="2:10" ht="12.75">
      <c r="B50" s="37"/>
      <c r="C50" s="15" t="s">
        <v>115</v>
      </c>
      <c r="D50" s="1"/>
      <c r="E50" s="1"/>
      <c r="F50" s="1"/>
      <c r="G50" s="1"/>
      <c r="H50" s="1"/>
      <c r="I50" s="1"/>
      <c r="J50" s="6"/>
    </row>
    <row r="51" spans="2:10" ht="12.75">
      <c r="B51" s="37" t="s">
        <v>116</v>
      </c>
      <c r="C51" s="15"/>
      <c r="D51" s="1"/>
      <c r="E51" s="1"/>
      <c r="F51" s="1"/>
      <c r="G51" s="1"/>
      <c r="H51" s="1"/>
      <c r="I51" s="1"/>
      <c r="J51" s="6"/>
    </row>
    <row r="52" spans="2:10" ht="12.75">
      <c r="B52" s="37" t="s">
        <v>117</v>
      </c>
      <c r="C52" s="15"/>
      <c r="D52" s="1"/>
      <c r="E52" s="1"/>
      <c r="F52" s="1"/>
      <c r="G52" s="1"/>
      <c r="H52" s="1"/>
      <c r="I52" s="1"/>
      <c r="J52" s="6"/>
    </row>
    <row r="53" spans="2:10" ht="12.75">
      <c r="B53" s="37" t="s">
        <v>118</v>
      </c>
      <c r="C53" s="15"/>
      <c r="D53" s="1"/>
      <c r="E53" s="1"/>
      <c r="F53" s="1"/>
      <c r="G53" s="1"/>
      <c r="H53" s="1"/>
      <c r="I53" s="1"/>
      <c r="J53" s="6"/>
    </row>
    <row r="54" spans="2:10" ht="12.75">
      <c r="B54" s="37"/>
      <c r="C54" s="15" t="s">
        <v>119</v>
      </c>
      <c r="D54" s="1"/>
      <c r="E54" s="1"/>
      <c r="F54" s="1"/>
      <c r="G54" s="1"/>
      <c r="H54" s="1"/>
      <c r="I54" s="1"/>
      <c r="J54" s="6"/>
    </row>
    <row r="55" spans="2:10" ht="12.75">
      <c r="B55" s="37"/>
      <c r="C55" s="15" t="s">
        <v>120</v>
      </c>
      <c r="D55" s="1"/>
      <c r="E55" s="1"/>
      <c r="F55" s="1"/>
      <c r="G55" s="1"/>
      <c r="H55" s="1"/>
      <c r="I55" s="1"/>
      <c r="J55" s="6"/>
    </row>
    <row r="56" spans="2:10" ht="12.75">
      <c r="B56" s="39"/>
      <c r="C56" s="33" t="s">
        <v>121</v>
      </c>
      <c r="D56" s="1"/>
      <c r="E56" s="1"/>
      <c r="F56" s="1"/>
      <c r="G56" s="1"/>
      <c r="H56" s="1"/>
      <c r="I56" s="1"/>
      <c r="J56" s="6"/>
    </row>
    <row r="57" spans="2:10" ht="12.75">
      <c r="B57" s="37"/>
      <c r="C57" s="15" t="s">
        <v>122</v>
      </c>
      <c r="D57" s="1"/>
      <c r="E57" s="1"/>
      <c r="F57" s="1"/>
      <c r="G57" s="1"/>
      <c r="H57" s="1"/>
      <c r="I57" s="1"/>
      <c r="J57" s="6"/>
    </row>
    <row r="58" spans="2:10" ht="12.75">
      <c r="B58" s="37" t="s">
        <v>123</v>
      </c>
      <c r="C58" s="15"/>
      <c r="D58" s="1"/>
      <c r="E58" s="1"/>
      <c r="F58" s="1"/>
      <c r="G58" s="1"/>
      <c r="H58" s="1"/>
      <c r="I58" s="1"/>
      <c r="J58" s="6"/>
    </row>
    <row r="59" spans="2:10" ht="12.75">
      <c r="B59" s="37"/>
      <c r="C59" s="15"/>
      <c r="D59" s="1"/>
      <c r="E59" s="1"/>
      <c r="F59" s="1"/>
      <c r="G59" s="1"/>
      <c r="H59" s="1"/>
      <c r="I59" s="1"/>
      <c r="J59" s="6"/>
    </row>
    <row r="60" spans="2:10" ht="12.75">
      <c r="B60" s="5"/>
      <c r="C60" s="30" t="s">
        <v>124</v>
      </c>
      <c r="D60" s="1"/>
      <c r="E60" s="1"/>
      <c r="F60" s="1"/>
      <c r="G60" s="1"/>
      <c r="H60" s="1"/>
      <c r="I60" s="1"/>
      <c r="J60" s="6"/>
    </row>
    <row r="61" spans="2:10" ht="12.75">
      <c r="B61" s="4" t="s">
        <v>125</v>
      </c>
      <c r="C61" s="1"/>
      <c r="D61" s="1"/>
      <c r="E61" s="1"/>
      <c r="F61" s="1"/>
      <c r="G61" s="1"/>
      <c r="H61" s="1"/>
      <c r="I61" s="1"/>
      <c r="J61" s="6"/>
    </row>
    <row r="62" spans="2:10" ht="12.75">
      <c r="B62" s="5"/>
      <c r="C62" s="1"/>
      <c r="D62" s="1"/>
      <c r="E62" s="1"/>
      <c r="F62" s="1"/>
      <c r="G62" s="1"/>
      <c r="H62" s="1"/>
      <c r="I62" s="1"/>
      <c r="J62" s="6"/>
    </row>
    <row r="63" spans="2:10" ht="12.75">
      <c r="B63" s="5"/>
      <c r="C63" s="1"/>
      <c r="D63" s="1"/>
      <c r="E63" s="1"/>
      <c r="F63" s="1"/>
      <c r="G63" s="1"/>
      <c r="H63" s="1"/>
      <c r="I63" s="1"/>
      <c r="J63" s="6"/>
    </row>
    <row r="64" spans="2:10" ht="13.5" thickBot="1">
      <c r="B64" s="7"/>
      <c r="C64" s="8"/>
      <c r="D64" s="8"/>
      <c r="E64" s="8"/>
      <c r="F64" s="8"/>
      <c r="G64" s="8"/>
      <c r="H64" s="8"/>
      <c r="I64" s="8"/>
      <c r="J64" s="9"/>
    </row>
  </sheetData>
  <sheetProtection/>
  <mergeCells count="1">
    <mergeCell ref="D3:H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92"/>
  <sheetViews>
    <sheetView zoomScalePageLayoutView="0" workbookViewId="0" topLeftCell="A151">
      <selection activeCell="A105" sqref="A105:IV106"/>
    </sheetView>
  </sheetViews>
  <sheetFormatPr defaultColWidth="9.140625" defaultRowHeight="12.75"/>
  <cols>
    <col min="1" max="1" width="3.7109375" style="0" customWidth="1"/>
    <col min="2" max="2" width="8.8515625" style="0" customWidth="1"/>
    <col min="3" max="3" width="22.7109375" style="0" customWidth="1"/>
    <col min="4" max="4" width="10.8515625" style="0" customWidth="1"/>
    <col min="5" max="5" width="11.28125" style="0" customWidth="1"/>
    <col min="6" max="6" width="10.8515625" style="0" customWidth="1"/>
    <col min="7" max="7" width="12.421875" style="0" customWidth="1"/>
    <col min="8" max="8" width="11.140625" style="0" bestFit="1" customWidth="1"/>
    <col min="9" max="9" width="7.421875" style="0" customWidth="1"/>
    <col min="10" max="10" width="6.140625" style="0" customWidth="1"/>
  </cols>
  <sheetData>
    <row r="1" spans="1:8" ht="18">
      <c r="A1" s="68"/>
      <c r="B1" s="78"/>
      <c r="C1" s="68"/>
      <c r="D1" s="79" t="s">
        <v>156</v>
      </c>
      <c r="E1" s="68"/>
      <c r="F1" s="68"/>
      <c r="G1" s="68"/>
      <c r="H1" s="68"/>
    </row>
    <row r="2" spans="1:8" ht="15.75">
      <c r="A2" s="68"/>
      <c r="B2" s="80" t="s">
        <v>157</v>
      </c>
      <c r="C2" s="49"/>
      <c r="D2" s="49"/>
      <c r="E2" s="68"/>
      <c r="F2" s="68"/>
      <c r="G2" s="68"/>
      <c r="H2" s="68"/>
    </row>
    <row r="3" spans="1:8" ht="15.75">
      <c r="A3" s="68"/>
      <c r="B3" s="80" t="s">
        <v>273</v>
      </c>
      <c r="C3" s="49"/>
      <c r="D3" s="49"/>
      <c r="E3" s="68"/>
      <c r="F3" s="68"/>
      <c r="G3" s="68"/>
      <c r="H3" s="68"/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8" ht="12.75">
      <c r="A5" s="68"/>
      <c r="B5" s="54" t="s">
        <v>46</v>
      </c>
      <c r="C5" s="68"/>
      <c r="D5" s="68"/>
      <c r="E5" s="50" t="str">
        <f>'Kopertina '!F4</f>
        <v>ANA 2001</v>
      </c>
      <c r="F5" s="50"/>
      <c r="G5" s="68"/>
      <c r="H5" s="68"/>
    </row>
    <row r="6" spans="1:8" ht="13.5">
      <c r="A6" s="68"/>
      <c r="B6" s="54" t="s">
        <v>142</v>
      </c>
      <c r="C6" s="68"/>
      <c r="D6" s="81"/>
      <c r="E6" s="50" t="str">
        <f>+'Kopertina '!E49:G49</f>
        <v>17.03.2001</v>
      </c>
      <c r="F6" s="50"/>
      <c r="G6" s="68"/>
      <c r="H6" s="68"/>
    </row>
    <row r="7" spans="1:8" ht="13.5">
      <c r="A7" s="68"/>
      <c r="B7" s="54" t="s">
        <v>158</v>
      </c>
      <c r="C7" s="68"/>
      <c r="D7" s="81"/>
      <c r="E7" s="50" t="s">
        <v>203</v>
      </c>
      <c r="F7" s="50"/>
      <c r="G7" s="68"/>
      <c r="H7" s="68"/>
    </row>
    <row r="8" spans="1:8" ht="12.75">
      <c r="A8" s="68"/>
      <c r="B8" s="54" t="s">
        <v>159</v>
      </c>
      <c r="C8" s="68"/>
      <c r="D8" s="68"/>
      <c r="E8" s="50" t="s">
        <v>204</v>
      </c>
      <c r="F8" s="50"/>
      <c r="G8" s="68"/>
      <c r="H8" s="68"/>
    </row>
    <row r="9" spans="1:8" ht="12.75">
      <c r="A9" s="68"/>
      <c r="B9" s="54" t="s">
        <v>160</v>
      </c>
      <c r="C9" s="68"/>
      <c r="D9" s="68"/>
      <c r="E9" s="50" t="s">
        <v>265</v>
      </c>
      <c r="F9" s="50"/>
      <c r="G9" s="68"/>
      <c r="H9" s="68"/>
    </row>
    <row r="10" spans="1:8" ht="12.75">
      <c r="A10" s="68"/>
      <c r="B10" s="54" t="s">
        <v>161</v>
      </c>
      <c r="C10" s="68"/>
      <c r="D10" s="68"/>
      <c r="E10" s="50" t="str">
        <f>+'Kopertina '!E54:G54</f>
        <v>SHTYPSHKRIME </v>
      </c>
      <c r="F10" s="50"/>
      <c r="G10" s="68"/>
      <c r="H10" s="68"/>
    </row>
    <row r="11" spans="1:8" ht="12.75">
      <c r="A11" s="68"/>
      <c r="B11" s="54" t="s">
        <v>162</v>
      </c>
      <c r="C11" s="68"/>
      <c r="D11" s="68"/>
      <c r="E11" s="50" t="str">
        <f>+'Kopertina '!D44</f>
        <v>K16604201M</v>
      </c>
      <c r="F11" s="50"/>
      <c r="G11" s="68"/>
      <c r="H11" s="68"/>
    </row>
    <row r="12" spans="1:8" ht="12.75">
      <c r="A12" s="68"/>
      <c r="B12" s="54" t="s">
        <v>163</v>
      </c>
      <c r="C12" s="68"/>
      <c r="D12" s="68"/>
      <c r="E12" s="50">
        <v>4</v>
      </c>
      <c r="F12" s="50"/>
      <c r="G12" s="68"/>
      <c r="H12" s="68"/>
    </row>
    <row r="13" spans="1:8" ht="12.75">
      <c r="A13" s="68"/>
      <c r="B13" s="68"/>
      <c r="C13" s="68"/>
      <c r="D13" s="68"/>
      <c r="E13" s="68"/>
      <c r="F13" s="68"/>
      <c r="G13" s="68"/>
      <c r="H13" s="68"/>
    </row>
    <row r="14" spans="1:8" ht="21">
      <c r="A14" s="68"/>
      <c r="B14" s="55" t="s">
        <v>164</v>
      </c>
      <c r="C14" s="68"/>
      <c r="D14" s="68"/>
      <c r="E14" s="68"/>
      <c r="F14" s="68"/>
      <c r="G14" s="68"/>
      <c r="H14" s="68"/>
    </row>
    <row r="15" spans="1:8" ht="15.75">
      <c r="A15" s="56" t="s">
        <v>165</v>
      </c>
      <c r="B15" s="57"/>
      <c r="C15" s="68"/>
      <c r="D15" s="68"/>
      <c r="E15" s="68"/>
      <c r="F15" s="68"/>
      <c r="G15" s="68"/>
      <c r="H15" s="68"/>
    </row>
    <row r="16" spans="1:8" ht="12.75">
      <c r="A16" s="54" t="s">
        <v>274</v>
      </c>
      <c r="B16" s="54"/>
      <c r="C16" s="68"/>
      <c r="D16" s="68"/>
      <c r="E16" s="68"/>
      <c r="F16" s="68"/>
      <c r="G16" s="68"/>
      <c r="H16" s="68"/>
    </row>
    <row r="17" spans="1:8" ht="12.75">
      <c r="A17" s="54" t="s">
        <v>166</v>
      </c>
      <c r="B17" s="54"/>
      <c r="C17" s="68"/>
      <c r="D17" s="68"/>
      <c r="E17" s="68"/>
      <c r="F17" s="68"/>
      <c r="G17" s="68"/>
      <c r="H17" s="68"/>
    </row>
    <row r="18" spans="1:8" ht="12.75">
      <c r="A18" s="54" t="s">
        <v>167</v>
      </c>
      <c r="B18" s="54"/>
      <c r="C18" s="68"/>
      <c r="D18" s="68"/>
      <c r="E18" s="68"/>
      <c r="F18" s="68"/>
      <c r="G18" s="68"/>
      <c r="H18" s="68"/>
    </row>
    <row r="19" spans="1:8" ht="12.75">
      <c r="A19" s="54"/>
      <c r="B19" s="54"/>
      <c r="C19" s="68"/>
      <c r="D19" s="68"/>
      <c r="E19" s="68"/>
      <c r="F19" s="68"/>
      <c r="G19" s="68"/>
      <c r="H19" s="68"/>
    </row>
    <row r="20" spans="1:8" ht="12.75">
      <c r="A20" s="54" t="s">
        <v>207</v>
      </c>
      <c r="B20" s="54"/>
      <c r="C20" s="68"/>
      <c r="D20" s="68"/>
      <c r="E20" s="68"/>
      <c r="F20" s="68"/>
      <c r="G20" s="68"/>
      <c r="H20" s="68"/>
    </row>
    <row r="21" spans="1:8" ht="12.75">
      <c r="A21" s="54"/>
      <c r="B21" s="54"/>
      <c r="C21" s="68"/>
      <c r="D21" s="68"/>
      <c r="E21" s="68"/>
      <c r="F21" s="68"/>
      <c r="G21" s="68"/>
      <c r="H21" s="68"/>
    </row>
    <row r="22" spans="1:8" ht="15.75">
      <c r="A22" s="56" t="s">
        <v>168</v>
      </c>
      <c r="B22" s="68"/>
      <c r="C22" s="68"/>
      <c r="D22" s="68"/>
      <c r="E22" s="68"/>
      <c r="F22" s="68"/>
      <c r="G22" s="68"/>
      <c r="H22" s="68"/>
    </row>
    <row r="23" spans="1:8" ht="12.75">
      <c r="A23" s="68"/>
      <c r="B23" s="68"/>
      <c r="C23" s="68"/>
      <c r="D23" s="68"/>
      <c r="E23" s="68"/>
      <c r="F23" s="68"/>
      <c r="G23" s="68"/>
      <c r="H23" s="68"/>
    </row>
    <row r="24" spans="1:8" ht="12.75">
      <c r="A24" s="54" t="s">
        <v>275</v>
      </c>
      <c r="B24" s="54"/>
      <c r="C24" s="68"/>
      <c r="D24" s="68"/>
      <c r="E24" s="68"/>
      <c r="F24" s="68"/>
      <c r="G24" s="68"/>
      <c r="H24" s="68"/>
    </row>
    <row r="25" spans="1:8" ht="12.75">
      <c r="A25" s="54" t="s">
        <v>169</v>
      </c>
      <c r="B25" s="54"/>
      <c r="C25" s="68"/>
      <c r="D25" s="68"/>
      <c r="E25" s="68"/>
      <c r="F25" s="68"/>
      <c r="G25" s="68"/>
      <c r="H25" s="68"/>
    </row>
    <row r="26" spans="1:8" ht="12.75">
      <c r="A26" s="54" t="s">
        <v>170</v>
      </c>
      <c r="B26" s="54"/>
      <c r="C26" s="68"/>
      <c r="D26" s="68"/>
      <c r="E26" s="68"/>
      <c r="F26" s="68"/>
      <c r="G26" s="68"/>
      <c r="H26" s="68"/>
    </row>
    <row r="27" spans="1:8" ht="12.75">
      <c r="A27" s="54"/>
      <c r="B27" s="54"/>
      <c r="C27" s="68"/>
      <c r="D27" s="68"/>
      <c r="E27" s="68"/>
      <c r="F27" s="68"/>
      <c r="G27" s="68"/>
      <c r="H27" s="68"/>
    </row>
    <row r="28" spans="1:8" ht="12.75">
      <c r="A28" s="54" t="s">
        <v>171</v>
      </c>
      <c r="B28" s="54"/>
      <c r="C28" s="68"/>
      <c r="D28" s="68"/>
      <c r="E28" s="68"/>
      <c r="F28" s="68"/>
      <c r="G28" s="68"/>
      <c r="H28" s="68"/>
    </row>
    <row r="29" spans="1:8" ht="12.75">
      <c r="A29" s="54" t="s">
        <v>172</v>
      </c>
      <c r="B29" s="54"/>
      <c r="C29" s="68"/>
      <c r="D29" s="68"/>
      <c r="E29" s="68"/>
      <c r="F29" s="68"/>
      <c r="G29" s="68"/>
      <c r="H29" s="68"/>
    </row>
    <row r="30" spans="1:8" ht="12.75">
      <c r="A30" s="54" t="s">
        <v>173</v>
      </c>
      <c r="B30" s="54"/>
      <c r="C30" s="68"/>
      <c r="D30" s="68"/>
      <c r="E30" s="68"/>
      <c r="F30" s="68"/>
      <c r="G30" s="68"/>
      <c r="H30" s="68"/>
    </row>
    <row r="31" spans="1:8" ht="12.75">
      <c r="A31" s="54" t="s">
        <v>174</v>
      </c>
      <c r="B31" s="54"/>
      <c r="C31" s="68"/>
      <c r="D31" s="68"/>
      <c r="E31" s="68"/>
      <c r="F31" s="68"/>
      <c r="G31" s="68"/>
      <c r="H31" s="68"/>
    </row>
    <row r="32" spans="1:8" ht="12.75">
      <c r="A32" s="68"/>
      <c r="B32" s="68"/>
      <c r="C32" s="68"/>
      <c r="D32" s="68"/>
      <c r="E32" s="68"/>
      <c r="F32" s="68"/>
      <c r="G32" s="68"/>
      <c r="H32" s="68"/>
    </row>
    <row r="33" spans="1:8" ht="12.75">
      <c r="A33" s="68"/>
      <c r="B33" s="53"/>
      <c r="C33" s="53"/>
      <c r="D33" s="53"/>
      <c r="E33" s="53"/>
      <c r="F33" s="53"/>
      <c r="G33" s="53"/>
      <c r="H33" s="68"/>
    </row>
    <row r="34" spans="1:8" ht="12.75">
      <c r="A34" s="68"/>
      <c r="B34" s="45"/>
      <c r="C34" s="53"/>
      <c r="D34" s="269" t="s">
        <v>59</v>
      </c>
      <c r="E34" s="269"/>
      <c r="F34" s="269"/>
      <c r="G34" s="88"/>
      <c r="H34" s="68"/>
    </row>
    <row r="35" spans="1:8" ht="13.5" thickBot="1">
      <c r="A35" s="68"/>
      <c r="B35" s="45"/>
      <c r="C35" s="45"/>
      <c r="D35" s="45"/>
      <c r="E35" s="45"/>
      <c r="F35" s="45"/>
      <c r="G35" s="45"/>
      <c r="H35" s="68"/>
    </row>
    <row r="36" spans="1:8" ht="12.75">
      <c r="A36" s="68"/>
      <c r="B36" s="84" t="s">
        <v>1</v>
      </c>
      <c r="C36" s="84" t="s">
        <v>55</v>
      </c>
      <c r="D36" s="85" t="s">
        <v>56</v>
      </c>
      <c r="E36" s="85" t="s">
        <v>57</v>
      </c>
      <c r="F36" s="85" t="s">
        <v>58</v>
      </c>
      <c r="G36" s="86" t="s">
        <v>56</v>
      </c>
      <c r="H36" s="68"/>
    </row>
    <row r="37" spans="1:8" ht="13.5" thickBot="1">
      <c r="A37" s="68"/>
      <c r="B37" s="87"/>
      <c r="C37" s="87"/>
      <c r="D37" s="82" t="s">
        <v>276</v>
      </c>
      <c r="E37" s="82" t="s">
        <v>277</v>
      </c>
      <c r="F37" s="82" t="s">
        <v>278</v>
      </c>
      <c r="G37" s="83" t="s">
        <v>279</v>
      </c>
      <c r="H37" s="68"/>
    </row>
    <row r="38" spans="1:8" ht="12.75">
      <c r="A38" s="68"/>
      <c r="B38" s="89">
        <v>1</v>
      </c>
      <c r="C38" s="90" t="s">
        <v>242</v>
      </c>
      <c r="D38" s="147">
        <v>2278</v>
      </c>
      <c r="E38" s="147"/>
      <c r="F38" s="147">
        <v>0</v>
      </c>
      <c r="G38" s="91">
        <v>328</v>
      </c>
      <c r="H38" s="68"/>
    </row>
    <row r="39" spans="1:8" ht="12.75">
      <c r="A39" s="68"/>
      <c r="B39" s="92">
        <v>2</v>
      </c>
      <c r="C39" s="93" t="s">
        <v>243</v>
      </c>
      <c r="D39" s="134">
        <v>75352</v>
      </c>
      <c r="E39" s="134"/>
      <c r="F39" s="134">
        <v>0</v>
      </c>
      <c r="G39" s="94">
        <v>116342</v>
      </c>
      <c r="H39" s="68"/>
    </row>
    <row r="40" spans="1:8" ht="12.75">
      <c r="A40" s="68"/>
      <c r="B40" s="92">
        <v>3</v>
      </c>
      <c r="C40" s="93" t="s">
        <v>308</v>
      </c>
      <c r="D40" s="134">
        <v>524</v>
      </c>
      <c r="E40" s="134"/>
      <c r="F40" s="134"/>
      <c r="G40" s="94">
        <v>4004</v>
      </c>
      <c r="H40" s="68"/>
    </row>
    <row r="41" spans="1:8" ht="13.5" thickBot="1">
      <c r="A41" s="68"/>
      <c r="B41" s="148">
        <v>4</v>
      </c>
      <c r="C41" s="149" t="s">
        <v>310</v>
      </c>
      <c r="D41" s="150">
        <v>-1960</v>
      </c>
      <c r="E41" s="150"/>
      <c r="F41" s="150"/>
      <c r="G41" s="151">
        <v>1776</v>
      </c>
      <c r="H41" s="68"/>
    </row>
    <row r="42" spans="1:8" ht="13.5" thickBot="1">
      <c r="A42" s="68"/>
      <c r="B42" s="145"/>
      <c r="C42" s="146" t="s">
        <v>52</v>
      </c>
      <c r="D42" s="146">
        <f>SUM(D38:D41)</f>
        <v>76194</v>
      </c>
      <c r="E42" s="146">
        <f>SUM(E38:E39)</f>
        <v>0</v>
      </c>
      <c r="F42" s="146">
        <f>SUM(F38:F39)</f>
        <v>0</v>
      </c>
      <c r="G42" s="146">
        <f>SUM(G38:G41)</f>
        <v>122450</v>
      </c>
      <c r="H42" s="68"/>
    </row>
    <row r="43" spans="1:8" ht="12.75">
      <c r="A43" s="68"/>
      <c r="B43" s="45"/>
      <c r="C43" s="45"/>
      <c r="D43" s="95"/>
      <c r="E43" s="95"/>
      <c r="F43" s="95"/>
      <c r="G43" s="95"/>
      <c r="H43" s="68"/>
    </row>
    <row r="44" spans="1:8" ht="12.75">
      <c r="A44" s="68"/>
      <c r="B44" s="96"/>
      <c r="C44" s="96" t="s">
        <v>60</v>
      </c>
      <c r="D44" s="96"/>
      <c r="E44" s="96"/>
      <c r="F44" s="96"/>
      <c r="G44" s="96">
        <f>G42</f>
        <v>122450</v>
      </c>
      <c r="H44" s="68"/>
    </row>
    <row r="45" spans="1:8" ht="12.75">
      <c r="A45" s="68"/>
      <c r="B45" s="96"/>
      <c r="C45" s="96"/>
      <c r="D45" s="96"/>
      <c r="E45" s="96"/>
      <c r="F45" s="96"/>
      <c r="G45" s="96"/>
      <c r="H45" s="68"/>
    </row>
    <row r="46" spans="1:8" ht="12.75">
      <c r="A46" s="68"/>
      <c r="B46" s="96"/>
      <c r="C46" s="96"/>
      <c r="D46" s="96"/>
      <c r="E46" s="96"/>
      <c r="F46" s="96"/>
      <c r="G46" s="96"/>
      <c r="H46" s="68"/>
    </row>
    <row r="47" spans="1:8" ht="12.75">
      <c r="A47" s="59" t="s">
        <v>175</v>
      </c>
      <c r="B47" s="68"/>
      <c r="C47" s="97">
        <f>'AKTIVI '!E8</f>
        <v>42500</v>
      </c>
      <c r="D47" s="68"/>
      <c r="E47" s="96"/>
      <c r="F47" s="96"/>
      <c r="G47" s="96"/>
      <c r="H47" s="68"/>
    </row>
    <row r="48" spans="1:8" ht="12.75">
      <c r="A48" s="68"/>
      <c r="B48" s="96"/>
      <c r="C48" s="96"/>
      <c r="D48" s="96"/>
      <c r="E48" s="96"/>
      <c r="F48" s="96"/>
      <c r="G48" s="96"/>
      <c r="H48" s="68"/>
    </row>
    <row r="49" spans="1:8" ht="12.75">
      <c r="A49" s="68"/>
      <c r="B49" s="96"/>
      <c r="C49" s="96"/>
      <c r="D49" s="96"/>
      <c r="E49" s="96"/>
      <c r="F49" s="96"/>
      <c r="G49" s="96"/>
      <c r="H49" s="68"/>
    </row>
    <row r="50" spans="1:8" ht="12.75">
      <c r="A50" s="68"/>
      <c r="B50" s="96"/>
      <c r="C50" s="96"/>
      <c r="D50" s="96"/>
      <c r="E50" s="96"/>
      <c r="F50" s="96"/>
      <c r="G50" s="96"/>
      <c r="H50" s="68"/>
    </row>
    <row r="51" spans="1:8" ht="12.75">
      <c r="A51" s="68"/>
      <c r="B51" s="96"/>
      <c r="C51" s="96"/>
      <c r="D51" s="96"/>
      <c r="E51" s="96"/>
      <c r="F51" s="96"/>
      <c r="G51" s="96"/>
      <c r="H51" s="68"/>
    </row>
    <row r="52" spans="1:8" ht="12.75">
      <c r="A52" s="68"/>
      <c r="B52" s="96"/>
      <c r="C52" s="96"/>
      <c r="D52" s="96"/>
      <c r="E52" s="96"/>
      <c r="F52" s="96"/>
      <c r="G52" s="96"/>
      <c r="H52" s="68"/>
    </row>
    <row r="53" spans="1:8" ht="12.75">
      <c r="A53" s="68"/>
      <c r="B53" s="96"/>
      <c r="C53" s="96"/>
      <c r="D53" s="96"/>
      <c r="E53" s="96"/>
      <c r="F53" s="96"/>
      <c r="G53" s="96"/>
      <c r="H53" s="68"/>
    </row>
    <row r="54" spans="1:8" ht="12.75">
      <c r="A54" s="68"/>
      <c r="B54" s="68"/>
      <c r="C54" s="68"/>
      <c r="D54" s="68"/>
      <c r="E54" s="68"/>
      <c r="F54" s="68"/>
      <c r="G54" s="68"/>
      <c r="H54" s="68"/>
    </row>
    <row r="55" spans="5:8" ht="12.75">
      <c r="E55" s="68"/>
      <c r="F55" s="68"/>
      <c r="G55" s="68"/>
      <c r="H55" s="68"/>
    </row>
    <row r="56" spans="1:8" ht="12.75">
      <c r="A56" s="59"/>
      <c r="B56" s="68"/>
      <c r="C56" s="97"/>
      <c r="D56" s="68"/>
      <c r="E56" s="68"/>
      <c r="F56" s="68"/>
      <c r="G56" s="68"/>
      <c r="H56" s="68"/>
    </row>
    <row r="57" spans="1:8" ht="12.75">
      <c r="A57" s="59" t="s">
        <v>176</v>
      </c>
      <c r="B57" s="68"/>
      <c r="C57" s="68"/>
      <c r="D57" s="68"/>
      <c r="E57" s="68"/>
      <c r="F57" s="68"/>
      <c r="G57" s="68"/>
      <c r="H57" s="68"/>
    </row>
    <row r="58" spans="1:8" ht="12.75">
      <c r="A58" s="54" t="s">
        <v>177</v>
      </c>
      <c r="B58" s="54"/>
      <c r="C58" s="68"/>
      <c r="D58" s="68"/>
      <c r="E58" s="68"/>
      <c r="F58" s="68"/>
      <c r="G58" s="68"/>
      <c r="H58" s="68"/>
    </row>
    <row r="59" spans="1:8" ht="13.5" thickBot="1">
      <c r="A59" s="54" t="s">
        <v>178</v>
      </c>
      <c r="B59" s="54"/>
      <c r="C59" s="68"/>
      <c r="D59" s="68"/>
      <c r="E59" s="68"/>
      <c r="F59" s="68"/>
      <c r="G59" s="68"/>
      <c r="H59" s="68"/>
    </row>
    <row r="60" spans="1:8" ht="12.75" customHeight="1">
      <c r="A60" s="68"/>
      <c r="B60" s="270" t="s">
        <v>54</v>
      </c>
      <c r="C60" s="239" t="s">
        <v>149</v>
      </c>
      <c r="D60" s="239">
        <v>2010</v>
      </c>
      <c r="E60" s="239" t="s">
        <v>154</v>
      </c>
      <c r="F60" s="239" t="s">
        <v>152</v>
      </c>
      <c r="G60" s="239" t="s">
        <v>155</v>
      </c>
      <c r="H60" s="68"/>
    </row>
    <row r="61" spans="1:8" ht="13.5" thickBot="1">
      <c r="A61" s="68"/>
      <c r="B61" s="238"/>
      <c r="C61" s="489"/>
      <c r="D61" s="489"/>
      <c r="E61" s="489"/>
      <c r="F61" s="489"/>
      <c r="G61" s="489"/>
      <c r="H61" s="68"/>
    </row>
    <row r="62" spans="1:8" ht="12.75">
      <c r="A62" s="68"/>
      <c r="B62" s="62">
        <v>3</v>
      </c>
      <c r="C62" s="47" t="s">
        <v>244</v>
      </c>
      <c r="D62" s="47"/>
      <c r="E62" s="47">
        <v>1154672</v>
      </c>
      <c r="F62" s="47">
        <v>983364</v>
      </c>
      <c r="G62" s="98">
        <f aca="true" t="shared" si="0" ref="G62:G68">D62+E62-F62</f>
        <v>171308</v>
      </c>
      <c r="H62" s="68"/>
    </row>
    <row r="63" spans="1:8" ht="12.75">
      <c r="A63" s="68"/>
      <c r="B63" s="62">
        <v>4</v>
      </c>
      <c r="C63" s="47" t="s">
        <v>245</v>
      </c>
      <c r="D63" s="47">
        <v>174480</v>
      </c>
      <c r="E63" s="47">
        <v>88800</v>
      </c>
      <c r="F63" s="47">
        <v>148800</v>
      </c>
      <c r="G63" s="98">
        <f t="shared" si="0"/>
        <v>114480</v>
      </c>
      <c r="H63" s="68"/>
    </row>
    <row r="64" spans="1:8" ht="12.75">
      <c r="A64" s="68"/>
      <c r="B64" s="62">
        <v>7</v>
      </c>
      <c r="C64" s="47" t="s">
        <v>246</v>
      </c>
      <c r="D64" s="47">
        <v>80800</v>
      </c>
      <c r="E64" s="47">
        <v>40700</v>
      </c>
      <c r="F64" s="47">
        <v>121500</v>
      </c>
      <c r="G64" s="98">
        <f t="shared" si="0"/>
        <v>0</v>
      </c>
      <c r="H64" s="68"/>
    </row>
    <row r="65" spans="1:8" ht="12.75">
      <c r="A65" s="68"/>
      <c r="B65" s="62">
        <v>8</v>
      </c>
      <c r="C65" s="47" t="s">
        <v>247</v>
      </c>
      <c r="D65" s="47">
        <v>23880</v>
      </c>
      <c r="E65" s="47">
        <f>44832+337</f>
        <v>45169</v>
      </c>
      <c r="F65" s="47">
        <v>68712</v>
      </c>
      <c r="G65" s="98">
        <f t="shared" si="0"/>
        <v>337</v>
      </c>
      <c r="H65" s="68"/>
    </row>
    <row r="66" spans="1:8" ht="12.75">
      <c r="A66" s="68"/>
      <c r="B66" s="62">
        <v>11</v>
      </c>
      <c r="C66" s="47" t="s">
        <v>248</v>
      </c>
      <c r="D66" s="47"/>
      <c r="E66" s="47">
        <v>201832</v>
      </c>
      <c r="F66" s="47">
        <v>201832</v>
      </c>
      <c r="G66" s="98">
        <f t="shared" si="0"/>
        <v>0</v>
      </c>
      <c r="H66" s="68"/>
    </row>
    <row r="67" spans="1:8" ht="12.75">
      <c r="A67" s="68"/>
      <c r="B67" s="62">
        <v>13</v>
      </c>
      <c r="C67" s="47" t="s">
        <v>249</v>
      </c>
      <c r="D67" s="47">
        <v>97750</v>
      </c>
      <c r="E67" s="47">
        <v>832713</v>
      </c>
      <c r="F67" s="47">
        <v>872712</v>
      </c>
      <c r="G67" s="98">
        <f t="shared" si="0"/>
        <v>57751</v>
      </c>
      <c r="H67" s="68"/>
    </row>
    <row r="68" spans="1:8" ht="12.75">
      <c r="A68" s="68"/>
      <c r="B68" s="62">
        <v>16</v>
      </c>
      <c r="C68" s="47" t="s">
        <v>250</v>
      </c>
      <c r="D68" s="47"/>
      <c r="E68" s="47">
        <v>867824</v>
      </c>
      <c r="F68" s="47">
        <v>684048</v>
      </c>
      <c r="G68" s="98">
        <f t="shared" si="0"/>
        <v>183776</v>
      </c>
      <c r="H68" s="68"/>
    </row>
    <row r="69" spans="1:8" ht="13.5" thickBot="1">
      <c r="A69" s="68"/>
      <c r="B69" s="491"/>
      <c r="C69" s="492"/>
      <c r="D69" s="76">
        <f>SUM(D63:D68)</f>
        <v>376910</v>
      </c>
      <c r="E69" s="76">
        <f>SUM(E62:E68)</f>
        <v>3231710</v>
      </c>
      <c r="F69" s="76">
        <f>SUM(F62:F68)</f>
        <v>3080968</v>
      </c>
      <c r="G69" s="76">
        <f>SUM(G62:G68)</f>
        <v>527652</v>
      </c>
      <c r="H69" s="68"/>
    </row>
    <row r="70" spans="1:8" ht="12.75">
      <c r="A70" s="68"/>
      <c r="B70" s="60"/>
      <c r="C70" s="60"/>
      <c r="D70" s="68"/>
      <c r="E70" s="68"/>
      <c r="F70" s="68"/>
      <c r="G70" s="68"/>
      <c r="H70" s="68"/>
    </row>
    <row r="71" spans="1:8" ht="12.75">
      <c r="A71" s="54" t="s">
        <v>179</v>
      </c>
      <c r="B71" s="60"/>
      <c r="C71" s="60"/>
      <c r="D71" s="68"/>
      <c r="E71" s="68"/>
      <c r="F71" s="68"/>
      <c r="G71" s="68"/>
      <c r="H71" s="187"/>
    </row>
    <row r="72" spans="1:8" ht="12.75">
      <c r="A72" s="60" t="s">
        <v>180</v>
      </c>
      <c r="B72" s="68" t="s">
        <v>205</v>
      </c>
      <c r="C72" s="68"/>
      <c r="D72" s="97">
        <v>0</v>
      </c>
      <c r="E72" s="68"/>
      <c r="F72" s="68"/>
      <c r="G72" s="68"/>
      <c r="H72" s="68"/>
    </row>
    <row r="73" spans="1:8" ht="12.75">
      <c r="A73" s="60" t="s">
        <v>181</v>
      </c>
      <c r="B73" s="68"/>
      <c r="C73" s="68"/>
      <c r="D73" s="68"/>
      <c r="E73" s="68"/>
      <c r="F73" s="68"/>
      <c r="G73" s="68"/>
      <c r="H73" s="68"/>
    </row>
    <row r="74" spans="1:8" ht="12.75">
      <c r="A74" s="59" t="s">
        <v>182</v>
      </c>
      <c r="B74" s="68"/>
      <c r="C74" s="68"/>
      <c r="D74" s="68"/>
      <c r="E74" s="68"/>
      <c r="F74" s="68"/>
      <c r="G74" s="68"/>
      <c r="H74" s="68"/>
    </row>
    <row r="75" spans="1:8" ht="13.5" thickBot="1">
      <c r="A75" s="59"/>
      <c r="B75" s="68"/>
      <c r="C75" s="68"/>
      <c r="D75" s="490" t="s">
        <v>280</v>
      </c>
      <c r="E75" s="490"/>
      <c r="F75" s="490"/>
      <c r="G75" s="490"/>
      <c r="H75" s="68"/>
    </row>
    <row r="76" spans="1:8" ht="13.5" thickBot="1">
      <c r="A76" s="59"/>
      <c r="B76" s="99" t="s">
        <v>1</v>
      </c>
      <c r="C76" s="100" t="s">
        <v>61</v>
      </c>
      <c r="D76" s="100" t="s">
        <v>62</v>
      </c>
      <c r="E76" s="100" t="s">
        <v>63</v>
      </c>
      <c r="F76" s="100" t="s">
        <v>266</v>
      </c>
      <c r="G76" s="101" t="s">
        <v>64</v>
      </c>
      <c r="H76" s="68"/>
    </row>
    <row r="77" spans="1:8" ht="12.75">
      <c r="A77" s="59"/>
      <c r="B77" s="102">
        <v>1</v>
      </c>
      <c r="C77" s="103" t="s">
        <v>254</v>
      </c>
      <c r="D77" s="68" t="s">
        <v>267</v>
      </c>
      <c r="E77" s="103">
        <v>10</v>
      </c>
      <c r="F77" s="103">
        <v>1320</v>
      </c>
      <c r="G77" s="103">
        <f>E77*F77</f>
        <v>13200</v>
      </c>
      <c r="H77" s="68"/>
    </row>
    <row r="78" spans="1:8" ht="12.75">
      <c r="A78" s="59"/>
      <c r="B78" s="104">
        <v>2</v>
      </c>
      <c r="C78" s="105" t="s">
        <v>251</v>
      </c>
      <c r="D78" s="105" t="s">
        <v>268</v>
      </c>
      <c r="E78" s="106">
        <f>G78/F78</f>
        <v>1249.9991689741482</v>
      </c>
      <c r="F78" s="142">
        <v>300.833</v>
      </c>
      <c r="G78" s="106">
        <v>376041</v>
      </c>
      <c r="H78" s="68"/>
    </row>
    <row r="79" spans="1:8" ht="12.75">
      <c r="A79" s="59"/>
      <c r="B79" s="104">
        <v>3</v>
      </c>
      <c r="C79" s="105" t="s">
        <v>287</v>
      </c>
      <c r="D79" s="105" t="s">
        <v>267</v>
      </c>
      <c r="E79" s="105">
        <v>3</v>
      </c>
      <c r="F79" s="105">
        <v>3175</v>
      </c>
      <c r="G79" s="105">
        <f aca="true" t="shared" si="1" ref="G79:G86">E79*F79</f>
        <v>9525</v>
      </c>
      <c r="H79" s="68"/>
    </row>
    <row r="80" spans="1:8" ht="12.75">
      <c r="A80" s="59"/>
      <c r="B80" s="104">
        <v>4</v>
      </c>
      <c r="C80" s="105" t="s">
        <v>288</v>
      </c>
      <c r="D80" s="105" t="s">
        <v>267</v>
      </c>
      <c r="E80" s="105">
        <v>9</v>
      </c>
      <c r="F80" s="105">
        <v>4450</v>
      </c>
      <c r="G80" s="105">
        <f t="shared" si="1"/>
        <v>40050</v>
      </c>
      <c r="H80" s="68"/>
    </row>
    <row r="81" spans="1:8" ht="12.75">
      <c r="A81" s="59"/>
      <c r="B81" s="104">
        <v>5</v>
      </c>
      <c r="C81" s="105" t="s">
        <v>289</v>
      </c>
      <c r="D81" s="105" t="s">
        <v>267</v>
      </c>
      <c r="E81" s="105">
        <v>26</v>
      </c>
      <c r="F81" s="106">
        <v>5958.33</v>
      </c>
      <c r="G81" s="106">
        <f t="shared" si="1"/>
        <v>154916.58</v>
      </c>
      <c r="H81" s="68"/>
    </row>
    <row r="82" spans="1:8" ht="12.75">
      <c r="A82" s="59"/>
      <c r="B82" s="104">
        <v>6</v>
      </c>
      <c r="C82" s="105" t="s">
        <v>290</v>
      </c>
      <c r="D82" s="105" t="s">
        <v>268</v>
      </c>
      <c r="E82" s="105">
        <v>6</v>
      </c>
      <c r="F82" s="105">
        <v>3235</v>
      </c>
      <c r="G82" s="105">
        <f t="shared" si="1"/>
        <v>19410</v>
      </c>
      <c r="H82" s="68"/>
    </row>
    <row r="83" spans="1:8" ht="12.75">
      <c r="A83" s="59"/>
      <c r="B83" s="104">
        <v>7</v>
      </c>
      <c r="C83" s="105" t="s">
        <v>291</v>
      </c>
      <c r="D83" s="105" t="s">
        <v>267</v>
      </c>
      <c r="E83" s="105">
        <v>3</v>
      </c>
      <c r="F83" s="105">
        <v>7500</v>
      </c>
      <c r="G83" s="105">
        <f t="shared" si="1"/>
        <v>22500</v>
      </c>
      <c r="H83" s="68"/>
    </row>
    <row r="84" spans="1:8" ht="12.75">
      <c r="A84" s="59"/>
      <c r="B84" s="104">
        <v>8</v>
      </c>
      <c r="C84" s="105" t="s">
        <v>292</v>
      </c>
      <c r="D84" s="105" t="s">
        <v>293</v>
      </c>
      <c r="E84" s="105">
        <v>28850</v>
      </c>
      <c r="F84" s="105">
        <v>4.35</v>
      </c>
      <c r="G84" s="106">
        <f t="shared" si="1"/>
        <v>125497.49999999999</v>
      </c>
      <c r="H84" s="68"/>
    </row>
    <row r="85" spans="1:8" ht="12.75">
      <c r="A85" s="59"/>
      <c r="B85" s="104">
        <v>9</v>
      </c>
      <c r="C85" s="105" t="s">
        <v>294</v>
      </c>
      <c r="D85" s="105" t="s">
        <v>293</v>
      </c>
      <c r="E85" s="105">
        <v>1600</v>
      </c>
      <c r="F85" s="105">
        <v>10.67</v>
      </c>
      <c r="G85" s="105">
        <f t="shared" si="1"/>
        <v>17072</v>
      </c>
      <c r="H85" s="68"/>
    </row>
    <row r="86" spans="1:8" ht="12.75">
      <c r="A86" s="59"/>
      <c r="B86" s="104">
        <v>10</v>
      </c>
      <c r="C86" s="105" t="s">
        <v>295</v>
      </c>
      <c r="D86" s="105" t="s">
        <v>267</v>
      </c>
      <c r="E86" s="105">
        <v>2</v>
      </c>
      <c r="F86" s="105">
        <v>7500</v>
      </c>
      <c r="G86" s="105">
        <f t="shared" si="1"/>
        <v>15000</v>
      </c>
      <c r="H86" s="68"/>
    </row>
    <row r="87" spans="1:8" ht="12.75">
      <c r="A87" s="59"/>
      <c r="B87" s="104">
        <v>11</v>
      </c>
      <c r="C87" s="105" t="s">
        <v>296</v>
      </c>
      <c r="D87" s="105" t="s">
        <v>267</v>
      </c>
      <c r="E87" s="105">
        <v>13</v>
      </c>
      <c r="F87" s="106">
        <v>6500</v>
      </c>
      <c r="G87" s="105">
        <f>E87*F87</f>
        <v>84500</v>
      </c>
      <c r="H87" s="68"/>
    </row>
    <row r="88" spans="1:8" ht="12.75">
      <c r="A88" s="59"/>
      <c r="B88" s="104">
        <v>12</v>
      </c>
      <c r="C88" s="105" t="s">
        <v>297</v>
      </c>
      <c r="D88" s="105" t="s">
        <v>267</v>
      </c>
      <c r="E88" s="105">
        <v>300</v>
      </c>
      <c r="F88" s="105">
        <v>25</v>
      </c>
      <c r="G88" s="105">
        <f aca="true" t="shared" si="2" ref="G88:G102">E88*F88</f>
        <v>7500</v>
      </c>
      <c r="H88" s="68"/>
    </row>
    <row r="89" spans="1:8" ht="12.75">
      <c r="A89" s="59"/>
      <c r="B89" s="104">
        <v>13</v>
      </c>
      <c r="C89" s="105" t="s">
        <v>298</v>
      </c>
      <c r="D89" s="105" t="s">
        <v>267</v>
      </c>
      <c r="E89" s="105">
        <v>126</v>
      </c>
      <c r="F89" s="106">
        <v>108.3</v>
      </c>
      <c r="G89" s="106">
        <f t="shared" si="2"/>
        <v>13645.8</v>
      </c>
      <c r="H89" s="68"/>
    </row>
    <row r="90" spans="1:8" ht="12.75">
      <c r="A90" s="59"/>
      <c r="B90" s="104">
        <v>14</v>
      </c>
      <c r="C90" s="105" t="s">
        <v>299</v>
      </c>
      <c r="D90" s="105" t="s">
        <v>267</v>
      </c>
      <c r="E90" s="105">
        <v>50</v>
      </c>
      <c r="F90" s="105">
        <v>155</v>
      </c>
      <c r="G90" s="105">
        <f t="shared" si="2"/>
        <v>7750</v>
      </c>
      <c r="H90" s="68"/>
    </row>
    <row r="91" spans="1:8" ht="12.75">
      <c r="A91" s="59"/>
      <c r="B91" s="104">
        <v>15</v>
      </c>
      <c r="C91" s="105" t="s">
        <v>300</v>
      </c>
      <c r="D91" s="105" t="s">
        <v>267</v>
      </c>
      <c r="E91" s="105">
        <v>5</v>
      </c>
      <c r="F91" s="105">
        <v>8624</v>
      </c>
      <c r="G91" s="105">
        <f t="shared" si="2"/>
        <v>43120</v>
      </c>
      <c r="H91" s="68"/>
    </row>
    <row r="92" spans="1:8" ht="12.75">
      <c r="A92" s="59"/>
      <c r="B92" s="104">
        <v>16</v>
      </c>
      <c r="C92" s="105" t="s">
        <v>255</v>
      </c>
      <c r="D92" s="105" t="s">
        <v>293</v>
      </c>
      <c r="E92" s="105">
        <v>11429</v>
      </c>
      <c r="F92" s="105">
        <v>5.83</v>
      </c>
      <c r="G92" s="106">
        <f t="shared" si="2"/>
        <v>66631.07</v>
      </c>
      <c r="H92" s="68"/>
    </row>
    <row r="93" spans="1:8" ht="12.75">
      <c r="A93" s="59"/>
      <c r="B93" s="104">
        <v>17</v>
      </c>
      <c r="C93" s="105" t="s">
        <v>301</v>
      </c>
      <c r="D93" s="105" t="s">
        <v>293</v>
      </c>
      <c r="E93" s="105">
        <v>5600</v>
      </c>
      <c r="F93" s="105">
        <v>15</v>
      </c>
      <c r="G93" s="105">
        <f t="shared" si="2"/>
        <v>84000</v>
      </c>
      <c r="H93" s="68"/>
    </row>
    <row r="94" spans="1:8" ht="12.75">
      <c r="A94" s="59"/>
      <c r="B94" s="104">
        <v>18</v>
      </c>
      <c r="C94" s="105" t="s">
        <v>302</v>
      </c>
      <c r="D94" s="105" t="s">
        <v>293</v>
      </c>
      <c r="E94" s="105">
        <v>3600</v>
      </c>
      <c r="F94" s="105">
        <v>19</v>
      </c>
      <c r="G94" s="105">
        <f t="shared" si="2"/>
        <v>68400</v>
      </c>
      <c r="H94" s="68"/>
    </row>
    <row r="95" spans="1:8" ht="12.75">
      <c r="A95" s="59"/>
      <c r="B95" s="104">
        <v>19</v>
      </c>
      <c r="C95" s="105" t="s">
        <v>252</v>
      </c>
      <c r="D95" s="105" t="s">
        <v>267</v>
      </c>
      <c r="E95" s="105">
        <v>200</v>
      </c>
      <c r="F95" s="143">
        <v>12.5</v>
      </c>
      <c r="G95" s="106">
        <f t="shared" si="2"/>
        <v>2500</v>
      </c>
      <c r="H95" s="68"/>
    </row>
    <row r="96" spans="1:8" ht="12.75">
      <c r="A96" s="59"/>
      <c r="B96" s="104">
        <v>20</v>
      </c>
      <c r="C96" s="105" t="s">
        <v>303</v>
      </c>
      <c r="D96" s="105" t="s">
        <v>267</v>
      </c>
      <c r="E96" s="105">
        <v>4476</v>
      </c>
      <c r="F96" s="105">
        <v>1.66667</v>
      </c>
      <c r="G96" s="106">
        <f t="shared" si="2"/>
        <v>7460.0149200000005</v>
      </c>
      <c r="H96" s="68"/>
    </row>
    <row r="97" spans="1:8" ht="12.75">
      <c r="A97" s="59"/>
      <c r="B97" s="104">
        <v>21</v>
      </c>
      <c r="C97" s="105" t="s">
        <v>304</v>
      </c>
      <c r="D97" s="105" t="s">
        <v>267</v>
      </c>
      <c r="E97" s="105">
        <v>4734</v>
      </c>
      <c r="F97" s="105">
        <v>0.66667</v>
      </c>
      <c r="G97" s="106">
        <f t="shared" si="2"/>
        <v>3156.0157799999997</v>
      </c>
      <c r="H97" s="68"/>
    </row>
    <row r="98" spans="1:8" ht="12.75">
      <c r="A98" s="59"/>
      <c r="B98" s="104">
        <v>22</v>
      </c>
      <c r="C98" s="105" t="s">
        <v>305</v>
      </c>
      <c r="D98" s="105" t="s">
        <v>267</v>
      </c>
      <c r="E98" s="105">
        <v>1398</v>
      </c>
      <c r="F98" s="105">
        <v>18.333</v>
      </c>
      <c r="G98" s="106">
        <f t="shared" si="2"/>
        <v>25629.533999999996</v>
      </c>
      <c r="H98" s="68"/>
    </row>
    <row r="99" spans="1:8" ht="12.75">
      <c r="A99" s="59"/>
      <c r="B99" s="104">
        <v>23</v>
      </c>
      <c r="C99" s="105" t="s">
        <v>253</v>
      </c>
      <c r="D99" s="105" t="s">
        <v>267</v>
      </c>
      <c r="E99" s="105">
        <v>4000</v>
      </c>
      <c r="F99" s="105">
        <v>5.41667</v>
      </c>
      <c r="G99" s="106">
        <f t="shared" si="2"/>
        <v>21666.68</v>
      </c>
      <c r="H99" s="68"/>
    </row>
    <row r="100" spans="1:8" ht="12.75">
      <c r="A100" s="59"/>
      <c r="B100" s="104">
        <v>24</v>
      </c>
      <c r="C100" s="105" t="s">
        <v>256</v>
      </c>
      <c r="D100" s="105" t="s">
        <v>267</v>
      </c>
      <c r="E100" s="105">
        <v>479</v>
      </c>
      <c r="F100" s="105">
        <v>20.83</v>
      </c>
      <c r="G100" s="106">
        <f t="shared" si="2"/>
        <v>9977.57</v>
      </c>
      <c r="H100" s="68"/>
    </row>
    <row r="101" spans="1:8" ht="12.75">
      <c r="A101" s="59"/>
      <c r="B101" s="104">
        <v>25</v>
      </c>
      <c r="C101" s="105" t="s">
        <v>306</v>
      </c>
      <c r="D101" s="105" t="s">
        <v>293</v>
      </c>
      <c r="E101" s="105">
        <v>15700</v>
      </c>
      <c r="F101" s="105">
        <v>5.4</v>
      </c>
      <c r="G101" s="105">
        <f t="shared" si="2"/>
        <v>84780</v>
      </c>
      <c r="H101" s="68"/>
    </row>
    <row r="102" spans="1:8" ht="13.5" thickBot="1">
      <c r="A102" s="59"/>
      <c r="B102" s="104">
        <v>26</v>
      </c>
      <c r="C102" s="105" t="s">
        <v>307</v>
      </c>
      <c r="D102" s="105" t="s">
        <v>293</v>
      </c>
      <c r="E102" s="105">
        <v>7298</v>
      </c>
      <c r="F102" s="105">
        <v>4.167</v>
      </c>
      <c r="G102" s="105">
        <f t="shared" si="2"/>
        <v>30410.766</v>
      </c>
      <c r="H102" s="68"/>
    </row>
    <row r="103" spans="1:8" ht="18.75" customHeight="1" thickBot="1">
      <c r="A103" s="59"/>
      <c r="B103" s="128"/>
      <c r="C103" s="129" t="s">
        <v>53</v>
      </c>
      <c r="D103" s="130"/>
      <c r="E103" s="130"/>
      <c r="F103" s="131"/>
      <c r="G103" s="144">
        <f>SUM(G77:G102)</f>
        <v>1354339.5307</v>
      </c>
      <c r="H103" s="68"/>
    </row>
    <row r="104" spans="1:8" ht="12.75">
      <c r="A104" s="59"/>
      <c r="B104" s="68"/>
      <c r="C104" s="68"/>
      <c r="D104" s="40"/>
      <c r="E104" s="40"/>
      <c r="F104" s="40"/>
      <c r="G104" s="40"/>
      <c r="H104" s="68"/>
    </row>
    <row r="105" spans="1:8" ht="12.75">
      <c r="A105" s="59"/>
      <c r="B105" s="68"/>
      <c r="C105" s="68"/>
      <c r="D105" s="40"/>
      <c r="E105" s="40"/>
      <c r="F105" s="40"/>
      <c r="G105" s="40"/>
      <c r="H105" s="68"/>
    </row>
    <row r="106" spans="1:8" ht="12.75">
      <c r="A106" s="59"/>
      <c r="B106" s="68"/>
      <c r="C106" s="68"/>
      <c r="D106" s="40"/>
      <c r="E106" s="40"/>
      <c r="F106" s="40"/>
      <c r="G106" s="40"/>
      <c r="H106" s="68"/>
    </row>
    <row r="107" spans="1:8" ht="12.75">
      <c r="A107" s="59"/>
      <c r="B107" s="68"/>
      <c r="C107" s="68"/>
      <c r="D107" s="40"/>
      <c r="E107" s="40"/>
      <c r="F107" s="40"/>
      <c r="G107" s="40"/>
      <c r="H107" s="68"/>
    </row>
    <row r="108" spans="1:8" ht="12.75">
      <c r="A108" s="59"/>
      <c r="B108" s="68"/>
      <c r="C108" s="68"/>
      <c r="D108" s="40"/>
      <c r="E108" s="40"/>
      <c r="F108" s="40"/>
      <c r="G108" s="40"/>
      <c r="H108" s="68"/>
    </row>
    <row r="109" spans="1:8" ht="12.75">
      <c r="A109" s="59"/>
      <c r="B109" s="68"/>
      <c r="C109" s="68"/>
      <c r="D109" s="40"/>
      <c r="E109" s="40"/>
      <c r="F109" s="40"/>
      <c r="G109" s="40"/>
      <c r="H109" s="68"/>
    </row>
    <row r="110" spans="1:8" ht="12.75">
      <c r="A110" s="68"/>
      <c r="B110" s="68"/>
      <c r="C110" s="68"/>
      <c r="D110" s="68"/>
      <c r="E110" s="68"/>
      <c r="F110" s="68"/>
      <c r="G110" s="68"/>
      <c r="H110" s="68"/>
    </row>
    <row r="111" spans="1:8" ht="12.75">
      <c r="A111" s="54" t="s">
        <v>183</v>
      </c>
      <c r="B111" s="68"/>
      <c r="C111" s="68"/>
      <c r="D111" s="68"/>
      <c r="E111" s="68"/>
      <c r="F111" s="68"/>
      <c r="G111" s="68"/>
      <c r="H111" s="68"/>
    </row>
    <row r="112" spans="1:8" ht="12.75">
      <c r="A112" s="54" t="s">
        <v>184</v>
      </c>
      <c r="B112" s="68"/>
      <c r="C112" s="68"/>
      <c r="D112" s="68"/>
      <c r="E112" s="68"/>
      <c r="F112" s="68"/>
      <c r="G112" s="68"/>
      <c r="H112" s="68"/>
    </row>
    <row r="113" spans="1:8" ht="12.75">
      <c r="A113" s="68"/>
      <c r="B113" s="68"/>
      <c r="C113" s="68"/>
      <c r="D113" s="68"/>
      <c r="E113" s="68"/>
      <c r="F113" s="68"/>
      <c r="G113" s="68"/>
      <c r="H113" s="68"/>
    </row>
    <row r="114" spans="1:8" ht="12.75">
      <c r="A114" s="68"/>
      <c r="B114" s="68"/>
      <c r="C114" s="68"/>
      <c r="D114" s="68"/>
      <c r="E114" s="68"/>
      <c r="F114" s="68"/>
      <c r="G114" s="68"/>
      <c r="H114" s="68"/>
    </row>
    <row r="115" spans="1:8" ht="15">
      <c r="A115" s="58" t="s">
        <v>185</v>
      </c>
      <c r="B115" s="68"/>
      <c r="C115" s="68"/>
      <c r="D115" s="68"/>
      <c r="E115" s="68"/>
      <c r="F115" s="68"/>
      <c r="G115" s="68"/>
      <c r="H115" s="68"/>
    </row>
    <row r="116" spans="1:8" ht="13.5" thickBot="1">
      <c r="A116" s="59" t="s">
        <v>281</v>
      </c>
      <c r="B116" s="68"/>
      <c r="C116" s="68"/>
      <c r="D116" s="68"/>
      <c r="E116" s="68"/>
      <c r="F116" s="68"/>
      <c r="G116" s="68"/>
      <c r="H116" s="68"/>
    </row>
    <row r="117" spans="1:8" ht="12.75" customHeight="1">
      <c r="A117" s="68"/>
      <c r="B117" s="493" t="s">
        <v>54</v>
      </c>
      <c r="C117" s="493" t="s">
        <v>148</v>
      </c>
      <c r="D117" s="493" t="s">
        <v>318</v>
      </c>
      <c r="E117" s="493" t="s">
        <v>151</v>
      </c>
      <c r="F117" s="493" t="s">
        <v>152</v>
      </c>
      <c r="G117" s="493" t="s">
        <v>153</v>
      </c>
      <c r="H117" s="68"/>
    </row>
    <row r="118" spans="1:8" ht="13.5" thickBot="1">
      <c r="A118" s="68"/>
      <c r="B118" s="494"/>
      <c r="C118" s="494"/>
      <c r="D118" s="494"/>
      <c r="E118" s="494"/>
      <c r="F118" s="494"/>
      <c r="G118" s="494"/>
      <c r="H118" s="68"/>
    </row>
    <row r="119" spans="1:8" ht="13.5" thickBot="1">
      <c r="A119" s="68"/>
      <c r="B119" s="194">
        <v>1</v>
      </c>
      <c r="C119" s="195" t="s">
        <v>311</v>
      </c>
      <c r="D119" s="196">
        <v>282809</v>
      </c>
      <c r="E119" s="196">
        <v>873150</v>
      </c>
      <c r="F119" s="203">
        <v>717350</v>
      </c>
      <c r="G119" s="188">
        <f aca="true" t="shared" si="3" ref="G119:G126">D119+E119-F119</f>
        <v>438609</v>
      </c>
      <c r="H119" s="68"/>
    </row>
    <row r="120" spans="1:8" ht="13.5" thickBot="1">
      <c r="A120" s="68"/>
      <c r="B120" s="194">
        <v>2</v>
      </c>
      <c r="C120" s="193" t="s">
        <v>312</v>
      </c>
      <c r="D120" s="192">
        <v>279830</v>
      </c>
      <c r="E120" s="192">
        <v>206663</v>
      </c>
      <c r="F120" s="204">
        <v>270995</v>
      </c>
      <c r="G120" s="188">
        <f t="shared" si="3"/>
        <v>215498</v>
      </c>
      <c r="H120" s="68"/>
    </row>
    <row r="121" spans="1:8" ht="13.5" thickBot="1">
      <c r="A121" s="68"/>
      <c r="B121" s="194">
        <v>3</v>
      </c>
      <c r="C121" s="193" t="s">
        <v>313</v>
      </c>
      <c r="D121" s="192"/>
      <c r="E121" s="192">
        <v>1830002</v>
      </c>
      <c r="F121" s="204">
        <v>1202022</v>
      </c>
      <c r="G121" s="188">
        <f t="shared" si="3"/>
        <v>627980</v>
      </c>
      <c r="H121" s="68"/>
    </row>
    <row r="122" spans="1:8" ht="13.5" thickBot="1">
      <c r="A122" s="68"/>
      <c r="B122" s="194">
        <v>4</v>
      </c>
      <c r="C122" s="193" t="s">
        <v>319</v>
      </c>
      <c r="D122" s="192">
        <v>95400</v>
      </c>
      <c r="E122" s="192">
        <v>0</v>
      </c>
      <c r="F122" s="204">
        <v>95400</v>
      </c>
      <c r="G122" s="188">
        <f t="shared" si="3"/>
        <v>0</v>
      </c>
      <c r="H122" s="68"/>
    </row>
    <row r="123" spans="1:8" ht="13.5" thickBot="1">
      <c r="A123" s="68"/>
      <c r="B123" s="194">
        <v>5</v>
      </c>
      <c r="C123" s="193" t="s">
        <v>314</v>
      </c>
      <c r="D123" s="192"/>
      <c r="E123" s="192">
        <v>208340</v>
      </c>
      <c r="F123" s="204">
        <v>208340</v>
      </c>
      <c r="G123" s="188">
        <f t="shared" si="3"/>
        <v>0</v>
      </c>
      <c r="H123" s="68"/>
    </row>
    <row r="124" spans="1:8" ht="13.5" thickBot="1">
      <c r="A124" s="68"/>
      <c r="B124" s="194">
        <v>6</v>
      </c>
      <c r="C124" s="193" t="s">
        <v>315</v>
      </c>
      <c r="D124" s="192"/>
      <c r="E124" s="192">
        <v>201174</v>
      </c>
      <c r="F124" s="204">
        <v>163644</v>
      </c>
      <c r="G124" s="188">
        <f t="shared" si="3"/>
        <v>37530</v>
      </c>
      <c r="H124" s="68"/>
    </row>
    <row r="125" spans="1:8" ht="13.5" thickBot="1">
      <c r="A125" s="68"/>
      <c r="B125" s="194">
        <v>7</v>
      </c>
      <c r="C125" s="193" t="s">
        <v>316</v>
      </c>
      <c r="D125" s="192"/>
      <c r="E125" s="192">
        <v>2337601</v>
      </c>
      <c r="F125" s="204">
        <v>1674914</v>
      </c>
      <c r="G125" s="188">
        <f t="shared" si="3"/>
        <v>662687</v>
      </c>
      <c r="H125" s="68"/>
    </row>
    <row r="126" spans="1:8" ht="13.5" thickBot="1">
      <c r="A126" s="68"/>
      <c r="B126" s="194">
        <v>8</v>
      </c>
      <c r="C126" s="197" t="s">
        <v>317</v>
      </c>
      <c r="D126" s="198">
        <v>192572</v>
      </c>
      <c r="E126" s="198">
        <v>1476309</v>
      </c>
      <c r="F126" s="201">
        <v>1668881</v>
      </c>
      <c r="G126" s="202">
        <f t="shared" si="3"/>
        <v>0</v>
      </c>
      <c r="H126" s="68"/>
    </row>
    <row r="127" spans="1:8" ht="13.5" thickBot="1">
      <c r="A127" s="68"/>
      <c r="B127" s="199"/>
      <c r="C127" s="200" t="s">
        <v>53</v>
      </c>
      <c r="D127" s="189">
        <f>SUM(D119:D126)</f>
        <v>850611</v>
      </c>
      <c r="E127" s="190">
        <f>SUM(E119:E126)</f>
        <v>7133239</v>
      </c>
      <c r="F127" s="190">
        <f>SUM(F119:F126)</f>
        <v>6001546</v>
      </c>
      <c r="G127" s="191">
        <f>SUM(G119:G125)</f>
        <v>1982304</v>
      </c>
      <c r="H127" s="68"/>
    </row>
    <row r="128" spans="1:8" ht="12.75">
      <c r="A128" s="68"/>
      <c r="B128" s="45"/>
      <c r="D128" s="77"/>
      <c r="E128" s="77"/>
      <c r="F128" s="77"/>
      <c r="G128" s="77"/>
      <c r="H128" s="68"/>
    </row>
    <row r="129" spans="1:8" ht="12.75">
      <c r="A129" s="68"/>
      <c r="B129" s="45"/>
      <c r="C129" s="71"/>
      <c r="D129" s="77"/>
      <c r="E129" s="77"/>
      <c r="F129" s="77"/>
      <c r="G129" s="77"/>
      <c r="H129" s="68"/>
    </row>
    <row r="130" spans="1:8" ht="12.75">
      <c r="A130" s="61" t="s">
        <v>186</v>
      </c>
      <c r="B130" s="71"/>
      <c r="C130" s="68"/>
      <c r="D130" s="68"/>
      <c r="E130" s="107">
        <f>'PASIVI '!E14</f>
        <v>698125</v>
      </c>
      <c r="F130" s="68"/>
      <c r="G130" s="68"/>
      <c r="H130" s="68"/>
    </row>
    <row r="131" spans="1:8" ht="12.75">
      <c r="A131" s="61" t="s">
        <v>187</v>
      </c>
      <c r="B131" s="71"/>
      <c r="C131" s="68"/>
      <c r="D131" s="68"/>
      <c r="E131" s="107">
        <f>'PASIVI '!E15</f>
        <v>32085</v>
      </c>
      <c r="F131" s="68"/>
      <c r="G131" s="68"/>
      <c r="H131" s="68"/>
    </row>
    <row r="132" spans="1:8" ht="12.75">
      <c r="A132" s="61" t="s">
        <v>188</v>
      </c>
      <c r="B132" s="71"/>
      <c r="C132" s="68"/>
      <c r="D132" s="68"/>
      <c r="E132" s="107">
        <f>'PASIVI '!E16</f>
        <v>8500</v>
      </c>
      <c r="F132" s="68"/>
      <c r="G132" s="68"/>
      <c r="H132" s="68"/>
    </row>
    <row r="133" spans="1:8" ht="12.75">
      <c r="A133" s="61" t="s">
        <v>189</v>
      </c>
      <c r="B133" s="71"/>
      <c r="C133" s="68"/>
      <c r="D133" s="68"/>
      <c r="E133" s="107">
        <f>'PASIVI '!E17</f>
        <v>0</v>
      </c>
      <c r="F133" s="68"/>
      <c r="G133" s="68"/>
      <c r="H133" s="68"/>
    </row>
    <row r="134" spans="1:8" ht="12.75">
      <c r="A134" s="61" t="s">
        <v>190</v>
      </c>
      <c r="B134" s="71"/>
      <c r="C134" s="68"/>
      <c r="D134" s="68"/>
      <c r="E134" s="107">
        <f>'PASIVI '!E18</f>
        <v>0</v>
      </c>
      <c r="F134" s="68"/>
      <c r="G134" s="68"/>
      <c r="H134" s="68"/>
    </row>
    <row r="135" spans="1:8" ht="12.75">
      <c r="A135" s="61" t="s">
        <v>191</v>
      </c>
      <c r="B135" s="71"/>
      <c r="C135" s="68"/>
      <c r="D135" s="68"/>
      <c r="E135" s="107"/>
      <c r="F135" s="68"/>
      <c r="G135" s="68"/>
      <c r="H135" s="68"/>
    </row>
    <row r="136" spans="1:8" ht="12.75">
      <c r="A136" s="61" t="s">
        <v>192</v>
      </c>
      <c r="B136" s="71"/>
      <c r="C136" s="68"/>
      <c r="D136" s="68"/>
      <c r="E136" s="107">
        <f>'PASIVI '!E20</f>
        <v>0</v>
      </c>
      <c r="F136" s="68"/>
      <c r="G136" s="68"/>
      <c r="H136" s="68"/>
    </row>
    <row r="137" spans="1:8" ht="12.75">
      <c r="A137" s="61" t="s">
        <v>193</v>
      </c>
      <c r="B137" s="71"/>
      <c r="C137" s="68"/>
      <c r="D137" s="68"/>
      <c r="E137" s="107">
        <f>'PASIVI '!E8</f>
        <v>0</v>
      </c>
      <c r="F137" s="68"/>
      <c r="G137" s="68"/>
      <c r="H137" s="68"/>
    </row>
    <row r="138" spans="1:8" ht="12.75">
      <c r="A138" s="61" t="s">
        <v>194</v>
      </c>
      <c r="B138" s="71"/>
      <c r="C138" s="68"/>
      <c r="D138" s="68"/>
      <c r="E138" s="107">
        <f>'PASIVI '!E27</f>
        <v>3300000</v>
      </c>
      <c r="F138" s="68"/>
      <c r="G138" s="68"/>
      <c r="H138" s="68"/>
    </row>
    <row r="139" spans="1:8" ht="12.75">
      <c r="A139" s="61" t="s">
        <v>195</v>
      </c>
      <c r="B139" s="71"/>
      <c r="C139" s="68"/>
      <c r="D139" s="68"/>
      <c r="E139" s="68"/>
      <c r="F139" s="68"/>
      <c r="G139" s="68"/>
      <c r="H139" s="68"/>
    </row>
    <row r="140" spans="1:8" ht="12.75">
      <c r="A140" s="59" t="s">
        <v>196</v>
      </c>
      <c r="B140" s="68"/>
      <c r="C140" s="68"/>
      <c r="D140" s="68"/>
      <c r="E140" s="68"/>
      <c r="F140" s="68"/>
      <c r="G140" s="68"/>
      <c r="H140" s="68"/>
    </row>
    <row r="141" spans="1:8" ht="12.75">
      <c r="A141" s="59"/>
      <c r="B141" s="68"/>
      <c r="C141" s="68"/>
      <c r="D141" s="68"/>
      <c r="E141" s="68"/>
      <c r="F141" s="68"/>
      <c r="G141" s="68"/>
      <c r="H141" s="68"/>
    </row>
    <row r="142" spans="1:8" ht="12.75">
      <c r="A142" s="68"/>
      <c r="B142" s="68"/>
      <c r="C142" s="68"/>
      <c r="D142" s="68"/>
      <c r="E142" s="68"/>
      <c r="F142" s="68"/>
      <c r="G142" s="68"/>
      <c r="H142" s="68"/>
    </row>
    <row r="143" spans="1:8" ht="12.75">
      <c r="A143" s="54" t="s">
        <v>197</v>
      </c>
      <c r="B143" s="54"/>
      <c r="C143" s="68"/>
      <c r="D143" s="68"/>
      <c r="E143" s="68"/>
      <c r="F143" s="68"/>
      <c r="G143" s="68"/>
      <c r="H143" s="68"/>
    </row>
    <row r="144" spans="1:8" ht="12.75">
      <c r="A144" s="54" t="s">
        <v>198</v>
      </c>
      <c r="B144" s="54"/>
      <c r="C144" s="68"/>
      <c r="D144" s="68"/>
      <c r="E144" s="68"/>
      <c r="F144" s="68"/>
      <c r="G144" s="68"/>
      <c r="H144" s="68"/>
    </row>
    <row r="145" spans="1:8" ht="12.75">
      <c r="A145" s="54"/>
      <c r="B145" s="54"/>
      <c r="C145" s="68"/>
      <c r="D145" s="68"/>
      <c r="E145" s="68"/>
      <c r="F145" s="68"/>
      <c r="G145" s="68"/>
      <c r="H145" s="68"/>
    </row>
    <row r="146" spans="1:8" ht="12.75">
      <c r="A146" s="54"/>
      <c r="B146" s="54"/>
      <c r="C146" s="68"/>
      <c r="D146" s="68"/>
      <c r="E146" s="68"/>
      <c r="F146" s="68"/>
      <c r="G146" s="68"/>
      <c r="H146" s="68"/>
    </row>
    <row r="147" spans="1:8" ht="12.75">
      <c r="A147" s="54" t="s">
        <v>199</v>
      </c>
      <c r="B147" s="54"/>
      <c r="C147" s="68"/>
      <c r="D147" s="68"/>
      <c r="E147" s="68"/>
      <c r="F147" s="68"/>
      <c r="G147" s="68"/>
      <c r="H147" s="68"/>
    </row>
    <row r="148" spans="1:8" ht="12.75">
      <c r="A148" s="54" t="s">
        <v>200</v>
      </c>
      <c r="B148" s="54"/>
      <c r="C148" s="68"/>
      <c r="D148" s="68"/>
      <c r="E148" s="68"/>
      <c r="F148" s="68"/>
      <c r="G148" s="68"/>
      <c r="H148" s="68"/>
    </row>
    <row r="149" spans="1:8" ht="12.75">
      <c r="A149" s="68"/>
      <c r="B149" s="68"/>
      <c r="C149" s="68"/>
      <c r="D149" s="68"/>
      <c r="E149" s="68"/>
      <c r="F149" s="68"/>
      <c r="G149" s="68"/>
      <c r="H149" s="68"/>
    </row>
    <row r="150" spans="1:8" ht="12.75">
      <c r="A150" s="68"/>
      <c r="B150" s="68"/>
      <c r="C150" s="68"/>
      <c r="D150" s="68"/>
      <c r="E150" s="68"/>
      <c r="F150" s="68"/>
      <c r="G150" s="68"/>
      <c r="H150" s="68"/>
    </row>
    <row r="151" spans="1:8" ht="12.75">
      <c r="A151" s="68"/>
      <c r="B151" s="49" t="s">
        <v>201</v>
      </c>
      <c r="C151" s="68"/>
      <c r="D151" s="68"/>
      <c r="E151" s="68"/>
      <c r="F151" s="49" t="s">
        <v>202</v>
      </c>
      <c r="G151" s="68"/>
      <c r="H151" s="68"/>
    </row>
    <row r="152" spans="1:8" ht="12.75">
      <c r="A152" s="68"/>
      <c r="B152" s="68"/>
      <c r="C152" s="68"/>
      <c r="D152" s="68"/>
      <c r="E152" s="68"/>
      <c r="F152" s="68"/>
      <c r="G152" s="68"/>
      <c r="H152" s="68"/>
    </row>
    <row r="153" spans="1:8" ht="13.5" thickBot="1">
      <c r="A153" s="108"/>
      <c r="B153" s="108" t="s">
        <v>265</v>
      </c>
      <c r="C153" s="108"/>
      <c r="D153" s="68"/>
      <c r="E153" s="108"/>
      <c r="F153" s="108" t="s">
        <v>265</v>
      </c>
      <c r="G153" s="108"/>
      <c r="H153" s="68"/>
    </row>
    <row r="154" spans="1:8" ht="12.75">
      <c r="A154" s="68"/>
      <c r="B154" s="68"/>
      <c r="C154" s="68"/>
      <c r="D154" s="68"/>
      <c r="E154" s="68"/>
      <c r="F154" s="68"/>
      <c r="G154" s="68"/>
      <c r="H154" s="68"/>
    </row>
    <row r="168" spans="1:8" ht="12.75">
      <c r="A168" s="68"/>
      <c r="B168" s="68"/>
      <c r="C168" s="68"/>
      <c r="D168" s="68"/>
      <c r="E168" s="68"/>
      <c r="F168" s="68"/>
      <c r="G168" s="68"/>
      <c r="H168" s="68"/>
    </row>
    <row r="169" spans="1:8" ht="12.75">
      <c r="A169" s="68"/>
      <c r="B169" s="68"/>
      <c r="C169" s="68"/>
      <c r="D169" s="68"/>
      <c r="E169" s="68"/>
      <c r="F169" s="68"/>
      <c r="G169" s="68"/>
      <c r="H169" s="68"/>
    </row>
    <row r="170" spans="1:8" ht="12.75">
      <c r="A170" s="68"/>
      <c r="B170" s="68"/>
      <c r="C170" s="68"/>
      <c r="D170" s="68"/>
      <c r="E170" s="68"/>
      <c r="F170" s="68"/>
      <c r="G170" s="68"/>
      <c r="H170" s="68"/>
    </row>
    <row r="171" spans="1:8" ht="12.75">
      <c r="A171" s="68"/>
      <c r="B171" s="68"/>
      <c r="C171" s="68"/>
      <c r="D171" s="68"/>
      <c r="E171" s="68"/>
      <c r="F171" s="68"/>
      <c r="G171" s="68"/>
      <c r="H171" s="68"/>
    </row>
    <row r="172" spans="1:8" ht="12.75">
      <c r="A172" s="68"/>
      <c r="B172" s="68"/>
      <c r="C172" s="68"/>
      <c r="D172" s="68"/>
      <c r="E172" s="68"/>
      <c r="F172" s="68"/>
      <c r="G172" s="68"/>
      <c r="H172" s="68"/>
    </row>
    <row r="173" spans="1:8" ht="12.75">
      <c r="A173" s="68"/>
      <c r="B173" s="68"/>
      <c r="C173" s="68"/>
      <c r="D173" s="68"/>
      <c r="E173" s="68"/>
      <c r="F173" s="68"/>
      <c r="G173" s="68"/>
      <c r="H173" s="68"/>
    </row>
    <row r="174" spans="1:8" ht="12.75">
      <c r="A174" s="68"/>
      <c r="B174" s="68"/>
      <c r="C174" s="68"/>
      <c r="D174" s="68"/>
      <c r="E174" s="68"/>
      <c r="F174" s="68"/>
      <c r="G174" s="68"/>
      <c r="H174" s="68"/>
    </row>
    <row r="175" spans="1:8" ht="12.75">
      <c r="A175" s="68"/>
      <c r="B175" s="68"/>
      <c r="C175" s="68"/>
      <c r="D175" s="68"/>
      <c r="E175" s="68"/>
      <c r="F175" s="68"/>
      <c r="G175" s="68"/>
      <c r="H175" s="68"/>
    </row>
    <row r="176" spans="1:8" ht="12.75">
      <c r="A176" s="68"/>
      <c r="B176" s="68"/>
      <c r="C176" s="68"/>
      <c r="D176" s="68"/>
      <c r="E176" s="68"/>
      <c r="F176" s="68"/>
      <c r="G176" s="68"/>
      <c r="H176" s="68"/>
    </row>
    <row r="177" spans="1:8" ht="12.75">
      <c r="A177" s="68"/>
      <c r="B177" s="68"/>
      <c r="C177" s="68"/>
      <c r="D177" s="68"/>
      <c r="E177" s="68"/>
      <c r="F177" s="68"/>
      <c r="G177" s="68"/>
      <c r="H177" s="68"/>
    </row>
    <row r="178" spans="1:8" ht="12.75">
      <c r="A178" s="68"/>
      <c r="B178" s="68"/>
      <c r="C178" s="68"/>
      <c r="D178" s="68"/>
      <c r="E178" s="68"/>
      <c r="F178" s="68"/>
      <c r="G178" s="68"/>
      <c r="H178" s="68"/>
    </row>
    <row r="179" spans="1:8" ht="12.75">
      <c r="A179" s="68"/>
      <c r="B179" s="68"/>
      <c r="C179" s="68"/>
      <c r="D179" s="68"/>
      <c r="E179" s="68"/>
      <c r="F179" s="68"/>
      <c r="G179" s="68"/>
      <c r="H179" s="68"/>
    </row>
    <row r="180" spans="1:8" ht="12.75">
      <c r="A180" s="68"/>
      <c r="B180" s="68"/>
      <c r="C180" s="68"/>
      <c r="D180" s="68"/>
      <c r="E180" s="68"/>
      <c r="F180" s="68"/>
      <c r="G180" s="68"/>
      <c r="H180" s="68"/>
    </row>
    <row r="181" spans="1:8" ht="12.75">
      <c r="A181" s="68"/>
      <c r="B181" s="68"/>
      <c r="C181" s="68"/>
      <c r="D181" s="68"/>
      <c r="E181" s="68"/>
      <c r="F181" s="68"/>
      <c r="G181" s="68"/>
      <c r="H181" s="68"/>
    </row>
    <row r="182" spans="1:8" ht="12.75">
      <c r="A182" s="68"/>
      <c r="B182" s="68"/>
      <c r="C182" s="68"/>
      <c r="D182" s="68"/>
      <c r="E182" s="68"/>
      <c r="F182" s="68"/>
      <c r="G182" s="68"/>
      <c r="H182" s="68"/>
    </row>
    <row r="183" spans="1:8" ht="12.75">
      <c r="A183" s="68"/>
      <c r="B183" s="68"/>
      <c r="C183" s="68"/>
      <c r="D183" s="68"/>
      <c r="E183" s="68"/>
      <c r="F183" s="68"/>
      <c r="G183" s="68"/>
      <c r="H183" s="68"/>
    </row>
    <row r="184" spans="1:8" ht="12.75">
      <c r="A184" s="68"/>
      <c r="B184" s="68"/>
      <c r="C184" s="68"/>
      <c r="D184" s="68"/>
      <c r="E184" s="68"/>
      <c r="F184" s="68"/>
      <c r="G184" s="68"/>
      <c r="H184" s="68"/>
    </row>
    <row r="185" spans="1:8" ht="12.75">
      <c r="A185" s="68"/>
      <c r="B185" s="68"/>
      <c r="C185" s="68"/>
      <c r="D185" s="68"/>
      <c r="E185" s="68"/>
      <c r="F185" s="68"/>
      <c r="G185" s="68"/>
      <c r="H185" s="68"/>
    </row>
    <row r="186" spans="1:8" ht="12.75">
      <c r="A186" s="68"/>
      <c r="B186" s="68"/>
      <c r="C186" s="68"/>
      <c r="D186" s="68"/>
      <c r="E186" s="68"/>
      <c r="F186" s="68"/>
      <c r="G186" s="68"/>
      <c r="H186" s="68"/>
    </row>
    <row r="187" spans="1:8" ht="12.75">
      <c r="A187" s="68"/>
      <c r="B187" s="68"/>
      <c r="C187" s="68"/>
      <c r="D187" s="68"/>
      <c r="E187" s="68"/>
      <c r="F187" s="68"/>
      <c r="G187" s="68"/>
      <c r="H187" s="68"/>
    </row>
    <row r="188" spans="1:8" ht="12.75">
      <c r="A188" s="68"/>
      <c r="B188" s="68"/>
      <c r="C188" s="68"/>
      <c r="D188" s="68"/>
      <c r="E188" s="68"/>
      <c r="F188" s="68"/>
      <c r="G188" s="68"/>
      <c r="H188" s="68"/>
    </row>
    <row r="189" spans="1:8" ht="12.75">
      <c r="A189" s="68"/>
      <c r="B189" s="68"/>
      <c r="C189" s="68"/>
      <c r="D189" s="68"/>
      <c r="E189" s="68"/>
      <c r="F189" s="68"/>
      <c r="G189" s="68"/>
      <c r="H189" s="68"/>
    </row>
    <row r="190" spans="1:8" ht="12.75">
      <c r="A190" s="68"/>
      <c r="B190" s="68"/>
      <c r="C190" s="68"/>
      <c r="D190" s="68"/>
      <c r="E190" s="68"/>
      <c r="F190" s="68"/>
      <c r="G190" s="68"/>
      <c r="H190" s="68"/>
    </row>
    <row r="191" spans="1:8" ht="12.75">
      <c r="A191" s="68"/>
      <c r="B191" s="68"/>
      <c r="C191" s="68"/>
      <c r="D191" s="68"/>
      <c r="E191" s="68"/>
      <c r="F191" s="68"/>
      <c r="G191" s="68"/>
      <c r="H191" s="68"/>
    </row>
    <row r="192" spans="1:8" ht="12.75">
      <c r="A192" s="68"/>
      <c r="B192" s="68"/>
      <c r="C192" s="68"/>
      <c r="D192" s="68"/>
      <c r="E192" s="68"/>
      <c r="F192" s="68"/>
      <c r="G192" s="68"/>
      <c r="H192" s="68"/>
    </row>
  </sheetData>
  <sheetProtection/>
  <mergeCells count="15">
    <mergeCell ref="D75:G75"/>
    <mergeCell ref="G60:G61"/>
    <mergeCell ref="B69:C69"/>
    <mergeCell ref="G117:G118"/>
    <mergeCell ref="C117:C118"/>
    <mergeCell ref="B117:B118"/>
    <mergeCell ref="D117:D118"/>
    <mergeCell ref="E117:E118"/>
    <mergeCell ref="F117:F118"/>
    <mergeCell ref="D34:F34"/>
    <mergeCell ref="B60:B61"/>
    <mergeCell ref="C60:C61"/>
    <mergeCell ref="D60:D61"/>
    <mergeCell ref="E60:E61"/>
    <mergeCell ref="F60:F6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O4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.421875" style="0" customWidth="1"/>
    <col min="2" max="2" width="4.28125" style="0" customWidth="1"/>
    <col min="3" max="3" width="17.8515625" style="0" customWidth="1"/>
    <col min="4" max="4" width="6.421875" style="0" customWidth="1"/>
    <col min="5" max="5" width="8.7109375" style="41" customWidth="1"/>
    <col min="6" max="6" width="13.421875" style="41" customWidth="1"/>
    <col min="7" max="7" width="13.7109375" style="41" customWidth="1"/>
    <col min="8" max="8" width="11.8515625" style="41" customWidth="1"/>
    <col min="9" max="9" width="6.8515625" style="41" customWidth="1"/>
    <col min="10" max="10" width="8.140625" style="41" customWidth="1"/>
    <col min="15" max="15" width="11.00390625" style="0" customWidth="1"/>
  </cols>
  <sheetData>
    <row r="1" spans="1:15" ht="12.75">
      <c r="A1" s="289"/>
      <c r="B1" s="32"/>
      <c r="C1" s="32"/>
      <c r="D1" s="32"/>
      <c r="E1" s="371" t="s">
        <v>282</v>
      </c>
      <c r="F1" s="371"/>
      <c r="G1" s="371"/>
      <c r="H1" s="371"/>
      <c r="I1" s="371"/>
      <c r="J1" s="371"/>
      <c r="K1" s="371"/>
      <c r="L1" s="371"/>
      <c r="M1" s="371"/>
      <c r="N1" s="371"/>
      <c r="O1" s="290"/>
    </row>
    <row r="2" spans="1:15" ht="15">
      <c r="A2" s="289"/>
      <c r="B2" s="32" t="s">
        <v>320</v>
      </c>
      <c r="C2" s="32"/>
      <c r="D2" s="32" t="str">
        <f>+'Kopertina '!F4</f>
        <v>ANA 2001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290"/>
    </row>
    <row r="3" spans="1:15" ht="15.75">
      <c r="A3" s="289"/>
      <c r="B3" s="32" t="s">
        <v>208</v>
      </c>
      <c r="C3" s="32"/>
      <c r="D3" s="32" t="str">
        <f>+'Kopertina '!D44</f>
        <v>K16604201M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290"/>
    </row>
    <row r="4" spans="1:15" ht="15.75" thickBot="1">
      <c r="A4" s="289"/>
      <c r="B4" s="32" t="s">
        <v>321</v>
      </c>
      <c r="C4" s="32"/>
      <c r="D4" s="32" t="str">
        <f>+'Shenimet Shpjeg'!E10</f>
        <v>SHTYPSHKRIME </v>
      </c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290"/>
    </row>
    <row r="5" spans="1:15" ht="12.75" customHeight="1">
      <c r="A5" s="289"/>
      <c r="B5" s="372" t="s">
        <v>1</v>
      </c>
      <c r="C5" s="373" t="s">
        <v>209</v>
      </c>
      <c r="D5" s="373" t="s">
        <v>210</v>
      </c>
      <c r="E5" s="374" t="s">
        <v>211</v>
      </c>
      <c r="F5" s="375" t="s">
        <v>212</v>
      </c>
      <c r="G5" s="376"/>
      <c r="H5" s="377"/>
      <c r="I5" s="374" t="s">
        <v>213</v>
      </c>
      <c r="J5" s="374" t="s">
        <v>214</v>
      </c>
      <c r="K5" s="374" t="s">
        <v>215</v>
      </c>
      <c r="L5" s="374" t="s">
        <v>216</v>
      </c>
      <c r="M5" s="374" t="s">
        <v>217</v>
      </c>
      <c r="N5" s="378" t="s">
        <v>218</v>
      </c>
      <c r="O5" s="495" t="s">
        <v>283</v>
      </c>
    </row>
    <row r="6" spans="1:15" ht="23.25" thickBot="1">
      <c r="A6" s="330"/>
      <c r="B6" s="379"/>
      <c r="C6" s="380"/>
      <c r="D6" s="380"/>
      <c r="E6" s="381"/>
      <c r="F6" s="382" t="s">
        <v>219</v>
      </c>
      <c r="G6" s="382" t="s">
        <v>220</v>
      </c>
      <c r="H6" s="382" t="s">
        <v>221</v>
      </c>
      <c r="I6" s="381"/>
      <c r="J6" s="381"/>
      <c r="K6" s="381"/>
      <c r="L6" s="381"/>
      <c r="M6" s="381"/>
      <c r="N6" s="383"/>
      <c r="O6" s="496"/>
    </row>
    <row r="7" spans="1:15" ht="13.5" thickBot="1">
      <c r="A7" s="384"/>
      <c r="B7" s="385"/>
      <c r="C7" s="386" t="s">
        <v>222</v>
      </c>
      <c r="D7" s="386" t="s">
        <v>223</v>
      </c>
      <c r="E7" s="387">
        <v>1</v>
      </c>
      <c r="F7" s="387">
        <v>2</v>
      </c>
      <c r="G7" s="387">
        <v>3</v>
      </c>
      <c r="H7" s="387" t="s">
        <v>224</v>
      </c>
      <c r="I7" s="387">
        <v>5</v>
      </c>
      <c r="J7" s="387">
        <v>6</v>
      </c>
      <c r="K7" s="387" t="s">
        <v>225</v>
      </c>
      <c r="L7" s="388" t="s">
        <v>226</v>
      </c>
      <c r="M7" s="389">
        <v>9</v>
      </c>
      <c r="N7" s="389" t="s">
        <v>227</v>
      </c>
      <c r="O7" s="390" t="s">
        <v>228</v>
      </c>
    </row>
    <row r="8" spans="1:15" ht="12.75">
      <c r="A8" s="330"/>
      <c r="B8" s="391"/>
      <c r="C8" s="392" t="s">
        <v>229</v>
      </c>
      <c r="D8" s="393"/>
      <c r="E8" s="394"/>
      <c r="F8" s="395"/>
      <c r="G8" s="395"/>
      <c r="H8" s="395"/>
      <c r="I8" s="396"/>
      <c r="J8" s="395">
        <v>0</v>
      </c>
      <c r="K8" s="395"/>
      <c r="L8" s="395"/>
      <c r="M8" s="397"/>
      <c r="N8" s="397"/>
      <c r="O8" s="398"/>
    </row>
    <row r="9" spans="1:15" ht="12.75">
      <c r="A9" s="384"/>
      <c r="B9" s="399">
        <v>1</v>
      </c>
      <c r="C9" s="400" t="s">
        <v>229</v>
      </c>
      <c r="D9" s="401" t="s">
        <v>309</v>
      </c>
      <c r="E9" s="402"/>
      <c r="F9" s="402">
        <v>4600000</v>
      </c>
      <c r="G9" s="402"/>
      <c r="H9" s="403">
        <f>E9+F9-G9</f>
        <v>4600000</v>
      </c>
      <c r="I9" s="404">
        <v>5</v>
      </c>
      <c r="J9" s="403"/>
      <c r="K9" s="403">
        <f>E9-J9</f>
        <v>0</v>
      </c>
      <c r="L9" s="403">
        <f>K9*I9/100+F9*I9/100/12*0</f>
        <v>0</v>
      </c>
      <c r="M9" s="405"/>
      <c r="N9" s="405">
        <f>J9+L9-M9</f>
        <v>0</v>
      </c>
      <c r="O9" s="360">
        <f>H9-N9</f>
        <v>4600000</v>
      </c>
    </row>
    <row r="10" spans="1:15" ht="13.5" thickBot="1">
      <c r="A10" s="289"/>
      <c r="B10" s="406">
        <v>2</v>
      </c>
      <c r="C10" s="192"/>
      <c r="D10" s="407"/>
      <c r="E10" s="408">
        <v>0</v>
      </c>
      <c r="F10" s="408">
        <v>0</v>
      </c>
      <c r="G10" s="408">
        <v>0</v>
      </c>
      <c r="H10" s="47">
        <f>E10+F10-G10</f>
        <v>0</v>
      </c>
      <c r="I10" s="409">
        <v>5</v>
      </c>
      <c r="J10" s="47"/>
      <c r="K10" s="47">
        <f>E10-J10</f>
        <v>0</v>
      </c>
      <c r="L10" s="47">
        <f>K10*I10/100+F10*I10/100/12*0</f>
        <v>0</v>
      </c>
      <c r="M10" s="410">
        <v>0</v>
      </c>
      <c r="N10" s="410">
        <f>J10+L10-M10</f>
        <v>0</v>
      </c>
      <c r="O10" s="411">
        <f>H10-N10</f>
        <v>0</v>
      </c>
    </row>
    <row r="11" spans="1:15" ht="13.5" thickBot="1">
      <c r="A11" s="330"/>
      <c r="B11" s="412"/>
      <c r="C11" s="413" t="s">
        <v>230</v>
      </c>
      <c r="D11" s="414"/>
      <c r="E11" s="415">
        <f>E9+E10</f>
        <v>0</v>
      </c>
      <c r="F11" s="416">
        <f>F9+F10</f>
        <v>4600000</v>
      </c>
      <c r="G11" s="416">
        <f>G9+G10</f>
        <v>0</v>
      </c>
      <c r="H11" s="416">
        <f>H9+H10</f>
        <v>4600000</v>
      </c>
      <c r="I11" s="417"/>
      <c r="J11" s="417">
        <f aca="true" t="shared" si="0" ref="J11:O11">J9+J10</f>
        <v>0</v>
      </c>
      <c r="K11" s="417">
        <f t="shared" si="0"/>
        <v>0</v>
      </c>
      <c r="L11" s="417">
        <f t="shared" si="0"/>
        <v>0</v>
      </c>
      <c r="M11" s="417">
        <f t="shared" si="0"/>
        <v>0</v>
      </c>
      <c r="N11" s="417">
        <f t="shared" si="0"/>
        <v>0</v>
      </c>
      <c r="O11" s="418">
        <f t="shared" si="0"/>
        <v>4600000</v>
      </c>
    </row>
    <row r="12" spans="1:15" ht="12.75">
      <c r="A12" s="384"/>
      <c r="B12" s="419"/>
      <c r="C12" s="400" t="s">
        <v>231</v>
      </c>
      <c r="D12" s="401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1"/>
    </row>
    <row r="13" spans="1:15" ht="12.75">
      <c r="A13" s="289"/>
      <c r="B13" s="422"/>
      <c r="C13" s="423" t="s">
        <v>232</v>
      </c>
      <c r="D13" s="424"/>
      <c r="E13" s="425"/>
      <c r="F13" s="425"/>
      <c r="G13" s="425"/>
      <c r="H13" s="426"/>
      <c r="I13" s="425"/>
      <c r="J13" s="425"/>
      <c r="K13" s="425"/>
      <c r="L13" s="425"/>
      <c r="M13" s="425"/>
      <c r="N13" s="425"/>
      <c r="O13" s="427"/>
    </row>
    <row r="14" spans="1:15" ht="12.75">
      <c r="A14" s="330"/>
      <c r="B14" s="412">
        <v>1</v>
      </c>
      <c r="C14" s="428"/>
      <c r="D14" s="429"/>
      <c r="E14" s="134">
        <v>0</v>
      </c>
      <c r="F14" s="134">
        <v>0</v>
      </c>
      <c r="G14" s="134">
        <v>0</v>
      </c>
      <c r="H14" s="395">
        <f aca="true" t="shared" si="1" ref="H14:H25">E14+F14-G14</f>
        <v>0</v>
      </c>
      <c r="I14" s="134">
        <v>5</v>
      </c>
      <c r="J14" s="134"/>
      <c r="K14" s="134">
        <f>E14-J14</f>
        <v>0</v>
      </c>
      <c r="L14" s="134">
        <f>K14*I14/100+F14*I14/100/12*0</f>
        <v>0</v>
      </c>
      <c r="M14" s="134"/>
      <c r="N14" s="134">
        <f>J14+L14-M14</f>
        <v>0</v>
      </c>
      <c r="O14" s="430">
        <f>H14-N14</f>
        <v>0</v>
      </c>
    </row>
    <row r="15" spans="1:15" ht="12.75">
      <c r="A15" s="384"/>
      <c r="B15" s="419">
        <v>2</v>
      </c>
      <c r="C15" s="431"/>
      <c r="D15" s="432"/>
      <c r="E15" s="47">
        <v>0</v>
      </c>
      <c r="F15" s="47">
        <v>0</v>
      </c>
      <c r="G15" s="47">
        <v>0</v>
      </c>
      <c r="H15" s="426">
        <f t="shared" si="1"/>
        <v>0</v>
      </c>
      <c r="I15" s="426">
        <v>5</v>
      </c>
      <c r="J15" s="426"/>
      <c r="K15" s="47">
        <f aca="true" t="shared" si="2" ref="K15:K25">E15-J15</f>
        <v>0</v>
      </c>
      <c r="L15" s="47">
        <f aca="true" t="shared" si="3" ref="L15:L25">K15*I15/100+F15*I15/100/12*0</f>
        <v>0</v>
      </c>
      <c r="M15" s="426"/>
      <c r="N15" s="47">
        <f aca="true" t="shared" si="4" ref="N15:N25">J15+L15-M15</f>
        <v>0</v>
      </c>
      <c r="O15" s="433">
        <f aca="true" t="shared" si="5" ref="O15:O25">H15-N15</f>
        <v>0</v>
      </c>
    </row>
    <row r="16" spans="1:15" ht="12.75">
      <c r="A16" s="330"/>
      <c r="B16" s="391">
        <v>3</v>
      </c>
      <c r="C16" s="434"/>
      <c r="D16" s="435"/>
      <c r="E16" s="47">
        <v>0</v>
      </c>
      <c r="F16" s="47">
        <v>0</v>
      </c>
      <c r="G16" s="47">
        <v>0</v>
      </c>
      <c r="H16" s="426">
        <f t="shared" si="1"/>
        <v>0</v>
      </c>
      <c r="I16" s="47">
        <v>5</v>
      </c>
      <c r="J16" s="47"/>
      <c r="K16" s="47">
        <f t="shared" si="2"/>
        <v>0</v>
      </c>
      <c r="L16" s="47">
        <f t="shared" si="3"/>
        <v>0</v>
      </c>
      <c r="M16" s="47"/>
      <c r="N16" s="47">
        <f t="shared" si="4"/>
        <v>0</v>
      </c>
      <c r="O16" s="433">
        <f t="shared" si="5"/>
        <v>0</v>
      </c>
    </row>
    <row r="17" spans="1:15" ht="12.75">
      <c r="A17" s="330"/>
      <c r="B17" s="412">
        <v>4</v>
      </c>
      <c r="C17" s="428"/>
      <c r="D17" s="429"/>
      <c r="E17" s="134">
        <v>0</v>
      </c>
      <c r="F17" s="134">
        <v>0</v>
      </c>
      <c r="G17" s="134">
        <v>0</v>
      </c>
      <c r="H17" s="395">
        <f t="shared" si="1"/>
        <v>0</v>
      </c>
      <c r="I17" s="134">
        <v>5</v>
      </c>
      <c r="J17" s="134"/>
      <c r="K17" s="134">
        <f t="shared" si="2"/>
        <v>0</v>
      </c>
      <c r="L17" s="134">
        <f t="shared" si="3"/>
        <v>0</v>
      </c>
      <c r="M17" s="134"/>
      <c r="N17" s="134">
        <f t="shared" si="4"/>
        <v>0</v>
      </c>
      <c r="O17" s="430">
        <f t="shared" si="5"/>
        <v>0</v>
      </c>
    </row>
    <row r="18" spans="1:15" ht="12.75">
      <c r="A18" s="384"/>
      <c r="B18" s="419">
        <v>5</v>
      </c>
      <c r="C18" s="436"/>
      <c r="D18" s="435"/>
      <c r="E18" s="47">
        <v>0</v>
      </c>
      <c r="F18" s="47">
        <v>0</v>
      </c>
      <c r="G18" s="47">
        <v>0</v>
      </c>
      <c r="H18" s="426">
        <f t="shared" si="1"/>
        <v>0</v>
      </c>
      <c r="I18" s="47">
        <v>5</v>
      </c>
      <c r="J18" s="47"/>
      <c r="K18" s="47">
        <f t="shared" si="2"/>
        <v>0</v>
      </c>
      <c r="L18" s="47">
        <f t="shared" si="3"/>
        <v>0</v>
      </c>
      <c r="M18" s="47"/>
      <c r="N18" s="47">
        <f t="shared" si="4"/>
        <v>0</v>
      </c>
      <c r="O18" s="433">
        <f t="shared" si="5"/>
        <v>0</v>
      </c>
    </row>
    <row r="19" spans="1:15" ht="12.75">
      <c r="A19" s="330"/>
      <c r="B19" s="412">
        <v>6</v>
      </c>
      <c r="C19" s="436"/>
      <c r="D19" s="435"/>
      <c r="E19" s="47">
        <v>0</v>
      </c>
      <c r="F19" s="47">
        <v>0</v>
      </c>
      <c r="G19" s="47">
        <v>0</v>
      </c>
      <c r="H19" s="426">
        <f t="shared" si="1"/>
        <v>0</v>
      </c>
      <c r="I19" s="47">
        <v>5</v>
      </c>
      <c r="J19" s="47"/>
      <c r="K19" s="47">
        <f t="shared" si="2"/>
        <v>0</v>
      </c>
      <c r="L19" s="47">
        <f t="shared" si="3"/>
        <v>0</v>
      </c>
      <c r="M19" s="47"/>
      <c r="N19" s="47">
        <f t="shared" si="4"/>
        <v>0</v>
      </c>
      <c r="O19" s="433">
        <f t="shared" si="5"/>
        <v>0</v>
      </c>
    </row>
    <row r="20" spans="1:15" ht="12.75">
      <c r="A20" s="330"/>
      <c r="B20" s="391"/>
      <c r="C20" s="437" t="s">
        <v>231</v>
      </c>
      <c r="D20" s="435"/>
      <c r="E20" s="47"/>
      <c r="F20" s="438"/>
      <c r="G20" s="47"/>
      <c r="H20" s="426"/>
      <c r="I20" s="47"/>
      <c r="J20" s="47"/>
      <c r="K20" s="47"/>
      <c r="L20" s="47"/>
      <c r="M20" s="47"/>
      <c r="N20" s="47"/>
      <c r="O20" s="433"/>
    </row>
    <row r="21" spans="1:15" ht="12.75">
      <c r="A21" s="330"/>
      <c r="B21" s="412">
        <v>1</v>
      </c>
      <c r="C21" s="439"/>
      <c r="D21" s="435"/>
      <c r="E21" s="47">
        <v>0</v>
      </c>
      <c r="F21" s="438">
        <v>0</v>
      </c>
      <c r="G21" s="47">
        <v>0</v>
      </c>
      <c r="H21" s="426">
        <f t="shared" si="1"/>
        <v>0</v>
      </c>
      <c r="I21" s="47">
        <v>20</v>
      </c>
      <c r="J21" s="47"/>
      <c r="K21" s="47">
        <f t="shared" si="2"/>
        <v>0</v>
      </c>
      <c r="L21" s="47">
        <f t="shared" si="3"/>
        <v>0</v>
      </c>
      <c r="M21" s="47"/>
      <c r="N21" s="47">
        <f t="shared" si="4"/>
        <v>0</v>
      </c>
      <c r="O21" s="433">
        <f t="shared" si="5"/>
        <v>0</v>
      </c>
    </row>
    <row r="22" spans="1:15" ht="12.75">
      <c r="A22" s="330"/>
      <c r="B22" s="391">
        <v>2</v>
      </c>
      <c r="C22" s="439"/>
      <c r="D22" s="435"/>
      <c r="E22" s="47">
        <v>0</v>
      </c>
      <c r="F22" s="438">
        <v>0</v>
      </c>
      <c r="G22" s="47">
        <v>0</v>
      </c>
      <c r="H22" s="426">
        <f t="shared" si="1"/>
        <v>0</v>
      </c>
      <c r="I22" s="47">
        <v>20</v>
      </c>
      <c r="J22" s="47"/>
      <c r="K22" s="47">
        <f t="shared" si="2"/>
        <v>0</v>
      </c>
      <c r="L22" s="47">
        <f t="shared" si="3"/>
        <v>0</v>
      </c>
      <c r="M22" s="47"/>
      <c r="N22" s="47">
        <f t="shared" si="4"/>
        <v>0</v>
      </c>
      <c r="O22" s="433">
        <f t="shared" si="5"/>
        <v>0</v>
      </c>
    </row>
    <row r="23" spans="1:15" ht="12.75">
      <c r="A23" s="330"/>
      <c r="B23" s="412">
        <v>3</v>
      </c>
      <c r="C23" s="439"/>
      <c r="D23" s="435"/>
      <c r="E23" s="47">
        <v>0</v>
      </c>
      <c r="F23" s="438">
        <v>0</v>
      </c>
      <c r="G23" s="47">
        <v>0</v>
      </c>
      <c r="H23" s="426">
        <f t="shared" si="1"/>
        <v>0</v>
      </c>
      <c r="I23" s="47">
        <v>20</v>
      </c>
      <c r="J23" s="47"/>
      <c r="K23" s="47">
        <f t="shared" si="2"/>
        <v>0</v>
      </c>
      <c r="L23" s="47">
        <f t="shared" si="3"/>
        <v>0</v>
      </c>
      <c r="M23" s="47"/>
      <c r="N23" s="47">
        <f t="shared" si="4"/>
        <v>0</v>
      </c>
      <c r="O23" s="433">
        <f t="shared" si="5"/>
        <v>0</v>
      </c>
    </row>
    <row r="24" spans="1:15" ht="12.75">
      <c r="A24" s="330"/>
      <c r="B24" s="391">
        <v>4</v>
      </c>
      <c r="C24" s="439"/>
      <c r="D24" s="435"/>
      <c r="E24" s="408">
        <v>0</v>
      </c>
      <c r="F24" s="438">
        <v>0</v>
      </c>
      <c r="G24" s="47">
        <v>0</v>
      </c>
      <c r="H24" s="426">
        <f t="shared" si="1"/>
        <v>0</v>
      </c>
      <c r="I24" s="47">
        <v>20</v>
      </c>
      <c r="J24" s="47"/>
      <c r="K24" s="47">
        <f t="shared" si="2"/>
        <v>0</v>
      </c>
      <c r="L24" s="47">
        <f t="shared" si="3"/>
        <v>0</v>
      </c>
      <c r="M24" s="47"/>
      <c r="N24" s="47">
        <f t="shared" si="4"/>
        <v>0</v>
      </c>
      <c r="O24" s="433">
        <f t="shared" si="5"/>
        <v>0</v>
      </c>
    </row>
    <row r="25" spans="1:15" ht="13.5" thickBot="1">
      <c r="A25" s="330"/>
      <c r="B25" s="412">
        <v>5</v>
      </c>
      <c r="C25" s="439"/>
      <c r="D25" s="435"/>
      <c r="E25" s="440">
        <v>0</v>
      </c>
      <c r="F25" s="438">
        <v>0</v>
      </c>
      <c r="G25" s="47">
        <v>0</v>
      </c>
      <c r="H25" s="426">
        <f t="shared" si="1"/>
        <v>0</v>
      </c>
      <c r="I25" s="425">
        <v>20</v>
      </c>
      <c r="J25" s="425"/>
      <c r="K25" s="47">
        <f t="shared" si="2"/>
        <v>0</v>
      </c>
      <c r="L25" s="47">
        <f t="shared" si="3"/>
        <v>0</v>
      </c>
      <c r="M25" s="425"/>
      <c r="N25" s="47">
        <f t="shared" si="4"/>
        <v>0</v>
      </c>
      <c r="O25" s="433">
        <f t="shared" si="5"/>
        <v>0</v>
      </c>
    </row>
    <row r="26" spans="1:15" ht="13.5" thickBot="1">
      <c r="A26" s="330"/>
      <c r="B26" s="391"/>
      <c r="C26" s="437" t="s">
        <v>233</v>
      </c>
      <c r="D26" s="441"/>
      <c r="E26" s="442">
        <v>2298365</v>
      </c>
      <c r="F26" s="442">
        <f>F14+F15+F16+F17+F18+F19+F21+F22+F23+F24+F25</f>
        <v>0</v>
      </c>
      <c r="G26" s="442">
        <f>G14+G15+G16+G17+G18+G19+G21+G22+G23+G24+G25</f>
        <v>0</v>
      </c>
      <c r="H26" s="442">
        <v>2298365</v>
      </c>
      <c r="I26" s="443"/>
      <c r="J26" s="442">
        <f>J14+J15+J16+J17+J18+J19+J21+J22+J23+J24+J25</f>
        <v>0</v>
      </c>
      <c r="K26" s="442">
        <f>K14+K15+K16+K17+K18+K19+K21+K22+K23+K24+K25</f>
        <v>0</v>
      </c>
      <c r="L26" s="442">
        <f>2298365-2183447</f>
        <v>114918</v>
      </c>
      <c r="M26" s="442">
        <f>M14+M15+M16+M17+M18+M19+M21+M22+M23+M24+M25</f>
        <v>0</v>
      </c>
      <c r="N26" s="442">
        <v>114918</v>
      </c>
      <c r="O26" s="444">
        <f>H26-L26</f>
        <v>2183447</v>
      </c>
    </row>
    <row r="27" spans="1:15" ht="12.75">
      <c r="A27" s="330"/>
      <c r="B27" s="412"/>
      <c r="C27" s="445" t="s">
        <v>234</v>
      </c>
      <c r="D27" s="429"/>
      <c r="E27" s="446"/>
      <c r="F27" s="447"/>
      <c r="G27" s="426"/>
      <c r="H27" s="447"/>
      <c r="I27" s="426"/>
      <c r="J27" s="448"/>
      <c r="K27" s="448"/>
      <c r="L27" s="448"/>
      <c r="M27" s="448"/>
      <c r="N27" s="410"/>
      <c r="O27" s="449"/>
    </row>
    <row r="28" spans="1:15" ht="12.75">
      <c r="A28" s="330"/>
      <c r="B28" s="391">
        <v>1</v>
      </c>
      <c r="C28" s="450"/>
      <c r="D28" s="429"/>
      <c r="E28" s="451">
        <v>0</v>
      </c>
      <c r="F28" s="451">
        <v>0</v>
      </c>
      <c r="G28" s="451">
        <v>0</v>
      </c>
      <c r="H28" s="451">
        <v>0</v>
      </c>
      <c r="I28" s="452">
        <v>20</v>
      </c>
      <c r="J28" s="451">
        <v>0</v>
      </c>
      <c r="K28" s="451">
        <f>E28-J28</f>
        <v>0</v>
      </c>
      <c r="L28" s="451">
        <f>K28*I28/100+F28*I28/100/12*0</f>
        <v>0</v>
      </c>
      <c r="M28" s="451">
        <v>0</v>
      </c>
      <c r="N28" s="451">
        <f>J28+L28-M28</f>
        <v>0</v>
      </c>
      <c r="O28" s="453">
        <f>H28-N28</f>
        <v>0</v>
      </c>
    </row>
    <row r="29" spans="1:15" ht="12.75">
      <c r="A29" s="289"/>
      <c r="B29" s="454">
        <v>2</v>
      </c>
      <c r="C29" s="455"/>
      <c r="D29" s="407"/>
      <c r="E29" s="451"/>
      <c r="F29" s="451">
        <v>0</v>
      </c>
      <c r="G29" s="451">
        <v>0</v>
      </c>
      <c r="H29" s="451">
        <f>+E29+F29-G29</f>
        <v>0</v>
      </c>
      <c r="I29" s="452">
        <v>20</v>
      </c>
      <c r="J29" s="451"/>
      <c r="K29" s="451">
        <f>E29-J29</f>
        <v>0</v>
      </c>
      <c r="L29" s="451">
        <f>K29*I29/100+F29*I29/100/12*0</f>
        <v>0</v>
      </c>
      <c r="M29" s="451">
        <v>0</v>
      </c>
      <c r="N29" s="451">
        <f>J29+L29-M29</f>
        <v>0</v>
      </c>
      <c r="O29" s="453">
        <f>H29-N29</f>
        <v>0</v>
      </c>
    </row>
    <row r="30" spans="1:15" ht="12.75">
      <c r="A30" s="289"/>
      <c r="B30" s="406">
        <v>3</v>
      </c>
      <c r="C30" s="455"/>
      <c r="D30" s="407"/>
      <c r="E30" s="451">
        <v>0</v>
      </c>
      <c r="F30" s="451">
        <v>0</v>
      </c>
      <c r="G30" s="451">
        <v>0</v>
      </c>
      <c r="H30" s="451">
        <v>0</v>
      </c>
      <c r="I30" s="452">
        <v>20</v>
      </c>
      <c r="J30" s="451">
        <v>0</v>
      </c>
      <c r="K30" s="451">
        <f>E30-J30</f>
        <v>0</v>
      </c>
      <c r="L30" s="451">
        <f>K30*I30/100+F30*I30/100/12*0</f>
        <v>0</v>
      </c>
      <c r="M30" s="451">
        <v>0</v>
      </c>
      <c r="N30" s="451">
        <f>J30+L30-M30</f>
        <v>0</v>
      </c>
      <c r="O30" s="453">
        <f>H30-N30</f>
        <v>0</v>
      </c>
    </row>
    <row r="31" spans="1:15" ht="12.75">
      <c r="A31" s="289"/>
      <c r="B31" s="454">
        <v>4</v>
      </c>
      <c r="C31" s="455"/>
      <c r="D31" s="407"/>
      <c r="E31" s="451">
        <v>0</v>
      </c>
      <c r="F31" s="451">
        <v>0</v>
      </c>
      <c r="G31" s="451">
        <v>0</v>
      </c>
      <c r="H31" s="451">
        <v>0</v>
      </c>
      <c r="I31" s="452">
        <v>20</v>
      </c>
      <c r="J31" s="451">
        <v>0</v>
      </c>
      <c r="K31" s="451">
        <f>E31-J31</f>
        <v>0</v>
      </c>
      <c r="L31" s="451">
        <f>K31*I31/100+F31*I31/100/12*0</f>
        <v>0</v>
      </c>
      <c r="M31" s="451">
        <v>0</v>
      </c>
      <c r="N31" s="451">
        <f>J31+L31-M31</f>
        <v>0</v>
      </c>
      <c r="O31" s="453">
        <f>H31-N31</f>
        <v>0</v>
      </c>
    </row>
    <row r="32" spans="1:15" ht="13.5" thickBot="1">
      <c r="A32" s="289"/>
      <c r="B32" s="406">
        <v>5</v>
      </c>
      <c r="C32" s="455"/>
      <c r="D32" s="407"/>
      <c r="E32" s="451">
        <v>0</v>
      </c>
      <c r="F32" s="451">
        <v>0</v>
      </c>
      <c r="G32" s="451">
        <v>0</v>
      </c>
      <c r="H32" s="451">
        <v>0</v>
      </c>
      <c r="I32" s="452">
        <v>20</v>
      </c>
      <c r="J32" s="451">
        <v>0</v>
      </c>
      <c r="K32" s="451">
        <f>E32-J32</f>
        <v>0</v>
      </c>
      <c r="L32" s="451">
        <f>K32*I32/100+F32*I32/100/12*0</f>
        <v>0</v>
      </c>
      <c r="M32" s="451">
        <v>0</v>
      </c>
      <c r="N32" s="451">
        <f>J32+L32-M32</f>
        <v>0</v>
      </c>
      <c r="O32" s="453">
        <f>H32-N32</f>
        <v>0</v>
      </c>
    </row>
    <row r="33" spans="1:15" ht="13.5" thickBot="1">
      <c r="A33" s="289"/>
      <c r="B33" s="406"/>
      <c r="C33" s="456" t="s">
        <v>235</v>
      </c>
      <c r="D33" s="457"/>
      <c r="E33" s="458">
        <f>SUM(E28:E32)</f>
        <v>0</v>
      </c>
      <c r="F33" s="458">
        <f>SUM(F28:F32)</f>
        <v>0</v>
      </c>
      <c r="G33" s="458">
        <f>SUM(G28:G32)</f>
        <v>0</v>
      </c>
      <c r="H33" s="458">
        <f>SUM(H28:H32)</f>
        <v>0</v>
      </c>
      <c r="I33" s="459"/>
      <c r="J33" s="458">
        <f aca="true" t="shared" si="6" ref="J33:O33">SUM(J28:J32)</f>
        <v>0</v>
      </c>
      <c r="K33" s="458">
        <f t="shared" si="6"/>
        <v>0</v>
      </c>
      <c r="L33" s="458">
        <f t="shared" si="6"/>
        <v>0</v>
      </c>
      <c r="M33" s="458">
        <f t="shared" si="6"/>
        <v>0</v>
      </c>
      <c r="N33" s="458">
        <f t="shared" si="6"/>
        <v>0</v>
      </c>
      <c r="O33" s="460">
        <f t="shared" si="6"/>
        <v>0</v>
      </c>
    </row>
    <row r="34" spans="1:15" ht="12.75">
      <c r="A34" s="289"/>
      <c r="B34" s="454"/>
      <c r="C34" s="461" t="s">
        <v>236</v>
      </c>
      <c r="D34" s="462"/>
      <c r="E34" s="446"/>
      <c r="F34" s="447"/>
      <c r="G34" s="426"/>
      <c r="H34" s="447"/>
      <c r="I34" s="426"/>
      <c r="J34" s="448"/>
      <c r="K34" s="448"/>
      <c r="L34" s="448"/>
      <c r="M34" s="448"/>
      <c r="N34" s="463"/>
      <c r="O34" s="449"/>
    </row>
    <row r="35" spans="1:15" ht="12.75">
      <c r="A35" s="330"/>
      <c r="B35" s="391">
        <v>1</v>
      </c>
      <c r="C35" s="464" t="s">
        <v>237</v>
      </c>
      <c r="D35" s="465"/>
      <c r="E35" s="451"/>
      <c r="F35" s="438"/>
      <c r="G35" s="426">
        <v>0</v>
      </c>
      <c r="H35" s="438">
        <f>E35+F35-G35</f>
        <v>0</v>
      </c>
      <c r="I35" s="425">
        <v>20</v>
      </c>
      <c r="J35" s="425">
        <v>0</v>
      </c>
      <c r="K35" s="425">
        <f>E35-J35</f>
        <v>0</v>
      </c>
      <c r="L35" s="425">
        <f>K35*I35/100+F35*I35/100/12*0</f>
        <v>0</v>
      </c>
      <c r="M35" s="425">
        <v>0</v>
      </c>
      <c r="N35" s="410">
        <f>J35+L35-M35</f>
        <v>0</v>
      </c>
      <c r="O35" s="427">
        <f>H35-N35</f>
        <v>0</v>
      </c>
    </row>
    <row r="36" spans="1:15" ht="12.75">
      <c r="A36" s="330"/>
      <c r="B36" s="412">
        <v>2</v>
      </c>
      <c r="C36" s="464" t="s">
        <v>238</v>
      </c>
      <c r="D36" s="465"/>
      <c r="E36" s="451"/>
      <c r="F36" s="438">
        <v>0</v>
      </c>
      <c r="G36" s="426">
        <v>0</v>
      </c>
      <c r="H36" s="438">
        <f>E36+F36-G36</f>
        <v>0</v>
      </c>
      <c r="I36" s="47">
        <v>20</v>
      </c>
      <c r="J36" s="425"/>
      <c r="K36" s="425">
        <f>E36-J36</f>
        <v>0</v>
      </c>
      <c r="L36" s="425">
        <f>K36*I36/100+F36*I36/100/12*0</f>
        <v>0</v>
      </c>
      <c r="M36" s="425">
        <v>0</v>
      </c>
      <c r="N36" s="410">
        <f>J36+L36-M36</f>
        <v>0</v>
      </c>
      <c r="O36" s="427">
        <f>H36-N36</f>
        <v>0</v>
      </c>
    </row>
    <row r="37" spans="1:15" ht="12.75">
      <c r="A37" s="330"/>
      <c r="B37" s="391">
        <v>3</v>
      </c>
      <c r="C37" s="450" t="s">
        <v>239</v>
      </c>
      <c r="D37" s="429"/>
      <c r="E37" s="451">
        <v>0</v>
      </c>
      <c r="F37" s="438">
        <v>0</v>
      </c>
      <c r="G37" s="426">
        <v>0</v>
      </c>
      <c r="H37" s="438">
        <f>E37+F37-G37</f>
        <v>0</v>
      </c>
      <c r="I37" s="466">
        <v>25</v>
      </c>
      <c r="J37" s="425">
        <v>0</v>
      </c>
      <c r="K37" s="425">
        <f>E37-J37</f>
        <v>0</v>
      </c>
      <c r="L37" s="425">
        <f>K37*I37/100+F37*I37/100/12*0</f>
        <v>0</v>
      </c>
      <c r="M37" s="425">
        <v>0</v>
      </c>
      <c r="N37" s="410">
        <f>J37+L37-M37</f>
        <v>0</v>
      </c>
      <c r="O37" s="427">
        <f>H37-N37</f>
        <v>0</v>
      </c>
    </row>
    <row r="38" spans="1:15" ht="13.5" thickBot="1">
      <c r="A38" s="330"/>
      <c r="B38" s="412">
        <v>4</v>
      </c>
      <c r="C38" s="428" t="s">
        <v>257</v>
      </c>
      <c r="D38" s="429"/>
      <c r="E38" s="451">
        <v>90000</v>
      </c>
      <c r="F38" s="438">
        <v>0</v>
      </c>
      <c r="G38" s="426">
        <v>0</v>
      </c>
      <c r="H38" s="438">
        <f>E38+F38-G38</f>
        <v>90000</v>
      </c>
      <c r="I38" s="466">
        <v>25</v>
      </c>
      <c r="J38" s="425">
        <v>0</v>
      </c>
      <c r="K38" s="425">
        <f>E38-J38</f>
        <v>90000</v>
      </c>
      <c r="L38" s="425">
        <v>5000</v>
      </c>
      <c r="M38" s="425">
        <v>0</v>
      </c>
      <c r="N38" s="410">
        <f>J38+L38-M38</f>
        <v>5000</v>
      </c>
      <c r="O38" s="427">
        <f>H38-N38</f>
        <v>85000</v>
      </c>
    </row>
    <row r="39" spans="1:15" ht="13.5" thickBot="1">
      <c r="A39" s="330"/>
      <c r="B39" s="412"/>
      <c r="C39" s="437" t="s">
        <v>240</v>
      </c>
      <c r="D39" s="437"/>
      <c r="E39" s="416">
        <f>SUM(E35:E38)</f>
        <v>90000</v>
      </c>
      <c r="F39" s="416">
        <f>SUM(F35:F38)</f>
        <v>0</v>
      </c>
      <c r="G39" s="416">
        <f>SUM(G35:G38)</f>
        <v>0</v>
      </c>
      <c r="H39" s="416">
        <f>SUM(H35:H38)</f>
        <v>90000</v>
      </c>
      <c r="I39" s="467"/>
      <c r="J39" s="416">
        <f aca="true" t="shared" si="7" ref="J39:O39">SUM(J35:J38)</f>
        <v>0</v>
      </c>
      <c r="K39" s="416">
        <f t="shared" si="7"/>
        <v>90000</v>
      </c>
      <c r="L39" s="416">
        <f t="shared" si="7"/>
        <v>5000</v>
      </c>
      <c r="M39" s="416">
        <f t="shared" si="7"/>
        <v>0</v>
      </c>
      <c r="N39" s="416">
        <f t="shared" si="7"/>
        <v>5000</v>
      </c>
      <c r="O39" s="468">
        <f t="shared" si="7"/>
        <v>85000</v>
      </c>
    </row>
    <row r="40" spans="1:15" ht="13.5" thickBot="1">
      <c r="A40" s="384"/>
      <c r="B40" s="469"/>
      <c r="C40" s="470"/>
      <c r="D40" s="471"/>
      <c r="E40" s="472"/>
      <c r="F40" s="473"/>
      <c r="G40" s="474"/>
      <c r="H40" s="473"/>
      <c r="I40" s="475"/>
      <c r="J40" s="473"/>
      <c r="K40" s="473"/>
      <c r="L40" s="473"/>
      <c r="M40" s="472"/>
      <c r="N40" s="472"/>
      <c r="O40" s="364"/>
    </row>
    <row r="41" spans="1:15" ht="13.5" thickBot="1">
      <c r="A41" s="289"/>
      <c r="B41" s="497" t="s">
        <v>241</v>
      </c>
      <c r="C41" s="498"/>
      <c r="D41" s="499"/>
      <c r="E41" s="476">
        <f>E11+E26+E33+E39</f>
        <v>2388365</v>
      </c>
      <c r="F41" s="476">
        <f>F11+F26+F33+F39</f>
        <v>4600000</v>
      </c>
      <c r="G41" s="476">
        <f>G11+G26+G33+G39</f>
        <v>0</v>
      </c>
      <c r="H41" s="476">
        <f>H11+H26+H33+H39</f>
        <v>6988365</v>
      </c>
      <c r="I41" s="477"/>
      <c r="J41" s="476">
        <f aca="true" t="shared" si="8" ref="J41:O41">J11+J26+J33+J39</f>
        <v>0</v>
      </c>
      <c r="K41" s="476">
        <f t="shared" si="8"/>
        <v>90000</v>
      </c>
      <c r="L41" s="476">
        <f t="shared" si="8"/>
        <v>119918</v>
      </c>
      <c r="M41" s="476">
        <f t="shared" si="8"/>
        <v>0</v>
      </c>
      <c r="N41" s="476">
        <f t="shared" si="8"/>
        <v>119918</v>
      </c>
      <c r="O41" s="476">
        <f t="shared" si="8"/>
        <v>6868447</v>
      </c>
    </row>
    <row r="42" spans="2:15" ht="12.75">
      <c r="B42" s="1"/>
      <c r="C42" s="1"/>
      <c r="D42" s="1"/>
      <c r="E42" s="42"/>
      <c r="F42" s="42"/>
      <c r="G42" s="42"/>
      <c r="H42" s="42"/>
      <c r="I42" s="42"/>
      <c r="J42" s="42"/>
      <c r="K42" s="67"/>
      <c r="L42" s="42"/>
      <c r="M42" s="42"/>
      <c r="N42" s="42"/>
      <c r="O42" s="41"/>
    </row>
    <row r="44" ht="12.75">
      <c r="O44" s="137"/>
    </row>
  </sheetData>
  <sheetProtection/>
  <mergeCells count="2">
    <mergeCell ref="O5:O6"/>
    <mergeCell ref="B41:D41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 G</cp:lastModifiedBy>
  <cp:lastPrinted>2012-03-25T17:44:45Z</cp:lastPrinted>
  <dcterms:created xsi:type="dcterms:W3CDTF">2008-12-07T08:59:09Z</dcterms:created>
  <dcterms:modified xsi:type="dcterms:W3CDTF">2012-07-26T22:11:22Z</dcterms:modified>
  <cp:category/>
  <cp:version/>
  <cp:contentType/>
  <cp:contentStatus/>
</cp:coreProperties>
</file>