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2120" windowHeight="8700" tabRatio="887" activeTab="0"/>
  </bookViews>
  <sheets>
    <sheet name="Faqe 1" sheetId="1" r:id="rId1"/>
    <sheet name="AKTIVI" sheetId="2" r:id="rId2"/>
    <sheet name="B. pasiv" sheetId="3" r:id="rId3"/>
    <sheet name="P a sh Natyres" sheetId="4" r:id="rId4"/>
    <sheet name="Fluksi i parase met. direkte" sheetId="5" r:id="rId5"/>
    <sheet name="Ndryshim kap." sheetId="6" r:id="rId6"/>
    <sheet name="DEK. ANALIT. TAT. MBI TE ARDHUR" sheetId="7" r:id="rId7"/>
    <sheet name="BANKAT" sheetId="8" r:id="rId8"/>
    <sheet name="INV. mallra" sheetId="9" r:id="rId9"/>
    <sheet name="INV. materiale" sheetId="10" r:id="rId10"/>
    <sheet name="AMORTIZIMI 1" sheetId="11" r:id="rId11"/>
    <sheet name="Aktive-Amortizim" sheetId="12" r:id="rId12"/>
    <sheet name="Aneks STATISTIKOR" sheetId="13" r:id="rId13"/>
    <sheet name="Ndarja sipas AKTIVITETIT" sheetId="14" r:id="rId14"/>
    <sheet name="INVRNTARI I AUTOMJETEVE" sheetId="15" r:id="rId15"/>
    <sheet name="Faqe Fundit" sheetId="16" r:id="rId16"/>
    <sheet name="List llogari" sheetId="17" r:id="rId17"/>
  </sheets>
  <definedNames>
    <definedName name="_xlnm.Print_Area" localSheetId="1">'AKTIVI'!$A$1:$E$53</definedName>
    <definedName name="_xlnm.Print_Area" localSheetId="10">'AMORTIZIMI 1'!$A$1:$J$19</definedName>
    <definedName name="_xlnm.Print_Area" localSheetId="12">'Aneks STATISTIKOR'!$A$1:$J$72</definedName>
    <definedName name="_xlnm.Print_Area" localSheetId="2">'B. pasiv'!$A$1:$E$54</definedName>
    <definedName name="_xlnm.Print_Area" localSheetId="15">'Faqe Fundit'!$A$1:$F$38</definedName>
    <definedName name="_xlnm.Print_Area" localSheetId="8">'INV. mallra'!$A$1:$F$120</definedName>
    <definedName name="_xlnm.Print_Area" localSheetId="9">'INV. materiale'!$A$1:$F$29</definedName>
    <definedName name="_xlnm.Print_Area" localSheetId="14">'INVRNTARI I AUTOMJETEVE'!$A$1:$F$19</definedName>
    <definedName name="_xlnm.Print_Area" localSheetId="3">'P a sh Natyres'!$A$1:$D$25</definedName>
    <definedName name="_xlnm.Print_Titles" localSheetId="8">'INV. mallra'!$1:$7</definedName>
  </definedNames>
  <calcPr fullCalcOnLoad="1"/>
</workbook>
</file>

<file path=xl/comments2.xml><?xml version="1.0" encoding="utf-8"?>
<comments xmlns="http://schemas.openxmlformats.org/spreadsheetml/2006/main">
  <authors>
    <author>Eternum</author>
  </authors>
  <commentList>
    <comment ref="B32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Ky ze perdoret vetem ne pasqyrat financiare te pakonsoliduara
</t>
        </r>
      </text>
    </comment>
  </commentList>
</comments>
</file>

<file path=xl/comments4.xml><?xml version="1.0" encoding="utf-8"?>
<comments xmlns="http://schemas.openxmlformats.org/spreadsheetml/2006/main">
  <authors>
    <author>Eternum</author>
  </authors>
  <commentList>
    <comment ref="B7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PG  produkt I gatshem
PP prodhim ne proces
 71
</t>
        </r>
      </text>
    </comment>
    <comment ref="B9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pagat e personelit
shpenz per sigurimet shoqerore dhe shendetesore
641-648 644</t>
        </r>
      </text>
    </comment>
    <comment ref="B5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701  705</t>
        </r>
      </text>
    </comment>
    <comment ref="B6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702  708
</t>
        </r>
      </text>
    </comment>
    <comment ref="B8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601-608x</t>
        </r>
      </text>
    </comment>
    <comment ref="B10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68x</t>
        </r>
      </text>
    </comment>
    <comment ref="B11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61-63</t>
        </r>
      </text>
    </comment>
    <comment ref="B14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761   661
</t>
        </r>
      </text>
    </comment>
    <comment ref="B15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762   662</t>
        </r>
      </text>
    </comment>
    <comment ref="B17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763  764  765  664  665</t>
        </r>
      </text>
    </comment>
    <comment ref="B18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767   667</t>
        </r>
      </text>
    </comment>
    <comment ref="B19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769  669</t>
        </r>
      </text>
    </comment>
    <comment ref="B20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768    668</t>
        </r>
      </text>
    </comment>
    <comment ref="B23" authorId="0">
      <text>
        <r>
          <rPr>
            <b/>
            <sz val="8"/>
            <rFont val="Tahoma"/>
            <family val="0"/>
          </rPr>
          <t>Eternum:</t>
        </r>
        <r>
          <rPr>
            <sz val="8"/>
            <rFont val="Tahoma"/>
            <family val="0"/>
          </rPr>
          <t xml:space="preserve">
69</t>
        </r>
      </text>
    </comment>
  </commentList>
</comments>
</file>

<file path=xl/comments9.xml><?xml version="1.0" encoding="utf-8"?>
<comments xmlns="http://schemas.openxmlformats.org/spreadsheetml/2006/main">
  <authors>
    <author>CHANGE_ME1</author>
  </authors>
  <commentList>
    <comment ref="C110" authorId="0">
      <text>
        <r>
          <rPr>
            <b/>
            <sz val="8"/>
            <rFont val="Tahoma"/>
            <family val="0"/>
          </rPr>
          <t>CHANGE_ME1:</t>
        </r>
        <r>
          <rPr>
            <sz val="8"/>
            <rFont val="Tahoma"/>
            <family val="0"/>
          </rPr>
          <t xml:space="preserve">
Te saktesohet njesia matese: mund te jene koli
ose ml (sqaro)</t>
        </r>
      </text>
    </comment>
  </commentList>
</comments>
</file>

<file path=xl/sharedStrings.xml><?xml version="1.0" encoding="utf-8"?>
<sst xmlns="http://schemas.openxmlformats.org/spreadsheetml/2006/main" count="1210" uniqueCount="795">
  <si>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</si>
  <si>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</si>
  <si>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</si>
  <si>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</si>
  <si>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</si>
  <si>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</si>
  <si>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</si>
  <si>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</si>
  <si>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</si>
  <si>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</si>
  <si>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</si>
  <si>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</si>
  <si>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</si>
  <si>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</si>
  <si>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</si>
  <si>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</si>
  <si>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26)</t>
  </si>
  <si>
    <t>27)</t>
  </si>
  <si>
    <t>Humbja</t>
  </si>
  <si>
    <t>Fitimi</t>
  </si>
  <si>
    <t>28)</t>
  </si>
  <si>
    <t>Nr.</t>
  </si>
  <si>
    <t>EMERTIMI</t>
  </si>
  <si>
    <t>CMIMI</t>
  </si>
  <si>
    <t>T  O  T  A  L  I</t>
  </si>
  <si>
    <t>D E K L A R U E S I</t>
  </si>
  <si>
    <t>LLOJI</t>
  </si>
  <si>
    <t>Kapaciteti ne
TON</t>
  </si>
  <si>
    <t>TARGA</t>
  </si>
  <si>
    <t>Vlefta Fillestare
ne leke</t>
  </si>
  <si>
    <t>DEKLARATA ANALITIKE PER</t>
  </si>
  <si>
    <t>Numri i Vendosjes se Dokumentave (NVD)</t>
  </si>
  <si>
    <t>TATIMIN MBI TE ARDHURAT</t>
  </si>
  <si>
    <t xml:space="preserve">          ( Vetem per perdorim zyrtar )</t>
  </si>
  <si>
    <t xml:space="preserve">  Periudha tatimore</t>
  </si>
  <si>
    <t>Sipas pasqyres</t>
  </si>
  <si>
    <t xml:space="preserve">E M E R T I M I </t>
  </si>
  <si>
    <t xml:space="preserve"> financiare</t>
  </si>
  <si>
    <t xml:space="preserve">           Fiskale</t>
  </si>
  <si>
    <t>Totali i te ardhurave</t>
  </si>
  <si>
    <t>1)</t>
  </si>
  <si>
    <t>2)</t>
  </si>
  <si>
    <t>SASIA GJENDJE NE NJESI me 31.12.2011</t>
  </si>
  <si>
    <t>MATERIALIT SIPAS KOSTOS SE</t>
  </si>
  <si>
    <t>Totali i shpenzimeve</t>
  </si>
  <si>
    <t>Total shpenzimet e pazbritshme sipas ligjit (neni 21):</t>
  </si>
  <si>
    <t>[a]kosto e blerjes dhe e permirsimit per te tokes dhe te truallit</t>
  </si>
  <si>
    <t>[b]kosto e blerjes dhe e permirsimit per aktive objekt amortizimi</t>
  </si>
  <si>
    <t xml:space="preserve">[c]zmadhimi i kapitalit themeltar te shoqerise ose kontributit </t>
  </si>
  <si>
    <t>8)</t>
  </si>
  <si>
    <t xml:space="preserve">    te sejcilit person ne ortakeri</t>
  </si>
  <si>
    <t>[c]vlera e shperblimeve ne natyre</t>
  </si>
  <si>
    <t>9)</t>
  </si>
  <si>
    <t>[d]kontributet vullnetare te pensioneve</t>
  </si>
  <si>
    <t>[dh]dividentet e deklaruar dhe ndarja e fitimit</t>
  </si>
  <si>
    <t>[e]interesat e paguara mbi interesin maksimal te kredise te caktuar</t>
  </si>
  <si>
    <t xml:space="preserve">    nga Banka e Shqiperise</t>
  </si>
  <si>
    <t>[e]gjobat,kamat-vonesat dhe kushtet e tjera penale</t>
  </si>
  <si>
    <t>[f]krijimi ose rritja e rezervave e fondeve te tjera</t>
  </si>
  <si>
    <t>[g]tatim mbi te ardhurat personale,akciza,tatim mbi fitimi</t>
  </si>
  <si>
    <t xml:space="preserve">    dhe tatim mbi vleren e shtuar te zbritshme</t>
  </si>
  <si>
    <t>[gj]shpenzimet e perfaqsimit,pritje percjellje</t>
  </si>
  <si>
    <t>[h]shpenzimet e konsumit personal</t>
  </si>
  <si>
    <t>[i]shpenzime te cilat tejkalojne kufijte e percaktuar me ligj</t>
  </si>
  <si>
    <t>[j]shpenzime per dhurata</t>
  </si>
  <si>
    <t>[k]cdo lloj shpenzimi,masa e te cilit nuk vertetohet me dokumenta</t>
  </si>
  <si>
    <t>[l]interesi I paguar kur huaja dhe parapagimet tejkalojne</t>
  </si>
  <si>
    <t xml:space="preserve">   kater here kapitalin themelor</t>
  </si>
  <si>
    <t>[ll]nese baza e amortizimit eshte nje shume negative</t>
  </si>
  <si>
    <t>[m]shpenzime per sherbime teknike,konsulence,manaxhim te</t>
  </si>
  <si>
    <t xml:space="preserve">    palikujduara brenda periudhes tatimore</t>
  </si>
  <si>
    <t>[n]amortizim nga rivleresimi I aktiveve te qendrushme</t>
  </si>
  <si>
    <t>Rezultati I Vitit Ushtrimor :</t>
  </si>
  <si>
    <t>Humbja per tu mbartur nga 1 vit me pare</t>
  </si>
  <si>
    <t>29)</t>
  </si>
  <si>
    <t>Humbja per tu mbartur nga 2 vite me pare</t>
  </si>
  <si>
    <t>30)</t>
  </si>
  <si>
    <t>Humbja per tu mbartur nga 3 vitr me pare</t>
  </si>
  <si>
    <t>31)</t>
  </si>
  <si>
    <t>Shuma e humbjes per tu mbartur ne vitin ushtrimor</t>
  </si>
  <si>
    <t>32)</t>
  </si>
  <si>
    <t>33)</t>
  </si>
  <si>
    <t>Shuma e humbjeve qe nuk mbarten per efekt fiskal</t>
  </si>
  <si>
    <t>34)</t>
  </si>
  <si>
    <t>Fitimi I tatushem</t>
  </si>
  <si>
    <t>35)</t>
  </si>
  <si>
    <t>Tatimi I fitimit te llogaritur</t>
  </si>
  <si>
    <t>36)</t>
  </si>
  <si>
    <t>Zbritje nga fitimi (rezervat ligjore)</t>
  </si>
  <si>
    <t>37)</t>
  </si>
  <si>
    <t>38)</t>
  </si>
  <si>
    <t>Fitimi neto per tu shperndare nga periudha ushtrimore</t>
  </si>
  <si>
    <t>39)</t>
  </si>
  <si>
    <t>Fitimi neto per tu shperndare nga vitet e kaluara</t>
  </si>
  <si>
    <t>40)</t>
  </si>
  <si>
    <t>Shtese kapitali nga fitimi</t>
  </si>
  <si>
    <t>41)</t>
  </si>
  <si>
    <t>Dividente per tu shperndare</t>
  </si>
  <si>
    <t>42)</t>
  </si>
  <si>
    <t>Tatimi mbi dividentin I llogaritur</t>
  </si>
  <si>
    <t>43)</t>
  </si>
  <si>
    <t>Llogaritja e Amortizimit</t>
  </si>
  <si>
    <t>Ne total llogaritja e amortizimit vjetor =(a+b+c+d)</t>
  </si>
  <si>
    <t>44)</t>
  </si>
  <si>
    <t>45)</t>
  </si>
  <si>
    <t>a.Ndertesa e makineri afat gjate</t>
  </si>
  <si>
    <t>46)</t>
  </si>
  <si>
    <t>47)</t>
  </si>
  <si>
    <t>b.Aktive te patrupezuara</t>
  </si>
  <si>
    <t>48)</t>
  </si>
  <si>
    <t>49)</t>
  </si>
  <si>
    <t>c.Kompjuterat dhe sisteme informacioni</t>
  </si>
  <si>
    <t>50)</t>
  </si>
  <si>
    <t>51)</t>
  </si>
  <si>
    <t>d.Te gjitha aktivet e tjera te aktivitetit</t>
  </si>
  <si>
    <t>52)</t>
  </si>
  <si>
    <t>53)</t>
  </si>
  <si>
    <t>Tatimi I mbajtur ne burim ne zbatim te nenit 33</t>
  </si>
  <si>
    <t>54)</t>
  </si>
  <si>
    <t>Deklaroj nen pergjegjesine time qe informacioni I mesiperm eshte I plote dhe I sakte</t>
  </si>
  <si>
    <t>DEKLARAT</t>
  </si>
  <si>
    <t>USHTRIMI I MBYLLUR</t>
  </si>
  <si>
    <t>USHTRIMI  PARAARDHES</t>
  </si>
  <si>
    <t>I</t>
  </si>
  <si>
    <t>II</t>
  </si>
  <si>
    <t>III</t>
  </si>
  <si>
    <t>Nr</t>
  </si>
  <si>
    <t>A</t>
  </si>
  <si>
    <t>A  K T I V I</t>
  </si>
  <si>
    <t>B</t>
  </si>
  <si>
    <t>Ndertesa</t>
  </si>
  <si>
    <t>Mjete transporti</t>
  </si>
  <si>
    <t>AKTIVET AFATSHKURTRA</t>
  </si>
  <si>
    <t>a)</t>
  </si>
  <si>
    <t>Derivatet</t>
  </si>
  <si>
    <t>b)</t>
  </si>
  <si>
    <t>Totali</t>
  </si>
  <si>
    <t>c)</t>
  </si>
  <si>
    <t>d)</t>
  </si>
  <si>
    <t>Inventari</t>
  </si>
  <si>
    <t>ç)</t>
  </si>
  <si>
    <t>Produkte te gatshme</t>
  </si>
  <si>
    <t>Aktivet biologjike afatshkurtra</t>
  </si>
  <si>
    <t>Aktivet Afatgjata</t>
  </si>
  <si>
    <t>Investimet financiare afatgjata</t>
  </si>
  <si>
    <t>Aktive afatgjata materiale</t>
  </si>
  <si>
    <t>Toka</t>
  </si>
  <si>
    <t>Aktive biologjike afatgjata</t>
  </si>
  <si>
    <t>Aktive afatgjata jomateriale</t>
  </si>
  <si>
    <t>Shpenzimet e zhvillimit</t>
  </si>
  <si>
    <t>Kthimet/Ripagesat e huave afatgjata</t>
  </si>
  <si>
    <t>Provizionet afatshkurtra</t>
  </si>
  <si>
    <t>Hua , bono dhe detyrime nga qeraja financiare</t>
  </si>
  <si>
    <t>Bonot e konvertueshme</t>
  </si>
  <si>
    <t>Provizione afatgjata</t>
  </si>
  <si>
    <t>Kapitali aksionar</t>
  </si>
  <si>
    <t>Primi I aksionit</t>
  </si>
  <si>
    <t>Rezerva statutore</t>
  </si>
  <si>
    <t>Rezerva ligjore</t>
  </si>
  <si>
    <t>Rezerva te tjera</t>
  </si>
  <si>
    <t>Fitimi (humbja) e vitit financiar</t>
  </si>
  <si>
    <t>Pershkrimi</t>
  </si>
  <si>
    <t>Llogarite korrensponduese</t>
  </si>
  <si>
    <t>Shitjet neto</t>
  </si>
  <si>
    <t>701  705</t>
  </si>
  <si>
    <t>708/1 73 75 77</t>
  </si>
  <si>
    <t>601   605</t>
  </si>
  <si>
    <t>681/1   687</t>
  </si>
  <si>
    <t>767   667</t>
  </si>
  <si>
    <t>764  668  665</t>
  </si>
  <si>
    <t>Fitimi ( humbja ) para tatimit</t>
  </si>
  <si>
    <t>Shpenzimet e tatimit mbi fitimin 10%</t>
  </si>
  <si>
    <t>Interesi I paguar</t>
  </si>
  <si>
    <t>Blerja e aktiveve afatgjata materiale</t>
  </si>
  <si>
    <t>Te ardhura nga shitja e paisjeve</t>
  </si>
  <si>
    <t>Interesi I arketuar</t>
  </si>
  <si>
    <t>Te ardhurat nga emetimi I kapitalit aksionar</t>
  </si>
  <si>
    <t>Te ardhurat nga huamarjet afatgjata</t>
  </si>
  <si>
    <t>Pagesat e detyrimeve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</si>
  <si>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</si>
  <si>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</si>
  <si>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</si>
  <si>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</si>
  <si>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Pasqyra e ndryshimeve ne kapital</t>
  </si>
  <si>
    <t>Aksione te thesarit</t>
  </si>
  <si>
    <t>Rezerva ligjore statutore</t>
  </si>
  <si>
    <t>Fitimi I pashperndare</t>
  </si>
  <si>
    <t>TOTALI</t>
  </si>
  <si>
    <t>Efekti I ndryshimeve ne politikat kontabel</t>
  </si>
  <si>
    <t>Pozicioni I rregulluar</t>
  </si>
  <si>
    <t>Fitimi neto per periudhen kontabel</t>
  </si>
  <si>
    <t>Dividentet e paguar</t>
  </si>
  <si>
    <t xml:space="preserve">Nr llog </t>
  </si>
  <si>
    <t>Kapitali I paguar</t>
  </si>
  <si>
    <t>Kap. I nenshkruar I papaguar</t>
  </si>
  <si>
    <t>Prime lidhur me kap</t>
  </si>
  <si>
    <t>Fitimi/humbja e pashperndare</t>
  </si>
  <si>
    <t>Rezultati I ushtrimit</t>
  </si>
  <si>
    <t>Instalime teknike makineri paisje</t>
  </si>
  <si>
    <t>te tjera AAGJ materiale</t>
  </si>
  <si>
    <t>AAGJ materiale ne proces</t>
  </si>
  <si>
    <t>Aksione te shoqerive te kontrolluara</t>
  </si>
  <si>
    <t>Huadhenie afatgjate</t>
  </si>
  <si>
    <t>te drejta te tjera afatgjata</t>
  </si>
  <si>
    <t>281/2</t>
  </si>
  <si>
    <t>per ndertesat</t>
  </si>
  <si>
    <t>281/3</t>
  </si>
  <si>
    <t>Per instalimet teknike makinerite</t>
  </si>
  <si>
    <t>281/5</t>
  </si>
  <si>
    <t>per mjetet e transportit</t>
  </si>
  <si>
    <t>281/8</t>
  </si>
  <si>
    <t>per te tjera AAGJ materiale</t>
  </si>
  <si>
    <t>296/1</t>
  </si>
  <si>
    <t>?</t>
  </si>
  <si>
    <t>Materiale te para</t>
  </si>
  <si>
    <t>Mallra</t>
  </si>
  <si>
    <t>Zhvleresimi I mallrave dhe produkteve per shitje</t>
  </si>
  <si>
    <t>Furnitore per mallra produkte e sherbime</t>
  </si>
  <si>
    <t>premtim pagesa te pagueshme</t>
  </si>
  <si>
    <t>Furnitore per Aagjata</t>
  </si>
  <si>
    <t>Furnitore per fatura te pamberitura</t>
  </si>
  <si>
    <t>Kliente per mallra produkte e sherbime</t>
  </si>
  <si>
    <t>Premtim pagesa te arketueshme</t>
  </si>
  <si>
    <t>Paga e shperblime</t>
  </si>
  <si>
    <t>Paradhenie per punonjesit</t>
  </si>
  <si>
    <t>Sig shoq dhe shend</t>
  </si>
  <si>
    <t>Organizata te tjera shoqerore</t>
  </si>
  <si>
    <t>TAP</t>
  </si>
  <si>
    <t>Tatim mbi fitimin</t>
  </si>
  <si>
    <t>445/3</t>
  </si>
  <si>
    <t>Shteti TVSH per tu paguar</t>
  </si>
  <si>
    <t>445/4</t>
  </si>
  <si>
    <t>Shteti TVSH per tu marre</t>
  </si>
  <si>
    <t>445/6</t>
  </si>
  <si>
    <t>Shteti TVSH e zbritshme</t>
  </si>
  <si>
    <t>445/7</t>
  </si>
  <si>
    <t>Shteti TVSH e pagueshme</t>
  </si>
  <si>
    <t>445/8</t>
  </si>
  <si>
    <t>Rezerva ligjore e krijuar</t>
  </si>
  <si>
    <t>Shteti TVSH per tu rregulluar</t>
  </si>
  <si>
    <t>te drejta dhe detyrime ndaj pjestareve te tjere te grupit</t>
  </si>
  <si>
    <t>te drejta ndaj pronareve per kapitalin e nenshkruar</t>
  </si>
  <si>
    <t>Dividente per tu paguar</t>
  </si>
  <si>
    <t>Provizionet</t>
  </si>
  <si>
    <t>blerjet e letrave me vlere</t>
  </si>
  <si>
    <t>grande</t>
  </si>
  <si>
    <t>Debitore te tjere , kreditore te tjere</t>
  </si>
  <si>
    <t>Huamarjet afatgjata</t>
  </si>
  <si>
    <t>Shpenzime te llogaritura</t>
  </si>
  <si>
    <t>Interesa pasive te llogaritura</t>
  </si>
  <si>
    <t>Shpenzime te periudhave te ardhme</t>
  </si>
  <si>
    <t>Te ardhura te llogaritura</t>
  </si>
  <si>
    <t>Te ardhura te periudhave te ardhme</t>
  </si>
  <si>
    <t>Zhvleresim I te drejtave dhe detyrimeve</t>
  </si>
  <si>
    <t>Vlera monetare ne tranzit</t>
  </si>
  <si>
    <t>Vlera monetare ne banke</t>
  </si>
  <si>
    <t>Vlera monetare ne arke</t>
  </si>
  <si>
    <t>letra me vlere te blera</t>
  </si>
  <si>
    <t>Zhvleresimi I letrave me vlere</t>
  </si>
  <si>
    <t>MOTOSHARA BENZINE</t>
  </si>
  <si>
    <t>cope</t>
  </si>
  <si>
    <t>PJESE VEGLASH</t>
  </si>
  <si>
    <t>VEGLA DORE KOPSHTARIE</t>
  </si>
  <si>
    <t>GJENERATOR</t>
  </si>
  <si>
    <t>FSHESA ME KORENT</t>
  </si>
  <si>
    <t>FREZE KORESE</t>
  </si>
  <si>
    <t>MOTORSHARA GERSHERE</t>
  </si>
  <si>
    <t>MATER PROMORC</t>
  </si>
  <si>
    <t>FG 230 D-AS 51</t>
  </si>
  <si>
    <t>FG 150 D-BT 52</t>
  </si>
  <si>
    <t>TRUP GJENERATORI 3.5 kw</t>
  </si>
  <si>
    <t>TRUP GJENERATORI 4.2 kw</t>
  </si>
  <si>
    <t>5 ct GJ 6.5 5kvA 220</t>
  </si>
  <si>
    <t>MULLI X 12&lt;2.5</t>
  </si>
  <si>
    <t>VIBETA VIRJO VN 45</t>
  </si>
  <si>
    <t>VEGLA ELEKTROMEKANIKE</t>
  </si>
  <si>
    <t>KORRESE BARI</t>
  </si>
  <si>
    <t>POMPE LAVAZHOJE</t>
  </si>
  <si>
    <t>HOBI G160</t>
  </si>
  <si>
    <t>POMPE SPERKATJE LT22</t>
  </si>
  <si>
    <t>MBESHTETES POMPE SPERKATJE</t>
  </si>
  <si>
    <t>FREZ MOTOR ORSETA</t>
  </si>
  <si>
    <t>GX 160 QMQU</t>
  </si>
  <si>
    <t>SHTRYDHESE RRUSHI</t>
  </si>
  <si>
    <t>3.5 KVA+GX 160</t>
  </si>
  <si>
    <t>PJESE PER VEGLA</t>
  </si>
  <si>
    <t>OMIX MULLI BLUARJE</t>
  </si>
  <si>
    <t>FREZA</t>
  </si>
  <si>
    <t>SET TRAPANO + EGUR</t>
  </si>
  <si>
    <t>SET SHARRE + ZMERIL</t>
  </si>
  <si>
    <t>SET ME 2 EGUR</t>
  </si>
  <si>
    <t>TRAPANO ME BATERI</t>
  </si>
  <si>
    <t>TRAPANO DORE</t>
  </si>
  <si>
    <t>ELEKTROGUR</t>
  </si>
  <si>
    <t>FREZE DORE</t>
  </si>
  <si>
    <t>ASPIRATOR GJETHESH</t>
  </si>
  <si>
    <t>SHARRE ME ZINXHIR</t>
  </si>
  <si>
    <t>KOMPLETPUNTO</t>
  </si>
  <si>
    <t>DISQE PRERJE</t>
  </si>
  <si>
    <t>PISTOLETE AJRI</t>
  </si>
  <si>
    <t>TRAPANO PNEUMATIK</t>
  </si>
  <si>
    <t>ZMERILUES</t>
  </si>
  <si>
    <t>FREZA DORE</t>
  </si>
  <si>
    <t>SHARRE PRERJE</t>
  </si>
  <si>
    <t>PUNTO SHPIMI</t>
  </si>
  <si>
    <t>MOTORSHARRA HVA 236</t>
  </si>
  <si>
    <t>MOTORSHARRA HVA 365</t>
  </si>
  <si>
    <t>GJENERATOR MASTER RS 2.2kvA</t>
  </si>
  <si>
    <t>GJENERATOR MASTER RS 3.5kvA</t>
  </si>
  <si>
    <t>GJENERATOR MASTER RS 4.2kvA</t>
  </si>
  <si>
    <t>GJENERATOR MASTER RS 10kvA</t>
  </si>
  <si>
    <t>GJENERATOR MASTER RS 13.5kvA</t>
  </si>
  <si>
    <t>ZINXHIRE SHARRE</t>
  </si>
  <si>
    <t>PISTONA MOTORSHARRE</t>
  </si>
  <si>
    <t>KAVO FREKSIBEL</t>
  </si>
  <si>
    <t>GEM 25 EV-2RS</t>
  </si>
  <si>
    <t>LGMT 2/0.4</t>
  </si>
  <si>
    <t>KUSHINETA</t>
  </si>
  <si>
    <t>(____Kastriot CARCANI___)</t>
  </si>
  <si>
    <t>Blerje  / shpenzime  te materialeve</t>
  </si>
  <si>
    <t>Blerje  / shpenzime  mallrash, sherbimesh</t>
  </si>
  <si>
    <t>Qera</t>
  </si>
  <si>
    <t>Mirmbajtje dhe riparime</t>
  </si>
  <si>
    <t>Sigurime</t>
  </si>
  <si>
    <t>Honorare</t>
  </si>
  <si>
    <t>Publicitet reklama</t>
  </si>
  <si>
    <t>Shpenzime per sherbimet bankare</t>
  </si>
  <si>
    <t>Taksa dhe tarifa vendore</t>
  </si>
  <si>
    <t>Tatime te tjera</t>
  </si>
  <si>
    <t>Pagat dhe shperblimet per personelin</t>
  </si>
  <si>
    <t>Sig. shoq dhe shend</t>
  </si>
  <si>
    <t>Kontribute dhe kuota te tjera per personelin</t>
  </si>
  <si>
    <t>gjoba dhe demshperblime</t>
  </si>
  <si>
    <t>shpenzime te tjera</t>
  </si>
  <si>
    <t>Humbje nga shitja e letrave me vlere</t>
  </si>
  <si>
    <t>Shpenzime per interesa</t>
  </si>
  <si>
    <t>Shpenzime financiare te tjera</t>
  </si>
  <si>
    <t>Humbje nga kembimet dhe perkthimet valutore</t>
  </si>
  <si>
    <t>681/1</t>
  </si>
  <si>
    <t>Amortizimet e AAgjata</t>
  </si>
  <si>
    <t>Provizione per zhvleresimin e AF</t>
  </si>
  <si>
    <t>Shpenzime te tjera</t>
  </si>
  <si>
    <t>Tatimi mbi Fitimin</t>
  </si>
  <si>
    <t>Shitje e produkteve te gatshme</t>
  </si>
  <si>
    <t>Shitje mallrash</t>
  </si>
  <si>
    <t>708/1</t>
  </si>
  <si>
    <t>Ndryshimi I gjendjes PP dhe PG</t>
  </si>
  <si>
    <t>Prodhimi I AA materiale</t>
  </si>
  <si>
    <t>Te ardhura nga grandet</t>
  </si>
  <si>
    <t>te ardhura te tjera</t>
  </si>
  <si>
    <t>Fitim nga rivleresimi I letrave me vlere</t>
  </si>
  <si>
    <t>te ardhura nga interesat</t>
  </si>
  <si>
    <t>Te ardhura nga rivleresimi/shitja e aktiveve</t>
  </si>
  <si>
    <t>transferim shpenzimesh</t>
  </si>
  <si>
    <t xml:space="preserve">Makineri dhe paisje  </t>
  </si>
  <si>
    <t>Totali 2</t>
  </si>
  <si>
    <t>Totali 3</t>
  </si>
  <si>
    <t>Totali 4</t>
  </si>
  <si>
    <t>Totali 1</t>
  </si>
  <si>
    <t>TOTALI I AKTIVEVE AFATGJATA (II)</t>
  </si>
  <si>
    <t>TOTALI I AKTIVEVE AFATSHKURTRA (I)</t>
  </si>
  <si>
    <t xml:space="preserve">  DETYRIMET AFATGJATA</t>
  </si>
  <si>
    <t>TOTALI I DETYRYMEVE AFATSHKURTRA (I)</t>
  </si>
  <si>
    <t>TOTALI DETYRIMEVE  AFATGJATA (II)</t>
  </si>
  <si>
    <t>TOTALI I DETYRIMEVE</t>
  </si>
  <si>
    <t>KAPITALI</t>
  </si>
  <si>
    <t>TOTALI I KAPITALIT (III)</t>
  </si>
  <si>
    <t>TOTALI I DETYRIMEVE DHE I KAPITALIT</t>
  </si>
  <si>
    <t>-</t>
  </si>
  <si>
    <t>Nr Rregj Tregt</t>
  </si>
  <si>
    <t>Pasqyra financiare</t>
  </si>
  <si>
    <t>□</t>
  </si>
  <si>
    <t>Individuale</t>
  </si>
  <si>
    <t>Rrumbullakimi</t>
  </si>
  <si>
    <r>
      <t>T</t>
    </r>
    <r>
      <rPr>
        <sz val="10"/>
        <rFont val="Arial"/>
        <family val="0"/>
      </rPr>
      <t>ë</t>
    </r>
    <r>
      <rPr>
        <i/>
        <sz val="10"/>
        <rFont val="Arial"/>
        <family val="2"/>
      </rPr>
      <t xml:space="preserve"> dhëna identifikuese</t>
    </r>
  </si>
  <si>
    <t>Të dhëna të tjera</t>
  </si>
  <si>
    <t>Të konsoliduara</t>
  </si>
  <si>
    <t>Periudha Kontabël</t>
  </si>
  <si>
    <t>PASQYRAT FINANCIARE</t>
  </si>
  <si>
    <t>( Mbeshtetur ne Ligjin nr. 9228 , date 29/04/2004 " Per Kontabilitetin dhe Pasqyrat Financiare",</t>
  </si>
  <si>
    <t>te ndryshuar, dhe ne Standartet Kombetare te Kontabiliteti  - SKK 2 )</t>
  </si>
  <si>
    <r>
      <t>Aktivet Monetare</t>
    </r>
    <r>
      <rPr>
        <sz val="10"/>
        <rFont val="Arial"/>
        <family val="2"/>
      </rPr>
      <t xml:space="preserve"> </t>
    </r>
  </si>
  <si>
    <t>Derivate dhe Aktive Financiare të mbajtura për tregtim</t>
  </si>
  <si>
    <t>Aktivet e mbajtura për tregtim</t>
  </si>
  <si>
    <t>Aktive të tjera financiare afatshkurtra</t>
  </si>
  <si>
    <t>Llogari  / Kërkesa të arkëtueshme</t>
  </si>
  <si>
    <t>Llogari  / Kërkesa të tjera të arkëtueshme</t>
  </si>
  <si>
    <t>Instrumenta të tjera  borxhi</t>
  </si>
  <si>
    <t>Investime të tjera financiare</t>
  </si>
  <si>
    <t>Lëndët e para</t>
  </si>
  <si>
    <t>Prodhim në proces</t>
  </si>
  <si>
    <t>Produkte të gatshme</t>
  </si>
  <si>
    <t xml:space="preserve">Mallra për rishitje </t>
  </si>
  <si>
    <t>Parapagesat për furnizime</t>
  </si>
  <si>
    <t>Aktivet afatshkurtra të mbajtura për shitje</t>
  </si>
  <si>
    <t>Parapagimet dhe shpenzimet e shtyra</t>
  </si>
  <si>
    <t>Pjesmarrje të tjera në njësi të kontrolluara</t>
  </si>
  <si>
    <t>Aksione dhe investime të tjera në pjesëmarje</t>
  </si>
  <si>
    <t>Aksione dhe letra të tjera me vlerë</t>
  </si>
  <si>
    <t>Llogari/Kërkesa të arkëtueshme afatgjata</t>
  </si>
  <si>
    <t>Ndërtesa</t>
  </si>
  <si>
    <t>Aktive të tjera afatgjata jomateriale</t>
  </si>
  <si>
    <t xml:space="preserve">Aktive të tjera afatgjata materiale(me vlerë kontabile)  </t>
  </si>
  <si>
    <t>Emri i mirë</t>
  </si>
  <si>
    <t>Kapital aksionar i papaguar</t>
  </si>
  <si>
    <t xml:space="preserve">Aktive të tjera afatgjata </t>
  </si>
  <si>
    <t>TOTALI I AKTIVEVE  (I+II)</t>
  </si>
  <si>
    <t>DETYRIMET DHE KAPITALI</t>
  </si>
  <si>
    <t>Derivativët</t>
  </si>
  <si>
    <t>Huamarjet</t>
  </si>
  <si>
    <t>Huatë dhe obligacionet afatshkurtra</t>
  </si>
  <si>
    <t>Bono të konvertueshme</t>
  </si>
  <si>
    <t>Huatë dhe parapagimet</t>
  </si>
  <si>
    <t xml:space="preserve">Të pagueshme ndaj furnitorëve </t>
  </si>
  <si>
    <t>Të pagueshme ndaj punonjësve</t>
  </si>
  <si>
    <t>Grantet dhe të ardhurat e shtyra</t>
  </si>
  <si>
    <t xml:space="preserve">   Detyrimet afatshkurtra</t>
  </si>
  <si>
    <t>Huatë afatgjata</t>
  </si>
  <si>
    <t>Huamarrje të tjera afatgjata</t>
  </si>
  <si>
    <t>Grande dhe të ardhura të shtyra</t>
  </si>
  <si>
    <t>Aksionet e pakicës</t>
  </si>
  <si>
    <t>Kapitali i aksionerëve të shoqërisë mëmë</t>
  </si>
  <si>
    <t>Primi i aksionit</t>
  </si>
  <si>
    <t>Njesitë ose aksionet e thesarit (negative)</t>
  </si>
  <si>
    <t>Fitimet e pashpërndara</t>
  </si>
  <si>
    <t>Rezerva të tjera</t>
  </si>
  <si>
    <t>Shënime</t>
  </si>
  <si>
    <t xml:space="preserve">   A -  Pasqyra e të Ardhurave dhe e Shpenzimeve</t>
  </si>
  <si>
    <t>Përshkrimi  i Elementëve</t>
  </si>
  <si>
    <t>Të ardhura të tjera nga veprimtaritë e shfrytëzimit</t>
  </si>
  <si>
    <t>Ndryshimet në inventarin PG dhe PP</t>
  </si>
  <si>
    <t>Materialet e konsumuara</t>
  </si>
  <si>
    <t xml:space="preserve">Kosto e punës </t>
  </si>
  <si>
    <t>Amortizimet dhe zhvlerësimet</t>
  </si>
  <si>
    <t>Shpenzime të tjera</t>
  </si>
  <si>
    <t>Fitimi / humbja nga veprimtaria kryesore (1+2+/-3-8)</t>
  </si>
  <si>
    <t>Totali i shpenzimeve (shuma 4 - 7 )</t>
  </si>
  <si>
    <t>Të ardhurat dhe shpenzimet financiare nga njësitë e kontrolluara</t>
  </si>
  <si>
    <t xml:space="preserve">Të ardhurat dhe shpenzimet financiare </t>
  </si>
  <si>
    <t>Të ardhurat dhe shpenzimet nga interesat</t>
  </si>
  <si>
    <r>
      <t xml:space="preserve">Të ardhurat dhe shpenzimet financiare </t>
    </r>
    <r>
      <rPr>
        <sz val="7"/>
        <rFont val="Arial"/>
        <family val="2"/>
      </rPr>
      <t>nga investime të tjera financiare afatgjata</t>
    </r>
  </si>
  <si>
    <t>Fitimet (humbjet) nga kursi i këmbimit</t>
  </si>
  <si>
    <t>Fitimi ( humbja ) neto e vitit financiar (14-15)</t>
  </si>
  <si>
    <t>Blerja e kompanise se kontrolluar X minus parate e arketuara</t>
  </si>
  <si>
    <t>Fluksi monetar nga aktivitetet financiare</t>
  </si>
  <si>
    <t>MM neto e perdorur ne veprimtarite financiare</t>
  </si>
  <si>
    <t>Fluksi monetar nga veprimtarite e shfrytezimit</t>
  </si>
  <si>
    <t>T.V.SH</t>
  </si>
  <si>
    <t>Detyrime per Sigurimet Shoqerore e Shendetsore</t>
  </si>
  <si>
    <t>Detyrime tatimore per TAP</t>
  </si>
  <si>
    <t>Detyrime tatimore per Tatim Fitimin</t>
  </si>
  <si>
    <t>Detyrime tatimore per Tatim ne Burim</t>
  </si>
  <si>
    <t>Tatimi mbi fitimin e paguar</t>
  </si>
  <si>
    <t>Fluksi monetar nga veprimtarite investuese</t>
  </si>
  <si>
    <t>MM neto te perdorura ne aktivitetet investuese</t>
  </si>
  <si>
    <t>Kapitali aksionar qe I perket aksionereve te shoqerise meme</t>
  </si>
  <si>
    <t>Zoteriemet e aksionereve te pakices</t>
  </si>
  <si>
    <t>Efektet e ndryshimit te kurseve te kembimit gjate konsolidimit</t>
  </si>
  <si>
    <t>Totali I te ardhurave apo I shpenzimeve, qe nuk jane njohur ne pasqyren e te ardhurave dhe shpenzimeve</t>
  </si>
  <si>
    <t>Transferime ne rezerven e detyrueshme satutore</t>
  </si>
  <si>
    <t>Emetimi I kapitali aksionar</t>
  </si>
  <si>
    <t>Pasqyra e Fluksit monetar -  Metoda direkte</t>
  </si>
  <si>
    <t>Aksione te thesarit te riblera</t>
  </si>
  <si>
    <t xml:space="preserve">Të ardhurat dhe shpenzimet financiare nga pjesemarrjet </t>
  </si>
  <si>
    <t>Monedha Leke</t>
  </si>
  <si>
    <r>
      <t>Per Drejtimin e Njesise Ekonomike</t>
    </r>
    <r>
      <rPr>
        <b/>
        <sz val="10"/>
        <rFont val="Arial"/>
        <family val="2"/>
      </rPr>
      <t xml:space="preserve"> </t>
    </r>
  </si>
  <si>
    <t>investime</t>
  </si>
  <si>
    <t>Kreditore te tjere</t>
  </si>
  <si>
    <t>31 DHJETOR</t>
  </si>
  <si>
    <r>
      <t xml:space="preserve"> </t>
    </r>
    <r>
      <rPr>
        <sz val="10"/>
        <rFont val="Arial"/>
        <family val="2"/>
      </rPr>
      <t>Ndryshimet e gjëndjeve të Mallrave (+/-)</t>
    </r>
  </si>
  <si>
    <r>
      <t xml:space="preserve"> </t>
    </r>
    <r>
      <rPr>
        <sz val="10"/>
        <rFont val="Arial"/>
        <family val="2"/>
      </rPr>
      <t>Pagat e personelit</t>
    </r>
  </si>
  <si>
    <t>Prodhime te tjera  (prodhime uji)</t>
  </si>
  <si>
    <t>EMERTIMI I BANKES</t>
  </si>
  <si>
    <t>NUMRI I LLOGARISE</t>
  </si>
  <si>
    <t>SHUMA NE MONEDHE TE HUAJ</t>
  </si>
  <si>
    <t>SHUMA NE MONEDHE TE LEKE</t>
  </si>
  <si>
    <t>INTESA SAN PAOLO</t>
  </si>
  <si>
    <t xml:space="preserve">RAIFFEISEN </t>
  </si>
  <si>
    <t>008-949645-ALL-3826-01</t>
  </si>
  <si>
    <r>
      <t>Fusha e veprimtaris</t>
    </r>
    <r>
      <rPr>
        <sz val="10"/>
        <rFont val="Arial"/>
        <family val="0"/>
      </rPr>
      <t>ë:</t>
    </r>
    <r>
      <rPr>
        <sz val="10"/>
        <rFont val="Arial"/>
        <family val="0"/>
      </rPr>
      <t xml:space="preserve"> </t>
    </r>
  </si>
  <si>
    <t>SHENIMET SHPJEGUESE</t>
  </si>
  <si>
    <t>( Bazuar në klasifikimin e Shpenzimeve sipas Natyrës )</t>
  </si>
  <si>
    <r>
      <t xml:space="preserve">Hua te tjera  </t>
    </r>
    <r>
      <rPr>
        <i/>
        <sz val="10"/>
        <color indexed="8"/>
        <rFont val="Arial"/>
        <family val="2"/>
      </rPr>
      <t>ortake</t>
    </r>
  </si>
  <si>
    <t>Mjete monetare (MM) te arketuar nga kliente</t>
  </si>
  <si>
    <t>(MM) te paguara nga veprimtarite</t>
  </si>
  <si>
    <t>(MM) neto nga veprimtarite e shfrytezimit</t>
  </si>
  <si>
    <t>Tatime e Taksa</t>
  </si>
  <si>
    <t>(MM) te ardhura nga veprimtarite</t>
  </si>
  <si>
    <t xml:space="preserve"> </t>
  </si>
  <si>
    <t xml:space="preserve">      Vlera monetare ne banke, ne leke</t>
  </si>
  <si>
    <t xml:space="preserve">      Vlera ne Arke, ne leke</t>
  </si>
  <si>
    <t>Emri          "Agrotec-2" sh.p.k</t>
  </si>
  <si>
    <t>GRASO lubrif.</t>
  </si>
  <si>
    <t xml:space="preserve">MATERIALE # PASTRIMI </t>
  </si>
  <si>
    <t>lek</t>
  </si>
  <si>
    <r>
      <t xml:space="preserve">INVENTARI FIZIK I MALLRAVA DHE I MATERIALEVE I DATES </t>
    </r>
    <r>
      <rPr>
        <u val="single"/>
        <sz val="12"/>
        <rFont val="Arial"/>
        <family val="2"/>
      </rPr>
      <t xml:space="preserve"> 31 DHJETOR </t>
    </r>
    <r>
      <rPr>
        <sz val="12"/>
        <rFont val="Arial"/>
        <family val="2"/>
      </rPr>
      <t xml:space="preserve">  VITI  </t>
    </r>
    <r>
      <rPr>
        <u val="single"/>
        <sz val="12"/>
        <rFont val="Arial"/>
        <family val="2"/>
      </rPr>
      <t>2012</t>
    </r>
  </si>
  <si>
    <t>SASIA GJENDJE NE NJESI me 31.12.2012</t>
  </si>
  <si>
    <r>
      <t>NIPT              :</t>
    </r>
    <r>
      <rPr>
        <sz val="12"/>
        <rFont val="Arial"/>
        <family val="2"/>
      </rPr>
      <t xml:space="preserve">              K62717619L   </t>
    </r>
  </si>
  <si>
    <r>
      <t>TATIMPAGUESI :</t>
    </r>
    <r>
      <rPr>
        <sz val="12"/>
        <rFont val="Arial"/>
        <family val="2"/>
      </rPr>
      <t xml:space="preserve">       AGROTEC-2 sh.p.k </t>
    </r>
  </si>
  <si>
    <t>Shoqeria: Agrotec-2 sh.p.k</t>
  </si>
  <si>
    <t>AGROTEC-2 sh.p.k</t>
  </si>
  <si>
    <t>Transport per te tjeret</t>
  </si>
  <si>
    <t xml:space="preserve">Gjirokaster </t>
  </si>
  <si>
    <t>EMERTIMI I MALLRAVE DHE MATERIALEVE GJENDJE</t>
  </si>
  <si>
    <t>NJESIA E MATJES</t>
  </si>
  <si>
    <t xml:space="preserve">VLERA E MALLIT DHE </t>
  </si>
  <si>
    <t>NR.</t>
  </si>
  <si>
    <t>Sheno njeren nga Njesite me poshte</t>
  </si>
  <si>
    <t>(Kg./m2/m3/litra/cope/kuti/ml)</t>
  </si>
  <si>
    <t>BLERJES</t>
  </si>
  <si>
    <t>EMER   MBIEMER</t>
  </si>
  <si>
    <t>(ne leke)</t>
  </si>
  <si>
    <t>VLERA</t>
  </si>
  <si>
    <t>KEFICENTI I</t>
  </si>
  <si>
    <t>AMORTIZIM I</t>
  </si>
  <si>
    <t xml:space="preserve">AMORTIZIMI I </t>
  </si>
  <si>
    <t>GJITHSEJ</t>
  </si>
  <si>
    <t>EMERTIMI I AKTIVIT</t>
  </si>
  <si>
    <t xml:space="preserve">FILLESTARE E </t>
  </si>
  <si>
    <t>HYRJE</t>
  </si>
  <si>
    <t>DALJE</t>
  </si>
  <si>
    <t>AMORTIZIMIT</t>
  </si>
  <si>
    <t>AKUMULUAR</t>
  </si>
  <si>
    <t>LLOGARITUR</t>
  </si>
  <si>
    <t>AMORTIZIM</t>
  </si>
  <si>
    <t>AKTIVIT</t>
  </si>
  <si>
    <t>AKTIVESH</t>
  </si>
  <si>
    <t>NE  %</t>
  </si>
  <si>
    <t>DERI 1 JANAR</t>
  </si>
  <si>
    <t>31  DHJETOR</t>
  </si>
  <si>
    <t xml:space="preserve">NIPT       </t>
  </si>
  <si>
    <t xml:space="preserve">Emri Tregtar </t>
  </si>
  <si>
    <t xml:space="preserve">Adresa      </t>
  </si>
  <si>
    <t xml:space="preserve">Gjirokaster       </t>
  </si>
  <si>
    <t>Emertimi</t>
  </si>
  <si>
    <t>Sasia</t>
  </si>
  <si>
    <t>Gjendje</t>
  </si>
  <si>
    <t>Shtesa</t>
  </si>
  <si>
    <t>Pakesime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</si>
  <si>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</si>
  <si>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</si>
  <si>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</si>
  <si>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</si>
  <si>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</si>
  <si>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</si>
  <si>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</si>
  <si>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</si>
  <si>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</si>
  <si>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</si>
  <si>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</si>
  <si>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</si>
  <si>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</si>
  <si>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</si>
  <si>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</si>
  <si>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</si>
  <si>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</si>
  <si>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</si>
  <si>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</si>
  <si>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Te ardhura nga shitja e Mallrave </t>
  </si>
  <si>
    <t>Të ardhura nga shitje të tjera (a+b+c)</t>
  </si>
  <si>
    <t>Qeraja</t>
  </si>
  <si>
    <t>Komisione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</si>
  <si>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</si>
  <si>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</si>
  <si>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</si>
  <si>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</si>
  <si>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</si>
  <si>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</si>
  <si>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</si>
  <si>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</si>
  <si>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</si>
  <si>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</si>
  <si>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</si>
  <si>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</si>
  <si>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</si>
  <si>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</si>
  <si>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</si>
  <si>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</si>
  <si>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</si>
  <si>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</si>
  <si>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</si>
  <si>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</si>
  <si>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</si>
  <si>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</si>
  <si>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</si>
  <si>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</si>
  <si>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</si>
  <si>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</si>
  <si>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</si>
  <si>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</si>
  <si>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Shërbime nga të tretë (a+b+c+d+e+f+g+h+i+j+k+l+m)</t>
  </si>
  <si>
    <t>Sherbimet nga nen-kontraktoret</t>
  </si>
  <si>
    <t>Trajtime te pergjithshme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</si>
  <si>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</si>
  <si>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</si>
  <si>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</si>
  <si>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</si>
  <si>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</si>
  <si>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</si>
  <si>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</si>
  <si>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</si>
  <si>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</si>
  <si>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</si>
  <si>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</si>
  <si>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</si>
  <si>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</si>
  <si>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</si>
  <si>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</si>
  <si>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</si>
  <si>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</si>
  <si>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</si>
  <si>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</si>
  <si>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</si>
  <si>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</si>
  <si>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</si>
  <si>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</si>
  <si>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NIPT          K 62717619 L</t>
  </si>
  <si>
    <t>Adresa       Gjirokaster</t>
  </si>
  <si>
    <t>Date e krijimit        Nentor 2006</t>
  </si>
  <si>
    <t>Tatim qera</t>
  </si>
  <si>
    <t>Detyrime te tjera</t>
  </si>
  <si>
    <t>K 62717619 L</t>
  </si>
  <si>
    <t>Gjirokaster</t>
  </si>
  <si>
    <t>Kastriot Carcani</t>
  </si>
  <si>
    <r>
      <t>NIPT              :</t>
    </r>
    <r>
      <rPr>
        <sz val="12"/>
        <rFont val="Arial"/>
        <family val="2"/>
      </rPr>
      <t xml:space="preserve">              K 62717619 L   </t>
    </r>
  </si>
  <si>
    <r>
      <t>AKTIVITETI       :</t>
    </r>
    <r>
      <rPr>
        <sz val="12"/>
        <rFont val="Arial"/>
        <family val="2"/>
      </rPr>
      <t xml:space="preserve">         Tregeti e pergjithshme</t>
    </r>
  </si>
  <si>
    <t>NIPTI: K 62717619 L</t>
  </si>
  <si>
    <t>Katriot Carcani</t>
  </si>
  <si>
    <t>Data e plotësimit të PF     _____.03.2013</t>
  </si>
  <si>
    <t>VITI                                                                                                                  2012</t>
  </si>
  <si>
    <t>Elementët e pasqyrave të konsoliduara</t>
  </si>
  <si>
    <r>
      <t xml:space="preserve">Totali i të ardhurave dhe i shpenzimeve financiare </t>
    </r>
    <r>
      <rPr>
        <b/>
        <sz val="10"/>
        <rFont val="Arial"/>
        <family val="2"/>
      </rPr>
      <t>(a+/-b+/-c+/-d)</t>
    </r>
  </si>
  <si>
    <t>"</t>
  </si>
  <si>
    <t>Disqe preres</t>
  </si>
  <si>
    <t>Elektrogur</t>
  </si>
  <si>
    <t>Freze toke BERLINER 6.5 HP</t>
  </si>
  <si>
    <t>PC</t>
  </si>
  <si>
    <t>Fshese me korent</t>
  </si>
  <si>
    <t>Gjenerator elektrik 800W</t>
  </si>
  <si>
    <t>Gjenerator elektrik 2800W</t>
  </si>
  <si>
    <t>Gjenerator elektrik 4200W</t>
  </si>
  <si>
    <t>Gjenerator elektrik 5500W</t>
  </si>
  <si>
    <t>Pjese per gjeneratore</t>
  </si>
  <si>
    <t>Korrese bari me benzine 32.6c</t>
  </si>
  <si>
    <t>Kompresor ajri</t>
  </si>
  <si>
    <t>Motorsharre me benzine 5200</t>
  </si>
  <si>
    <t>Motorsharre me benzine 45cc</t>
  </si>
  <si>
    <t>Motorra benzine 55</t>
  </si>
  <si>
    <t>Motorr nafte F400</t>
  </si>
  <si>
    <t>Motorra Subora</t>
  </si>
  <si>
    <t>Motorra KMF400 lit</t>
  </si>
  <si>
    <t>Motorra nafte F400 lit</t>
  </si>
  <si>
    <t>Pompa uji Vortex 370W</t>
  </si>
  <si>
    <t>Pompa uji Vortex 750W</t>
  </si>
  <si>
    <t>Pompa uji Jet kopesht 800W</t>
  </si>
  <si>
    <t>Pompa uji centrifugale 750W</t>
  </si>
  <si>
    <t>Pompa uji zhytese 1300W</t>
  </si>
  <si>
    <t>Pompa uji 2" benzine</t>
  </si>
  <si>
    <t>Pompa uji 1.5" WP10A</t>
  </si>
  <si>
    <t>Pompa uji 2" pres</t>
  </si>
  <si>
    <t>Pompa uji 2" pres benzine</t>
  </si>
  <si>
    <t>Sharre me zinxhir</t>
  </si>
  <si>
    <t>Trapano dore</t>
  </si>
  <si>
    <t>Trapan me bateri</t>
  </si>
  <si>
    <t>Tub zjarrfikes 2".13b</t>
  </si>
  <si>
    <t>Zmerilues</t>
  </si>
  <si>
    <t>Kastriot CARCANI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</si>
  <si>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</si>
  <si>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</si>
  <si>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</si>
  <si>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</si>
  <si>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</si>
  <si>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</si>
  <si>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</si>
  <si>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</si>
  <si>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</si>
  <si>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</si>
  <si>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</si>
  <si>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</si>
  <si>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</si>
  <si>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</si>
  <si>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</si>
  <si>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</si>
  <si>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</si>
  <si>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</si>
  <si>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</si>
  <si>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</si>
  <si>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</si>
  <si>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</si>
  <si>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</si>
  <si>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</si>
  <si>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</si>
  <si>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</si>
  <si>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</si>
  <si>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</si>
  <si>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</si>
  <si>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</si>
  <si>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</si>
  <si>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</si>
  <si>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</si>
  <si>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</si>
  <si>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</si>
  <si>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</si>
  <si>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</si>
  <si>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</si>
  <si>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</si>
  <si>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</si>
  <si>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</si>
  <si>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</si>
  <si>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</si>
  <si>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</si>
  <si>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</si>
  <si>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</si>
  <si>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</si>
  <si>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</si>
  <si>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</si>
  <si>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</si>
  <si>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</si>
  <si>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</si>
  <si>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</si>
  <si>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</si>
  <si>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</si>
  <si>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</si>
  <si>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</si>
  <si>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</si>
  <si>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</si>
  <si>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</si>
  <si>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</si>
  <si>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</si>
  <si>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</si>
  <si>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</si>
  <si>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</si>
  <si>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</si>
  <si>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</si>
  <si>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</si>
  <si>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</si>
  <si>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</si>
  <si>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</si>
  <si>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</si>
  <si>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</si>
  <si>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</si>
  <si>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</si>
  <si>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</si>
  <si>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</si>
  <si>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</si>
  <si>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Pozicioni ne 31 Dhjetor 2011</t>
  </si>
  <si>
    <t>Viti 2011</t>
  </si>
  <si>
    <t>Detyrime tatimore per TVSH</t>
  </si>
  <si>
    <t>POMPA UJI ELEKTRIKE 220volt</t>
  </si>
  <si>
    <t>POMPA UJI BENZINE</t>
  </si>
  <si>
    <t>FILTER VAJI</t>
  </si>
  <si>
    <t>FILTER AJRI</t>
  </si>
  <si>
    <t>GUZHINETA</t>
  </si>
  <si>
    <t>KABELL</t>
  </si>
  <si>
    <t>ml</t>
  </si>
  <si>
    <t xml:space="preserve">VAJ LUBRIFIKANT </t>
  </si>
  <si>
    <t>lt</t>
  </si>
  <si>
    <t xml:space="preserve">GRASO </t>
  </si>
  <si>
    <t>kg</t>
  </si>
  <si>
    <t>MATERIALE # PASTRIMI (per riparim)</t>
  </si>
  <si>
    <t>PJESE MOTORI (elektrik)</t>
  </si>
  <si>
    <t>NAFTE</t>
  </si>
  <si>
    <t>NDRYSHIME GJATE VITIT   2011</t>
  </si>
  <si>
    <t>PAISJE FISKALE</t>
  </si>
  <si>
    <t>TABELE ME NDRICIM</t>
  </si>
  <si>
    <t>Sherbime te tjera  (riparime)</t>
  </si>
  <si>
    <t>Tregti te tjera  (paisje bujqesore)</t>
  </si>
  <si>
    <t>Mirembajtje dhe riparime</t>
  </si>
  <si>
    <t>Sherbime te tjera</t>
  </si>
  <si>
    <t xml:space="preserve">(MM) te paguara ndaj furnitoreve </t>
  </si>
  <si>
    <t>(MM) te paguara ndaj punonjesve</t>
  </si>
  <si>
    <t>Dividentet e arketuar  (ortaku)</t>
  </si>
  <si>
    <t>Tregeti e pergjithshme</t>
  </si>
  <si>
    <t>Tatim Fitimi</t>
  </si>
  <si>
    <t>Të ardhura dhe shpenzime të tjera financiare (kamat vonese)</t>
  </si>
  <si>
    <t>Nga 01.01.2012</t>
  </si>
  <si>
    <t>Deri 31.12.2012</t>
  </si>
  <si>
    <t>PASQYRA E LLOGARITJES SE AMORTIZIMIT TE AKTIVEVE PER VITIN  2012</t>
  </si>
  <si>
    <t>Aktivet Afatgjata Materiale  me vlere fillestare   2012</t>
  </si>
  <si>
    <t>01.01.2012</t>
  </si>
  <si>
    <t>31.12.2012</t>
  </si>
  <si>
    <t>Amortizimi A.A.Materiale   2012</t>
  </si>
  <si>
    <t>Vlera Kontabel Neto e A.A.Materiale  2012</t>
  </si>
  <si>
    <t>INVENTARI I AUTOMJETEVE NE PRONESI PER VITIN 2012</t>
  </si>
  <si>
    <t>Te punesuar mesatarisht per vitin 2012:</t>
  </si>
  <si>
    <t>Viti 2012</t>
  </si>
  <si>
    <t>INVENTARI I LLOGARIVE BANKARE  2012</t>
  </si>
  <si>
    <t>Pozicioni me 31 Dhjetor  2010</t>
  </si>
  <si>
    <t>Pozicioni ne 31 Dhjetor 2012</t>
  </si>
  <si>
    <t>Rezerva per investime</t>
  </si>
  <si>
    <t>3)</t>
  </si>
  <si>
    <t>4)</t>
  </si>
  <si>
    <t>5)</t>
  </si>
  <si>
    <t>6)</t>
  </si>
  <si>
    <t>7)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</si>
</sst>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;[Red]0"/>
    <numFmt numFmtId="181" formatCode="0.0"/>
    <numFmt numFmtId="182" formatCode="0.000"/>
    <numFmt numFmtId="183" formatCode="#,##0.0"/>
    <numFmt numFmtId="184" formatCode="#,##0.000"/>
    <numFmt numFmtId="185" formatCode="#,##0.0000"/>
    <numFmt numFmtId="186" formatCode="d/m;@"/>
  </numFmts>
  <fonts count="6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sz val="2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6"/>
      <name val="Arial"/>
      <family val="2"/>
    </font>
    <font>
      <u val="single"/>
      <sz val="12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sz val="18"/>
      <name val="Arial"/>
      <family val="0"/>
    </font>
    <font>
      <u val="single"/>
      <sz val="10"/>
      <name val="Arial"/>
      <family val="0"/>
    </font>
    <font>
      <i/>
      <sz val="12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3" fontId="3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/>
    </xf>
    <xf numFmtId="0" fontId="3" fillId="33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2" xfId="0" applyBorder="1" applyAlignment="1">
      <alignment wrapText="1"/>
    </xf>
    <xf numFmtId="0" fontId="0" fillId="34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16" fillId="34" borderId="17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14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11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15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/>
    </xf>
    <xf numFmtId="0" fontId="0" fillId="34" borderId="22" xfId="0" applyFill="1" applyBorder="1" applyAlignment="1">
      <alignment/>
    </xf>
    <xf numFmtId="0" fontId="3" fillId="34" borderId="0" xfId="0" applyFont="1" applyFill="1" applyBorder="1" applyAlignment="1">
      <alignment/>
    </xf>
    <xf numFmtId="0" fontId="2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8" xfId="0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0" fontId="18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7" fillId="34" borderId="12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25" fillId="34" borderId="24" xfId="0" applyFont="1" applyFill="1" applyBorder="1" applyAlignment="1">
      <alignment horizontal="center"/>
    </xf>
    <xf numFmtId="0" fontId="25" fillId="34" borderId="23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0" fillId="0" borderId="10" xfId="44" applyNumberForma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3" fontId="0" fillId="0" borderId="12" xfId="44" applyNumberFormat="1" applyBorder="1" applyAlignment="1">
      <alignment/>
    </xf>
    <xf numFmtId="3" fontId="0" fillId="0" borderId="0" xfId="44" applyNumberFormat="1" applyFill="1" applyBorder="1" applyAlignment="1">
      <alignment/>
    </xf>
    <xf numFmtId="0" fontId="15" fillId="0" borderId="0" xfId="0" applyFont="1" applyAlignment="1">
      <alignment/>
    </xf>
    <xf numFmtId="2" fontId="28" fillId="0" borderId="0" xfId="58" applyNumberFormat="1" applyFont="1" applyBorder="1" applyAlignment="1">
      <alignment wrapText="1"/>
      <protection/>
    </xf>
    <xf numFmtId="0" fontId="3" fillId="0" borderId="12" xfId="58" applyFont="1" applyBorder="1" applyAlignment="1">
      <alignment horizontal="center"/>
      <protection/>
    </xf>
    <xf numFmtId="2" fontId="29" fillId="0" borderId="17" xfId="58" applyNumberFormat="1" applyFont="1" applyBorder="1" applyAlignment="1">
      <alignment horizontal="center" wrapText="1"/>
      <protection/>
    </xf>
    <xf numFmtId="0" fontId="18" fillId="0" borderId="24" xfId="58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/>
      <protection/>
    </xf>
    <xf numFmtId="0" fontId="0" fillId="0" borderId="21" xfId="58" applyFont="1" applyBorder="1" applyAlignment="1">
      <alignment horizontal="left" wrapText="1"/>
      <protection/>
    </xf>
    <xf numFmtId="0" fontId="3" fillId="0" borderId="10" xfId="58" applyFont="1" applyBorder="1" applyAlignment="1">
      <alignment horizontal="left"/>
      <protection/>
    </xf>
    <xf numFmtId="0" fontId="15" fillId="0" borderId="21" xfId="58" applyFont="1" applyBorder="1" applyAlignment="1">
      <alignment horizontal="left" wrapText="1"/>
      <protection/>
    </xf>
    <xf numFmtId="0" fontId="3" fillId="0" borderId="10" xfId="58" applyFont="1" applyBorder="1" applyAlignment="1">
      <alignment horizontal="center"/>
      <protection/>
    </xf>
    <xf numFmtId="0" fontId="3" fillId="0" borderId="21" xfId="58" applyFont="1" applyBorder="1" applyAlignment="1">
      <alignment horizontal="left" wrapText="1"/>
      <protection/>
    </xf>
    <xf numFmtId="0" fontId="0" fillId="0" borderId="23" xfId="58" applyFont="1" applyBorder="1" applyAlignment="1">
      <alignment horizontal="left" wrapText="1"/>
      <protection/>
    </xf>
    <xf numFmtId="0" fontId="0" fillId="0" borderId="20" xfId="58" applyFont="1" applyBorder="1" applyAlignment="1">
      <alignment horizontal="left" wrapText="1"/>
      <protection/>
    </xf>
    <xf numFmtId="0" fontId="3" fillId="0" borderId="10" xfId="58" applyFont="1" applyBorder="1" applyAlignment="1">
      <alignment horizontal="center" vertical="center"/>
      <protection/>
    </xf>
    <xf numFmtId="0" fontId="0" fillId="0" borderId="21" xfId="58" applyFont="1" applyBorder="1" applyAlignment="1">
      <alignment horizontal="center" wrapText="1"/>
      <protection/>
    </xf>
    <xf numFmtId="0" fontId="22" fillId="0" borderId="10" xfId="58" applyFont="1" applyBorder="1" applyAlignment="1">
      <alignment horizontal="left" wrapText="1"/>
      <protection/>
    </xf>
    <xf numFmtId="0" fontId="3" fillId="0" borderId="10" xfId="58" applyFont="1" applyBorder="1" applyAlignment="1">
      <alignment horizontal="left" wrapText="1"/>
      <protection/>
    </xf>
    <xf numFmtId="0" fontId="3" fillId="0" borderId="23" xfId="58" applyFont="1" applyBorder="1" applyAlignment="1">
      <alignment horizontal="left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left" wrapText="1"/>
      <protection/>
    </xf>
    <xf numFmtId="0" fontId="3" fillId="0" borderId="0" xfId="58" applyFont="1" applyBorder="1" applyAlignment="1">
      <alignment horizontal="left"/>
      <protection/>
    </xf>
    <xf numFmtId="0" fontId="2" fillId="0" borderId="12" xfId="58" applyFont="1" applyBorder="1">
      <alignment/>
      <protection/>
    </xf>
    <xf numFmtId="2" fontId="29" fillId="0" borderId="12" xfId="58" applyNumberFormat="1" applyFont="1" applyBorder="1" applyAlignment="1">
      <alignment horizontal="center" wrapText="1"/>
      <protection/>
    </xf>
    <xf numFmtId="0" fontId="18" fillId="0" borderId="0" xfId="58" applyFont="1" applyBorder="1" applyAlignment="1">
      <alignment horizontal="left"/>
      <protection/>
    </xf>
    <xf numFmtId="0" fontId="1" fillId="0" borderId="0" xfId="58" applyFont="1" applyBorder="1" applyAlignment="1">
      <alignment horizontal="left"/>
      <protection/>
    </xf>
    <xf numFmtId="0" fontId="0" fillId="0" borderId="0" xfId="58" applyFont="1">
      <alignment/>
      <protection/>
    </xf>
    <xf numFmtId="0" fontId="0" fillId="0" borderId="24" xfId="0" applyFont="1" applyFill="1" applyBorder="1" applyAlignment="1">
      <alignment/>
    </xf>
    <xf numFmtId="0" fontId="0" fillId="0" borderId="21" xfId="0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9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7" fillId="34" borderId="13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34" borderId="16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34" borderId="22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3" fontId="0" fillId="34" borderId="20" xfId="0" applyNumberFormat="1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3" fontId="0" fillId="34" borderId="22" xfId="0" applyNumberFormat="1" applyFont="1" applyFill="1" applyBorder="1" applyAlignment="1">
      <alignment/>
    </xf>
    <xf numFmtId="9" fontId="0" fillId="0" borderId="23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0" fontId="0" fillId="34" borderId="18" xfId="0" applyFont="1" applyFill="1" applyBorder="1" applyAlignment="1">
      <alignment horizontal="center"/>
    </xf>
    <xf numFmtId="3" fontId="0" fillId="34" borderId="21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34" borderId="18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center"/>
    </xf>
    <xf numFmtId="3" fontId="23" fillId="34" borderId="18" xfId="0" applyNumberFormat="1" applyFont="1" applyFill="1" applyBorder="1" applyAlignment="1">
      <alignment/>
    </xf>
    <xf numFmtId="3" fontId="23" fillId="34" borderId="10" xfId="0" applyNumberFormat="1" applyFont="1" applyFill="1" applyBorder="1" applyAlignment="1">
      <alignment/>
    </xf>
    <xf numFmtId="3" fontId="23" fillId="0" borderId="21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4" fontId="0" fillId="0" borderId="10" xfId="58" applyNumberFormat="1" applyFont="1" applyBorder="1" applyAlignment="1">
      <alignment horizontal="right"/>
      <protection/>
    </xf>
    <xf numFmtId="4" fontId="3" fillId="0" borderId="10" xfId="58" applyNumberFormat="1" applyFont="1" applyBorder="1" applyAlignment="1">
      <alignment horizontal="right"/>
      <protection/>
    </xf>
    <xf numFmtId="0" fontId="0" fillId="0" borderId="10" xfId="59" applyFont="1" applyFill="1" applyBorder="1" applyAlignment="1">
      <alignment horizontal="left" wrapText="1"/>
      <protection/>
    </xf>
    <xf numFmtId="0" fontId="0" fillId="0" borderId="10" xfId="58" applyFont="1" applyBorder="1" applyAlignment="1">
      <alignment horizontal="left" wrapText="1"/>
      <protection/>
    </xf>
    <xf numFmtId="4" fontId="0" fillId="0" borderId="10" xfId="0" applyNumberFormat="1" applyFont="1" applyBorder="1" applyAlignment="1">
      <alignment horizontal="right"/>
    </xf>
    <xf numFmtId="0" fontId="0" fillId="0" borderId="10" xfId="58" applyFont="1" applyBorder="1" applyAlignment="1">
      <alignment horizontal="left"/>
      <protection/>
    </xf>
    <xf numFmtId="4" fontId="0" fillId="0" borderId="10" xfId="58" applyNumberFormat="1" applyFont="1" applyBorder="1" applyAlignment="1">
      <alignment horizontal="right" wrapText="1"/>
      <protection/>
    </xf>
    <xf numFmtId="1" fontId="3" fillId="0" borderId="10" xfId="58" applyNumberFormat="1" applyFont="1" applyBorder="1" applyAlignment="1">
      <alignment horizontal="right"/>
      <protection/>
    </xf>
    <xf numFmtId="0" fontId="24" fillId="0" borderId="0" xfId="0" applyFont="1" applyFill="1" applyBorder="1" applyAlignment="1">
      <alignment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4" fontId="23" fillId="0" borderId="10" xfId="0" applyNumberFormat="1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3" fillId="0" borderId="21" xfId="0" applyNumberFormat="1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" fontId="23" fillId="0" borderId="0" xfId="0" applyNumberFormat="1" applyFont="1" applyAlignment="1">
      <alignment horizontal="center"/>
    </xf>
    <xf numFmtId="4" fontId="7" fillId="34" borderId="23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/>
    </xf>
    <xf numFmtId="4" fontId="7" fillId="34" borderId="10" xfId="0" applyNumberFormat="1" applyFont="1" applyFill="1" applyBorder="1" applyAlignment="1">
      <alignment/>
    </xf>
    <xf numFmtId="3" fontId="7" fillId="34" borderId="23" xfId="0" applyNumberFormat="1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/>
    </xf>
    <xf numFmtId="0" fontId="24" fillId="34" borderId="0" xfId="0" applyFont="1" applyFill="1" applyAlignment="1">
      <alignment horizontal="center"/>
    </xf>
    <xf numFmtId="14" fontId="15" fillId="34" borderId="0" xfId="0" applyNumberFormat="1" applyFont="1" applyFill="1" applyBorder="1" applyAlignment="1">
      <alignment/>
    </xf>
    <xf numFmtId="0" fontId="32" fillId="0" borderId="0" xfId="0" applyFont="1" applyAlignment="1">
      <alignment horizontal="left" vertical="center"/>
    </xf>
    <xf numFmtId="3" fontId="0" fillId="34" borderId="23" xfId="0" applyNumberFormat="1" applyFont="1" applyFill="1" applyBorder="1" applyAlignment="1">
      <alignment horizontal="center"/>
    </xf>
    <xf numFmtId="4" fontId="7" fillId="34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4" fontId="7" fillId="34" borderId="1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/>
    </xf>
    <xf numFmtId="4" fontId="7" fillId="34" borderId="0" xfId="0" applyNumberFormat="1" applyFont="1" applyFill="1" applyBorder="1" applyAlignment="1">
      <alignment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4" fontId="1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3" fillId="34" borderId="0" xfId="0" applyFont="1" applyFill="1" applyBorder="1" applyAlignment="1">
      <alignment horizontal="center"/>
    </xf>
    <xf numFmtId="4" fontId="1" fillId="34" borderId="0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3" fontId="22" fillId="0" borderId="26" xfId="44" applyNumberFormat="1" applyFont="1" applyBorder="1" applyAlignment="1">
      <alignment vertical="center"/>
    </xf>
    <xf numFmtId="3" fontId="22" fillId="0" borderId="27" xfId="44" applyNumberFormat="1" applyFont="1" applyBorder="1" applyAlignment="1">
      <alignment vertical="center"/>
    </xf>
    <xf numFmtId="0" fontId="0" fillId="0" borderId="10" xfId="58" applyFont="1" applyFill="1" applyBorder="1" applyAlignment="1">
      <alignment horizontal="center"/>
      <protection/>
    </xf>
    <xf numFmtId="0" fontId="3" fillId="0" borderId="10" xfId="58" applyFont="1" applyBorder="1">
      <alignment/>
      <protection/>
    </xf>
    <xf numFmtId="0" fontId="0" fillId="0" borderId="10" xfId="58" applyFont="1" applyBorder="1">
      <alignment/>
      <protection/>
    </xf>
    <xf numFmtId="0" fontId="2" fillId="0" borderId="0" xfId="58" applyFont="1" applyBorder="1" applyAlignment="1">
      <alignment horizontal="left"/>
      <protection/>
    </xf>
    <xf numFmtId="0" fontId="0" fillId="0" borderId="0" xfId="58" applyFont="1" applyBorder="1" applyAlignment="1">
      <alignment horizontal="left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4" fontId="3" fillId="0" borderId="10" xfId="58" applyNumberFormat="1" applyFont="1" applyFill="1" applyBorder="1" applyAlignment="1">
      <alignment horizontal="right"/>
      <protection/>
    </xf>
    <xf numFmtId="0" fontId="15" fillId="34" borderId="19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30" fillId="34" borderId="16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20" xfId="0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3" fillId="34" borderId="18" xfId="0" applyFont="1" applyFill="1" applyBorder="1" applyAlignment="1">
      <alignment horizontal="center"/>
    </xf>
    <xf numFmtId="0" fontId="33" fillId="34" borderId="1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4" fontId="33" fillId="0" borderId="0" xfId="0" applyNumberFormat="1" applyFont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33" fillId="34" borderId="0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34" borderId="0" xfId="0" applyFont="1" applyFill="1" applyAlignment="1">
      <alignment horizontal="center"/>
    </xf>
    <xf numFmtId="0" fontId="26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6" fillId="34" borderId="0" xfId="0" applyFont="1" applyFill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5" fillId="0" borderId="10" xfId="58" applyFont="1" applyBorder="1" applyAlignment="1">
      <alignment horizontal="left"/>
      <protection/>
    </xf>
    <xf numFmtId="0" fontId="3" fillId="0" borderId="10" xfId="58" applyFont="1" applyBorder="1" applyAlignment="1">
      <alignment horizontal="left" wrapText="1"/>
      <protection/>
    </xf>
    <xf numFmtId="0" fontId="3" fillId="0" borderId="10" xfId="58" applyFont="1" applyBorder="1" applyAlignment="1">
      <alignment horizontal="left"/>
      <protection/>
    </xf>
    <xf numFmtId="0" fontId="0" fillId="0" borderId="10" xfId="58" applyFont="1" applyBorder="1" applyAlignment="1">
      <alignment horizontal="left"/>
      <protection/>
    </xf>
    <xf numFmtId="0" fontId="15" fillId="0" borderId="10" xfId="59" applyFont="1" applyFill="1" applyBorder="1" applyAlignment="1">
      <alignment horizontal="left" wrapText="1"/>
      <protection/>
    </xf>
    <xf numFmtId="0" fontId="0" fillId="0" borderId="10" xfId="59" applyFont="1" applyFill="1" applyBorder="1" applyAlignment="1">
      <alignment horizontal="left" wrapText="1"/>
      <protection/>
    </xf>
    <xf numFmtId="0" fontId="3" fillId="0" borderId="10" xfId="59" applyFont="1" applyFill="1" applyBorder="1" applyAlignment="1">
      <alignment horizontal="left" wrapText="1"/>
      <protection/>
    </xf>
    <xf numFmtId="0" fontId="0" fillId="0" borderId="10" xfId="58" applyFont="1" applyBorder="1" applyAlignment="1">
      <alignment horizontal="left" wrapText="1"/>
      <protection/>
    </xf>
    <xf numFmtId="2" fontId="3" fillId="0" borderId="18" xfId="58" applyNumberFormat="1" applyFont="1" applyBorder="1" applyAlignment="1">
      <alignment horizontal="center" wrapText="1"/>
      <protection/>
    </xf>
    <xf numFmtId="2" fontId="3" fillId="0" borderId="19" xfId="58" applyNumberFormat="1" applyFont="1" applyBorder="1" applyAlignment="1">
      <alignment horizontal="center" wrapText="1"/>
      <protection/>
    </xf>
    <xf numFmtId="2" fontId="3" fillId="0" borderId="21" xfId="58" applyNumberFormat="1" applyFont="1" applyBorder="1" applyAlignment="1">
      <alignment horizontal="center" wrapText="1"/>
      <protection/>
    </xf>
    <xf numFmtId="0" fontId="29" fillId="0" borderId="13" xfId="58" applyFont="1" applyBorder="1" applyAlignment="1">
      <alignment horizontal="center" wrapText="1"/>
      <protection/>
    </xf>
    <xf numFmtId="0" fontId="29" fillId="0" borderId="14" xfId="58" applyFont="1" applyBorder="1" applyAlignment="1">
      <alignment horizontal="center" wrapText="1"/>
      <protection/>
    </xf>
    <xf numFmtId="0" fontId="29" fillId="0" borderId="15" xfId="58" applyFont="1" applyBorder="1" applyAlignment="1">
      <alignment horizontal="center" wrapText="1"/>
      <protection/>
    </xf>
    <xf numFmtId="0" fontId="3" fillId="0" borderId="21" xfId="58" applyFont="1" applyBorder="1" applyAlignment="1">
      <alignment horizontal="left" wrapText="1"/>
      <protection/>
    </xf>
    <xf numFmtId="0" fontId="0" fillId="0" borderId="19" xfId="58" applyFont="1" applyBorder="1" applyAlignment="1">
      <alignment horizontal="left" wrapText="1"/>
      <protection/>
    </xf>
    <xf numFmtId="0" fontId="0" fillId="0" borderId="21" xfId="58" applyFont="1" applyBorder="1" applyAlignment="1">
      <alignment horizontal="left" wrapText="1"/>
      <protection/>
    </xf>
    <xf numFmtId="0" fontId="0" fillId="0" borderId="19" xfId="58" applyFont="1" applyBorder="1" applyAlignment="1">
      <alignment horizontal="center" wrapText="1"/>
      <protection/>
    </xf>
    <xf numFmtId="0" fontId="0" fillId="0" borderId="21" xfId="58" applyFont="1" applyBorder="1" applyAlignment="1">
      <alignment horizontal="center" wrapText="1"/>
      <protection/>
    </xf>
    <xf numFmtId="0" fontId="3" fillId="0" borderId="19" xfId="58" applyFont="1" applyBorder="1" applyAlignment="1">
      <alignment horizontal="left" wrapText="1"/>
      <protection/>
    </xf>
    <xf numFmtId="0" fontId="15" fillId="0" borderId="21" xfId="58" applyFont="1" applyBorder="1" applyAlignment="1">
      <alignment horizontal="left" wrapText="1"/>
      <protection/>
    </xf>
    <xf numFmtId="0" fontId="15" fillId="0" borderId="10" xfId="58" applyFont="1" applyBorder="1" applyAlignment="1">
      <alignment horizontal="left" wrapText="1"/>
      <protection/>
    </xf>
    <xf numFmtId="2" fontId="29" fillId="0" borderId="0" xfId="58" applyNumberFormat="1" applyFont="1" applyBorder="1" applyAlignment="1">
      <alignment horizontal="center" wrapText="1"/>
      <protection/>
    </xf>
    <xf numFmtId="2" fontId="29" fillId="0" borderId="17" xfId="58" applyNumberFormat="1" applyFont="1" applyBorder="1" applyAlignment="1">
      <alignment horizontal="center" wrapText="1"/>
      <protection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/>
    </xf>
    <xf numFmtId="0" fontId="31" fillId="34" borderId="17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40"/>
  <sheetViews>
    <sheetView tabSelected="1" view="pageBreakPreview" zoomScaleSheetLayoutView="100" zoomScalePageLayoutView="0" workbookViewId="0" topLeftCell="A13">
      <selection activeCell="C6" sqref="C6:L6"/>
    </sheetView>
  </sheetViews>
  <sheetFormatPr defaultColWidth="9.140625" defaultRowHeight="12.75"/>
  <cols>
    <col min="1" max="1" width="3.28125" style="0" customWidth="1"/>
    <col min="2" max="2" width="2.28125" style="0" customWidth="1"/>
    <col min="3" max="3" width="35.00390625" style="0" customWidth="1"/>
    <col min="4" max="4" width="1.7109375" style="0" customWidth="1"/>
    <col min="5" max="5" width="0.13671875" style="0" hidden="1" customWidth="1"/>
    <col min="6" max="6" width="1.1484375" style="0" customWidth="1"/>
    <col min="7" max="7" width="1.7109375" style="0" customWidth="1"/>
    <col min="8" max="8" width="2.28125" style="0" customWidth="1"/>
    <col min="9" max="9" width="13.421875" style="0" customWidth="1"/>
    <col min="11" max="11" width="4.8515625" style="0" customWidth="1"/>
    <col min="12" max="12" width="10.57421875" style="0" customWidth="1"/>
    <col min="13" max="13" width="4.28125" style="0" customWidth="1"/>
    <col min="14" max="14" width="3.00390625" style="0" customWidth="1"/>
  </cols>
  <sheetData>
    <row r="1" spans="1:13" ht="12.75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ht="12.7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3" ht="12.7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12.75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3" ht="18" customHeigh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3"/>
    </row>
    <row r="6" spans="1:13" ht="39" customHeight="1">
      <c r="A6" s="91"/>
      <c r="B6" s="92"/>
      <c r="C6" s="377" t="s">
        <v>378</v>
      </c>
      <c r="D6" s="377"/>
      <c r="E6" s="377"/>
      <c r="F6" s="377"/>
      <c r="G6" s="377"/>
      <c r="H6" s="377"/>
      <c r="I6" s="377"/>
      <c r="J6" s="377"/>
      <c r="K6" s="377"/>
      <c r="L6" s="377"/>
      <c r="M6" s="94"/>
    </row>
    <row r="7" spans="1:13" ht="12.75">
      <c r="A7" s="91"/>
      <c r="B7" s="92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96"/>
    </row>
    <row r="8" spans="1:13" ht="12.75">
      <c r="A8" s="91"/>
      <c r="B8" s="92"/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</row>
    <row r="9" spans="1:13" ht="12.75">
      <c r="A9" s="91"/>
      <c r="B9" s="92"/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</row>
    <row r="10" spans="1:13" ht="12.75">
      <c r="A10" s="91"/>
      <c r="B10" s="378" t="s">
        <v>379</v>
      </c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96"/>
    </row>
    <row r="11" spans="1:13" ht="12.75">
      <c r="A11" s="91"/>
      <c r="B11" s="92"/>
      <c r="C11" s="378" t="s">
        <v>380</v>
      </c>
      <c r="D11" s="378"/>
      <c r="E11" s="378"/>
      <c r="F11" s="378"/>
      <c r="G11" s="378"/>
      <c r="H11" s="378"/>
      <c r="I11" s="378"/>
      <c r="J11" s="378"/>
      <c r="K11" s="378"/>
      <c r="L11" s="378"/>
      <c r="M11" s="96"/>
    </row>
    <row r="12" spans="1:13" ht="12.75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3" spans="1:13" ht="12.75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</row>
    <row r="14" spans="1:13" ht="12.75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ht="12.75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3"/>
    </row>
    <row r="16" spans="1:13" ht="12.7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3"/>
    </row>
    <row r="17" spans="1:13" ht="44.25" customHeight="1">
      <c r="A17" s="374" t="s">
        <v>629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6"/>
    </row>
    <row r="18" spans="1:13" ht="12.7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3"/>
    </row>
    <row r="19" spans="1:13" ht="12.7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</row>
    <row r="20" spans="1:13" ht="12.7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</row>
    <row r="21" spans="1:13" ht="12.7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</row>
    <row r="22" spans="1:13" ht="12.7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</row>
    <row r="23" spans="1:13" ht="12.7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</row>
    <row r="24" spans="1:13" ht="12.7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3"/>
    </row>
    <row r="25" spans="1:13" ht="12.75">
      <c r="A25" s="91"/>
      <c r="B25" s="97"/>
      <c r="C25" s="370" t="s">
        <v>374</v>
      </c>
      <c r="D25" s="371"/>
      <c r="E25" s="372"/>
      <c r="F25" s="90"/>
      <c r="G25" s="92"/>
      <c r="H25" s="88"/>
      <c r="I25" s="371" t="s">
        <v>375</v>
      </c>
      <c r="J25" s="371"/>
      <c r="K25" s="371"/>
      <c r="L25" s="90"/>
      <c r="M25" s="93"/>
    </row>
    <row r="26" spans="1:13" ht="7.5" customHeight="1">
      <c r="A26" s="91"/>
      <c r="B26" s="91"/>
      <c r="C26" s="92"/>
      <c r="D26" s="92"/>
      <c r="E26" s="92"/>
      <c r="F26" s="93"/>
      <c r="G26" s="92"/>
      <c r="H26" s="91"/>
      <c r="I26" s="92"/>
      <c r="J26" s="92"/>
      <c r="K26" s="92"/>
      <c r="L26" s="93"/>
      <c r="M26" s="93"/>
    </row>
    <row r="27" spans="1:13" ht="15" customHeight="1">
      <c r="A27" s="91"/>
      <c r="B27" s="91"/>
      <c r="C27" s="92"/>
      <c r="D27" s="92"/>
      <c r="E27" s="92"/>
      <c r="F27" s="93"/>
      <c r="G27" s="92"/>
      <c r="H27" s="91"/>
      <c r="I27" s="92"/>
      <c r="J27" s="98" t="s">
        <v>371</v>
      </c>
      <c r="K27" s="380" t="s">
        <v>372</v>
      </c>
      <c r="L27" s="381"/>
      <c r="M27" s="100"/>
    </row>
    <row r="28" spans="1:13" ht="21.75" customHeight="1">
      <c r="A28" s="91"/>
      <c r="B28" s="91" t="s">
        <v>368</v>
      </c>
      <c r="C28" s="101" t="s">
        <v>491</v>
      </c>
      <c r="D28" s="379"/>
      <c r="E28" s="382"/>
      <c r="F28" s="93"/>
      <c r="G28" s="92"/>
      <c r="H28" s="91" t="s">
        <v>368</v>
      </c>
      <c r="I28" s="92" t="s">
        <v>370</v>
      </c>
      <c r="J28" s="92"/>
      <c r="K28" s="99"/>
      <c r="L28" s="100"/>
      <c r="M28" s="100"/>
    </row>
    <row r="29" spans="1:13" ht="18.75" customHeight="1">
      <c r="A29" s="91"/>
      <c r="B29" s="91" t="s">
        <v>368</v>
      </c>
      <c r="C29" s="102" t="s">
        <v>616</v>
      </c>
      <c r="D29" s="373"/>
      <c r="E29" s="373"/>
      <c r="F29" s="93"/>
      <c r="G29" s="92"/>
      <c r="H29" s="91"/>
      <c r="I29" s="92"/>
      <c r="J29" s="98" t="s">
        <v>371</v>
      </c>
      <c r="K29" s="380" t="s">
        <v>376</v>
      </c>
      <c r="L29" s="381"/>
      <c r="M29" s="100"/>
    </row>
    <row r="30" spans="1:13" ht="18.75" customHeight="1">
      <c r="A30" s="91"/>
      <c r="B30" s="91" t="s">
        <v>368</v>
      </c>
      <c r="C30" s="102" t="s">
        <v>617</v>
      </c>
      <c r="D30" s="373"/>
      <c r="E30" s="373"/>
      <c r="F30" s="93"/>
      <c r="G30" s="92"/>
      <c r="H30" s="91" t="s">
        <v>368</v>
      </c>
      <c r="I30" s="103" t="s">
        <v>464</v>
      </c>
      <c r="J30" s="103"/>
      <c r="K30" s="103"/>
      <c r="L30" s="104"/>
      <c r="M30" s="93"/>
    </row>
    <row r="31" spans="1:13" ht="18" customHeight="1">
      <c r="A31" s="91"/>
      <c r="B31" s="91" t="s">
        <v>368</v>
      </c>
      <c r="C31" s="102" t="s">
        <v>618</v>
      </c>
      <c r="D31" s="102"/>
      <c r="E31" s="102"/>
      <c r="F31" s="93"/>
      <c r="G31" s="92"/>
      <c r="H31" s="91" t="s">
        <v>368</v>
      </c>
      <c r="I31" s="105" t="s">
        <v>373</v>
      </c>
      <c r="J31" s="105"/>
      <c r="K31" s="105"/>
      <c r="L31" s="106"/>
      <c r="M31" s="93"/>
    </row>
    <row r="32" spans="1:13" ht="19.5" customHeight="1">
      <c r="A32" s="91"/>
      <c r="B32" s="91" t="s">
        <v>368</v>
      </c>
      <c r="C32" s="102" t="s">
        <v>369</v>
      </c>
      <c r="D32" s="102"/>
      <c r="E32" s="102"/>
      <c r="F32" s="93"/>
      <c r="G32" s="92"/>
      <c r="H32" s="91" t="s">
        <v>368</v>
      </c>
      <c r="I32" s="92" t="s">
        <v>377</v>
      </c>
      <c r="J32" s="92"/>
      <c r="K32" s="92"/>
      <c r="L32" s="93"/>
      <c r="M32" s="93"/>
    </row>
    <row r="33" spans="1:13" ht="24" customHeight="1">
      <c r="A33" s="91"/>
      <c r="B33" s="91" t="s">
        <v>368</v>
      </c>
      <c r="C33" s="107" t="s">
        <v>479</v>
      </c>
      <c r="D33" s="107"/>
      <c r="E33" s="107"/>
      <c r="F33" s="93"/>
      <c r="G33" s="92"/>
      <c r="H33" s="91"/>
      <c r="I33" s="108" t="s">
        <v>775</v>
      </c>
      <c r="J33" s="292" t="s">
        <v>776</v>
      </c>
      <c r="K33" s="109"/>
      <c r="L33" s="93"/>
      <c r="M33" s="93"/>
    </row>
    <row r="34" spans="1:13" ht="18.75" customHeight="1">
      <c r="A34" s="91"/>
      <c r="B34" s="91"/>
      <c r="C34" s="379" t="s">
        <v>772</v>
      </c>
      <c r="D34" s="379"/>
      <c r="E34" s="379"/>
      <c r="F34" s="93"/>
      <c r="G34" s="92"/>
      <c r="H34" s="91" t="s">
        <v>368</v>
      </c>
      <c r="I34" s="103" t="s">
        <v>628</v>
      </c>
      <c r="J34" s="103"/>
      <c r="K34" s="103"/>
      <c r="L34" s="104"/>
      <c r="M34" s="93"/>
    </row>
    <row r="35" spans="1:13" ht="12.75">
      <c r="A35" s="91"/>
      <c r="B35" s="110"/>
      <c r="C35" s="103"/>
      <c r="D35" s="103"/>
      <c r="E35" s="103"/>
      <c r="F35" s="104"/>
      <c r="G35" s="92"/>
      <c r="H35" s="110"/>
      <c r="I35" s="103"/>
      <c r="J35" s="103"/>
      <c r="K35" s="103"/>
      <c r="L35" s="104"/>
      <c r="M35" s="93"/>
    </row>
    <row r="36" spans="1:13" ht="12.7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3"/>
    </row>
    <row r="37" spans="1:13" ht="12.75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3"/>
    </row>
    <row r="38" spans="1:13" ht="12.75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3"/>
    </row>
    <row r="39" spans="1:13" ht="12.75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</row>
    <row r="40" spans="1:13" ht="12.75">
      <c r="A40" s="110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</row>
  </sheetData>
  <sheetProtection/>
  <mergeCells count="13">
    <mergeCell ref="C34:E34"/>
    <mergeCell ref="I25:K25"/>
    <mergeCell ref="K27:L27"/>
    <mergeCell ref="K29:L29"/>
    <mergeCell ref="D28:E28"/>
    <mergeCell ref="C25:E25"/>
    <mergeCell ref="D29:E29"/>
    <mergeCell ref="D30:E30"/>
    <mergeCell ref="A17:M17"/>
    <mergeCell ref="C6:L6"/>
    <mergeCell ref="C7:L7"/>
    <mergeCell ref="C11:L11"/>
    <mergeCell ref="B10:L10"/>
  </mergeCells>
  <printOptions horizontalCentered="1" verticalCentered="1"/>
  <pageMargins left="0.17" right="0.17" top="0.17" bottom="0.17" header="0.17" footer="0.17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F29"/>
  <sheetViews>
    <sheetView view="pageBreakPreview" zoomScaleSheetLayoutView="100" zoomScalePageLayoutView="0" workbookViewId="0" topLeftCell="A1">
      <selection activeCell="A4" sqref="A4:C4"/>
    </sheetView>
  </sheetViews>
  <sheetFormatPr defaultColWidth="9.140625" defaultRowHeight="12.75"/>
  <cols>
    <col min="1" max="1" width="3.140625" style="138" customWidth="1"/>
    <col min="2" max="2" width="29.8515625" style="138" customWidth="1"/>
    <col min="3" max="3" width="23.7109375" style="138" customWidth="1"/>
    <col min="4" max="4" width="18.00390625" style="138" customWidth="1"/>
    <col min="5" max="5" width="10.140625" style="138" customWidth="1"/>
    <col min="6" max="6" width="27.00390625" style="138" customWidth="1"/>
    <col min="7" max="16384" width="9.140625" style="138" customWidth="1"/>
  </cols>
  <sheetData>
    <row r="1" spans="1:6" ht="15">
      <c r="A1" s="408" t="s">
        <v>495</v>
      </c>
      <c r="B1" s="408"/>
      <c r="C1" s="408"/>
      <c r="D1" s="408"/>
      <c r="E1" s="408"/>
      <c r="F1" s="408"/>
    </row>
    <row r="2" spans="1:6" ht="18">
      <c r="A2" s="291"/>
      <c r="B2" s="291"/>
      <c r="C2" s="291"/>
      <c r="D2" s="291"/>
      <c r="E2" s="291"/>
      <c r="F2" s="291"/>
    </row>
    <row r="3" spans="1:5" ht="15">
      <c r="A3" s="409" t="s">
        <v>498</v>
      </c>
      <c r="B3" s="409"/>
      <c r="C3" s="409"/>
      <c r="D3" s="139"/>
      <c r="E3" s="139"/>
    </row>
    <row r="4" spans="1:5" ht="15">
      <c r="A4" s="409" t="s">
        <v>497</v>
      </c>
      <c r="B4" s="409"/>
      <c r="C4" s="409"/>
      <c r="D4" s="140" t="s">
        <v>488</v>
      </c>
      <c r="E4" s="139"/>
    </row>
    <row r="5" spans="1:5" ht="15">
      <c r="A5" s="409" t="s">
        <v>625</v>
      </c>
      <c r="B5" s="409"/>
      <c r="C5" s="409"/>
      <c r="D5" s="141"/>
      <c r="E5" s="142"/>
    </row>
    <row r="6" spans="1:6" ht="12.75">
      <c r="A6" s="148"/>
      <c r="B6" s="413" t="s">
        <v>503</v>
      </c>
      <c r="C6" s="143" t="s">
        <v>504</v>
      </c>
      <c r="D6" s="416" t="s">
        <v>496</v>
      </c>
      <c r="E6" s="419" t="s">
        <v>23</v>
      </c>
      <c r="F6" s="143" t="s">
        <v>505</v>
      </c>
    </row>
    <row r="7" spans="1:6" ht="12.75">
      <c r="A7" s="149" t="s">
        <v>506</v>
      </c>
      <c r="B7" s="414"/>
      <c r="C7" s="146" t="s">
        <v>507</v>
      </c>
      <c r="D7" s="417"/>
      <c r="E7" s="420"/>
      <c r="F7" s="144" t="s">
        <v>43</v>
      </c>
    </row>
    <row r="8" spans="1:6" ht="12.75">
      <c r="A8" s="150"/>
      <c r="B8" s="415"/>
      <c r="C8" s="147" t="s">
        <v>508</v>
      </c>
      <c r="D8" s="418"/>
      <c r="E8" s="421"/>
      <c r="F8" s="145" t="s">
        <v>509</v>
      </c>
    </row>
    <row r="9" spans="1:6" s="285" customFormat="1" ht="12" customHeight="1">
      <c r="A9" s="150"/>
      <c r="B9" s="145"/>
      <c r="C9" s="145"/>
      <c r="D9" s="288"/>
      <c r="E9" s="284"/>
      <c r="F9" s="287"/>
    </row>
    <row r="10" spans="1:6" s="285" customFormat="1" ht="12" customHeight="1">
      <c r="A10" s="123">
        <v>1</v>
      </c>
      <c r="B10" s="145" t="s">
        <v>753</v>
      </c>
      <c r="C10" s="145" t="s">
        <v>754</v>
      </c>
      <c r="D10" s="289">
        <v>38</v>
      </c>
      <c r="E10" s="287">
        <v>180</v>
      </c>
      <c r="F10" s="287">
        <f aca="true" t="shared" si="0" ref="F10:F24">D10*E10</f>
        <v>6840</v>
      </c>
    </row>
    <row r="11" spans="1:6" s="285" customFormat="1" ht="12" customHeight="1">
      <c r="A11" s="123">
        <v>2</v>
      </c>
      <c r="B11" s="145" t="s">
        <v>752</v>
      </c>
      <c r="C11" s="145" t="s">
        <v>260</v>
      </c>
      <c r="D11" s="289">
        <v>13</v>
      </c>
      <c r="E11" s="287">
        <v>370</v>
      </c>
      <c r="F11" s="287">
        <f t="shared" si="0"/>
        <v>4810</v>
      </c>
    </row>
    <row r="12" spans="1:6" s="285" customFormat="1" ht="12" customHeight="1">
      <c r="A12" s="123">
        <v>3</v>
      </c>
      <c r="B12" s="286" t="s">
        <v>755</v>
      </c>
      <c r="C12" s="145" t="s">
        <v>756</v>
      </c>
      <c r="D12" s="289">
        <v>283</v>
      </c>
      <c r="E12" s="287">
        <v>150</v>
      </c>
      <c r="F12" s="287">
        <f t="shared" si="0"/>
        <v>42450</v>
      </c>
    </row>
    <row r="13" spans="1:6" s="285" customFormat="1" ht="12" customHeight="1">
      <c r="A13" s="123">
        <v>4</v>
      </c>
      <c r="B13" s="286" t="s">
        <v>761</v>
      </c>
      <c r="C13" s="286" t="s">
        <v>756</v>
      </c>
      <c r="D13" s="289">
        <v>38</v>
      </c>
      <c r="E13" s="287">
        <v>170</v>
      </c>
      <c r="F13" s="287">
        <f t="shared" si="0"/>
        <v>6460</v>
      </c>
    </row>
    <row r="14" spans="1:6" s="285" customFormat="1" ht="12" customHeight="1">
      <c r="A14" s="123">
        <v>5</v>
      </c>
      <c r="B14" s="286" t="s">
        <v>760</v>
      </c>
      <c r="C14" s="286" t="s">
        <v>260</v>
      </c>
      <c r="D14" s="289">
        <v>1</v>
      </c>
      <c r="E14" s="287">
        <v>5085</v>
      </c>
      <c r="F14" s="287">
        <f t="shared" si="0"/>
        <v>5085</v>
      </c>
    </row>
    <row r="15" spans="1:6" s="285" customFormat="1" ht="12" customHeight="1">
      <c r="A15" s="123">
        <v>6</v>
      </c>
      <c r="B15" s="286" t="s">
        <v>755</v>
      </c>
      <c r="C15" s="286" t="s">
        <v>756</v>
      </c>
      <c r="D15" s="289">
        <v>168</v>
      </c>
      <c r="E15" s="287">
        <v>140</v>
      </c>
      <c r="F15" s="287">
        <f t="shared" si="0"/>
        <v>23520</v>
      </c>
    </row>
    <row r="16" spans="1:6" s="285" customFormat="1" ht="12" customHeight="1">
      <c r="A16" s="123">
        <v>7</v>
      </c>
      <c r="B16" s="286" t="s">
        <v>752</v>
      </c>
      <c r="C16" s="286" t="s">
        <v>260</v>
      </c>
      <c r="D16" s="289">
        <v>9</v>
      </c>
      <c r="E16" s="287">
        <v>500</v>
      </c>
      <c r="F16" s="287">
        <f t="shared" si="0"/>
        <v>4500</v>
      </c>
    </row>
    <row r="17" spans="1:6" s="285" customFormat="1" ht="12" customHeight="1">
      <c r="A17" s="123">
        <v>8</v>
      </c>
      <c r="B17" s="286" t="s">
        <v>493</v>
      </c>
      <c r="C17" s="286" t="s">
        <v>494</v>
      </c>
      <c r="D17" s="289">
        <v>0.68</v>
      </c>
      <c r="E17" s="287">
        <v>25000</v>
      </c>
      <c r="F17" s="287">
        <f t="shared" si="0"/>
        <v>17000</v>
      </c>
    </row>
    <row r="18" spans="1:6" s="285" customFormat="1" ht="12" customHeight="1">
      <c r="A18" s="123">
        <v>9</v>
      </c>
      <c r="B18" s="286" t="s">
        <v>759</v>
      </c>
      <c r="C18" s="286"/>
      <c r="D18" s="289">
        <v>0.25998</v>
      </c>
      <c r="E18" s="287">
        <v>120889</v>
      </c>
      <c r="F18" s="287">
        <f t="shared" si="0"/>
        <v>31428.72222</v>
      </c>
    </row>
    <row r="19" spans="1:6" s="285" customFormat="1" ht="12" customHeight="1">
      <c r="A19" s="123">
        <v>10</v>
      </c>
      <c r="B19" s="286" t="s">
        <v>755</v>
      </c>
      <c r="C19" s="286" t="s">
        <v>756</v>
      </c>
      <c r="D19" s="289">
        <v>252</v>
      </c>
      <c r="E19" s="287">
        <v>160</v>
      </c>
      <c r="F19" s="287">
        <f t="shared" si="0"/>
        <v>40320</v>
      </c>
    </row>
    <row r="20" spans="1:6" s="285" customFormat="1" ht="12" customHeight="1">
      <c r="A20" s="123">
        <v>11</v>
      </c>
      <c r="B20" s="286" t="s">
        <v>755</v>
      </c>
      <c r="C20" s="286"/>
      <c r="D20" s="289">
        <v>365</v>
      </c>
      <c r="E20" s="287">
        <v>130</v>
      </c>
      <c r="F20" s="287">
        <f t="shared" si="0"/>
        <v>47450</v>
      </c>
    </row>
    <row r="21" spans="1:6" s="285" customFormat="1" ht="12" customHeight="1">
      <c r="A21" s="123">
        <v>12</v>
      </c>
      <c r="B21" s="286" t="s">
        <v>750</v>
      </c>
      <c r="C21" s="286" t="s">
        <v>260</v>
      </c>
      <c r="D21" s="289">
        <v>5</v>
      </c>
      <c r="E21" s="287">
        <v>800</v>
      </c>
      <c r="F21" s="287">
        <f t="shared" si="0"/>
        <v>4000</v>
      </c>
    </row>
    <row r="22" spans="1:6" s="285" customFormat="1" ht="12" customHeight="1">
      <c r="A22" s="123">
        <v>13</v>
      </c>
      <c r="B22" s="286" t="s">
        <v>757</v>
      </c>
      <c r="C22" s="286" t="s">
        <v>758</v>
      </c>
      <c r="D22" s="289">
        <v>100</v>
      </c>
      <c r="E22" s="287">
        <v>140</v>
      </c>
      <c r="F22" s="287">
        <f t="shared" si="0"/>
        <v>14000</v>
      </c>
    </row>
    <row r="23" spans="1:6" s="285" customFormat="1" ht="12" customHeight="1">
      <c r="A23" s="123">
        <v>14</v>
      </c>
      <c r="B23" s="286" t="s">
        <v>492</v>
      </c>
      <c r="C23" s="286" t="s">
        <v>758</v>
      </c>
      <c r="D23" s="289">
        <v>70</v>
      </c>
      <c r="E23" s="287">
        <v>130</v>
      </c>
      <c r="F23" s="287">
        <f t="shared" si="0"/>
        <v>9100</v>
      </c>
    </row>
    <row r="24" spans="1:6" s="285" customFormat="1" ht="12" customHeight="1">
      <c r="A24" s="123">
        <v>15</v>
      </c>
      <c r="B24" s="286" t="s">
        <v>751</v>
      </c>
      <c r="C24" s="286" t="s">
        <v>260</v>
      </c>
      <c r="D24" s="289">
        <v>5</v>
      </c>
      <c r="E24" s="287">
        <v>700</v>
      </c>
      <c r="F24" s="287">
        <f t="shared" si="0"/>
        <v>3500</v>
      </c>
    </row>
    <row r="25" spans="1:6" s="285" customFormat="1" ht="12" customHeight="1">
      <c r="A25" s="123"/>
      <c r="B25" s="286"/>
      <c r="C25" s="286"/>
      <c r="D25" s="289"/>
      <c r="E25" s="287"/>
      <c r="F25" s="287"/>
    </row>
    <row r="26" spans="1:6" ht="18.75" customHeight="1">
      <c r="A26" s="412" t="s">
        <v>187</v>
      </c>
      <c r="B26" s="412"/>
      <c r="C26" s="412"/>
      <c r="D26" s="412"/>
      <c r="E26" s="412"/>
      <c r="F26" s="290">
        <f>SUM(F9:F25)</f>
        <v>260463.72222</v>
      </c>
    </row>
    <row r="27" spans="4:6" ht="12.75">
      <c r="D27" s="410"/>
      <c r="E27" s="410"/>
      <c r="F27" s="410"/>
    </row>
    <row r="28" spans="4:6" ht="12.75">
      <c r="D28" s="410" t="s">
        <v>510</v>
      </c>
      <c r="E28" s="410"/>
      <c r="F28" s="410"/>
    </row>
    <row r="29" spans="4:6" ht="15.75" customHeight="1" thickBot="1">
      <c r="D29" s="411" t="s">
        <v>623</v>
      </c>
      <c r="E29" s="411"/>
      <c r="F29" s="411"/>
    </row>
  </sheetData>
  <sheetProtection/>
  <mergeCells count="11">
    <mergeCell ref="A26:E26"/>
    <mergeCell ref="D27:F27"/>
    <mergeCell ref="A1:F1"/>
    <mergeCell ref="A3:C3"/>
    <mergeCell ref="A4:C4"/>
    <mergeCell ref="A5:C5"/>
    <mergeCell ref="D29:F29"/>
    <mergeCell ref="D28:F28"/>
    <mergeCell ref="B6:B8"/>
    <mergeCell ref="D6:D8"/>
    <mergeCell ref="E6:E8"/>
  </mergeCells>
  <printOptions horizontalCentered="1" verticalCentered="1"/>
  <pageMargins left="0.17" right="0.17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K19"/>
  <sheetViews>
    <sheetView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3.140625" style="137" customWidth="1"/>
    <col min="2" max="2" width="34.8515625" style="137" customWidth="1"/>
    <col min="3" max="3" width="11.57421875" style="137" customWidth="1"/>
    <col min="4" max="4" width="11.421875" style="137" customWidth="1"/>
    <col min="5" max="5" width="12.00390625" style="137" customWidth="1"/>
    <col min="6" max="6" width="11.7109375" style="137" customWidth="1"/>
    <col min="7" max="7" width="12.140625" style="137" customWidth="1"/>
    <col min="8" max="8" width="12.28125" style="137" customWidth="1"/>
    <col min="9" max="9" width="11.00390625" style="137" customWidth="1"/>
    <col min="10" max="10" width="10.7109375" style="137" customWidth="1"/>
    <col min="11" max="16384" width="9.140625" style="137" customWidth="1"/>
  </cols>
  <sheetData>
    <row r="1" spans="1:6" ht="12.75">
      <c r="A1" s="138"/>
      <c r="B1" s="138"/>
      <c r="C1" s="138"/>
      <c r="D1" s="138"/>
      <c r="E1" s="138"/>
      <c r="F1" s="138"/>
    </row>
    <row r="2" spans="1:10" ht="15">
      <c r="A2" s="424" t="s">
        <v>777</v>
      </c>
      <c r="B2" s="424"/>
      <c r="C2" s="424"/>
      <c r="D2" s="424"/>
      <c r="E2" s="424"/>
      <c r="F2" s="424"/>
      <c r="G2" s="424"/>
      <c r="H2" s="424"/>
      <c r="I2" s="424"/>
      <c r="J2" s="424"/>
    </row>
    <row r="3" spans="1:6" ht="12.75">
      <c r="A3" s="138"/>
      <c r="B3" s="138"/>
      <c r="C3" s="138"/>
      <c r="D3" s="138"/>
      <c r="E3" s="138"/>
      <c r="F3" s="138"/>
    </row>
    <row r="4" spans="1:6" s="138" customFormat="1" ht="15">
      <c r="A4" s="409" t="s">
        <v>498</v>
      </c>
      <c r="B4" s="409"/>
      <c r="C4" s="409"/>
      <c r="D4" s="409"/>
      <c r="E4" s="139"/>
      <c r="F4" s="139"/>
    </row>
    <row r="5" spans="1:6" s="138" customFormat="1" ht="15">
      <c r="A5" s="409" t="s">
        <v>624</v>
      </c>
      <c r="B5" s="409"/>
      <c r="C5" s="409"/>
      <c r="D5" s="409"/>
      <c r="E5" s="140" t="s">
        <v>488</v>
      </c>
      <c r="F5" s="139"/>
    </row>
    <row r="6" spans="1:6" s="138" customFormat="1" ht="15">
      <c r="A6" s="409" t="s">
        <v>625</v>
      </c>
      <c r="B6" s="409"/>
      <c r="C6" s="409"/>
      <c r="D6" s="409"/>
      <c r="E6" s="141"/>
      <c r="F6" s="142"/>
    </row>
    <row r="7" spans="1:10" ht="12.75">
      <c r="A7" s="138"/>
      <c r="B7" s="138"/>
      <c r="C7" s="138"/>
      <c r="D7" s="138"/>
      <c r="E7" s="138"/>
      <c r="F7" s="138"/>
      <c r="J7" s="151" t="s">
        <v>511</v>
      </c>
    </row>
    <row r="8" spans="1:10" ht="17.25" customHeight="1">
      <c r="A8" s="227"/>
      <c r="B8" s="152"/>
      <c r="C8" s="152" t="s">
        <v>512</v>
      </c>
      <c r="D8" s="425" t="s">
        <v>762</v>
      </c>
      <c r="E8" s="425"/>
      <c r="F8" s="425"/>
      <c r="G8" s="228" t="s">
        <v>513</v>
      </c>
      <c r="H8" s="228" t="s">
        <v>514</v>
      </c>
      <c r="I8" s="229" t="s">
        <v>515</v>
      </c>
      <c r="J8" s="228" t="s">
        <v>516</v>
      </c>
    </row>
    <row r="9" spans="1:10" ht="12.75">
      <c r="A9" s="230" t="s">
        <v>506</v>
      </c>
      <c r="B9" s="153" t="s">
        <v>517</v>
      </c>
      <c r="C9" s="153" t="s">
        <v>518</v>
      </c>
      <c r="D9" s="231" t="s">
        <v>519</v>
      </c>
      <c r="E9" s="232" t="s">
        <v>520</v>
      </c>
      <c r="F9" s="152" t="s">
        <v>187</v>
      </c>
      <c r="G9" s="233" t="s">
        <v>521</v>
      </c>
      <c r="H9" s="153" t="s">
        <v>522</v>
      </c>
      <c r="I9" s="232" t="s">
        <v>523</v>
      </c>
      <c r="J9" s="153" t="s">
        <v>524</v>
      </c>
    </row>
    <row r="10" spans="1:10" ht="12.75">
      <c r="A10" s="234"/>
      <c r="B10" s="154"/>
      <c r="C10" s="154" t="s">
        <v>525</v>
      </c>
      <c r="D10" s="235" t="s">
        <v>526</v>
      </c>
      <c r="E10" s="236" t="s">
        <v>526</v>
      </c>
      <c r="F10" s="154" t="s">
        <v>468</v>
      </c>
      <c r="G10" s="237" t="s">
        <v>527</v>
      </c>
      <c r="H10" s="237" t="s">
        <v>528</v>
      </c>
      <c r="I10" s="238" t="s">
        <v>529</v>
      </c>
      <c r="J10" s="237" t="s">
        <v>529</v>
      </c>
    </row>
    <row r="11" spans="1:10" ht="13.5" customHeight="1">
      <c r="A11" s="239"/>
      <c r="B11" s="122" t="s">
        <v>763</v>
      </c>
      <c r="C11" s="240">
        <v>46421</v>
      </c>
      <c r="D11" s="241">
        <v>0</v>
      </c>
      <c r="E11" s="241">
        <v>0</v>
      </c>
      <c r="F11" s="242">
        <f>C11+D11-E11</f>
        <v>46421</v>
      </c>
      <c r="G11" s="243">
        <v>0</v>
      </c>
      <c r="H11" s="244">
        <v>0</v>
      </c>
      <c r="I11" s="244">
        <f>(C11-H11)*G11</f>
        <v>0</v>
      </c>
      <c r="J11" s="244">
        <f>H11+I11</f>
        <v>0</v>
      </c>
    </row>
    <row r="12" spans="1:10" ht="13.5" customHeight="1">
      <c r="A12" s="245"/>
      <c r="B12" s="120" t="s">
        <v>764</v>
      </c>
      <c r="C12" s="246">
        <v>15250</v>
      </c>
      <c r="D12" s="247">
        <v>0</v>
      </c>
      <c r="E12" s="247">
        <v>0</v>
      </c>
      <c r="F12" s="242">
        <f>C12+D12-E12</f>
        <v>15250</v>
      </c>
      <c r="G12" s="243">
        <v>0</v>
      </c>
      <c r="H12" s="248">
        <v>0</v>
      </c>
      <c r="I12" s="244">
        <f>(C12-H12)*G12</f>
        <v>0</v>
      </c>
      <c r="J12" s="244">
        <f>H12+I12</f>
        <v>0</v>
      </c>
    </row>
    <row r="13" spans="1:10" ht="13.5" customHeight="1">
      <c r="A13" s="245"/>
      <c r="B13" s="120"/>
      <c r="C13" s="246"/>
      <c r="D13" s="247"/>
      <c r="E13" s="247">
        <v>0</v>
      </c>
      <c r="F13" s="242">
        <f>C13+D13-E13</f>
        <v>0</v>
      </c>
      <c r="G13" s="243">
        <v>0</v>
      </c>
      <c r="H13" s="248">
        <v>0</v>
      </c>
      <c r="I13" s="244">
        <f>(C13-H13)*G13</f>
        <v>0</v>
      </c>
      <c r="J13" s="244">
        <f>H13+I13</f>
        <v>0</v>
      </c>
    </row>
    <row r="14" spans="1:10" ht="13.5" customHeight="1">
      <c r="A14" s="245"/>
      <c r="B14" s="120"/>
      <c r="C14" s="246"/>
      <c r="D14" s="247"/>
      <c r="E14" s="247">
        <v>0</v>
      </c>
      <c r="F14" s="242">
        <f>C14+D14-E14</f>
        <v>0</v>
      </c>
      <c r="G14" s="243">
        <v>0</v>
      </c>
      <c r="H14" s="248">
        <v>0</v>
      </c>
      <c r="I14" s="244">
        <f>(C14-H14)*G14</f>
        <v>0</v>
      </c>
      <c r="J14" s="244">
        <f>H14+I14</f>
        <v>0</v>
      </c>
    </row>
    <row r="15" spans="1:10" ht="13.5" customHeight="1">
      <c r="A15" s="245"/>
      <c r="B15" s="120"/>
      <c r="C15" s="246"/>
      <c r="D15" s="247"/>
      <c r="E15" s="247"/>
      <c r="F15" s="249"/>
      <c r="G15" s="250"/>
      <c r="H15" s="248"/>
      <c r="I15" s="248"/>
      <c r="J15" s="248"/>
    </row>
    <row r="16" spans="1:10" ht="18">
      <c r="A16" s="422" t="s">
        <v>187</v>
      </c>
      <c r="B16" s="423"/>
      <c r="C16" s="251">
        <f>SUM(C11:C15)</f>
        <v>61671</v>
      </c>
      <c r="D16" s="252">
        <f>SUM(D11:D15)</f>
        <v>0</v>
      </c>
      <c r="E16" s="252">
        <f>SUM(E11:E15)</f>
        <v>0</v>
      </c>
      <c r="F16" s="252">
        <f>SUM(F11:F15)</f>
        <v>61671</v>
      </c>
      <c r="G16" s="253"/>
      <c r="H16" s="254">
        <f>SUM(H11:H15)</f>
        <v>0</v>
      </c>
      <c r="I16" s="255">
        <f>SUM(I11:I15)</f>
        <v>0</v>
      </c>
      <c r="J16" s="253">
        <f>SUM(J11:J15)</f>
        <v>0</v>
      </c>
    </row>
    <row r="17" spans="1:10" ht="12.75">
      <c r="A17" s="138"/>
      <c r="B17" s="138"/>
      <c r="C17" s="138"/>
      <c r="D17" s="395" t="s">
        <v>510</v>
      </c>
      <c r="E17" s="395"/>
      <c r="F17" s="395"/>
      <c r="G17" s="395"/>
      <c r="H17" s="395"/>
      <c r="I17" s="395"/>
      <c r="J17" s="395"/>
    </row>
    <row r="18" spans="1:10" ht="12.75">
      <c r="A18" s="138"/>
      <c r="B18" s="138"/>
      <c r="C18" s="138"/>
      <c r="D18" s="410"/>
      <c r="E18" s="410"/>
      <c r="F18" s="410"/>
      <c r="G18" s="410"/>
      <c r="H18" s="410"/>
      <c r="I18" s="410"/>
      <c r="J18" s="410"/>
    </row>
    <row r="19" spans="4:11" ht="19.5" customHeight="1">
      <c r="D19" s="385" t="s">
        <v>623</v>
      </c>
      <c r="E19" s="385"/>
      <c r="F19" s="385"/>
      <c r="G19" s="385"/>
      <c r="H19" s="385"/>
      <c r="I19" s="385"/>
      <c r="J19" s="385"/>
      <c r="K19" s="135"/>
    </row>
  </sheetData>
  <sheetProtection/>
  <mergeCells count="8">
    <mergeCell ref="A16:B16"/>
    <mergeCell ref="D17:J18"/>
    <mergeCell ref="D19:J19"/>
    <mergeCell ref="A2:J2"/>
    <mergeCell ref="A4:D4"/>
    <mergeCell ref="A5:D5"/>
    <mergeCell ref="A6:D6"/>
    <mergeCell ref="D8:F8"/>
  </mergeCells>
  <printOptions horizontalCentered="1" verticalCentered="1"/>
  <pageMargins left="0.17" right="0.17" top="0.18" bottom="0.17" header="0.17" footer="0.17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N52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spans="2:7" ht="15">
      <c r="B1" s="293" t="s">
        <v>499</v>
      </c>
      <c r="C1" s="137"/>
      <c r="D1" s="137"/>
      <c r="E1" s="137"/>
      <c r="F1" s="137"/>
      <c r="G1" s="137"/>
    </row>
    <row r="2" spans="2:7" ht="15">
      <c r="B2" s="356" t="s">
        <v>626</v>
      </c>
      <c r="C2" s="137"/>
      <c r="D2" s="137"/>
      <c r="E2" s="137"/>
      <c r="F2" s="137"/>
      <c r="G2" s="137"/>
    </row>
    <row r="3" spans="2:7" ht="12.75">
      <c r="B3" s="185"/>
      <c r="C3" s="137"/>
      <c r="D3" s="137"/>
      <c r="E3" s="137"/>
      <c r="F3" s="137"/>
      <c r="G3" s="137"/>
    </row>
    <row r="4" spans="2:7" ht="15">
      <c r="B4" s="428" t="s">
        <v>778</v>
      </c>
      <c r="C4" s="428"/>
      <c r="D4" s="428"/>
      <c r="E4" s="428"/>
      <c r="F4" s="428"/>
      <c r="G4" s="428"/>
    </row>
    <row r="6" spans="1:7" ht="12.75">
      <c r="A6" s="429" t="s">
        <v>126</v>
      </c>
      <c r="B6" s="431" t="s">
        <v>534</v>
      </c>
      <c r="C6" s="429" t="s">
        <v>535</v>
      </c>
      <c r="D6" s="176" t="s">
        <v>536</v>
      </c>
      <c r="E6" s="429" t="s">
        <v>537</v>
      </c>
      <c r="F6" s="429" t="s">
        <v>538</v>
      </c>
      <c r="G6" s="176" t="s">
        <v>536</v>
      </c>
    </row>
    <row r="7" spans="1:9" ht="12.75">
      <c r="A7" s="430"/>
      <c r="B7" s="432"/>
      <c r="C7" s="430"/>
      <c r="D7" s="177" t="s">
        <v>779</v>
      </c>
      <c r="E7" s="430"/>
      <c r="F7" s="430"/>
      <c r="G7" s="177" t="s">
        <v>780</v>
      </c>
      <c r="H7" s="4"/>
      <c r="I7" s="4"/>
    </row>
    <row r="8" spans="1:9" ht="12.75">
      <c r="A8" s="8">
        <v>1</v>
      </c>
      <c r="B8" s="178" t="s">
        <v>146</v>
      </c>
      <c r="C8" s="8"/>
      <c r="D8" s="179"/>
      <c r="E8" s="179"/>
      <c r="F8" s="179"/>
      <c r="G8" s="179">
        <f aca="true" t="shared" si="0" ref="G8:G16">D8+E8-F8</f>
        <v>0</v>
      </c>
      <c r="H8" s="4"/>
      <c r="I8" s="4"/>
    </row>
    <row r="9" spans="1:9" ht="12.75">
      <c r="A9" s="8">
        <v>2</v>
      </c>
      <c r="B9" s="180" t="s">
        <v>539</v>
      </c>
      <c r="C9" s="8"/>
      <c r="D9" s="179"/>
      <c r="E9" s="179"/>
      <c r="F9" s="179"/>
      <c r="G9" s="179">
        <f t="shared" si="0"/>
        <v>0</v>
      </c>
      <c r="H9" s="181"/>
      <c r="I9" s="48"/>
    </row>
    <row r="10" spans="1:9" ht="12.75">
      <c r="A10" s="8">
        <v>3</v>
      </c>
      <c r="B10" s="178" t="s">
        <v>540</v>
      </c>
      <c r="C10" s="8"/>
      <c r="D10" s="179">
        <v>61671</v>
      </c>
      <c r="E10" s="179">
        <v>0</v>
      </c>
      <c r="F10" s="179">
        <v>0</v>
      </c>
      <c r="G10" s="179">
        <f t="shared" si="0"/>
        <v>61671</v>
      </c>
      <c r="H10" s="181"/>
      <c r="I10" s="48"/>
    </row>
    <row r="11" spans="1:9" ht="12.75">
      <c r="A11" s="8">
        <v>4</v>
      </c>
      <c r="B11" s="178" t="s">
        <v>131</v>
      </c>
      <c r="C11" s="8"/>
      <c r="D11" s="179"/>
      <c r="E11" s="179"/>
      <c r="F11" s="179"/>
      <c r="G11" s="179">
        <f t="shared" si="0"/>
        <v>0</v>
      </c>
      <c r="H11" s="181"/>
      <c r="I11" s="48"/>
    </row>
    <row r="12" spans="1:9" ht="12.75">
      <c r="A12" s="8">
        <v>5</v>
      </c>
      <c r="B12" s="178" t="s">
        <v>541</v>
      </c>
      <c r="C12" s="8"/>
      <c r="D12" s="179"/>
      <c r="E12" s="5"/>
      <c r="F12" s="179"/>
      <c r="G12" s="179">
        <f t="shared" si="0"/>
        <v>0</v>
      </c>
      <c r="H12" s="181"/>
      <c r="I12" s="48"/>
    </row>
    <row r="13" spans="1:9" ht="12.75">
      <c r="A13" s="8">
        <v>6</v>
      </c>
      <c r="B13" s="178" t="s">
        <v>542</v>
      </c>
      <c r="C13" s="8"/>
      <c r="D13" s="179"/>
      <c r="E13" s="179"/>
      <c r="F13" s="179"/>
      <c r="G13" s="179">
        <f t="shared" si="0"/>
        <v>0</v>
      </c>
      <c r="H13" s="181"/>
      <c r="I13" s="48"/>
    </row>
    <row r="14" spans="1:9" ht="12.75">
      <c r="A14" s="8">
        <v>7</v>
      </c>
      <c r="B14" s="1"/>
      <c r="C14" s="8"/>
      <c r="D14" s="179"/>
      <c r="E14" s="179"/>
      <c r="F14" s="179"/>
      <c r="G14" s="179">
        <f t="shared" si="0"/>
        <v>0</v>
      </c>
      <c r="H14" s="4"/>
      <c r="I14" s="4"/>
    </row>
    <row r="15" spans="1:9" ht="12.75">
      <c r="A15" s="8">
        <v>8</v>
      </c>
      <c r="B15" s="1"/>
      <c r="C15" s="8"/>
      <c r="D15" s="179"/>
      <c r="E15" s="179"/>
      <c r="F15" s="179"/>
      <c r="G15" s="179">
        <f t="shared" si="0"/>
        <v>0</v>
      </c>
      <c r="H15" s="4"/>
      <c r="I15" s="4"/>
    </row>
    <row r="16" spans="1:9" ht="13.5" thickBot="1">
      <c r="A16" s="8">
        <v>9</v>
      </c>
      <c r="B16" s="115"/>
      <c r="C16" s="182"/>
      <c r="D16" s="183"/>
      <c r="E16" s="183"/>
      <c r="F16" s="183"/>
      <c r="G16" s="183">
        <f t="shared" si="0"/>
        <v>0</v>
      </c>
      <c r="H16" s="4"/>
      <c r="I16" s="4"/>
    </row>
    <row r="17" spans="1:9" ht="13.5" thickBot="1">
      <c r="A17" s="357"/>
      <c r="B17" s="358" t="s">
        <v>543</v>
      </c>
      <c r="C17" s="359"/>
      <c r="D17" s="360">
        <f>SUM(D8:D16)</f>
        <v>61671</v>
      </c>
      <c r="E17" s="360">
        <f>SUM(E8:E16)</f>
        <v>0</v>
      </c>
      <c r="F17" s="360">
        <f>SUM(F8:F16)</f>
        <v>0</v>
      </c>
      <c r="G17" s="361">
        <f>SUM(G8:G16)</f>
        <v>61671</v>
      </c>
      <c r="I17" s="28"/>
    </row>
    <row r="20" spans="2:9" ht="15">
      <c r="B20" s="428" t="s">
        <v>781</v>
      </c>
      <c r="C20" s="428"/>
      <c r="D20" s="428"/>
      <c r="E20" s="428"/>
      <c r="F20" s="428"/>
      <c r="G20" s="428"/>
      <c r="I20" s="28"/>
    </row>
    <row r="22" spans="1:7" ht="12.75">
      <c r="A22" s="429" t="s">
        <v>126</v>
      </c>
      <c r="B22" s="431" t="s">
        <v>534</v>
      </c>
      <c r="C22" s="429" t="s">
        <v>535</v>
      </c>
      <c r="D22" s="176" t="s">
        <v>536</v>
      </c>
      <c r="E22" s="429" t="s">
        <v>537</v>
      </c>
      <c r="F22" s="429" t="s">
        <v>538</v>
      </c>
      <c r="G22" s="176" t="s">
        <v>536</v>
      </c>
    </row>
    <row r="23" spans="1:7" ht="12.75">
      <c r="A23" s="430"/>
      <c r="B23" s="432"/>
      <c r="C23" s="430"/>
      <c r="D23" s="177" t="s">
        <v>779</v>
      </c>
      <c r="E23" s="430"/>
      <c r="F23" s="430"/>
      <c r="G23" s="177" t="s">
        <v>780</v>
      </c>
    </row>
    <row r="24" spans="1:7" ht="12.75">
      <c r="A24" s="8">
        <v>1</v>
      </c>
      <c r="B24" s="178" t="s">
        <v>146</v>
      </c>
      <c r="C24" s="8"/>
      <c r="D24" s="179"/>
      <c r="E24" s="179"/>
      <c r="F24" s="179"/>
      <c r="G24" s="179">
        <f>D24+E24-F24</f>
        <v>0</v>
      </c>
    </row>
    <row r="25" spans="1:7" ht="12.75">
      <c r="A25" s="8">
        <v>2</v>
      </c>
      <c r="B25" s="180" t="s">
        <v>539</v>
      </c>
      <c r="C25" s="8"/>
      <c r="D25" s="179"/>
      <c r="E25" s="179"/>
      <c r="F25" s="179"/>
      <c r="G25" s="179">
        <f aca="true" t="shared" si="1" ref="G25:G32">D25+E25-F25</f>
        <v>0</v>
      </c>
    </row>
    <row r="26" spans="1:7" ht="12.75">
      <c r="A26" s="8">
        <v>3</v>
      </c>
      <c r="B26" s="178" t="s">
        <v>544</v>
      </c>
      <c r="C26" s="8"/>
      <c r="D26" s="179">
        <v>0</v>
      </c>
      <c r="E26" s="2">
        <v>0</v>
      </c>
      <c r="F26" s="179">
        <v>0</v>
      </c>
      <c r="G26" s="179">
        <f t="shared" si="1"/>
        <v>0</v>
      </c>
    </row>
    <row r="27" spans="1:7" ht="12.75">
      <c r="A27" s="8">
        <v>4</v>
      </c>
      <c r="B27" s="178" t="s">
        <v>131</v>
      </c>
      <c r="C27" s="8"/>
      <c r="D27" s="179"/>
      <c r="E27" s="179"/>
      <c r="F27" s="179"/>
      <c r="G27" s="179">
        <f t="shared" si="1"/>
        <v>0</v>
      </c>
    </row>
    <row r="28" spans="1:7" ht="12.75">
      <c r="A28" s="8">
        <v>5</v>
      </c>
      <c r="B28" s="178" t="s">
        <v>541</v>
      </c>
      <c r="C28" s="8"/>
      <c r="D28" s="179"/>
      <c r="E28" s="2"/>
      <c r="F28" s="179"/>
      <c r="G28" s="179">
        <f t="shared" si="1"/>
        <v>0</v>
      </c>
    </row>
    <row r="29" spans="1:7" ht="12.75">
      <c r="A29" s="8">
        <v>6</v>
      </c>
      <c r="B29" s="178" t="s">
        <v>542</v>
      </c>
      <c r="C29" s="8"/>
      <c r="D29" s="179"/>
      <c r="E29" s="179"/>
      <c r="F29" s="179"/>
      <c r="G29" s="179">
        <f t="shared" si="1"/>
        <v>0</v>
      </c>
    </row>
    <row r="30" spans="1:7" ht="12.75">
      <c r="A30" s="8">
        <v>7</v>
      </c>
      <c r="B30" s="1"/>
      <c r="C30" s="8"/>
      <c r="D30" s="179"/>
      <c r="E30" s="179"/>
      <c r="F30" s="179"/>
      <c r="G30" s="179">
        <f t="shared" si="1"/>
        <v>0</v>
      </c>
    </row>
    <row r="31" spans="1:7" ht="12.75">
      <c r="A31" s="8">
        <v>8</v>
      </c>
      <c r="B31" s="1"/>
      <c r="C31" s="8"/>
      <c r="D31" s="179"/>
      <c r="E31" s="179"/>
      <c r="F31" s="179"/>
      <c r="G31" s="179">
        <f t="shared" si="1"/>
        <v>0</v>
      </c>
    </row>
    <row r="32" spans="1:7" ht="13.5" thickBot="1">
      <c r="A32" s="8">
        <v>9</v>
      </c>
      <c r="B32" s="115"/>
      <c r="C32" s="182"/>
      <c r="D32" s="183"/>
      <c r="E32" s="183"/>
      <c r="F32" s="183"/>
      <c r="G32" s="179">
        <f t="shared" si="1"/>
        <v>0</v>
      </c>
    </row>
    <row r="33" spans="1:10" ht="13.5" thickBot="1">
      <c r="A33" s="357"/>
      <c r="B33" s="358" t="s">
        <v>543</v>
      </c>
      <c r="C33" s="359"/>
      <c r="D33" s="360">
        <f>SUM(D24:D32)</f>
        <v>0</v>
      </c>
      <c r="E33" s="360">
        <f>SUM(E24:E32)</f>
        <v>0</v>
      </c>
      <c r="F33" s="360">
        <f>SUM(F24:F32)</f>
        <v>0</v>
      </c>
      <c r="G33" s="361">
        <f>SUM(G24:G32)</f>
        <v>0</v>
      </c>
      <c r="H33" s="3"/>
      <c r="I33" s="28"/>
      <c r="J33" s="28"/>
    </row>
    <row r="34" ht="12.75">
      <c r="G34" s="3"/>
    </row>
    <row r="36" spans="2:7" ht="15">
      <c r="B36" s="428" t="s">
        <v>782</v>
      </c>
      <c r="C36" s="428"/>
      <c r="D36" s="428"/>
      <c r="E36" s="428"/>
      <c r="F36" s="428"/>
      <c r="G36" s="428"/>
    </row>
    <row r="38" spans="1:7" ht="12.75">
      <c r="A38" s="429" t="s">
        <v>126</v>
      </c>
      <c r="B38" s="431" t="s">
        <v>534</v>
      </c>
      <c r="C38" s="429" t="s">
        <v>535</v>
      </c>
      <c r="D38" s="176" t="s">
        <v>536</v>
      </c>
      <c r="E38" s="429" t="s">
        <v>537</v>
      </c>
      <c r="F38" s="429" t="s">
        <v>538</v>
      </c>
      <c r="G38" s="176" t="s">
        <v>536</v>
      </c>
    </row>
    <row r="39" spans="1:7" ht="12.75">
      <c r="A39" s="430"/>
      <c r="B39" s="432"/>
      <c r="C39" s="430"/>
      <c r="D39" s="177" t="s">
        <v>779</v>
      </c>
      <c r="E39" s="430"/>
      <c r="F39" s="430"/>
      <c r="G39" s="177" t="s">
        <v>780</v>
      </c>
    </row>
    <row r="40" spans="1:7" ht="12.75">
      <c r="A40" s="8">
        <v>1</v>
      </c>
      <c r="B40" s="180" t="s">
        <v>146</v>
      </c>
      <c r="C40" s="8"/>
      <c r="D40" s="179">
        <f>D8-D24</f>
        <v>0</v>
      </c>
      <c r="E40" s="179">
        <f>E8-E24</f>
        <v>0</v>
      </c>
      <c r="F40" s="179">
        <f>F8-F24</f>
        <v>0</v>
      </c>
      <c r="G40" s="179">
        <f aca="true" t="shared" si="2" ref="G40:G48">D40+E40-F40</f>
        <v>0</v>
      </c>
    </row>
    <row r="41" spans="1:14" ht="12.75">
      <c r="A41" s="8">
        <v>2</v>
      </c>
      <c r="B41" s="178" t="s">
        <v>539</v>
      </c>
      <c r="C41" s="8"/>
      <c r="D41" s="179">
        <f aca="true" t="shared" si="3" ref="D41:F45">D9-D25</f>
        <v>0</v>
      </c>
      <c r="E41" s="179">
        <f t="shared" si="3"/>
        <v>0</v>
      </c>
      <c r="F41" s="179">
        <f t="shared" si="3"/>
        <v>0</v>
      </c>
      <c r="G41" s="179">
        <f t="shared" si="2"/>
        <v>0</v>
      </c>
      <c r="M41" s="4"/>
      <c r="N41" s="4"/>
    </row>
    <row r="42" spans="1:14" ht="12.75">
      <c r="A42" s="8">
        <v>3</v>
      </c>
      <c r="B42" s="178" t="s">
        <v>544</v>
      </c>
      <c r="C42" s="8"/>
      <c r="D42" s="179">
        <f t="shared" si="3"/>
        <v>61671</v>
      </c>
      <c r="E42" s="179">
        <f t="shared" si="3"/>
        <v>0</v>
      </c>
      <c r="F42" s="179">
        <f t="shared" si="3"/>
        <v>0</v>
      </c>
      <c r="G42" s="179">
        <f t="shared" si="2"/>
        <v>61671</v>
      </c>
      <c r="M42" s="4"/>
      <c r="N42" s="4"/>
    </row>
    <row r="43" spans="1:14" ht="12.75">
      <c r="A43" s="8">
        <v>4</v>
      </c>
      <c r="B43" s="178" t="s">
        <v>131</v>
      </c>
      <c r="C43" s="8"/>
      <c r="D43" s="179">
        <f t="shared" si="3"/>
        <v>0</v>
      </c>
      <c r="E43" s="179">
        <f t="shared" si="3"/>
        <v>0</v>
      </c>
      <c r="F43" s="179">
        <f t="shared" si="3"/>
        <v>0</v>
      </c>
      <c r="G43" s="179">
        <f t="shared" si="2"/>
        <v>0</v>
      </c>
      <c r="M43" s="4"/>
      <c r="N43" s="4"/>
    </row>
    <row r="44" spans="1:14" ht="12.75">
      <c r="A44" s="8">
        <v>5</v>
      </c>
      <c r="B44" s="178" t="s">
        <v>541</v>
      </c>
      <c r="C44" s="8"/>
      <c r="D44" s="179">
        <f t="shared" si="3"/>
        <v>0</v>
      </c>
      <c r="E44" s="179">
        <f t="shared" si="3"/>
        <v>0</v>
      </c>
      <c r="F44" s="179">
        <f t="shared" si="3"/>
        <v>0</v>
      </c>
      <c r="G44" s="179">
        <f t="shared" si="2"/>
        <v>0</v>
      </c>
      <c r="M44" s="4"/>
      <c r="N44" s="4"/>
    </row>
    <row r="45" spans="1:14" ht="12.75">
      <c r="A45" s="8">
        <v>6</v>
      </c>
      <c r="B45" s="178" t="s">
        <v>542</v>
      </c>
      <c r="C45" s="8"/>
      <c r="D45" s="179">
        <f t="shared" si="3"/>
        <v>0</v>
      </c>
      <c r="E45" s="179">
        <f t="shared" si="3"/>
        <v>0</v>
      </c>
      <c r="F45" s="179">
        <f t="shared" si="3"/>
        <v>0</v>
      </c>
      <c r="G45" s="179">
        <f t="shared" si="2"/>
        <v>0</v>
      </c>
      <c r="M45" s="4"/>
      <c r="N45" s="4"/>
    </row>
    <row r="46" spans="1:14" ht="12.75">
      <c r="A46" s="8">
        <v>7</v>
      </c>
      <c r="B46" s="178"/>
      <c r="C46" s="8"/>
      <c r="D46" s="179"/>
      <c r="E46" s="179"/>
      <c r="F46" s="179"/>
      <c r="G46" s="179">
        <f t="shared" si="2"/>
        <v>0</v>
      </c>
      <c r="M46" s="4"/>
      <c r="N46" s="4"/>
    </row>
    <row r="47" spans="1:14" ht="12.75">
      <c r="A47" s="8">
        <v>8</v>
      </c>
      <c r="B47" s="1"/>
      <c r="C47" s="8"/>
      <c r="D47" s="179"/>
      <c r="E47" s="179"/>
      <c r="F47" s="179"/>
      <c r="G47" s="179">
        <f t="shared" si="2"/>
        <v>0</v>
      </c>
      <c r="M47" s="4"/>
      <c r="N47" s="4"/>
    </row>
    <row r="48" spans="1:14" ht="13.5" thickBot="1">
      <c r="A48" s="8">
        <v>9</v>
      </c>
      <c r="B48" s="115"/>
      <c r="C48" s="182"/>
      <c r="D48" s="183"/>
      <c r="E48" s="183"/>
      <c r="F48" s="183"/>
      <c r="G48" s="183">
        <f t="shared" si="2"/>
        <v>0</v>
      </c>
      <c r="M48" s="4"/>
      <c r="N48" s="4"/>
    </row>
    <row r="49" spans="1:14" ht="13.5" thickBot="1">
      <c r="A49" s="357"/>
      <c r="B49" s="358" t="s">
        <v>543</v>
      </c>
      <c r="C49" s="359"/>
      <c r="D49" s="360">
        <f>SUM(D40:D48)</f>
        <v>61671</v>
      </c>
      <c r="E49" s="360">
        <f>SUM(E40:E48)</f>
        <v>0</v>
      </c>
      <c r="F49" s="360">
        <f>SUM(F40:F48)</f>
        <v>0</v>
      </c>
      <c r="G49" s="361">
        <f>SUM(G40:G48)</f>
        <v>61671</v>
      </c>
      <c r="I49" s="3"/>
      <c r="J49" s="28"/>
      <c r="M49" s="128"/>
      <c r="N49" s="4"/>
    </row>
    <row r="50" spans="6:10" s="4" customFormat="1" ht="12.75">
      <c r="F50" s="48"/>
      <c r="G50" s="184"/>
      <c r="J50" s="48"/>
    </row>
    <row r="51" spans="5:14" ht="15">
      <c r="E51" s="426" t="s">
        <v>545</v>
      </c>
      <c r="F51" s="426"/>
      <c r="G51" s="426"/>
      <c r="M51" s="4"/>
      <c r="N51" s="4"/>
    </row>
    <row r="52" spans="5:7" ht="12.75">
      <c r="E52" s="427" t="s">
        <v>627</v>
      </c>
      <c r="F52" s="427"/>
      <c r="G52" s="427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1:G51"/>
    <mergeCell ref="E52:G52"/>
    <mergeCell ref="B36:G36"/>
    <mergeCell ref="A38:A39"/>
    <mergeCell ref="B38:B39"/>
    <mergeCell ref="C38:C39"/>
    <mergeCell ref="E38:E39"/>
    <mergeCell ref="F38:F39"/>
  </mergeCells>
  <printOptions horizontalCentered="1" verticalCentered="1"/>
  <pageMargins left="0.17" right="0.17" top="0.18" bottom="0.17" header="0.17" footer="0.17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P163"/>
  <sheetViews>
    <sheetView view="pageBreakPreview" zoomScaleSheetLayoutView="100" zoomScalePageLayoutView="0" workbookViewId="0" topLeftCell="A19">
      <selection activeCell="B27" sqref="B27"/>
    </sheetView>
  </sheetViews>
  <sheetFormatPr defaultColWidth="11.28125" defaultRowHeight="12.75"/>
  <cols>
    <col min="1" max="1" width="2.8515625" style="0" customWidth="1"/>
    <col min="2" max="5" width="11.28125" style="0" customWidth="1"/>
    <col min="6" max="6" width="9.421875" style="0" customWidth="1"/>
    <col min="7" max="7" width="11.28125" style="0" customWidth="1"/>
    <col min="8" max="8" width="10.57421875" style="0" customWidth="1"/>
  </cols>
  <sheetData>
    <row r="1" spans="1:10" ht="15">
      <c r="A1" s="137"/>
      <c r="B1" s="293" t="s">
        <v>499</v>
      </c>
      <c r="C1" s="185"/>
      <c r="D1" s="185"/>
      <c r="E1" s="137"/>
      <c r="F1" s="137"/>
      <c r="G1" s="137"/>
      <c r="H1" s="137"/>
      <c r="I1" s="137"/>
      <c r="J1" s="137"/>
    </row>
    <row r="2" spans="1:10" ht="15">
      <c r="A2" s="137"/>
      <c r="B2" s="356" t="s">
        <v>626</v>
      </c>
      <c r="C2" s="185"/>
      <c r="D2" s="185"/>
      <c r="E2" s="137"/>
      <c r="F2" s="137"/>
      <c r="G2" s="137"/>
      <c r="H2" s="137"/>
      <c r="I2" s="137"/>
      <c r="J2" s="137"/>
    </row>
    <row r="3" spans="1:10" ht="12.75">
      <c r="A3" s="137"/>
      <c r="B3" s="113"/>
      <c r="C3" s="137"/>
      <c r="D3" s="137"/>
      <c r="E3" s="137"/>
      <c r="F3" s="137"/>
      <c r="G3" s="137"/>
      <c r="H3" s="137"/>
      <c r="I3" s="137" t="s">
        <v>546</v>
      </c>
      <c r="J3" s="137"/>
    </row>
    <row r="4" spans="1:16" ht="12.75">
      <c r="A4" s="126"/>
      <c r="B4" s="126"/>
      <c r="C4" s="126"/>
      <c r="D4" s="126"/>
      <c r="E4" s="126"/>
      <c r="F4" s="126"/>
      <c r="G4" s="126"/>
      <c r="H4" s="126"/>
      <c r="I4" s="367"/>
      <c r="J4" s="368" t="s">
        <v>547</v>
      </c>
      <c r="K4" s="4"/>
      <c r="L4" s="4"/>
      <c r="M4" s="4"/>
      <c r="N4" s="4"/>
      <c r="O4" s="4"/>
      <c r="P4" s="4"/>
    </row>
    <row r="5" spans="1:16" ht="15.75" customHeight="1">
      <c r="A5" s="441" t="s">
        <v>548</v>
      </c>
      <c r="B5" s="442"/>
      <c r="C5" s="442"/>
      <c r="D5" s="442"/>
      <c r="E5" s="442"/>
      <c r="F5" s="442"/>
      <c r="G5" s="442"/>
      <c r="H5" s="442"/>
      <c r="I5" s="442"/>
      <c r="J5" s="443"/>
      <c r="K5" s="186"/>
      <c r="L5" s="186"/>
      <c r="M5" s="186"/>
      <c r="N5" s="186"/>
      <c r="O5" s="186"/>
      <c r="P5" s="186"/>
    </row>
    <row r="6" spans="1:10" ht="26.25" customHeight="1">
      <c r="A6" s="187"/>
      <c r="B6" s="455" t="s">
        <v>549</v>
      </c>
      <c r="C6" s="455"/>
      <c r="D6" s="455"/>
      <c r="E6" s="455"/>
      <c r="F6" s="456"/>
      <c r="G6" s="188" t="s">
        <v>550</v>
      </c>
      <c r="H6" s="188" t="s">
        <v>551</v>
      </c>
      <c r="I6" s="189" t="s">
        <v>785</v>
      </c>
      <c r="J6" s="189" t="s">
        <v>746</v>
      </c>
    </row>
    <row r="7" spans="1:10" ht="16.5" customHeight="1">
      <c r="A7" s="187">
        <v>1</v>
      </c>
      <c r="B7" s="447" t="s">
        <v>552</v>
      </c>
      <c r="C7" s="434"/>
      <c r="D7" s="434"/>
      <c r="E7" s="434"/>
      <c r="F7" s="434"/>
      <c r="G7" s="201">
        <v>70</v>
      </c>
      <c r="H7" s="201">
        <v>11100</v>
      </c>
      <c r="I7" s="369">
        <f>SUM(I8:I10)</f>
        <v>2515.8</v>
      </c>
      <c r="J7" s="257">
        <f>SUM(J8:J10)</f>
        <v>2454.5</v>
      </c>
    </row>
    <row r="8" spans="1:10" ht="16.5" customHeight="1">
      <c r="A8" s="190" t="s">
        <v>133</v>
      </c>
      <c r="B8" s="448" t="s">
        <v>553</v>
      </c>
      <c r="C8" s="448"/>
      <c r="D8" s="448"/>
      <c r="E8" s="448"/>
      <c r="F8" s="449"/>
      <c r="G8" s="191" t="s">
        <v>554</v>
      </c>
      <c r="H8" s="191">
        <v>11101</v>
      </c>
      <c r="I8" s="256"/>
      <c r="J8" s="256"/>
    </row>
    <row r="9" spans="1:10" ht="16.5" customHeight="1">
      <c r="A9" s="190" t="s">
        <v>555</v>
      </c>
      <c r="B9" s="448" t="s">
        <v>556</v>
      </c>
      <c r="C9" s="448"/>
      <c r="D9" s="448"/>
      <c r="E9" s="448"/>
      <c r="F9" s="449"/>
      <c r="G9" s="191">
        <v>704</v>
      </c>
      <c r="H9" s="191">
        <v>11102</v>
      </c>
      <c r="I9" s="256">
        <v>438.4</v>
      </c>
      <c r="J9" s="256">
        <v>2162.9</v>
      </c>
    </row>
    <row r="10" spans="1:10" ht="16.5" customHeight="1">
      <c r="A10" s="190" t="s">
        <v>557</v>
      </c>
      <c r="B10" s="448" t="s">
        <v>558</v>
      </c>
      <c r="C10" s="448"/>
      <c r="D10" s="448"/>
      <c r="E10" s="448"/>
      <c r="F10" s="449"/>
      <c r="G10" s="193">
        <v>705</v>
      </c>
      <c r="H10" s="191">
        <v>11103</v>
      </c>
      <c r="I10" s="256">
        <v>2077.4</v>
      </c>
      <c r="J10" s="256">
        <v>291.6</v>
      </c>
    </row>
    <row r="11" spans="1:10" ht="16.5" customHeight="1">
      <c r="A11" s="194">
        <v>2</v>
      </c>
      <c r="B11" s="452" t="s">
        <v>559</v>
      </c>
      <c r="C11" s="452"/>
      <c r="D11" s="452"/>
      <c r="E11" s="452"/>
      <c r="F11" s="447"/>
      <c r="G11" s="195">
        <v>708</v>
      </c>
      <c r="H11" s="196">
        <v>11104</v>
      </c>
      <c r="I11" s="257">
        <f>SUM(I12:I14)</f>
        <v>0</v>
      </c>
      <c r="J11" s="257">
        <f>SUM(J12:J14)</f>
        <v>0</v>
      </c>
    </row>
    <row r="12" spans="1:10" ht="16.5" customHeight="1">
      <c r="A12" s="190" t="s">
        <v>133</v>
      </c>
      <c r="B12" s="448" t="s">
        <v>560</v>
      </c>
      <c r="C12" s="448"/>
      <c r="D12" s="448"/>
      <c r="E12" s="448"/>
      <c r="F12" s="449"/>
      <c r="G12" s="191">
        <v>7081</v>
      </c>
      <c r="H12" s="197">
        <v>111041</v>
      </c>
      <c r="I12" s="257"/>
      <c r="J12" s="257"/>
    </row>
    <row r="13" spans="1:10" ht="16.5" customHeight="1">
      <c r="A13" s="190" t="s">
        <v>135</v>
      </c>
      <c r="B13" s="448" t="s">
        <v>561</v>
      </c>
      <c r="C13" s="448"/>
      <c r="D13" s="448"/>
      <c r="E13" s="448"/>
      <c r="F13" s="449"/>
      <c r="G13" s="191">
        <v>7082</v>
      </c>
      <c r="H13" s="197">
        <v>111042</v>
      </c>
      <c r="I13" s="257"/>
      <c r="J13" s="257"/>
    </row>
    <row r="14" spans="1:10" ht="16.5" customHeight="1">
      <c r="A14" s="190" t="s">
        <v>137</v>
      </c>
      <c r="B14" s="448" t="s">
        <v>501</v>
      </c>
      <c r="C14" s="448"/>
      <c r="D14" s="448"/>
      <c r="E14" s="448"/>
      <c r="F14" s="449"/>
      <c r="G14" s="191">
        <v>7083</v>
      </c>
      <c r="H14" s="197">
        <v>111043</v>
      </c>
      <c r="I14" s="257"/>
      <c r="J14" s="257"/>
    </row>
    <row r="15" spans="1:10" ht="29.25" customHeight="1">
      <c r="A15" s="198">
        <v>3</v>
      </c>
      <c r="B15" s="452" t="s">
        <v>562</v>
      </c>
      <c r="C15" s="452"/>
      <c r="D15" s="452"/>
      <c r="E15" s="452"/>
      <c r="F15" s="447"/>
      <c r="G15" s="195">
        <v>71</v>
      </c>
      <c r="H15" s="196">
        <v>11201</v>
      </c>
      <c r="I15" s="257">
        <v>0</v>
      </c>
      <c r="J15" s="257">
        <v>0</v>
      </c>
    </row>
    <row r="16" spans="1:10" ht="16.5" customHeight="1">
      <c r="A16" s="198"/>
      <c r="B16" s="450" t="s">
        <v>563</v>
      </c>
      <c r="C16" s="450"/>
      <c r="D16" s="450"/>
      <c r="E16" s="450"/>
      <c r="F16" s="451"/>
      <c r="G16" s="199"/>
      <c r="H16" s="191">
        <v>112011</v>
      </c>
      <c r="I16" s="257"/>
      <c r="J16" s="257"/>
    </row>
    <row r="17" spans="1:10" ht="16.5" customHeight="1">
      <c r="A17" s="198"/>
      <c r="B17" s="450" t="s">
        <v>564</v>
      </c>
      <c r="C17" s="450"/>
      <c r="D17" s="450"/>
      <c r="E17" s="450"/>
      <c r="F17" s="451"/>
      <c r="G17" s="199"/>
      <c r="H17" s="191">
        <v>112012</v>
      </c>
      <c r="I17" s="257"/>
      <c r="J17" s="257"/>
    </row>
    <row r="18" spans="1:10" ht="16.5" customHeight="1">
      <c r="A18" s="194">
        <v>4</v>
      </c>
      <c r="B18" s="452" t="s">
        <v>565</v>
      </c>
      <c r="C18" s="452"/>
      <c r="D18" s="452"/>
      <c r="E18" s="452"/>
      <c r="F18" s="447"/>
      <c r="G18" s="200">
        <v>72</v>
      </c>
      <c r="H18" s="17">
        <v>11300</v>
      </c>
      <c r="I18" s="257">
        <v>0</v>
      </c>
      <c r="J18" s="257">
        <v>0</v>
      </c>
    </row>
    <row r="19" spans="1:10" ht="16.5" customHeight="1">
      <c r="A19" s="190"/>
      <c r="B19" s="453" t="s">
        <v>566</v>
      </c>
      <c r="C19" s="454"/>
      <c r="D19" s="454"/>
      <c r="E19" s="454"/>
      <c r="F19" s="454"/>
      <c r="G19" s="5"/>
      <c r="H19" s="35">
        <v>11301</v>
      </c>
      <c r="I19" s="257"/>
      <c r="J19" s="257"/>
    </row>
    <row r="20" spans="1:10" ht="16.5" customHeight="1">
      <c r="A20" s="194">
        <v>5</v>
      </c>
      <c r="B20" s="447" t="s">
        <v>567</v>
      </c>
      <c r="C20" s="434"/>
      <c r="D20" s="434"/>
      <c r="E20" s="434"/>
      <c r="F20" s="434"/>
      <c r="G20" s="201">
        <v>73</v>
      </c>
      <c r="H20" s="201">
        <v>11400</v>
      </c>
      <c r="I20" s="257">
        <v>0</v>
      </c>
      <c r="J20" s="257">
        <v>0</v>
      </c>
    </row>
    <row r="21" spans="1:10" ht="16.5" customHeight="1">
      <c r="A21" s="194">
        <v>6</v>
      </c>
      <c r="B21" s="447" t="s">
        <v>568</v>
      </c>
      <c r="C21" s="434"/>
      <c r="D21" s="434"/>
      <c r="E21" s="434"/>
      <c r="F21" s="434"/>
      <c r="G21" s="201">
        <v>75</v>
      </c>
      <c r="H21" s="202">
        <v>11500</v>
      </c>
      <c r="I21" s="257">
        <v>0</v>
      </c>
      <c r="J21" s="257">
        <v>0</v>
      </c>
    </row>
    <row r="22" spans="1:10" ht="16.5" customHeight="1">
      <c r="A22" s="194">
        <v>7</v>
      </c>
      <c r="B22" s="452" t="s">
        <v>569</v>
      </c>
      <c r="C22" s="452"/>
      <c r="D22" s="452"/>
      <c r="E22" s="452"/>
      <c r="F22" s="447"/>
      <c r="G22" s="195">
        <v>77</v>
      </c>
      <c r="H22" s="195">
        <v>11600</v>
      </c>
      <c r="I22" s="257">
        <v>0</v>
      </c>
      <c r="J22" s="257">
        <v>0</v>
      </c>
    </row>
    <row r="23" spans="1:10" ht="16.5" customHeight="1">
      <c r="A23" s="194" t="s">
        <v>570</v>
      </c>
      <c r="B23" s="434" t="s">
        <v>571</v>
      </c>
      <c r="C23" s="434"/>
      <c r="D23" s="434"/>
      <c r="E23" s="434"/>
      <c r="F23" s="434"/>
      <c r="G23" s="201"/>
      <c r="H23" s="201">
        <v>11800</v>
      </c>
      <c r="I23" s="257">
        <f>I7+I11+I15+I18+I20+I21+I22</f>
        <v>2515.8</v>
      </c>
      <c r="J23" s="257">
        <f>J7+J11+J15+J18+J20+J21+J22</f>
        <v>2454.5</v>
      </c>
    </row>
    <row r="24" spans="1:10" ht="16.5" customHeight="1">
      <c r="A24" s="203"/>
      <c r="B24" s="204"/>
      <c r="C24" s="204"/>
      <c r="D24" s="204"/>
      <c r="E24" s="204"/>
      <c r="F24" s="204"/>
      <c r="G24" s="204"/>
      <c r="H24" s="204"/>
      <c r="I24" s="205" t="s">
        <v>545</v>
      </c>
      <c r="J24" s="205"/>
    </row>
    <row r="25" spans="1:10" ht="16.5" customHeight="1">
      <c r="A25" s="203"/>
      <c r="B25" s="204"/>
      <c r="C25" s="204"/>
      <c r="D25" s="204"/>
      <c r="E25" s="204"/>
      <c r="F25" s="204"/>
      <c r="G25" s="204"/>
      <c r="H25" s="204"/>
      <c r="I25" s="205" t="s">
        <v>666</v>
      </c>
      <c r="J25" s="205"/>
    </row>
    <row r="26" spans="1:10" ht="15">
      <c r="A26" s="137"/>
      <c r="B26" s="293" t="s">
        <v>499</v>
      </c>
      <c r="C26" s="185"/>
      <c r="D26" s="185"/>
      <c r="E26" s="137"/>
      <c r="F26" s="137"/>
      <c r="G26" s="137"/>
      <c r="H26" s="137"/>
      <c r="I26" s="137"/>
      <c r="J26" s="137"/>
    </row>
    <row r="27" spans="1:10" ht="15">
      <c r="A27" s="137"/>
      <c r="B27" s="356" t="s">
        <v>626</v>
      </c>
      <c r="C27" s="185"/>
      <c r="D27" s="185"/>
      <c r="E27" s="137"/>
      <c r="F27" s="137"/>
      <c r="G27" s="137"/>
      <c r="H27" s="137"/>
      <c r="I27" s="137"/>
      <c r="J27" s="137"/>
    </row>
    <row r="28" spans="1:10" ht="12.75">
      <c r="A28" s="137"/>
      <c r="B28" s="113"/>
      <c r="C28" s="137"/>
      <c r="D28" s="137"/>
      <c r="E28" s="137"/>
      <c r="F28" s="137"/>
      <c r="G28" s="137"/>
      <c r="H28" s="137"/>
      <c r="I28" s="137" t="s">
        <v>572</v>
      </c>
      <c r="J28" s="137"/>
    </row>
    <row r="29" spans="1:16" ht="12.75" customHeight="1">
      <c r="A29" s="126"/>
      <c r="B29" s="126"/>
      <c r="C29" s="126"/>
      <c r="D29" s="126"/>
      <c r="E29" s="126"/>
      <c r="F29" s="126"/>
      <c r="G29" s="126"/>
      <c r="H29" s="126"/>
      <c r="I29" s="367"/>
      <c r="J29" s="368" t="s">
        <v>547</v>
      </c>
      <c r="K29" s="4"/>
      <c r="L29" s="4"/>
      <c r="M29" s="4"/>
      <c r="N29" s="4"/>
      <c r="O29" s="4"/>
      <c r="P29" s="4"/>
    </row>
    <row r="30" spans="1:10" ht="12.75">
      <c r="A30" s="441" t="s">
        <v>548</v>
      </c>
      <c r="B30" s="442"/>
      <c r="C30" s="442"/>
      <c r="D30" s="442"/>
      <c r="E30" s="442"/>
      <c r="F30" s="442"/>
      <c r="G30" s="442"/>
      <c r="H30" s="442"/>
      <c r="I30" s="442"/>
      <c r="J30" s="443"/>
    </row>
    <row r="31" spans="1:10" ht="24.75" customHeight="1">
      <c r="A31" s="206"/>
      <c r="B31" s="444" t="s">
        <v>573</v>
      </c>
      <c r="C31" s="445"/>
      <c r="D31" s="445"/>
      <c r="E31" s="445"/>
      <c r="F31" s="446"/>
      <c r="G31" s="207" t="s">
        <v>550</v>
      </c>
      <c r="H31" s="207" t="s">
        <v>551</v>
      </c>
      <c r="I31" s="189" t="s">
        <v>785</v>
      </c>
      <c r="J31" s="189" t="s">
        <v>746</v>
      </c>
    </row>
    <row r="32" spans="1:10" s="137" customFormat="1" ht="16.5" customHeight="1">
      <c r="A32" s="194">
        <v>1</v>
      </c>
      <c r="B32" s="447" t="s">
        <v>574</v>
      </c>
      <c r="C32" s="434"/>
      <c r="D32" s="434"/>
      <c r="E32" s="434"/>
      <c r="F32" s="434"/>
      <c r="G32" s="201">
        <v>60</v>
      </c>
      <c r="H32" s="201">
        <v>12100</v>
      </c>
      <c r="I32" s="257">
        <f>SUM(I33:I37)</f>
        <v>573</v>
      </c>
      <c r="J32" s="257">
        <f>SUM(J33:J37)</f>
        <v>352.69999999999993</v>
      </c>
    </row>
    <row r="33" spans="1:10" s="137" customFormat="1" ht="16.5" customHeight="1">
      <c r="A33" s="261" t="s">
        <v>575</v>
      </c>
      <c r="B33" s="438" t="s">
        <v>576</v>
      </c>
      <c r="C33" s="438" t="s">
        <v>577</v>
      </c>
      <c r="D33" s="438"/>
      <c r="E33" s="438"/>
      <c r="F33" s="438"/>
      <c r="G33" s="258" t="s">
        <v>578</v>
      </c>
      <c r="H33" s="258">
        <v>12101</v>
      </c>
      <c r="I33" s="256">
        <v>443</v>
      </c>
      <c r="J33" s="256">
        <v>393</v>
      </c>
    </row>
    <row r="34" spans="1:10" s="137" customFormat="1" ht="12" customHeight="1">
      <c r="A34" s="261" t="s">
        <v>555</v>
      </c>
      <c r="B34" s="438" t="s">
        <v>579</v>
      </c>
      <c r="C34" s="438" t="s">
        <v>577</v>
      </c>
      <c r="D34" s="438"/>
      <c r="E34" s="438"/>
      <c r="F34" s="438"/>
      <c r="G34" s="258"/>
      <c r="H34" s="259">
        <v>12102</v>
      </c>
      <c r="I34" s="78">
        <v>-8</v>
      </c>
      <c r="J34" s="78">
        <v>-252.3</v>
      </c>
    </row>
    <row r="35" spans="1:10" s="137" customFormat="1" ht="16.5" customHeight="1">
      <c r="A35" s="261" t="s">
        <v>557</v>
      </c>
      <c r="B35" s="438" t="s">
        <v>580</v>
      </c>
      <c r="C35" s="438" t="s">
        <v>577</v>
      </c>
      <c r="D35" s="438"/>
      <c r="E35" s="438"/>
      <c r="F35" s="438"/>
      <c r="G35" s="258" t="s">
        <v>581</v>
      </c>
      <c r="H35" s="258">
        <v>12103</v>
      </c>
      <c r="I35" s="256">
        <v>1451</v>
      </c>
      <c r="J35" s="256">
        <v>410.9</v>
      </c>
    </row>
    <row r="36" spans="1:10" s="137" customFormat="1" ht="16.5" customHeight="1">
      <c r="A36" s="261" t="s">
        <v>582</v>
      </c>
      <c r="B36" s="439" t="s">
        <v>469</v>
      </c>
      <c r="C36" s="438" t="s">
        <v>577</v>
      </c>
      <c r="D36" s="438"/>
      <c r="E36" s="438"/>
      <c r="F36" s="438"/>
      <c r="G36" s="258"/>
      <c r="H36" s="259">
        <v>12104</v>
      </c>
      <c r="I36" s="256">
        <v>-1313</v>
      </c>
      <c r="J36" s="256">
        <v>-198.9</v>
      </c>
    </row>
    <row r="37" spans="1:10" s="137" customFormat="1" ht="16.5" customHeight="1">
      <c r="A37" s="261" t="s">
        <v>583</v>
      </c>
      <c r="B37" s="438" t="s">
        <v>584</v>
      </c>
      <c r="C37" s="438" t="s">
        <v>577</v>
      </c>
      <c r="D37" s="438"/>
      <c r="E37" s="438"/>
      <c r="F37" s="438"/>
      <c r="G37" s="258" t="s">
        <v>585</v>
      </c>
      <c r="H37" s="259">
        <v>12105</v>
      </c>
      <c r="I37" s="256"/>
      <c r="J37" s="256"/>
    </row>
    <row r="38" spans="1:10" s="137" customFormat="1" ht="16.5" customHeight="1">
      <c r="A38" s="194">
        <v>2</v>
      </c>
      <c r="B38" s="434" t="s">
        <v>586</v>
      </c>
      <c r="C38" s="434"/>
      <c r="D38" s="434"/>
      <c r="E38" s="434"/>
      <c r="F38" s="434"/>
      <c r="G38" s="201">
        <v>64</v>
      </c>
      <c r="H38" s="201">
        <v>12200</v>
      </c>
      <c r="I38" s="257">
        <f>I39+I40</f>
        <v>987</v>
      </c>
      <c r="J38" s="257">
        <f>J39+J40</f>
        <v>962.8</v>
      </c>
    </row>
    <row r="39" spans="1:10" s="137" customFormat="1" ht="16.5" customHeight="1">
      <c r="A39" s="190" t="s">
        <v>587</v>
      </c>
      <c r="B39" s="434" t="s">
        <v>470</v>
      </c>
      <c r="C39" s="440"/>
      <c r="D39" s="440"/>
      <c r="E39" s="440"/>
      <c r="F39" s="440"/>
      <c r="G39" s="259">
        <v>641</v>
      </c>
      <c r="H39" s="259">
        <v>12201</v>
      </c>
      <c r="I39" s="260">
        <v>846</v>
      </c>
      <c r="J39" s="260">
        <v>825</v>
      </c>
    </row>
    <row r="40" spans="1:10" s="137" customFormat="1" ht="16.5" customHeight="1">
      <c r="A40" s="190" t="s">
        <v>588</v>
      </c>
      <c r="B40" s="440" t="s">
        <v>589</v>
      </c>
      <c r="C40" s="440"/>
      <c r="D40" s="440"/>
      <c r="E40" s="440"/>
      <c r="F40" s="440"/>
      <c r="G40" s="259">
        <v>644</v>
      </c>
      <c r="H40" s="259">
        <v>12202</v>
      </c>
      <c r="I40" s="260">
        <v>141</v>
      </c>
      <c r="J40" s="260">
        <v>137.8</v>
      </c>
    </row>
    <row r="41" spans="1:10" s="137" customFormat="1" ht="16.5" customHeight="1">
      <c r="A41" s="194">
        <v>3</v>
      </c>
      <c r="B41" s="434" t="s">
        <v>433</v>
      </c>
      <c r="C41" s="434"/>
      <c r="D41" s="434"/>
      <c r="E41" s="434"/>
      <c r="F41" s="434"/>
      <c r="G41" s="201">
        <v>68</v>
      </c>
      <c r="H41" s="201">
        <v>12300</v>
      </c>
      <c r="I41" s="257">
        <v>0</v>
      </c>
      <c r="J41" s="257">
        <v>0</v>
      </c>
    </row>
    <row r="42" spans="1:10" s="137" customFormat="1" ht="16.5" customHeight="1">
      <c r="A42" s="194">
        <v>4</v>
      </c>
      <c r="B42" s="434" t="s">
        <v>590</v>
      </c>
      <c r="C42" s="434"/>
      <c r="D42" s="434"/>
      <c r="E42" s="434"/>
      <c r="F42" s="434"/>
      <c r="G42" s="201">
        <v>61</v>
      </c>
      <c r="H42" s="201">
        <v>12400</v>
      </c>
      <c r="I42" s="257">
        <f>SUM(I43:I57)</f>
        <v>447</v>
      </c>
      <c r="J42" s="257">
        <f>SUM(J43:J57)</f>
        <v>465.9</v>
      </c>
    </row>
    <row r="43" spans="1:10" s="137" customFormat="1" ht="16.5" customHeight="1">
      <c r="A43" s="190" t="s">
        <v>133</v>
      </c>
      <c r="B43" s="436" t="s">
        <v>591</v>
      </c>
      <c r="C43" s="436"/>
      <c r="D43" s="436"/>
      <c r="E43" s="436"/>
      <c r="F43" s="436"/>
      <c r="G43" s="258"/>
      <c r="H43" s="258">
        <v>12401</v>
      </c>
      <c r="I43" s="256"/>
      <c r="J43" s="256"/>
    </row>
    <row r="44" spans="1:10" s="137" customFormat="1" ht="16.5" customHeight="1">
      <c r="A44" s="190" t="s">
        <v>135</v>
      </c>
      <c r="B44" s="436" t="s">
        <v>592</v>
      </c>
      <c r="C44" s="436"/>
      <c r="D44" s="436"/>
      <c r="E44" s="436"/>
      <c r="F44" s="436"/>
      <c r="G44" s="261">
        <v>611</v>
      </c>
      <c r="H44" s="258">
        <v>12402</v>
      </c>
      <c r="I44" s="256">
        <v>0.7</v>
      </c>
      <c r="J44" s="256">
        <v>40</v>
      </c>
    </row>
    <row r="45" spans="1:10" s="137" customFormat="1" ht="16.5" customHeight="1">
      <c r="A45" s="190" t="s">
        <v>137</v>
      </c>
      <c r="B45" s="436" t="s">
        <v>321</v>
      </c>
      <c r="C45" s="436"/>
      <c r="D45" s="436"/>
      <c r="E45" s="436"/>
      <c r="F45" s="436"/>
      <c r="G45" s="258">
        <v>613</v>
      </c>
      <c r="H45" s="258">
        <v>12403</v>
      </c>
      <c r="I45" s="256">
        <v>264</v>
      </c>
      <c r="J45" s="256">
        <v>264</v>
      </c>
    </row>
    <row r="46" spans="1:10" s="137" customFormat="1" ht="16.5" customHeight="1">
      <c r="A46" s="190" t="s">
        <v>138</v>
      </c>
      <c r="B46" s="436" t="s">
        <v>767</v>
      </c>
      <c r="C46" s="436"/>
      <c r="D46" s="436"/>
      <c r="E46" s="436"/>
      <c r="F46" s="436"/>
      <c r="G46" s="261">
        <v>615</v>
      </c>
      <c r="H46" s="258">
        <v>12404</v>
      </c>
      <c r="I46" s="262"/>
      <c r="J46" s="262"/>
    </row>
    <row r="47" spans="1:10" s="137" customFormat="1" ht="16.5" customHeight="1">
      <c r="A47" s="190" t="s">
        <v>593</v>
      </c>
      <c r="B47" s="436" t="s">
        <v>594</v>
      </c>
      <c r="C47" s="436"/>
      <c r="D47" s="436"/>
      <c r="E47" s="436"/>
      <c r="F47" s="436"/>
      <c r="G47" s="261">
        <v>616</v>
      </c>
      <c r="H47" s="258">
        <v>12405</v>
      </c>
      <c r="I47" s="256"/>
      <c r="J47" s="256"/>
    </row>
    <row r="48" spans="1:10" s="137" customFormat="1" ht="16.5" customHeight="1">
      <c r="A48" s="190" t="s">
        <v>595</v>
      </c>
      <c r="B48" s="436" t="s">
        <v>596</v>
      </c>
      <c r="C48" s="436"/>
      <c r="D48" s="436"/>
      <c r="E48" s="436"/>
      <c r="F48" s="436"/>
      <c r="G48" s="261">
        <v>617</v>
      </c>
      <c r="H48" s="258">
        <v>12406</v>
      </c>
      <c r="I48" s="256"/>
      <c r="J48" s="256"/>
    </row>
    <row r="49" spans="1:10" s="137" customFormat="1" ht="16.5" customHeight="1">
      <c r="A49" s="190" t="s">
        <v>597</v>
      </c>
      <c r="B49" s="438" t="s">
        <v>598</v>
      </c>
      <c r="C49" s="438" t="s">
        <v>577</v>
      </c>
      <c r="D49" s="438"/>
      <c r="E49" s="438"/>
      <c r="F49" s="438"/>
      <c r="G49" s="261">
        <v>618</v>
      </c>
      <c r="H49" s="258">
        <v>12407</v>
      </c>
      <c r="I49" s="256">
        <v>13.8</v>
      </c>
      <c r="J49" s="256">
        <v>50</v>
      </c>
    </row>
    <row r="50" spans="1:10" s="137" customFormat="1" ht="16.5" customHeight="1">
      <c r="A50" s="190" t="s">
        <v>599</v>
      </c>
      <c r="B50" s="438" t="s">
        <v>600</v>
      </c>
      <c r="C50" s="438"/>
      <c r="D50" s="438"/>
      <c r="E50" s="438"/>
      <c r="F50" s="438"/>
      <c r="G50" s="261">
        <v>623</v>
      </c>
      <c r="H50" s="258">
        <v>12408</v>
      </c>
      <c r="I50" s="256"/>
      <c r="J50" s="256"/>
    </row>
    <row r="51" spans="1:10" s="137" customFormat="1" ht="16.5" customHeight="1">
      <c r="A51" s="190" t="s">
        <v>601</v>
      </c>
      <c r="B51" s="438" t="s">
        <v>602</v>
      </c>
      <c r="C51" s="438"/>
      <c r="D51" s="438"/>
      <c r="E51" s="438"/>
      <c r="F51" s="438"/>
      <c r="G51" s="261">
        <v>624</v>
      </c>
      <c r="H51" s="258">
        <v>12409</v>
      </c>
      <c r="I51" s="256"/>
      <c r="J51" s="256"/>
    </row>
    <row r="52" spans="1:10" s="137" customFormat="1" ht="16.5" customHeight="1">
      <c r="A52" s="190" t="s">
        <v>603</v>
      </c>
      <c r="B52" s="438" t="s">
        <v>604</v>
      </c>
      <c r="C52" s="438"/>
      <c r="D52" s="438"/>
      <c r="E52" s="438"/>
      <c r="F52" s="438"/>
      <c r="G52" s="261">
        <v>625</v>
      </c>
      <c r="H52" s="258">
        <v>12410</v>
      </c>
      <c r="I52" s="256"/>
      <c r="J52" s="256"/>
    </row>
    <row r="53" spans="1:10" s="137" customFormat="1" ht="16.5" customHeight="1">
      <c r="A53" s="190" t="s">
        <v>605</v>
      </c>
      <c r="B53" s="438" t="s">
        <v>606</v>
      </c>
      <c r="C53" s="438"/>
      <c r="D53" s="438"/>
      <c r="E53" s="438"/>
      <c r="F53" s="438"/>
      <c r="G53" s="261">
        <v>626</v>
      </c>
      <c r="H53" s="258">
        <v>12411</v>
      </c>
      <c r="I53" s="256">
        <v>151.3</v>
      </c>
      <c r="J53" s="256">
        <v>90.4</v>
      </c>
    </row>
    <row r="54" spans="1:10" s="137" customFormat="1" ht="16.5" customHeight="1">
      <c r="A54" s="362" t="s">
        <v>607</v>
      </c>
      <c r="B54" s="438" t="s">
        <v>608</v>
      </c>
      <c r="C54" s="438"/>
      <c r="D54" s="438"/>
      <c r="E54" s="438"/>
      <c r="F54" s="438"/>
      <c r="G54" s="261">
        <v>627</v>
      </c>
      <c r="H54" s="258">
        <v>12412</v>
      </c>
      <c r="I54" s="256"/>
      <c r="J54" s="256"/>
    </row>
    <row r="55" spans="1:10" s="137" customFormat="1" ht="16.5" customHeight="1">
      <c r="A55" s="190"/>
      <c r="B55" s="437" t="s">
        <v>609</v>
      </c>
      <c r="C55" s="437"/>
      <c r="D55" s="437"/>
      <c r="E55" s="437"/>
      <c r="F55" s="437"/>
      <c r="G55" s="261">
        <v>6271</v>
      </c>
      <c r="H55" s="261">
        <v>124121</v>
      </c>
      <c r="I55" s="256"/>
      <c r="J55" s="256"/>
    </row>
    <row r="56" spans="1:10" s="137" customFormat="1" ht="16.5" customHeight="1">
      <c r="A56" s="190"/>
      <c r="B56" s="437" t="s">
        <v>610</v>
      </c>
      <c r="C56" s="437"/>
      <c r="D56" s="437"/>
      <c r="E56" s="437"/>
      <c r="F56" s="437"/>
      <c r="G56" s="261">
        <v>6272</v>
      </c>
      <c r="H56" s="261">
        <v>124122</v>
      </c>
      <c r="I56" s="256"/>
      <c r="J56" s="256"/>
    </row>
    <row r="57" spans="1:10" s="137" customFormat="1" ht="16.5" customHeight="1">
      <c r="A57" s="190" t="s">
        <v>611</v>
      </c>
      <c r="B57" s="438" t="s">
        <v>612</v>
      </c>
      <c r="C57" s="438"/>
      <c r="D57" s="438"/>
      <c r="E57" s="438"/>
      <c r="F57" s="438"/>
      <c r="G57" s="261">
        <v>628</v>
      </c>
      <c r="H57" s="261">
        <v>12413</v>
      </c>
      <c r="I57" s="256">
        <v>17.2</v>
      </c>
      <c r="J57" s="256">
        <v>21.5</v>
      </c>
    </row>
    <row r="58" spans="1:10" s="137" customFormat="1" ht="16.5" customHeight="1">
      <c r="A58" s="194">
        <v>5</v>
      </c>
      <c r="B58" s="439" t="s">
        <v>613</v>
      </c>
      <c r="C58" s="438"/>
      <c r="D58" s="438"/>
      <c r="E58" s="438"/>
      <c r="F58" s="438"/>
      <c r="G58" s="192">
        <v>63</v>
      </c>
      <c r="H58" s="192">
        <v>12500</v>
      </c>
      <c r="I58" s="257">
        <f>SUM(I59:I62)</f>
        <v>70</v>
      </c>
      <c r="J58" s="257">
        <f>SUM(J59:J62)</f>
        <v>55.6</v>
      </c>
    </row>
    <row r="59" spans="1:10" s="137" customFormat="1" ht="16.5" customHeight="1">
      <c r="A59" s="190" t="s">
        <v>133</v>
      </c>
      <c r="B59" s="438" t="s">
        <v>614</v>
      </c>
      <c r="C59" s="438"/>
      <c r="D59" s="438"/>
      <c r="E59" s="438"/>
      <c r="F59" s="438"/>
      <c r="G59" s="261">
        <v>632</v>
      </c>
      <c r="H59" s="261">
        <v>12501</v>
      </c>
      <c r="I59" s="256"/>
      <c r="J59" s="256"/>
    </row>
    <row r="60" spans="1:10" s="137" customFormat="1" ht="16.5" customHeight="1">
      <c r="A60" s="190" t="s">
        <v>135</v>
      </c>
      <c r="B60" s="438" t="s">
        <v>615</v>
      </c>
      <c r="C60" s="438"/>
      <c r="D60" s="438"/>
      <c r="E60" s="438"/>
      <c r="F60" s="438"/>
      <c r="G60" s="261">
        <v>633</v>
      </c>
      <c r="H60" s="261">
        <v>12502</v>
      </c>
      <c r="I60" s="256"/>
      <c r="J60" s="256"/>
    </row>
    <row r="61" spans="1:10" s="137" customFormat="1" ht="16.5" customHeight="1">
      <c r="A61" s="190" t="s">
        <v>137</v>
      </c>
      <c r="B61" s="438" t="s">
        <v>327</v>
      </c>
      <c r="C61" s="438"/>
      <c r="D61" s="438"/>
      <c r="E61" s="438"/>
      <c r="F61" s="438"/>
      <c r="G61" s="261">
        <v>634</v>
      </c>
      <c r="H61" s="261">
        <v>12503</v>
      </c>
      <c r="I61" s="256">
        <v>70</v>
      </c>
      <c r="J61" s="256">
        <v>55.6</v>
      </c>
    </row>
    <row r="62" spans="1:10" s="137" customFormat="1" ht="16.5" customHeight="1">
      <c r="A62" s="190" t="s">
        <v>138</v>
      </c>
      <c r="B62" s="438" t="s">
        <v>667</v>
      </c>
      <c r="C62" s="438"/>
      <c r="D62" s="438"/>
      <c r="E62" s="438"/>
      <c r="F62" s="438"/>
      <c r="G62" s="261" t="s">
        <v>668</v>
      </c>
      <c r="H62" s="261">
        <v>12504</v>
      </c>
      <c r="I62" s="256"/>
      <c r="J62" s="256"/>
    </row>
    <row r="63" spans="1:10" s="137" customFormat="1" ht="12.75" customHeight="1">
      <c r="A63" s="194" t="s">
        <v>669</v>
      </c>
      <c r="B63" s="434" t="s">
        <v>670</v>
      </c>
      <c r="C63" s="434"/>
      <c r="D63" s="434"/>
      <c r="E63" s="434"/>
      <c r="F63" s="434"/>
      <c r="G63" s="261"/>
      <c r="H63" s="261">
        <v>12600</v>
      </c>
      <c r="I63" s="257">
        <f>I32+I38+I41+I42+I58</f>
        <v>2077</v>
      </c>
      <c r="J63" s="257">
        <f>J32+J38+J41+J42+J58</f>
        <v>1837</v>
      </c>
    </row>
    <row r="64" spans="1:10" s="137" customFormat="1" ht="16.5" customHeight="1">
      <c r="A64" s="159"/>
      <c r="B64" s="128" t="s">
        <v>671</v>
      </c>
      <c r="C64" s="126"/>
      <c r="D64" s="126"/>
      <c r="E64" s="126"/>
      <c r="F64" s="126"/>
      <c r="G64" s="126"/>
      <c r="H64" s="126"/>
      <c r="I64" s="189" t="s">
        <v>785</v>
      </c>
      <c r="J64" s="189" t="s">
        <v>746</v>
      </c>
    </row>
    <row r="65" spans="1:10" s="137" customFormat="1" ht="16.5" customHeight="1">
      <c r="A65" s="363">
        <v>1</v>
      </c>
      <c r="B65" s="435" t="s">
        <v>672</v>
      </c>
      <c r="C65" s="435"/>
      <c r="D65" s="435"/>
      <c r="E65" s="435"/>
      <c r="F65" s="435"/>
      <c r="G65" s="192"/>
      <c r="H65" s="192">
        <v>14000</v>
      </c>
      <c r="I65" s="263">
        <v>2</v>
      </c>
      <c r="J65" s="263">
        <v>2</v>
      </c>
    </row>
    <row r="66" spans="1:10" s="137" customFormat="1" ht="16.5" customHeight="1">
      <c r="A66" s="363">
        <v>2</v>
      </c>
      <c r="B66" s="435" t="s">
        <v>673</v>
      </c>
      <c r="C66" s="435"/>
      <c r="D66" s="435"/>
      <c r="E66" s="435"/>
      <c r="F66" s="435"/>
      <c r="G66" s="192"/>
      <c r="H66" s="192">
        <v>15000</v>
      </c>
      <c r="I66" s="263">
        <v>0</v>
      </c>
      <c r="J66" s="263">
        <v>0</v>
      </c>
    </row>
    <row r="67" spans="1:10" s="137" customFormat="1" ht="16.5" customHeight="1">
      <c r="A67" s="32" t="s">
        <v>133</v>
      </c>
      <c r="B67" s="436" t="s">
        <v>674</v>
      </c>
      <c r="C67" s="436"/>
      <c r="D67" s="436"/>
      <c r="E67" s="436"/>
      <c r="F67" s="436"/>
      <c r="G67" s="192"/>
      <c r="H67" s="261">
        <v>15001</v>
      </c>
      <c r="I67" s="263"/>
      <c r="J67" s="263"/>
    </row>
    <row r="68" spans="1:10" s="137" customFormat="1" ht="16.5" customHeight="1">
      <c r="A68" s="32"/>
      <c r="B68" s="433" t="s">
        <v>675</v>
      </c>
      <c r="C68" s="433"/>
      <c r="D68" s="433"/>
      <c r="E68" s="433"/>
      <c r="F68" s="433"/>
      <c r="G68" s="192"/>
      <c r="H68" s="261">
        <v>150011</v>
      </c>
      <c r="I68" s="263"/>
      <c r="J68" s="263"/>
    </row>
    <row r="69" spans="1:10" s="137" customFormat="1" ht="16.5" customHeight="1">
      <c r="A69" s="364" t="s">
        <v>135</v>
      </c>
      <c r="B69" s="436" t="s">
        <v>676</v>
      </c>
      <c r="C69" s="436"/>
      <c r="D69" s="436"/>
      <c r="E69" s="436"/>
      <c r="F69" s="436"/>
      <c r="G69" s="192"/>
      <c r="H69" s="261">
        <v>15002</v>
      </c>
      <c r="I69" s="263"/>
      <c r="J69" s="263"/>
    </row>
    <row r="70" spans="1:10" s="137" customFormat="1" ht="12.75">
      <c r="A70" s="364"/>
      <c r="B70" s="433" t="s">
        <v>677</v>
      </c>
      <c r="C70" s="433"/>
      <c r="D70" s="433"/>
      <c r="E70" s="433"/>
      <c r="F70" s="433"/>
      <c r="G70" s="192"/>
      <c r="H70" s="261">
        <v>150021</v>
      </c>
      <c r="I70" s="263"/>
      <c r="J70" s="263"/>
    </row>
    <row r="71" spans="1:10" ht="12.75">
      <c r="A71" s="180"/>
      <c r="B71" s="180"/>
      <c r="C71" s="180"/>
      <c r="D71" s="180"/>
      <c r="E71" s="180"/>
      <c r="F71" s="180"/>
      <c r="G71" s="180"/>
      <c r="H71" s="180"/>
      <c r="I71" s="365" t="s">
        <v>545</v>
      </c>
      <c r="J71" s="208"/>
    </row>
    <row r="72" spans="1:10" ht="15.75">
      <c r="A72" s="137"/>
      <c r="B72" s="137"/>
      <c r="C72" s="137"/>
      <c r="D72" s="137"/>
      <c r="E72" s="137"/>
      <c r="F72" s="137"/>
      <c r="G72" s="137"/>
      <c r="H72" s="137"/>
      <c r="I72" s="366" t="s">
        <v>666</v>
      </c>
      <c r="J72" s="209"/>
    </row>
    <row r="73" spans="1:10" ht="15.75">
      <c r="A73" s="137"/>
      <c r="B73" s="137"/>
      <c r="C73" s="137"/>
      <c r="D73" s="137"/>
      <c r="E73" s="137"/>
      <c r="F73" s="137"/>
      <c r="G73" s="137"/>
      <c r="H73" s="137"/>
      <c r="I73" s="137"/>
      <c r="J73" s="209"/>
    </row>
    <row r="74" spans="1:10" ht="15.75">
      <c r="A74" s="137"/>
      <c r="B74" s="137"/>
      <c r="C74" s="137"/>
      <c r="D74" s="137"/>
      <c r="E74" s="137"/>
      <c r="F74" s="137"/>
      <c r="G74" s="137"/>
      <c r="H74" s="137"/>
      <c r="I74" s="137"/>
      <c r="J74" s="209"/>
    </row>
    <row r="75" spans="1:10" ht="15.75">
      <c r="A75" s="137"/>
      <c r="B75" s="137"/>
      <c r="C75" s="137"/>
      <c r="D75" s="137"/>
      <c r="E75" s="137"/>
      <c r="F75" s="137"/>
      <c r="G75" s="137"/>
      <c r="H75" s="137"/>
      <c r="I75" s="137"/>
      <c r="J75" s="209"/>
    </row>
    <row r="76" spans="1:10" ht="15.75">
      <c r="A76" s="137"/>
      <c r="B76" s="210"/>
      <c r="C76" s="137"/>
      <c r="D76" s="137"/>
      <c r="E76" s="137"/>
      <c r="F76" s="137"/>
      <c r="G76" s="137"/>
      <c r="H76" s="137"/>
      <c r="I76" s="137"/>
      <c r="J76" s="209"/>
    </row>
    <row r="77" spans="1:10" ht="12.75">
      <c r="A77" s="137"/>
      <c r="B77" s="210"/>
      <c r="C77" s="137"/>
      <c r="D77" s="137"/>
      <c r="E77" s="137"/>
      <c r="F77" s="137"/>
      <c r="G77" s="137"/>
      <c r="H77" s="137"/>
      <c r="I77" s="137"/>
      <c r="J77" s="137"/>
    </row>
    <row r="78" spans="1:10" ht="12.75">
      <c r="A78" s="137"/>
      <c r="B78" s="210"/>
      <c r="C78" s="137"/>
      <c r="D78" s="137"/>
      <c r="E78" s="137"/>
      <c r="F78" s="137"/>
      <c r="G78" s="137"/>
      <c r="H78" s="137"/>
      <c r="I78" s="137"/>
      <c r="J78" s="137"/>
    </row>
    <row r="79" spans="1:10" ht="12.75">
      <c r="A79" s="137"/>
      <c r="B79" s="210"/>
      <c r="C79" s="137"/>
      <c r="D79" s="137"/>
      <c r="E79" s="137"/>
      <c r="F79" s="137"/>
      <c r="G79" s="137"/>
      <c r="H79" s="137"/>
      <c r="I79" s="137"/>
      <c r="J79" s="137"/>
    </row>
    <row r="80" spans="1:10" ht="12.75">
      <c r="A80" s="137"/>
      <c r="B80" s="137"/>
      <c r="C80" s="137"/>
      <c r="D80" s="137"/>
      <c r="E80" s="137"/>
      <c r="F80" s="137"/>
      <c r="G80" s="137"/>
      <c r="H80" s="137"/>
      <c r="I80" s="137"/>
      <c r="J80" s="137"/>
    </row>
    <row r="81" spans="1:10" ht="12.75">
      <c r="A81" s="137"/>
      <c r="B81" s="137"/>
      <c r="C81" s="137"/>
      <c r="D81" s="137"/>
      <c r="E81" s="137"/>
      <c r="F81" s="137"/>
      <c r="G81" s="137"/>
      <c r="H81" s="137"/>
      <c r="I81" s="137"/>
      <c r="J81" s="137"/>
    </row>
    <row r="82" spans="1:10" ht="12.75">
      <c r="A82" s="137"/>
      <c r="B82" s="137"/>
      <c r="C82" s="137"/>
      <c r="D82" s="137"/>
      <c r="E82" s="137"/>
      <c r="F82" s="137"/>
      <c r="G82" s="137"/>
      <c r="H82" s="137"/>
      <c r="I82" s="137"/>
      <c r="J82" s="137"/>
    </row>
    <row r="83" spans="1:10" ht="12.75">
      <c r="A83" s="137"/>
      <c r="B83" s="137"/>
      <c r="C83" s="137"/>
      <c r="D83" s="137"/>
      <c r="E83" s="137"/>
      <c r="F83" s="137"/>
      <c r="G83" s="137"/>
      <c r="H83" s="137"/>
      <c r="I83" s="137"/>
      <c r="J83" s="137"/>
    </row>
    <row r="84" spans="1:10" ht="12.75">
      <c r="A84" s="137"/>
      <c r="B84" s="137"/>
      <c r="C84" s="137"/>
      <c r="D84" s="137"/>
      <c r="E84" s="137"/>
      <c r="F84" s="137"/>
      <c r="G84" s="137"/>
      <c r="H84" s="137"/>
      <c r="I84" s="137"/>
      <c r="J84" s="137"/>
    </row>
    <row r="85" spans="1:10" ht="12.75">
      <c r="A85" s="137"/>
      <c r="B85" s="137"/>
      <c r="C85" s="137"/>
      <c r="D85" s="137"/>
      <c r="E85" s="137"/>
      <c r="F85" s="137"/>
      <c r="G85" s="137"/>
      <c r="H85" s="137"/>
      <c r="I85" s="137"/>
      <c r="J85" s="137"/>
    </row>
    <row r="86" spans="1:10" ht="12.75">
      <c r="A86" s="137"/>
      <c r="B86" s="137"/>
      <c r="C86" s="137"/>
      <c r="D86" s="137"/>
      <c r="E86" s="137"/>
      <c r="F86" s="137"/>
      <c r="G86" s="137"/>
      <c r="H86" s="137"/>
      <c r="I86" s="137"/>
      <c r="J86" s="137"/>
    </row>
    <row r="87" spans="1:10" ht="12.75">
      <c r="A87" s="137"/>
      <c r="B87" s="137"/>
      <c r="C87" s="137"/>
      <c r="D87" s="137"/>
      <c r="E87" s="137"/>
      <c r="F87" s="137"/>
      <c r="G87" s="137"/>
      <c r="H87" s="137"/>
      <c r="I87" s="137"/>
      <c r="J87" s="137"/>
    </row>
    <row r="88" spans="1:10" ht="12.75">
      <c r="A88" s="137"/>
      <c r="B88" s="137"/>
      <c r="C88" s="137"/>
      <c r="D88" s="137"/>
      <c r="E88" s="137"/>
      <c r="F88" s="137"/>
      <c r="G88" s="137"/>
      <c r="H88" s="137"/>
      <c r="I88" s="137"/>
      <c r="J88" s="137"/>
    </row>
    <row r="89" spans="1:10" ht="12.75">
      <c r="A89" s="137"/>
      <c r="B89" s="137"/>
      <c r="C89" s="137"/>
      <c r="D89" s="137"/>
      <c r="E89" s="137"/>
      <c r="F89" s="137"/>
      <c r="G89" s="137"/>
      <c r="H89" s="137"/>
      <c r="I89" s="137"/>
      <c r="J89" s="137"/>
    </row>
    <row r="90" spans="1:10" ht="12.75">
      <c r="A90" s="137"/>
      <c r="B90" s="137"/>
      <c r="C90" s="137"/>
      <c r="D90" s="137"/>
      <c r="E90" s="137"/>
      <c r="F90" s="137"/>
      <c r="G90" s="137"/>
      <c r="H90" s="137"/>
      <c r="I90" s="137"/>
      <c r="J90" s="137"/>
    </row>
    <row r="91" spans="1:10" ht="12.75">
      <c r="A91" s="137"/>
      <c r="B91" s="137"/>
      <c r="C91" s="137"/>
      <c r="D91" s="137"/>
      <c r="E91" s="137"/>
      <c r="F91" s="137"/>
      <c r="G91" s="137"/>
      <c r="H91" s="137"/>
      <c r="I91" s="137"/>
      <c r="J91" s="137"/>
    </row>
    <row r="92" spans="1:10" ht="12.75">
      <c r="A92" s="137"/>
      <c r="B92" s="137"/>
      <c r="C92" s="137"/>
      <c r="D92" s="137"/>
      <c r="E92" s="137"/>
      <c r="F92" s="137"/>
      <c r="G92" s="137"/>
      <c r="H92" s="137"/>
      <c r="I92" s="137"/>
      <c r="J92" s="137"/>
    </row>
    <row r="93" spans="1:10" ht="12.75">
      <c r="A93" s="137"/>
      <c r="B93" s="137"/>
      <c r="C93" s="137"/>
      <c r="D93" s="137"/>
      <c r="E93" s="137"/>
      <c r="F93" s="137"/>
      <c r="G93" s="137"/>
      <c r="H93" s="137"/>
      <c r="I93" s="137"/>
      <c r="J93" s="137"/>
    </row>
    <row r="94" spans="1:10" ht="12.75">
      <c r="A94" s="137"/>
      <c r="B94" s="137"/>
      <c r="C94" s="137"/>
      <c r="D94" s="137"/>
      <c r="E94" s="137"/>
      <c r="F94" s="137"/>
      <c r="G94" s="137"/>
      <c r="H94" s="137"/>
      <c r="I94" s="137"/>
      <c r="J94" s="137"/>
    </row>
    <row r="95" spans="1:10" ht="12.75">
      <c r="A95" s="137"/>
      <c r="B95" s="137"/>
      <c r="C95" s="137"/>
      <c r="D95" s="137"/>
      <c r="E95" s="137"/>
      <c r="F95" s="137"/>
      <c r="G95" s="137"/>
      <c r="H95" s="137"/>
      <c r="I95" s="137"/>
      <c r="J95" s="137"/>
    </row>
    <row r="96" spans="1:10" ht="12.75">
      <c r="A96" s="137"/>
      <c r="B96" s="137"/>
      <c r="C96" s="137"/>
      <c r="D96" s="137"/>
      <c r="E96" s="137"/>
      <c r="F96" s="137"/>
      <c r="G96" s="137"/>
      <c r="H96" s="137"/>
      <c r="I96" s="137"/>
      <c r="J96" s="137"/>
    </row>
    <row r="97" spans="1:10" ht="12.75">
      <c r="A97" s="137"/>
      <c r="B97" s="137"/>
      <c r="C97" s="137"/>
      <c r="D97" s="137"/>
      <c r="E97" s="137"/>
      <c r="F97" s="137"/>
      <c r="G97" s="137"/>
      <c r="H97" s="137"/>
      <c r="I97" s="137"/>
      <c r="J97" s="137"/>
    </row>
    <row r="98" spans="1:10" ht="12.75">
      <c r="A98" s="137"/>
      <c r="B98" s="137"/>
      <c r="C98" s="137"/>
      <c r="D98" s="137"/>
      <c r="E98" s="137"/>
      <c r="F98" s="137"/>
      <c r="G98" s="137"/>
      <c r="H98" s="137"/>
      <c r="I98" s="137"/>
      <c r="J98" s="137"/>
    </row>
    <row r="99" spans="1:10" ht="12.75">
      <c r="A99" s="137"/>
      <c r="B99" s="137"/>
      <c r="C99" s="137"/>
      <c r="D99" s="137"/>
      <c r="E99" s="137"/>
      <c r="F99" s="137"/>
      <c r="G99" s="137"/>
      <c r="H99" s="137"/>
      <c r="I99" s="137"/>
      <c r="J99" s="137"/>
    </row>
    <row r="100" spans="1:10" ht="12.75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</row>
    <row r="101" spans="1:10" ht="12.75">
      <c r="A101" s="137"/>
      <c r="B101" s="137"/>
      <c r="C101" s="137"/>
      <c r="D101" s="137"/>
      <c r="E101" s="137"/>
      <c r="F101" s="137"/>
      <c r="G101" s="137"/>
      <c r="H101" s="137"/>
      <c r="I101" s="137"/>
      <c r="J101" s="137"/>
    </row>
    <row r="102" spans="1:10" ht="12.75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</row>
    <row r="103" spans="1:10" ht="12.75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</row>
    <row r="104" spans="1:10" ht="12.75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</row>
    <row r="105" spans="1:10" ht="12.75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</row>
    <row r="106" spans="1:10" ht="12.75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</row>
    <row r="107" spans="1:10" ht="12.75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</row>
    <row r="108" spans="1:10" ht="12.75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</row>
    <row r="109" spans="1:10" ht="12.75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</row>
    <row r="110" spans="1:10" ht="12.75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</row>
    <row r="111" spans="1:10" ht="12.75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</row>
    <row r="112" spans="1:10" ht="12.7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</row>
    <row r="113" spans="1:10" ht="12.75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</row>
    <row r="114" spans="1:10" ht="12.75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</row>
    <row r="115" spans="1:10" ht="12.75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</row>
    <row r="116" spans="1:10" ht="12.75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</row>
    <row r="117" spans="1:10" ht="12.75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</row>
    <row r="118" spans="1:10" ht="12.75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</row>
    <row r="119" spans="1:10" ht="12.75">
      <c r="A119" s="137"/>
      <c r="B119" s="137"/>
      <c r="C119" s="137"/>
      <c r="D119" s="137"/>
      <c r="E119" s="137"/>
      <c r="F119" s="137"/>
      <c r="G119" s="137"/>
      <c r="H119" s="137"/>
      <c r="I119" s="137"/>
      <c r="J119" s="137"/>
    </row>
    <row r="120" spans="1:10" ht="12.75">
      <c r="A120" s="137"/>
      <c r="B120" s="137"/>
      <c r="C120" s="137"/>
      <c r="D120" s="137"/>
      <c r="E120" s="137"/>
      <c r="F120" s="137"/>
      <c r="G120" s="137"/>
      <c r="H120" s="137"/>
      <c r="I120" s="137"/>
      <c r="J120" s="137"/>
    </row>
    <row r="121" spans="1:10" ht="12.75">
      <c r="A121" s="137"/>
      <c r="B121" s="137"/>
      <c r="C121" s="137"/>
      <c r="D121" s="137"/>
      <c r="E121" s="137"/>
      <c r="F121" s="137"/>
      <c r="G121" s="137"/>
      <c r="H121" s="137"/>
      <c r="I121" s="137"/>
      <c r="J121" s="137"/>
    </row>
    <row r="122" spans="1:10" ht="12.75">
      <c r="A122" s="137"/>
      <c r="B122" s="137"/>
      <c r="C122" s="137"/>
      <c r="D122" s="137"/>
      <c r="E122" s="137"/>
      <c r="F122" s="137"/>
      <c r="G122" s="137"/>
      <c r="H122" s="137"/>
      <c r="I122" s="137"/>
      <c r="J122" s="137"/>
    </row>
    <row r="123" spans="1:10" ht="12.75">
      <c r="A123" s="137"/>
      <c r="B123" s="137"/>
      <c r="C123" s="137"/>
      <c r="D123" s="137"/>
      <c r="E123" s="137"/>
      <c r="F123" s="137"/>
      <c r="G123" s="137"/>
      <c r="H123" s="137"/>
      <c r="I123" s="137"/>
      <c r="J123" s="137"/>
    </row>
    <row r="124" spans="1:10" ht="12.75">
      <c r="A124" s="137"/>
      <c r="B124" s="137"/>
      <c r="C124" s="137"/>
      <c r="D124" s="137"/>
      <c r="E124" s="137"/>
      <c r="F124" s="137"/>
      <c r="G124" s="137"/>
      <c r="H124" s="137"/>
      <c r="I124" s="137"/>
      <c r="J124" s="137"/>
    </row>
    <row r="125" spans="1:10" ht="12.75">
      <c r="A125" s="137"/>
      <c r="B125" s="137"/>
      <c r="C125" s="137"/>
      <c r="D125" s="137"/>
      <c r="E125" s="137"/>
      <c r="F125" s="137"/>
      <c r="G125" s="137"/>
      <c r="H125" s="137"/>
      <c r="I125" s="137"/>
      <c r="J125" s="137"/>
    </row>
    <row r="126" spans="1:10" ht="12.75">
      <c r="A126" s="137"/>
      <c r="B126" s="137"/>
      <c r="C126" s="137"/>
      <c r="D126" s="137"/>
      <c r="E126" s="137"/>
      <c r="F126" s="137"/>
      <c r="G126" s="137"/>
      <c r="H126" s="137"/>
      <c r="I126" s="137"/>
      <c r="J126" s="137"/>
    </row>
    <row r="127" spans="1:10" ht="12.75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</row>
    <row r="128" spans="1:10" ht="12.75">
      <c r="A128" s="137"/>
      <c r="B128" s="137"/>
      <c r="C128" s="137"/>
      <c r="D128" s="137"/>
      <c r="E128" s="137"/>
      <c r="F128" s="137"/>
      <c r="G128" s="137"/>
      <c r="H128" s="137"/>
      <c r="I128" s="137"/>
      <c r="J128" s="137"/>
    </row>
    <row r="129" spans="1:10" ht="12.75">
      <c r="A129" s="137"/>
      <c r="B129" s="137"/>
      <c r="C129" s="137"/>
      <c r="D129" s="137"/>
      <c r="E129" s="137"/>
      <c r="F129" s="137"/>
      <c r="G129" s="137"/>
      <c r="H129" s="137"/>
      <c r="I129" s="137"/>
      <c r="J129" s="137"/>
    </row>
    <row r="130" spans="1:10" ht="12.75">
      <c r="A130" s="137"/>
      <c r="B130" s="137"/>
      <c r="C130" s="137"/>
      <c r="D130" s="137"/>
      <c r="E130" s="137"/>
      <c r="F130" s="137"/>
      <c r="G130" s="137"/>
      <c r="H130" s="137"/>
      <c r="I130" s="137"/>
      <c r="J130" s="137"/>
    </row>
    <row r="131" spans="1:10" ht="12.75">
      <c r="A131" s="137"/>
      <c r="B131" s="137"/>
      <c r="C131" s="137"/>
      <c r="D131" s="137"/>
      <c r="E131" s="137"/>
      <c r="F131" s="137"/>
      <c r="G131" s="137"/>
      <c r="H131" s="137"/>
      <c r="I131" s="137"/>
      <c r="J131" s="137"/>
    </row>
    <row r="132" spans="1:10" ht="12.75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</row>
    <row r="133" spans="1:10" ht="12.75">
      <c r="A133" s="137"/>
      <c r="B133" s="137"/>
      <c r="C133" s="137"/>
      <c r="D133" s="137"/>
      <c r="E133" s="137"/>
      <c r="F133" s="137"/>
      <c r="G133" s="137"/>
      <c r="H133" s="137"/>
      <c r="I133" s="137"/>
      <c r="J133" s="137"/>
    </row>
    <row r="134" spans="1:10" ht="12.75">
      <c r="A134" s="137"/>
      <c r="B134" s="137"/>
      <c r="C134" s="137"/>
      <c r="D134" s="137"/>
      <c r="E134" s="137"/>
      <c r="F134" s="137"/>
      <c r="G134" s="137"/>
      <c r="H134" s="137"/>
      <c r="I134" s="137"/>
      <c r="J134" s="137"/>
    </row>
    <row r="135" spans="1:10" ht="12.75">
      <c r="A135" s="137"/>
      <c r="B135" s="137"/>
      <c r="C135" s="137"/>
      <c r="D135" s="137"/>
      <c r="E135" s="137"/>
      <c r="F135" s="137"/>
      <c r="G135" s="137"/>
      <c r="H135" s="137"/>
      <c r="I135" s="137"/>
      <c r="J135" s="137"/>
    </row>
    <row r="136" spans="1:10" ht="12.75">
      <c r="A136" s="137"/>
      <c r="B136" s="137"/>
      <c r="C136" s="137"/>
      <c r="D136" s="137"/>
      <c r="E136" s="137"/>
      <c r="F136" s="137"/>
      <c r="G136" s="137"/>
      <c r="H136" s="137"/>
      <c r="I136" s="137"/>
      <c r="J136" s="137"/>
    </row>
    <row r="137" spans="1:10" ht="12.75">
      <c r="A137" s="137"/>
      <c r="B137" s="137"/>
      <c r="C137" s="137"/>
      <c r="D137" s="137"/>
      <c r="E137" s="137"/>
      <c r="F137" s="137"/>
      <c r="G137" s="137"/>
      <c r="H137" s="137"/>
      <c r="I137" s="137"/>
      <c r="J137" s="137"/>
    </row>
    <row r="138" spans="1:10" ht="12.75">
      <c r="A138" s="137"/>
      <c r="B138" s="137"/>
      <c r="C138" s="137"/>
      <c r="D138" s="137"/>
      <c r="E138" s="137"/>
      <c r="F138" s="137"/>
      <c r="G138" s="137"/>
      <c r="H138" s="137"/>
      <c r="I138" s="137"/>
      <c r="J138" s="137"/>
    </row>
    <row r="139" spans="1:10" ht="12.75">
      <c r="A139" s="137"/>
      <c r="B139" s="137"/>
      <c r="C139" s="137"/>
      <c r="D139" s="137"/>
      <c r="E139" s="137"/>
      <c r="F139" s="137"/>
      <c r="G139" s="137"/>
      <c r="H139" s="137"/>
      <c r="I139" s="137"/>
      <c r="J139" s="137"/>
    </row>
    <row r="140" spans="1:10" ht="12.75">
      <c r="A140" s="137"/>
      <c r="B140" s="137"/>
      <c r="C140" s="137"/>
      <c r="D140" s="137"/>
      <c r="E140" s="137"/>
      <c r="F140" s="137"/>
      <c r="G140" s="137"/>
      <c r="H140" s="137"/>
      <c r="I140" s="137"/>
      <c r="J140" s="137"/>
    </row>
    <row r="141" spans="1:10" ht="12.75">
      <c r="A141" s="137"/>
      <c r="B141" s="137"/>
      <c r="C141" s="137"/>
      <c r="D141" s="137"/>
      <c r="E141" s="137"/>
      <c r="F141" s="137"/>
      <c r="G141" s="137"/>
      <c r="H141" s="137"/>
      <c r="I141" s="137"/>
      <c r="J141" s="137"/>
    </row>
    <row r="142" spans="1:10" ht="12.75">
      <c r="A142" s="137"/>
      <c r="B142" s="137"/>
      <c r="C142" s="137"/>
      <c r="D142" s="137"/>
      <c r="E142" s="137"/>
      <c r="F142" s="137"/>
      <c r="G142" s="137"/>
      <c r="H142" s="137"/>
      <c r="I142" s="137"/>
      <c r="J142" s="137"/>
    </row>
    <row r="143" spans="1:10" ht="12.75">
      <c r="A143" s="137"/>
      <c r="B143" s="137"/>
      <c r="C143" s="137"/>
      <c r="D143" s="137"/>
      <c r="E143" s="137"/>
      <c r="F143" s="137"/>
      <c r="G143" s="137"/>
      <c r="H143" s="137"/>
      <c r="I143" s="137"/>
      <c r="J143" s="137"/>
    </row>
    <row r="144" spans="1:10" ht="12.75">
      <c r="A144" s="137"/>
      <c r="B144" s="137"/>
      <c r="C144" s="137"/>
      <c r="D144" s="137"/>
      <c r="E144" s="137"/>
      <c r="F144" s="137"/>
      <c r="G144" s="137"/>
      <c r="H144" s="137"/>
      <c r="I144" s="137"/>
      <c r="J144" s="137"/>
    </row>
    <row r="145" spans="1:10" ht="12.75">
      <c r="A145" s="137"/>
      <c r="B145" s="137"/>
      <c r="C145" s="137"/>
      <c r="D145" s="137"/>
      <c r="E145" s="137"/>
      <c r="F145" s="137"/>
      <c r="G145" s="137"/>
      <c r="H145" s="137"/>
      <c r="I145" s="137"/>
      <c r="J145" s="137"/>
    </row>
    <row r="146" spans="1:10" ht="12.75">
      <c r="A146" s="137"/>
      <c r="B146" s="137"/>
      <c r="C146" s="137"/>
      <c r="D146" s="137"/>
      <c r="E146" s="137"/>
      <c r="F146" s="137"/>
      <c r="G146" s="137"/>
      <c r="H146" s="137"/>
      <c r="I146" s="137"/>
      <c r="J146" s="137"/>
    </row>
    <row r="147" spans="1:10" ht="12.75">
      <c r="A147" s="137"/>
      <c r="B147" s="137"/>
      <c r="C147" s="137"/>
      <c r="D147" s="137"/>
      <c r="E147" s="137"/>
      <c r="F147" s="137"/>
      <c r="G147" s="137"/>
      <c r="H147" s="137"/>
      <c r="I147" s="137"/>
      <c r="J147" s="137"/>
    </row>
    <row r="148" spans="1:10" ht="12.75">
      <c r="A148" s="137"/>
      <c r="B148" s="137"/>
      <c r="C148" s="137"/>
      <c r="D148" s="137"/>
      <c r="E148" s="137"/>
      <c r="F148" s="137"/>
      <c r="G148" s="137"/>
      <c r="H148" s="137"/>
      <c r="I148" s="137"/>
      <c r="J148" s="137"/>
    </row>
    <row r="149" spans="1:10" ht="12.75">
      <c r="A149" s="137"/>
      <c r="B149" s="137"/>
      <c r="C149" s="137"/>
      <c r="D149" s="137"/>
      <c r="E149" s="137"/>
      <c r="F149" s="137"/>
      <c r="G149" s="137"/>
      <c r="H149" s="137"/>
      <c r="I149" s="137"/>
      <c r="J149" s="137"/>
    </row>
    <row r="150" spans="1:10" ht="12.75">
      <c r="A150" s="137"/>
      <c r="B150" s="137"/>
      <c r="C150" s="137"/>
      <c r="D150" s="137"/>
      <c r="E150" s="137"/>
      <c r="F150" s="137"/>
      <c r="G150" s="137"/>
      <c r="H150" s="137"/>
      <c r="I150" s="137"/>
      <c r="J150" s="137"/>
    </row>
    <row r="151" spans="1:10" ht="12.75">
      <c r="A151" s="137"/>
      <c r="B151" s="137"/>
      <c r="C151" s="137"/>
      <c r="D151" s="137"/>
      <c r="E151" s="137"/>
      <c r="F151" s="137"/>
      <c r="G151" s="137"/>
      <c r="H151" s="137"/>
      <c r="I151" s="137"/>
      <c r="J151" s="137"/>
    </row>
    <row r="152" spans="1:10" ht="12.75">
      <c r="A152" s="137"/>
      <c r="B152" s="137"/>
      <c r="C152" s="137"/>
      <c r="D152" s="137"/>
      <c r="E152" s="137"/>
      <c r="F152" s="137"/>
      <c r="G152" s="137"/>
      <c r="H152" s="137"/>
      <c r="I152" s="137"/>
      <c r="J152" s="137"/>
    </row>
    <row r="153" spans="1:10" ht="12.75">
      <c r="A153" s="137"/>
      <c r="B153" s="137"/>
      <c r="C153" s="137"/>
      <c r="D153" s="137"/>
      <c r="E153" s="137"/>
      <c r="F153" s="137"/>
      <c r="G153" s="137"/>
      <c r="H153" s="137"/>
      <c r="I153" s="137"/>
      <c r="J153" s="137"/>
    </row>
    <row r="154" spans="1:10" ht="12.75">
      <c r="A154" s="137"/>
      <c r="B154" s="137"/>
      <c r="C154" s="137"/>
      <c r="D154" s="137"/>
      <c r="E154" s="137"/>
      <c r="F154" s="137"/>
      <c r="G154" s="137"/>
      <c r="H154" s="137"/>
      <c r="I154" s="137"/>
      <c r="J154" s="137"/>
    </row>
    <row r="155" spans="1:10" ht="12.75">
      <c r="A155" s="137"/>
      <c r="B155" s="137"/>
      <c r="C155" s="137"/>
      <c r="D155" s="137"/>
      <c r="E155" s="137"/>
      <c r="F155" s="137"/>
      <c r="G155" s="137"/>
      <c r="H155" s="137"/>
      <c r="I155" s="137"/>
      <c r="J155" s="137"/>
    </row>
    <row r="156" spans="1:10" ht="12.75">
      <c r="A156" s="137"/>
      <c r="B156" s="137"/>
      <c r="C156" s="137"/>
      <c r="D156" s="137"/>
      <c r="E156" s="137"/>
      <c r="F156" s="137"/>
      <c r="G156" s="137"/>
      <c r="H156" s="137"/>
      <c r="I156" s="137"/>
      <c r="J156" s="137"/>
    </row>
    <row r="157" spans="1:10" ht="12.75">
      <c r="A157" s="137"/>
      <c r="B157" s="137"/>
      <c r="C157" s="137"/>
      <c r="D157" s="137"/>
      <c r="E157" s="137"/>
      <c r="F157" s="137"/>
      <c r="G157" s="137"/>
      <c r="H157" s="137"/>
      <c r="I157" s="137"/>
      <c r="J157" s="137"/>
    </row>
    <row r="158" spans="1:10" ht="12.75">
      <c r="A158" s="137"/>
      <c r="B158" s="137"/>
      <c r="C158" s="137"/>
      <c r="D158" s="137"/>
      <c r="E158" s="137"/>
      <c r="F158" s="137"/>
      <c r="G158" s="137"/>
      <c r="H158" s="137"/>
      <c r="I158" s="137"/>
      <c r="J158" s="137"/>
    </row>
    <row r="159" spans="1:10" ht="12.75">
      <c r="A159" s="137"/>
      <c r="B159" s="137"/>
      <c r="C159" s="137"/>
      <c r="D159" s="137"/>
      <c r="E159" s="137"/>
      <c r="F159" s="137"/>
      <c r="G159" s="137"/>
      <c r="H159" s="137"/>
      <c r="I159" s="137"/>
      <c r="J159" s="137"/>
    </row>
    <row r="160" spans="1:10" ht="12.75">
      <c r="A160" s="137"/>
      <c r="B160" s="137"/>
      <c r="C160" s="137"/>
      <c r="D160" s="137"/>
      <c r="E160" s="137"/>
      <c r="F160" s="137"/>
      <c r="G160" s="137"/>
      <c r="H160" s="137"/>
      <c r="I160" s="137"/>
      <c r="J160" s="137"/>
    </row>
    <row r="161" spans="1:10" ht="12.75">
      <c r="A161" s="137"/>
      <c r="B161" s="137"/>
      <c r="C161" s="137"/>
      <c r="D161" s="137"/>
      <c r="E161" s="137"/>
      <c r="F161" s="137"/>
      <c r="G161" s="137"/>
      <c r="H161" s="137"/>
      <c r="I161" s="137"/>
      <c r="J161" s="137"/>
    </row>
    <row r="162" spans="1:10" ht="12.75">
      <c r="A162" s="137"/>
      <c r="B162" s="137"/>
      <c r="C162" s="137"/>
      <c r="D162" s="137"/>
      <c r="E162" s="137"/>
      <c r="F162" s="137"/>
      <c r="G162" s="137"/>
      <c r="H162" s="137"/>
      <c r="I162" s="137"/>
      <c r="J162" s="137"/>
    </row>
    <row r="163" spans="1:10" ht="12.75">
      <c r="A163" s="137"/>
      <c r="B163" s="137"/>
      <c r="C163" s="137"/>
      <c r="D163" s="137"/>
      <c r="E163" s="137"/>
      <c r="F163" s="137"/>
      <c r="G163" s="137"/>
      <c r="H163" s="137"/>
      <c r="I163" s="137"/>
      <c r="J163" s="137"/>
    </row>
  </sheetData>
  <sheetProtection/>
  <mergeCells count="59">
    <mergeCell ref="B15:F15"/>
    <mergeCell ref="B16:F16"/>
    <mergeCell ref="A5:J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33:F33"/>
    <mergeCell ref="B34:F34"/>
    <mergeCell ref="B17:F17"/>
    <mergeCell ref="B18:F18"/>
    <mergeCell ref="B19:F19"/>
    <mergeCell ref="B20:F20"/>
    <mergeCell ref="B21:F21"/>
    <mergeCell ref="B22:F22"/>
    <mergeCell ref="B23:F23"/>
    <mergeCell ref="A30:J30"/>
    <mergeCell ref="B31:F31"/>
    <mergeCell ref="B32:F32"/>
    <mergeCell ref="B45:F45"/>
    <mergeCell ref="B46:F46"/>
    <mergeCell ref="B35:F35"/>
    <mergeCell ref="B36:F36"/>
    <mergeCell ref="B37:F37"/>
    <mergeCell ref="B38:F38"/>
    <mergeCell ref="B53:F53"/>
    <mergeCell ref="B54:F54"/>
    <mergeCell ref="B39:F39"/>
    <mergeCell ref="B40:F40"/>
    <mergeCell ref="B41:F41"/>
    <mergeCell ref="B42:F42"/>
    <mergeCell ref="B43:F43"/>
    <mergeCell ref="B44:F44"/>
    <mergeCell ref="B47:F47"/>
    <mergeCell ref="B48:F48"/>
    <mergeCell ref="B49:F49"/>
    <mergeCell ref="B50:F50"/>
    <mergeCell ref="B51:F51"/>
    <mergeCell ref="B52:F52"/>
    <mergeCell ref="B55:F55"/>
    <mergeCell ref="B56:F56"/>
    <mergeCell ref="B59:F59"/>
    <mergeCell ref="B60:F60"/>
    <mergeCell ref="B61:F61"/>
    <mergeCell ref="B62:F62"/>
    <mergeCell ref="B57:F57"/>
    <mergeCell ref="B58:F58"/>
    <mergeCell ref="B70:F70"/>
    <mergeCell ref="B63:F63"/>
    <mergeCell ref="B65:F65"/>
    <mergeCell ref="B66:F66"/>
    <mergeCell ref="B67:F67"/>
    <mergeCell ref="B68:F68"/>
    <mergeCell ref="B69:F69"/>
  </mergeCells>
  <printOptions horizontalCentered="1" verticalCentered="1"/>
  <pageMargins left="0.17" right="0.17" top="0.19" bottom="0.17" header="0.17" footer="0.17"/>
  <pageSetup horizontalDpi="600" verticalDpi="600" orientation="portrait" r:id="rId1"/>
  <rowBreaks count="1" manualBreakCount="1">
    <brk id="2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O65"/>
  <sheetViews>
    <sheetView view="pageBreakPreview" zoomScaleSheetLayoutView="100" zoomScalePageLayoutView="0" workbookViewId="0" topLeftCell="H1">
      <selection activeCell="I2" sqref="I2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43.140625" style="0" customWidth="1"/>
    <col min="11" max="11" width="23.8515625" style="0" customWidth="1"/>
  </cols>
  <sheetData>
    <row r="1" spans="1:9" ht="15">
      <c r="A1" s="113" t="s">
        <v>678</v>
      </c>
      <c r="B1" s="113" t="s">
        <v>679</v>
      </c>
      <c r="C1" s="113" t="s">
        <v>680</v>
      </c>
      <c r="I1" s="293" t="s">
        <v>499</v>
      </c>
    </row>
    <row r="2" spans="2:11" ht="15">
      <c r="B2" s="113" t="s">
        <v>681</v>
      </c>
      <c r="C2" s="113" t="s">
        <v>681</v>
      </c>
      <c r="I2" s="356" t="s">
        <v>626</v>
      </c>
      <c r="K2" s="368" t="s">
        <v>547</v>
      </c>
    </row>
    <row r="3" spans="2:11" ht="12.75">
      <c r="B3" s="113"/>
      <c r="C3" s="113"/>
      <c r="I3" s="175"/>
      <c r="K3" s="137" t="s">
        <v>682</v>
      </c>
    </row>
    <row r="4" spans="2:11" ht="12.75">
      <c r="B4" s="137" t="s">
        <v>683</v>
      </c>
      <c r="C4" s="137" t="s">
        <v>683</v>
      </c>
      <c r="H4" s="1"/>
      <c r="I4" s="1"/>
      <c r="J4" s="5" t="s">
        <v>684</v>
      </c>
      <c r="K4" s="18" t="s">
        <v>685</v>
      </c>
    </row>
    <row r="5" spans="2:11" ht="12.75">
      <c r="B5" s="137" t="s">
        <v>686</v>
      </c>
      <c r="C5" s="137" t="s">
        <v>686</v>
      </c>
      <c r="H5" s="1">
        <v>1</v>
      </c>
      <c r="I5" s="5" t="s">
        <v>681</v>
      </c>
      <c r="J5" s="32" t="s">
        <v>683</v>
      </c>
      <c r="K5" s="216"/>
    </row>
    <row r="6" spans="2:11" ht="12.75">
      <c r="B6" s="137" t="s">
        <v>687</v>
      </c>
      <c r="C6" s="137" t="s">
        <v>687</v>
      </c>
      <c r="H6" s="1">
        <v>2</v>
      </c>
      <c r="I6" s="5" t="s">
        <v>681</v>
      </c>
      <c r="J6" s="32" t="s">
        <v>688</v>
      </c>
      <c r="K6" s="216"/>
    </row>
    <row r="7" spans="2:11" ht="12.75">
      <c r="B7" s="137" t="s">
        <v>689</v>
      </c>
      <c r="C7" s="137" t="s">
        <v>689</v>
      </c>
      <c r="H7" s="1">
        <v>3</v>
      </c>
      <c r="I7" s="5" t="s">
        <v>681</v>
      </c>
      <c r="J7" s="32" t="s">
        <v>690</v>
      </c>
      <c r="K7" s="216"/>
    </row>
    <row r="8" spans="2:11" ht="12.75">
      <c r="B8" s="137" t="s">
        <v>691</v>
      </c>
      <c r="C8" s="137" t="s">
        <v>691</v>
      </c>
      <c r="H8" s="1">
        <v>4</v>
      </c>
      <c r="I8" s="5" t="s">
        <v>681</v>
      </c>
      <c r="J8" s="32" t="s">
        <v>689</v>
      </c>
      <c r="K8" s="216"/>
    </row>
    <row r="9" spans="2:11" ht="12.75">
      <c r="B9" s="137" t="s">
        <v>692</v>
      </c>
      <c r="C9" s="137" t="s">
        <v>692</v>
      </c>
      <c r="H9" s="1">
        <v>5</v>
      </c>
      <c r="I9" s="5" t="s">
        <v>681</v>
      </c>
      <c r="J9" s="32" t="s">
        <v>691</v>
      </c>
      <c r="K9" s="216"/>
    </row>
    <row r="10" spans="2:11" ht="12.75">
      <c r="B10" s="137" t="s">
        <v>693</v>
      </c>
      <c r="C10" s="137" t="s">
        <v>693</v>
      </c>
      <c r="H10" s="1">
        <v>6</v>
      </c>
      <c r="I10" s="5" t="s">
        <v>681</v>
      </c>
      <c r="J10" s="32" t="s">
        <v>692</v>
      </c>
      <c r="K10" s="216"/>
    </row>
    <row r="11" spans="2:11" ht="12.75">
      <c r="B11" s="137" t="s">
        <v>694</v>
      </c>
      <c r="C11" s="137" t="s">
        <v>694</v>
      </c>
      <c r="H11" s="1">
        <v>7</v>
      </c>
      <c r="I11" s="5" t="s">
        <v>681</v>
      </c>
      <c r="J11" s="32" t="s">
        <v>695</v>
      </c>
      <c r="K11" s="216"/>
    </row>
    <row r="12" spans="2:11" ht="12.75">
      <c r="B12" s="113" t="s">
        <v>696</v>
      </c>
      <c r="C12" s="113" t="s">
        <v>696</v>
      </c>
      <c r="H12" s="1">
        <v>8</v>
      </c>
      <c r="I12" s="5" t="s">
        <v>681</v>
      </c>
      <c r="J12" s="32" t="s">
        <v>766</v>
      </c>
      <c r="K12" s="216">
        <v>2077.4</v>
      </c>
    </row>
    <row r="13" spans="2:11" ht="12.75">
      <c r="B13" s="113"/>
      <c r="C13" s="113"/>
      <c r="H13" s="5" t="s">
        <v>123</v>
      </c>
      <c r="I13" s="5"/>
      <c r="J13" s="5" t="s">
        <v>697</v>
      </c>
      <c r="K13" s="224">
        <f>SUM(K5:K12)</f>
        <v>2077.4</v>
      </c>
    </row>
    <row r="14" spans="2:11" ht="12.75">
      <c r="B14" s="137" t="s">
        <v>698</v>
      </c>
      <c r="C14" s="137" t="s">
        <v>698</v>
      </c>
      <c r="H14" s="1">
        <v>9</v>
      </c>
      <c r="I14" s="5" t="s">
        <v>696</v>
      </c>
      <c r="J14" s="32" t="s">
        <v>699</v>
      </c>
      <c r="K14" s="77"/>
    </row>
    <row r="15" spans="2:11" ht="12.75">
      <c r="B15" s="137" t="s">
        <v>700</v>
      </c>
      <c r="C15" s="137" t="s">
        <v>700</v>
      </c>
      <c r="H15" s="1">
        <v>10</v>
      </c>
      <c r="I15" s="5" t="s">
        <v>696</v>
      </c>
      <c r="J15" s="32" t="s">
        <v>700</v>
      </c>
      <c r="K15" s="78"/>
    </row>
    <row r="16" spans="2:11" ht="12.75">
      <c r="B16" s="137" t="s">
        <v>701</v>
      </c>
      <c r="C16" s="137" t="s">
        <v>701</v>
      </c>
      <c r="H16" s="1">
        <v>11</v>
      </c>
      <c r="I16" s="5" t="s">
        <v>696</v>
      </c>
      <c r="J16" s="32" t="s">
        <v>701</v>
      </c>
      <c r="K16" s="77"/>
    </row>
    <row r="17" spans="2:11" ht="12.75">
      <c r="B17" s="137"/>
      <c r="C17" s="137"/>
      <c r="H17" s="5" t="s">
        <v>124</v>
      </c>
      <c r="I17" s="5"/>
      <c r="J17" s="5" t="s">
        <v>702</v>
      </c>
      <c r="K17" s="81">
        <f>SUM(K14:K16)</f>
        <v>0</v>
      </c>
    </row>
    <row r="18" spans="2:11" ht="12.75">
      <c r="B18" s="113" t="s">
        <v>703</v>
      </c>
      <c r="C18" s="113" t="s">
        <v>703</v>
      </c>
      <c r="H18" s="1">
        <v>12</v>
      </c>
      <c r="I18" s="5" t="s">
        <v>703</v>
      </c>
      <c r="J18" s="32" t="s">
        <v>704</v>
      </c>
      <c r="K18" s="320"/>
    </row>
    <row r="19" spans="2:11" ht="12.75">
      <c r="B19" s="137" t="s">
        <v>693</v>
      </c>
      <c r="C19" s="137" t="s">
        <v>693</v>
      </c>
      <c r="H19" s="1">
        <v>13</v>
      </c>
      <c r="I19" s="5" t="s">
        <v>703</v>
      </c>
      <c r="J19" s="32" t="s">
        <v>705</v>
      </c>
      <c r="K19" s="320"/>
    </row>
    <row r="20" spans="2:11" ht="12.75">
      <c r="B20" s="137" t="s">
        <v>706</v>
      </c>
      <c r="C20" s="137" t="s">
        <v>706</v>
      </c>
      <c r="H20" s="1">
        <v>14</v>
      </c>
      <c r="I20" s="5" t="s">
        <v>703</v>
      </c>
      <c r="J20" s="32" t="s">
        <v>707</v>
      </c>
      <c r="K20" s="320"/>
    </row>
    <row r="21" spans="2:11" ht="12.75">
      <c r="B21" s="137" t="s">
        <v>707</v>
      </c>
      <c r="C21" s="137" t="s">
        <v>707</v>
      </c>
      <c r="H21" s="1">
        <v>15</v>
      </c>
      <c r="I21" s="5" t="s">
        <v>703</v>
      </c>
      <c r="J21" s="32" t="s">
        <v>708</v>
      </c>
      <c r="K21" s="320"/>
    </row>
    <row r="22" spans="2:11" ht="12.75">
      <c r="B22" s="137" t="s">
        <v>708</v>
      </c>
      <c r="C22" s="137" t="s">
        <v>708</v>
      </c>
      <c r="H22" s="1">
        <v>16</v>
      </c>
      <c r="I22" s="5" t="s">
        <v>703</v>
      </c>
      <c r="J22" s="32" t="s">
        <v>709</v>
      </c>
      <c r="K22" s="320"/>
    </row>
    <row r="23" spans="2:11" ht="12.75">
      <c r="B23" s="137" t="s">
        <v>710</v>
      </c>
      <c r="C23" s="137" t="s">
        <v>710</v>
      </c>
      <c r="H23" s="1">
        <v>17</v>
      </c>
      <c r="I23" s="5" t="s">
        <v>703</v>
      </c>
      <c r="J23" s="32" t="s">
        <v>711</v>
      </c>
      <c r="K23" s="320"/>
    </row>
    <row r="24" spans="2:11" ht="12.75">
      <c r="B24" s="137" t="s">
        <v>711</v>
      </c>
      <c r="C24" s="137" t="s">
        <v>711</v>
      </c>
      <c r="H24" s="1">
        <v>18</v>
      </c>
      <c r="I24" s="5" t="s">
        <v>703</v>
      </c>
      <c r="J24" s="32" t="s">
        <v>712</v>
      </c>
      <c r="K24" s="320"/>
    </row>
    <row r="25" spans="2:11" ht="12.75">
      <c r="B25" s="137" t="s">
        <v>713</v>
      </c>
      <c r="C25" s="137" t="s">
        <v>713</v>
      </c>
      <c r="H25" s="1">
        <v>19</v>
      </c>
      <c r="I25" s="5" t="s">
        <v>703</v>
      </c>
      <c r="J25" s="32" t="s">
        <v>471</v>
      </c>
      <c r="K25" s="320"/>
    </row>
    <row r="26" spans="2:11" ht="12.75">
      <c r="B26" s="137"/>
      <c r="C26" s="137"/>
      <c r="H26" s="5" t="s">
        <v>125</v>
      </c>
      <c r="I26" s="5"/>
      <c r="J26" s="5" t="s">
        <v>715</v>
      </c>
      <c r="K26" s="81">
        <f>SUM(K18:K25)</f>
        <v>0</v>
      </c>
    </row>
    <row r="27" spans="2:11" ht="12.75">
      <c r="B27" s="137" t="s">
        <v>714</v>
      </c>
      <c r="C27" s="137" t="s">
        <v>714</v>
      </c>
      <c r="H27" s="1">
        <v>20</v>
      </c>
      <c r="I27" s="5" t="s">
        <v>716</v>
      </c>
      <c r="J27" s="32" t="s">
        <v>717</v>
      </c>
      <c r="K27" s="320"/>
    </row>
    <row r="28" spans="2:11" ht="12.75">
      <c r="B28" s="113" t="s">
        <v>716</v>
      </c>
      <c r="C28" s="113" t="s">
        <v>716</v>
      </c>
      <c r="H28" s="1">
        <v>21</v>
      </c>
      <c r="I28" s="5" t="s">
        <v>716</v>
      </c>
      <c r="J28" s="32" t="s">
        <v>718</v>
      </c>
      <c r="K28" s="320"/>
    </row>
    <row r="29" spans="2:11" ht="12.75">
      <c r="B29" s="137" t="s">
        <v>719</v>
      </c>
      <c r="C29" s="137" t="s">
        <v>719</v>
      </c>
      <c r="H29" s="1">
        <v>22</v>
      </c>
      <c r="I29" s="5" t="s">
        <v>716</v>
      </c>
      <c r="J29" s="32" t="s">
        <v>720</v>
      </c>
      <c r="K29" s="320"/>
    </row>
    <row r="30" spans="2:11" ht="12.75">
      <c r="B30" s="137" t="s">
        <v>718</v>
      </c>
      <c r="C30" s="137" t="s">
        <v>718</v>
      </c>
      <c r="H30" s="1">
        <v>23</v>
      </c>
      <c r="I30" s="5" t="s">
        <v>716</v>
      </c>
      <c r="J30" s="32" t="s">
        <v>721</v>
      </c>
      <c r="K30" s="320"/>
    </row>
    <row r="31" spans="2:11" ht="12.75">
      <c r="B31" s="137"/>
      <c r="C31" s="137"/>
      <c r="H31" s="5" t="s">
        <v>722</v>
      </c>
      <c r="I31" s="5"/>
      <c r="J31" s="5" t="s">
        <v>723</v>
      </c>
      <c r="K31" s="81">
        <f>SUM(K27:K30)</f>
        <v>0</v>
      </c>
    </row>
    <row r="32" spans="2:11" ht="12.75">
      <c r="B32" s="137" t="s">
        <v>720</v>
      </c>
      <c r="C32" s="137" t="s">
        <v>720</v>
      </c>
      <c r="H32" s="1">
        <v>24</v>
      </c>
      <c r="I32" s="5" t="s">
        <v>724</v>
      </c>
      <c r="J32" s="32" t="s">
        <v>725</v>
      </c>
      <c r="K32" s="320"/>
    </row>
    <row r="33" spans="2:11" ht="12.75">
      <c r="B33" s="137" t="s">
        <v>721</v>
      </c>
      <c r="C33" s="137" t="s">
        <v>721</v>
      </c>
      <c r="H33" s="1">
        <v>25</v>
      </c>
      <c r="I33" s="5" t="s">
        <v>724</v>
      </c>
      <c r="J33" s="32" t="s">
        <v>726</v>
      </c>
      <c r="K33" s="320"/>
    </row>
    <row r="34" spans="8:11" ht="12.75">
      <c r="H34" s="1">
        <v>26</v>
      </c>
      <c r="I34" s="5" t="s">
        <v>724</v>
      </c>
      <c r="J34" s="32" t="s">
        <v>727</v>
      </c>
      <c r="K34" s="320"/>
    </row>
    <row r="35" spans="2:11" ht="12.75">
      <c r="B35" s="113" t="s">
        <v>724</v>
      </c>
      <c r="C35" s="113" t="s">
        <v>724</v>
      </c>
      <c r="H35" s="1">
        <v>27</v>
      </c>
      <c r="I35" s="5" t="s">
        <v>724</v>
      </c>
      <c r="J35" s="32" t="s">
        <v>728</v>
      </c>
      <c r="K35" s="320"/>
    </row>
    <row r="36" spans="2:11" ht="12.75">
      <c r="B36" s="137" t="s">
        <v>725</v>
      </c>
      <c r="C36" s="137" t="s">
        <v>725</v>
      </c>
      <c r="H36" s="1">
        <v>28</v>
      </c>
      <c r="I36" s="5" t="s">
        <v>724</v>
      </c>
      <c r="J36" s="32" t="s">
        <v>729</v>
      </c>
      <c r="K36" s="320"/>
    </row>
    <row r="37" spans="2:11" ht="12.75">
      <c r="B37" s="137" t="s">
        <v>726</v>
      </c>
      <c r="C37" s="137" t="s">
        <v>726</v>
      </c>
      <c r="H37" s="1">
        <v>29</v>
      </c>
      <c r="I37" s="5" t="s">
        <v>724</v>
      </c>
      <c r="J37" s="211" t="s">
        <v>730</v>
      </c>
      <c r="K37" s="320"/>
    </row>
    <row r="38" spans="2:11" ht="12.75">
      <c r="B38" s="137" t="s">
        <v>727</v>
      </c>
      <c r="C38" s="137" t="s">
        <v>727</v>
      </c>
      <c r="H38" s="1">
        <v>30</v>
      </c>
      <c r="I38" s="5" t="s">
        <v>724</v>
      </c>
      <c r="J38" s="32" t="s">
        <v>731</v>
      </c>
      <c r="K38" s="320"/>
    </row>
    <row r="39" spans="2:11" ht="12.75">
      <c r="B39" s="137" t="s">
        <v>728</v>
      </c>
      <c r="C39" s="137" t="s">
        <v>728</v>
      </c>
      <c r="H39" s="1">
        <v>31</v>
      </c>
      <c r="I39" s="5" t="s">
        <v>724</v>
      </c>
      <c r="J39" s="32" t="s">
        <v>732</v>
      </c>
      <c r="K39" s="320"/>
    </row>
    <row r="40" spans="2:11" ht="12.75">
      <c r="B40" s="137"/>
      <c r="C40" s="137"/>
      <c r="H40" s="1">
        <v>32</v>
      </c>
      <c r="I40" s="5" t="s">
        <v>724</v>
      </c>
      <c r="J40" s="32" t="s">
        <v>733</v>
      </c>
      <c r="K40" s="320"/>
    </row>
    <row r="41" spans="2:11" ht="12.75">
      <c r="B41" s="137" t="s">
        <v>729</v>
      </c>
      <c r="C41" s="137" t="s">
        <v>729</v>
      </c>
      <c r="H41" s="1">
        <v>33</v>
      </c>
      <c r="I41" s="5" t="s">
        <v>724</v>
      </c>
      <c r="J41" s="32" t="s">
        <v>734</v>
      </c>
      <c r="K41" s="320"/>
    </row>
    <row r="42" spans="2:11" ht="12.75">
      <c r="B42" s="137" t="s">
        <v>730</v>
      </c>
      <c r="C42" s="137" t="s">
        <v>730</v>
      </c>
      <c r="H42" s="114">
        <v>34</v>
      </c>
      <c r="I42" s="5" t="s">
        <v>724</v>
      </c>
      <c r="J42" s="32" t="s">
        <v>765</v>
      </c>
      <c r="K42" s="320">
        <v>438.4</v>
      </c>
    </row>
    <row r="43" spans="2:11" ht="12.75">
      <c r="B43" s="137" t="s">
        <v>731</v>
      </c>
      <c r="C43" s="137" t="s">
        <v>731</v>
      </c>
      <c r="H43" s="5" t="s">
        <v>735</v>
      </c>
      <c r="I43" s="1"/>
      <c r="J43" s="5" t="s">
        <v>736</v>
      </c>
      <c r="K43" s="81">
        <f>SUM(K32:K42)</f>
        <v>438.4</v>
      </c>
    </row>
    <row r="44" spans="2:11" ht="12.75">
      <c r="B44" s="137" t="s">
        <v>732</v>
      </c>
      <c r="C44" s="137" t="s">
        <v>732</v>
      </c>
      <c r="H44" s="1"/>
      <c r="I44" s="1"/>
      <c r="J44" s="5" t="s">
        <v>737</v>
      </c>
      <c r="K44" s="81">
        <f>K13+K17+K26+K31+K43</f>
        <v>2515.8</v>
      </c>
    </row>
    <row r="45" spans="2:11" ht="12.75">
      <c r="B45" s="137" t="s">
        <v>768</v>
      </c>
      <c r="C45" s="137" t="s">
        <v>768</v>
      </c>
      <c r="K45" s="129"/>
    </row>
    <row r="46" ht="12.75">
      <c r="K46" s="129"/>
    </row>
    <row r="47" spans="9:11" ht="12.75">
      <c r="I47" s="125" t="s">
        <v>784</v>
      </c>
      <c r="J47" s="115"/>
      <c r="K47" s="274" t="s">
        <v>738</v>
      </c>
    </row>
    <row r="48" spans="9:11" ht="12.75">
      <c r="I48" s="118"/>
      <c r="J48" s="212"/>
      <c r="K48" s="275"/>
    </row>
    <row r="49" spans="9:11" ht="12.75">
      <c r="I49" s="116" t="s">
        <v>739</v>
      </c>
      <c r="J49" s="116"/>
      <c r="K49" s="320">
        <v>1</v>
      </c>
    </row>
    <row r="50" spans="9:11" ht="12.75">
      <c r="I50" s="1" t="s">
        <v>740</v>
      </c>
      <c r="J50" s="1"/>
      <c r="K50" s="320"/>
    </row>
    <row r="51" spans="9:11" ht="12.75">
      <c r="I51" s="1" t="s">
        <v>741</v>
      </c>
      <c r="J51" s="1"/>
      <c r="K51" s="320">
        <v>1</v>
      </c>
    </row>
    <row r="52" spans="9:11" ht="12.75">
      <c r="I52" s="1" t="s">
        <v>742</v>
      </c>
      <c r="J52" s="1"/>
      <c r="K52" s="320"/>
    </row>
    <row r="53" spans="9:11" ht="12.75">
      <c r="I53" s="124" t="s">
        <v>743</v>
      </c>
      <c r="J53" s="115"/>
      <c r="K53" s="320"/>
    </row>
    <row r="54" spans="9:11" ht="12.75">
      <c r="I54" s="213"/>
      <c r="J54" s="214" t="s">
        <v>136</v>
      </c>
      <c r="K54" s="276">
        <f>SUM(K49:K53)</f>
        <v>2</v>
      </c>
    </row>
    <row r="56" ht="12.75">
      <c r="K56" s="113" t="s">
        <v>545</v>
      </c>
    </row>
    <row r="57" ht="12.75">
      <c r="K57" t="s">
        <v>666</v>
      </c>
    </row>
    <row r="58" ht="12.75">
      <c r="I58" s="113" t="s">
        <v>744</v>
      </c>
    </row>
    <row r="60" ht="12.75">
      <c r="I60" s="113"/>
    </row>
    <row r="61" spans="8:15" ht="12.75">
      <c r="H61" s="113"/>
      <c r="I61" s="113"/>
      <c r="J61" s="113"/>
      <c r="K61" s="113"/>
      <c r="L61" s="113"/>
      <c r="M61" s="113"/>
      <c r="N61" s="113"/>
      <c r="O61" s="113"/>
    </row>
    <row r="62" spans="8:15" ht="12.75">
      <c r="H62" s="113"/>
      <c r="I62" s="113"/>
      <c r="J62" s="113"/>
      <c r="K62" s="113"/>
      <c r="L62" s="113"/>
      <c r="M62" s="113"/>
      <c r="N62" s="113"/>
      <c r="O62" s="113"/>
    </row>
    <row r="63" spans="9:15" ht="12.75">
      <c r="I63" s="113"/>
      <c r="J63" s="113"/>
      <c r="K63" s="113"/>
      <c r="L63" s="113"/>
      <c r="M63" s="113"/>
      <c r="N63" s="113"/>
      <c r="O63" s="113"/>
    </row>
    <row r="64" spans="9:15" ht="12.75">
      <c r="I64" s="113"/>
      <c r="J64" s="113"/>
      <c r="K64" s="113"/>
      <c r="L64" s="113"/>
      <c r="M64" s="113"/>
      <c r="N64" s="113"/>
      <c r="O64" s="113"/>
    </row>
    <row r="65" spans="8:9" ht="12.75">
      <c r="H65" s="113"/>
      <c r="I65" s="113"/>
    </row>
  </sheetData>
  <sheetProtection/>
  <printOptions horizontalCentered="1" verticalCentered="1"/>
  <pageMargins left="0.17" right="0.17" top="0.17" bottom="0.17" header="0.17" footer="0.17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F18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8515625" style="137" customWidth="1"/>
    <col min="2" max="2" width="29.28125" style="272" customWidth="1"/>
    <col min="3" max="3" width="16.140625" style="151" customWidth="1"/>
    <col min="4" max="4" width="11.421875" style="273" bestFit="1" customWidth="1"/>
    <col min="5" max="5" width="14.7109375" style="137" customWidth="1"/>
    <col min="6" max="6" width="16.8515625" style="137" customWidth="1"/>
    <col min="7" max="16384" width="9.140625" style="137" customWidth="1"/>
  </cols>
  <sheetData>
    <row r="1" spans="1:6" ht="18">
      <c r="A1" s="293" t="s">
        <v>499</v>
      </c>
      <c r="B1" s="264"/>
      <c r="C1" s="264"/>
      <c r="D1" s="264"/>
      <c r="E1" s="126"/>
      <c r="F1" s="126"/>
    </row>
    <row r="2" spans="1:6" ht="18">
      <c r="A2" s="356" t="s">
        <v>626</v>
      </c>
      <c r="B2" s="264"/>
      <c r="C2" s="264"/>
      <c r="D2" s="265"/>
      <c r="E2" s="266"/>
      <c r="F2" s="266"/>
    </row>
    <row r="3" spans="1:6" ht="18">
      <c r="A3" s="266"/>
      <c r="B3" s="133"/>
      <c r="C3" s="267"/>
      <c r="D3" s="265"/>
      <c r="E3" s="266"/>
      <c r="F3" s="266"/>
    </row>
    <row r="4" spans="1:6" ht="15">
      <c r="A4" s="383" t="s">
        <v>783</v>
      </c>
      <c r="B4" s="383"/>
      <c r="C4" s="383"/>
      <c r="D4" s="383"/>
      <c r="E4" s="383"/>
      <c r="F4" s="383"/>
    </row>
    <row r="5" spans="1:6" ht="18">
      <c r="A5" s="266"/>
      <c r="B5" s="133"/>
      <c r="C5" s="267"/>
      <c r="D5" s="265"/>
      <c r="E5" s="266"/>
      <c r="F5" s="266"/>
    </row>
    <row r="6" spans="1:6" ht="12.75">
      <c r="A6" s="406" t="s">
        <v>21</v>
      </c>
      <c r="B6" s="407" t="s">
        <v>22</v>
      </c>
      <c r="C6" s="406" t="s">
        <v>26</v>
      </c>
      <c r="D6" s="457" t="s">
        <v>27</v>
      </c>
      <c r="E6" s="407" t="s">
        <v>28</v>
      </c>
      <c r="F6" s="403" t="s">
        <v>29</v>
      </c>
    </row>
    <row r="7" spans="1:6" ht="33" customHeight="1">
      <c r="A7" s="406"/>
      <c r="B7" s="407"/>
      <c r="C7" s="406"/>
      <c r="D7" s="458"/>
      <c r="E7" s="407"/>
      <c r="F7" s="407"/>
    </row>
    <row r="8" spans="1:6" ht="19.5" customHeight="1">
      <c r="A8" s="41">
        <v>1</v>
      </c>
      <c r="B8" s="268"/>
      <c r="C8" s="269"/>
      <c r="D8" s="270"/>
      <c r="E8" s="271"/>
      <c r="F8" s="270"/>
    </row>
    <row r="9" spans="1:6" ht="19.5" customHeight="1">
      <c r="A9" s="41">
        <v>2</v>
      </c>
      <c r="B9" s="268"/>
      <c r="C9" s="269"/>
      <c r="D9" s="270"/>
      <c r="E9" s="271"/>
      <c r="F9" s="270"/>
    </row>
    <row r="10" spans="1:6" ht="19.5" customHeight="1">
      <c r="A10" s="41">
        <v>3</v>
      </c>
      <c r="B10" s="268"/>
      <c r="C10" s="269"/>
      <c r="D10" s="270"/>
      <c r="E10" s="271"/>
      <c r="F10" s="270"/>
    </row>
    <row r="11" spans="1:6" ht="19.5" customHeight="1">
      <c r="A11" s="41">
        <v>4</v>
      </c>
      <c r="B11" s="268"/>
      <c r="C11" s="269"/>
      <c r="D11" s="270"/>
      <c r="E11" s="271"/>
      <c r="F11" s="270"/>
    </row>
    <row r="12" spans="1:6" ht="19.5" customHeight="1">
      <c r="A12" s="41">
        <v>5</v>
      </c>
      <c r="B12" s="268"/>
      <c r="C12" s="269"/>
      <c r="D12" s="270"/>
      <c r="E12" s="271"/>
      <c r="F12" s="270"/>
    </row>
    <row r="13" spans="1:6" ht="15.75" customHeight="1">
      <c r="A13" s="400" t="s">
        <v>24</v>
      </c>
      <c r="B13" s="400"/>
      <c r="C13" s="400"/>
      <c r="D13" s="400"/>
      <c r="E13" s="400"/>
      <c r="F13" s="459">
        <f>SUM(F8:F12)</f>
        <v>0</v>
      </c>
    </row>
    <row r="14" spans="1:6" ht="13.5" customHeight="1">
      <c r="A14" s="400"/>
      <c r="B14" s="400"/>
      <c r="C14" s="400"/>
      <c r="D14" s="400"/>
      <c r="E14" s="400"/>
      <c r="F14" s="459"/>
    </row>
    <row r="17" spans="1:6" ht="15">
      <c r="A17" s="402" t="s">
        <v>502</v>
      </c>
      <c r="B17" s="402"/>
      <c r="E17" s="399" t="s">
        <v>25</v>
      </c>
      <c r="F17" s="399"/>
    </row>
    <row r="18" spans="5:6" ht="15">
      <c r="E18" s="399" t="s">
        <v>666</v>
      </c>
      <c r="F18" s="399"/>
    </row>
  </sheetData>
  <sheetProtection/>
  <mergeCells count="12">
    <mergeCell ref="E18:F18"/>
    <mergeCell ref="C6:C7"/>
    <mergeCell ref="D6:D7"/>
    <mergeCell ref="A13:E14"/>
    <mergeCell ref="F13:F14"/>
    <mergeCell ref="A4:F4"/>
    <mergeCell ref="E6:E7"/>
    <mergeCell ref="F6:F7"/>
    <mergeCell ref="A6:A7"/>
    <mergeCell ref="B6:B7"/>
    <mergeCell ref="A17:B17"/>
    <mergeCell ref="E17:F17"/>
  </mergeCells>
  <printOptions horizontalCentered="1" verticalCentered="1"/>
  <pageMargins left="0.17" right="0.17" top="0.18" bottom="0.17" header="0.17" footer="0.17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F38"/>
  <sheetViews>
    <sheetView view="pageBreakPreview" zoomScaleSheetLayoutView="100" zoomScalePageLayoutView="0" workbookViewId="0" topLeftCell="A4">
      <selection activeCell="G36" sqref="G36"/>
    </sheetView>
  </sheetViews>
  <sheetFormatPr defaultColWidth="9.140625" defaultRowHeight="12.75"/>
  <cols>
    <col min="3" max="3" width="36.421875" style="0" customWidth="1"/>
    <col min="5" max="5" width="11.28125" style="0" customWidth="1"/>
    <col min="6" max="6" width="21.140625" style="0" customWidth="1"/>
  </cols>
  <sheetData>
    <row r="1" spans="1:6" ht="12.75" customHeight="1">
      <c r="A1" s="460" t="s">
        <v>480</v>
      </c>
      <c r="B1" s="461"/>
      <c r="C1" s="461"/>
      <c r="D1" s="461"/>
      <c r="E1" s="461"/>
      <c r="F1" s="462"/>
    </row>
    <row r="2" spans="1:6" ht="15.75" customHeight="1">
      <c r="A2" s="463"/>
      <c r="B2" s="464"/>
      <c r="C2" s="464"/>
      <c r="D2" s="464"/>
      <c r="E2" s="464"/>
      <c r="F2" s="465"/>
    </row>
    <row r="3" spans="1:6" ht="12.75" customHeight="1" thickBot="1">
      <c r="A3" s="466"/>
      <c r="B3" s="467"/>
      <c r="C3" s="467"/>
      <c r="D3" s="467"/>
      <c r="E3" s="467"/>
      <c r="F3" s="468"/>
    </row>
    <row r="4" spans="1:6" ht="18" customHeight="1">
      <c r="A4" s="91"/>
      <c r="B4" s="92"/>
      <c r="C4" s="92"/>
      <c r="D4" s="92"/>
      <c r="E4" s="92"/>
      <c r="F4" s="93"/>
    </row>
    <row r="5" spans="1:6" ht="18" customHeight="1">
      <c r="A5" s="88"/>
      <c r="B5" s="89"/>
      <c r="C5" s="89"/>
      <c r="D5" s="89"/>
      <c r="E5" s="89"/>
      <c r="F5" s="90"/>
    </row>
    <row r="6" spans="1:6" ht="18" customHeight="1">
      <c r="A6" s="97"/>
      <c r="B6" s="105"/>
      <c r="C6" s="105"/>
      <c r="D6" s="105"/>
      <c r="E6" s="105"/>
      <c r="F6" s="106"/>
    </row>
    <row r="7" spans="1:6" ht="18" customHeight="1">
      <c r="A7" s="91"/>
      <c r="B7" s="92"/>
      <c r="C7" s="92"/>
      <c r="D7" s="92"/>
      <c r="E7" s="92"/>
      <c r="F7" s="93"/>
    </row>
    <row r="8" spans="1:6" ht="18" customHeight="1">
      <c r="A8" s="88"/>
      <c r="B8" s="89"/>
      <c r="C8" s="89"/>
      <c r="D8" s="89"/>
      <c r="E8" s="89"/>
      <c r="F8" s="90"/>
    </row>
    <row r="9" spans="1:6" ht="18" customHeight="1">
      <c r="A9" s="97"/>
      <c r="B9" s="105"/>
      <c r="C9" s="105"/>
      <c r="D9" s="105"/>
      <c r="E9" s="105"/>
      <c r="F9" s="106"/>
    </row>
    <row r="10" spans="1:6" ht="18" customHeight="1">
      <c r="A10" s="110"/>
      <c r="B10" s="103"/>
      <c r="C10" s="103"/>
      <c r="D10" s="103"/>
      <c r="E10" s="103"/>
      <c r="F10" s="104"/>
    </row>
    <row r="11" spans="1:6" ht="18" customHeight="1">
      <c r="A11" s="110"/>
      <c r="B11" s="103"/>
      <c r="C11" s="103"/>
      <c r="D11" s="103"/>
      <c r="E11" s="103"/>
      <c r="F11" s="104"/>
    </row>
    <row r="12" spans="1:6" ht="18" customHeight="1">
      <c r="A12" s="91"/>
      <c r="B12" s="92"/>
      <c r="C12" s="92"/>
      <c r="D12" s="92"/>
      <c r="E12" s="92"/>
      <c r="F12" s="93"/>
    </row>
    <row r="13" spans="1:6" ht="18" customHeight="1">
      <c r="A13" s="97"/>
      <c r="B13" s="105"/>
      <c r="C13" s="105"/>
      <c r="D13" s="105"/>
      <c r="E13" s="105"/>
      <c r="F13" s="106"/>
    </row>
    <row r="14" spans="1:6" ht="18" customHeight="1">
      <c r="A14" s="110"/>
      <c r="B14" s="103"/>
      <c r="C14" s="103"/>
      <c r="D14" s="103"/>
      <c r="E14" s="103"/>
      <c r="F14" s="104"/>
    </row>
    <row r="15" spans="1:6" ht="18" customHeight="1">
      <c r="A15" s="110"/>
      <c r="B15" s="103"/>
      <c r="C15" s="103"/>
      <c r="D15" s="103"/>
      <c r="E15" s="103"/>
      <c r="F15" s="104"/>
    </row>
    <row r="16" spans="1:6" ht="18" customHeight="1">
      <c r="A16" s="110"/>
      <c r="B16" s="103"/>
      <c r="C16" s="103"/>
      <c r="D16" s="103"/>
      <c r="E16" s="103"/>
      <c r="F16" s="104"/>
    </row>
    <row r="17" spans="1:6" ht="18" customHeight="1">
      <c r="A17" s="110"/>
      <c r="B17" s="103"/>
      <c r="C17" s="103"/>
      <c r="D17" s="103"/>
      <c r="E17" s="103"/>
      <c r="F17" s="104"/>
    </row>
    <row r="18" spans="1:6" ht="18" customHeight="1">
      <c r="A18" s="110"/>
      <c r="B18" s="103"/>
      <c r="C18" s="103"/>
      <c r="D18" s="103"/>
      <c r="E18" s="103"/>
      <c r="F18" s="104"/>
    </row>
    <row r="19" spans="1:6" ht="18" customHeight="1">
      <c r="A19" s="110"/>
      <c r="B19" s="103"/>
      <c r="C19" s="103"/>
      <c r="D19" s="103"/>
      <c r="E19" s="103"/>
      <c r="F19" s="104"/>
    </row>
    <row r="20" spans="1:6" ht="18" customHeight="1">
      <c r="A20" s="110"/>
      <c r="B20" s="103"/>
      <c r="C20" s="103"/>
      <c r="D20" s="103"/>
      <c r="E20" s="103"/>
      <c r="F20" s="104"/>
    </row>
    <row r="21" spans="1:6" ht="18" customHeight="1">
      <c r="A21" s="110"/>
      <c r="B21" s="103"/>
      <c r="C21" s="103"/>
      <c r="D21" s="103"/>
      <c r="E21" s="103"/>
      <c r="F21" s="104"/>
    </row>
    <row r="22" spans="1:6" ht="18" customHeight="1">
      <c r="A22" s="110"/>
      <c r="B22" s="103"/>
      <c r="C22" s="103"/>
      <c r="D22" s="103"/>
      <c r="E22" s="103"/>
      <c r="F22" s="104"/>
    </row>
    <row r="23" spans="1:6" ht="18" customHeight="1">
      <c r="A23" s="110"/>
      <c r="B23" s="103"/>
      <c r="C23" s="103"/>
      <c r="D23" s="103"/>
      <c r="E23" s="103"/>
      <c r="F23" s="104"/>
    </row>
    <row r="24" spans="1:6" ht="18" customHeight="1">
      <c r="A24" s="110"/>
      <c r="B24" s="103"/>
      <c r="C24" s="103"/>
      <c r="D24" s="103"/>
      <c r="E24" s="103"/>
      <c r="F24" s="104"/>
    </row>
    <row r="25" spans="1:6" ht="18" customHeight="1">
      <c r="A25" s="110"/>
      <c r="B25" s="103"/>
      <c r="C25" s="103"/>
      <c r="D25" s="103"/>
      <c r="E25" s="103"/>
      <c r="F25" s="104"/>
    </row>
    <row r="26" spans="1:6" ht="18" customHeight="1">
      <c r="A26" s="110"/>
      <c r="B26" s="103"/>
      <c r="C26" s="103"/>
      <c r="D26" s="103"/>
      <c r="E26" s="103"/>
      <c r="F26" s="104"/>
    </row>
    <row r="27" spans="1:6" ht="18" customHeight="1">
      <c r="A27" s="110"/>
      <c r="B27" s="103"/>
      <c r="C27" s="103"/>
      <c r="D27" s="103"/>
      <c r="E27" s="103"/>
      <c r="F27" s="104"/>
    </row>
    <row r="28" spans="1:6" ht="18" customHeight="1">
      <c r="A28" s="110"/>
      <c r="B28" s="103"/>
      <c r="C28" s="103"/>
      <c r="D28" s="103"/>
      <c r="E28" s="103"/>
      <c r="F28" s="104"/>
    </row>
    <row r="29" spans="1:6" ht="18" customHeight="1">
      <c r="A29" s="110"/>
      <c r="B29" s="103"/>
      <c r="C29" s="103"/>
      <c r="D29" s="103"/>
      <c r="E29" s="103"/>
      <c r="F29" s="104"/>
    </row>
    <row r="30" spans="1:6" ht="18" customHeight="1">
      <c r="A30" s="110"/>
      <c r="B30" s="103"/>
      <c r="C30" s="103"/>
      <c r="D30" s="103"/>
      <c r="E30" s="103"/>
      <c r="F30" s="104"/>
    </row>
    <row r="31" spans="1:6" ht="12.75">
      <c r="A31" s="91"/>
      <c r="B31" s="92"/>
      <c r="C31" s="92"/>
      <c r="D31" s="92"/>
      <c r="E31" s="92"/>
      <c r="F31" s="93"/>
    </row>
    <row r="32" spans="1:6" ht="12.75">
      <c r="A32" s="91"/>
      <c r="B32" s="92"/>
      <c r="C32" s="92"/>
      <c r="D32" s="92"/>
      <c r="E32" s="92"/>
      <c r="F32" s="93"/>
    </row>
    <row r="33" spans="1:6" ht="12.75">
      <c r="A33" s="91"/>
      <c r="B33" s="92"/>
      <c r="C33" s="92"/>
      <c r="D33" s="92"/>
      <c r="E33" s="92"/>
      <c r="F33" s="93"/>
    </row>
    <row r="34" spans="1:6" ht="12.75">
      <c r="A34" s="91"/>
      <c r="B34" s="92"/>
      <c r="C34" s="92"/>
      <c r="D34" s="471" t="s">
        <v>465</v>
      </c>
      <c r="E34" s="471"/>
      <c r="F34" s="472"/>
    </row>
    <row r="35" spans="1:3" ht="12.75">
      <c r="A35" s="91"/>
      <c r="B35" s="92"/>
      <c r="C35" s="92"/>
    </row>
    <row r="36" spans="1:6" ht="12.75">
      <c r="A36" s="91"/>
      <c r="B36" s="92"/>
      <c r="C36" s="92"/>
      <c r="D36" s="469" t="s">
        <v>318</v>
      </c>
      <c r="E36" s="469"/>
      <c r="F36" s="470"/>
    </row>
    <row r="37" spans="1:6" ht="12.75">
      <c r="A37" s="91"/>
      <c r="B37" s="92"/>
      <c r="C37" s="92"/>
      <c r="D37" s="92"/>
      <c r="E37" s="92"/>
      <c r="F37" s="93"/>
    </row>
    <row r="38" spans="1:6" ht="32.25" customHeight="1">
      <c r="A38" s="110"/>
      <c r="B38" s="103"/>
      <c r="C38" s="103"/>
      <c r="D38" s="103"/>
      <c r="E38" s="103"/>
      <c r="F38" s="104"/>
    </row>
  </sheetData>
  <sheetProtection/>
  <mergeCells count="3">
    <mergeCell ref="A1:F3"/>
    <mergeCell ref="D36:F36"/>
    <mergeCell ref="D34:F34"/>
  </mergeCells>
  <printOptions horizontalCentered="1" verticalCentered="1"/>
  <pageMargins left="0.17" right="0.17" top="0.17" bottom="0.18" header="0.17" footer="0.17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2:C96"/>
  <sheetViews>
    <sheetView zoomScalePageLayoutView="0" workbookViewId="0" topLeftCell="A1">
      <selection activeCell="C20" sqref="C20"/>
    </sheetView>
  </sheetViews>
  <sheetFormatPr defaultColWidth="9.140625" defaultRowHeight="12.75"/>
  <cols>
    <col min="3" max="3" width="45.140625" style="0" bestFit="1" customWidth="1"/>
  </cols>
  <sheetData>
    <row r="2" spans="2:3" ht="12.75">
      <c r="B2" t="s">
        <v>192</v>
      </c>
      <c r="C2" t="s">
        <v>161</v>
      </c>
    </row>
    <row r="4" spans="2:3" ht="12.75">
      <c r="B4">
        <v>101</v>
      </c>
      <c r="C4" t="s">
        <v>193</v>
      </c>
    </row>
    <row r="5" spans="2:3" ht="12.75">
      <c r="B5">
        <v>102</v>
      </c>
      <c r="C5" t="s">
        <v>194</v>
      </c>
    </row>
    <row r="6" spans="2:3" ht="12.75">
      <c r="B6">
        <v>104</v>
      </c>
      <c r="C6" t="s">
        <v>195</v>
      </c>
    </row>
    <row r="7" spans="2:3" ht="12.75">
      <c r="B7">
        <v>107</v>
      </c>
      <c r="C7" t="s">
        <v>159</v>
      </c>
    </row>
    <row r="8" spans="2:3" ht="12.75">
      <c r="B8">
        <v>108</v>
      </c>
      <c r="C8" t="s">
        <v>196</v>
      </c>
    </row>
    <row r="9" spans="2:3" ht="12.75">
      <c r="B9">
        <v>109</v>
      </c>
      <c r="C9" t="s">
        <v>197</v>
      </c>
    </row>
    <row r="10" spans="2:3" ht="12.75">
      <c r="B10">
        <v>212</v>
      </c>
      <c r="C10" t="s">
        <v>130</v>
      </c>
    </row>
    <row r="11" spans="2:3" ht="12.75">
      <c r="B11">
        <v>213</v>
      </c>
      <c r="C11" t="s">
        <v>198</v>
      </c>
    </row>
    <row r="12" spans="2:3" ht="12.75">
      <c r="B12">
        <v>215</v>
      </c>
      <c r="C12" t="s">
        <v>131</v>
      </c>
    </row>
    <row r="13" spans="2:3" ht="12.75">
      <c r="B13">
        <v>218</v>
      </c>
      <c r="C13" t="s">
        <v>199</v>
      </c>
    </row>
    <row r="14" spans="2:3" ht="12.75">
      <c r="B14">
        <v>231</v>
      </c>
      <c r="C14" t="s">
        <v>200</v>
      </c>
    </row>
    <row r="15" spans="2:3" ht="12.75">
      <c r="B15">
        <v>261</v>
      </c>
      <c r="C15" t="s">
        <v>201</v>
      </c>
    </row>
    <row r="16" spans="2:3" ht="12.75">
      <c r="B16">
        <v>265</v>
      </c>
      <c r="C16" t="s">
        <v>202</v>
      </c>
    </row>
    <row r="17" spans="2:3" ht="12.75">
      <c r="B17">
        <v>268</v>
      </c>
      <c r="C17" t="s">
        <v>203</v>
      </c>
    </row>
    <row r="18" spans="2:3" ht="12.75">
      <c r="B18" t="s">
        <v>204</v>
      </c>
      <c r="C18" t="s">
        <v>205</v>
      </c>
    </row>
    <row r="19" spans="2:3" ht="12.75">
      <c r="B19" t="s">
        <v>206</v>
      </c>
      <c r="C19" t="s">
        <v>207</v>
      </c>
    </row>
    <row r="20" spans="2:3" ht="12.75">
      <c r="B20" t="s">
        <v>208</v>
      </c>
      <c r="C20" t="s">
        <v>209</v>
      </c>
    </row>
    <row r="21" spans="2:3" ht="12.75">
      <c r="B21" t="s">
        <v>210</v>
      </c>
      <c r="C21" t="s">
        <v>211</v>
      </c>
    </row>
    <row r="22" spans="1:3" ht="12.75">
      <c r="A22" s="47" t="s">
        <v>213</v>
      </c>
      <c r="B22" t="s">
        <v>212</v>
      </c>
      <c r="C22" t="s">
        <v>201</v>
      </c>
    </row>
    <row r="23" spans="2:3" ht="12.75">
      <c r="B23">
        <v>311</v>
      </c>
      <c r="C23" t="s">
        <v>214</v>
      </c>
    </row>
    <row r="24" spans="2:3" ht="12.75">
      <c r="B24">
        <v>342</v>
      </c>
      <c r="C24" t="s">
        <v>141</v>
      </c>
    </row>
    <row r="25" spans="2:3" ht="12.75">
      <c r="B25">
        <v>35</v>
      </c>
      <c r="C25" t="s">
        <v>215</v>
      </c>
    </row>
    <row r="26" spans="2:3" ht="12.75">
      <c r="B26">
        <v>395</v>
      </c>
      <c r="C26" t="s">
        <v>216</v>
      </c>
    </row>
    <row r="27" spans="2:3" ht="12.75">
      <c r="B27">
        <v>401</v>
      </c>
      <c r="C27" t="s">
        <v>217</v>
      </c>
    </row>
    <row r="28" spans="2:3" ht="12.75">
      <c r="B28">
        <v>403</v>
      </c>
      <c r="C28" t="s">
        <v>218</v>
      </c>
    </row>
    <row r="29" spans="2:3" ht="12.75">
      <c r="B29">
        <v>404</v>
      </c>
      <c r="C29" t="s">
        <v>219</v>
      </c>
    </row>
    <row r="30" spans="2:3" ht="12.75">
      <c r="B30">
        <v>408</v>
      </c>
      <c r="C30" t="s">
        <v>220</v>
      </c>
    </row>
    <row r="31" spans="2:3" ht="12.75">
      <c r="B31">
        <v>411</v>
      </c>
      <c r="C31" t="s">
        <v>221</v>
      </c>
    </row>
    <row r="32" spans="2:3" ht="12.75">
      <c r="B32">
        <v>413</v>
      </c>
      <c r="C32" t="s">
        <v>222</v>
      </c>
    </row>
    <row r="33" spans="2:3" ht="12.75">
      <c r="B33">
        <v>421</v>
      </c>
      <c r="C33" t="s">
        <v>223</v>
      </c>
    </row>
    <row r="34" spans="2:3" ht="12.75">
      <c r="B34">
        <v>423</v>
      </c>
      <c r="C34" t="s">
        <v>224</v>
      </c>
    </row>
    <row r="35" spans="2:3" ht="12.75">
      <c r="B35">
        <v>431</v>
      </c>
      <c r="C35" t="s">
        <v>225</v>
      </c>
    </row>
    <row r="36" spans="2:3" ht="12.75">
      <c r="B36">
        <v>437</v>
      </c>
      <c r="C36" t="s">
        <v>226</v>
      </c>
    </row>
    <row r="37" spans="2:3" ht="12.75">
      <c r="B37">
        <v>442</v>
      </c>
      <c r="C37" t="s">
        <v>227</v>
      </c>
    </row>
    <row r="38" spans="2:3" ht="12.75">
      <c r="B38">
        <v>444</v>
      </c>
      <c r="C38" t="s">
        <v>228</v>
      </c>
    </row>
    <row r="39" spans="2:3" ht="12.75">
      <c r="B39" t="s">
        <v>229</v>
      </c>
      <c r="C39" t="s">
        <v>230</v>
      </c>
    </row>
    <row r="40" spans="2:3" ht="12.75">
      <c r="B40" t="s">
        <v>231</v>
      </c>
      <c r="C40" t="s">
        <v>232</v>
      </c>
    </row>
    <row r="41" spans="2:3" ht="12.75">
      <c r="B41" t="s">
        <v>233</v>
      </c>
      <c r="C41" t="s">
        <v>234</v>
      </c>
    </row>
    <row r="42" spans="2:3" ht="12.75">
      <c r="B42" t="s">
        <v>235</v>
      </c>
      <c r="C42" t="s">
        <v>236</v>
      </c>
    </row>
    <row r="43" spans="2:3" ht="12.75">
      <c r="B43" t="s">
        <v>237</v>
      </c>
      <c r="C43" t="s">
        <v>239</v>
      </c>
    </row>
    <row r="44" spans="2:3" ht="12.75">
      <c r="B44">
        <v>451</v>
      </c>
      <c r="C44" t="s">
        <v>240</v>
      </c>
    </row>
    <row r="45" spans="2:3" ht="12.75">
      <c r="B45">
        <v>456</v>
      </c>
      <c r="C45" t="s">
        <v>241</v>
      </c>
    </row>
    <row r="46" spans="2:3" ht="12.75">
      <c r="B46">
        <v>457</v>
      </c>
      <c r="C46" t="s">
        <v>242</v>
      </c>
    </row>
    <row r="47" spans="2:3" ht="12.75">
      <c r="B47">
        <v>463</v>
      </c>
      <c r="C47" t="s">
        <v>243</v>
      </c>
    </row>
    <row r="48" spans="2:3" ht="12.75">
      <c r="B48">
        <v>464</v>
      </c>
      <c r="C48" t="s">
        <v>244</v>
      </c>
    </row>
    <row r="49" spans="2:3" ht="12.75">
      <c r="B49">
        <v>466</v>
      </c>
      <c r="C49" t="s">
        <v>245</v>
      </c>
    </row>
    <row r="50" spans="2:3" ht="12.75">
      <c r="B50">
        <v>467</v>
      </c>
      <c r="C50" t="s">
        <v>246</v>
      </c>
    </row>
    <row r="51" spans="2:3" ht="12.75">
      <c r="B51">
        <v>468</v>
      </c>
      <c r="C51" t="s">
        <v>247</v>
      </c>
    </row>
    <row r="52" spans="2:3" ht="12.75">
      <c r="B52">
        <v>481</v>
      </c>
      <c r="C52" t="s">
        <v>248</v>
      </c>
    </row>
    <row r="53" spans="2:3" ht="12.75">
      <c r="B53">
        <v>484</v>
      </c>
      <c r="C53" t="s">
        <v>249</v>
      </c>
    </row>
    <row r="54" spans="2:3" ht="12.75">
      <c r="B54">
        <v>486</v>
      </c>
      <c r="C54" t="s">
        <v>250</v>
      </c>
    </row>
    <row r="55" spans="2:3" ht="12.75">
      <c r="B55">
        <v>487</v>
      </c>
      <c r="C55" t="s">
        <v>251</v>
      </c>
    </row>
    <row r="56" spans="2:3" ht="12.75">
      <c r="B56">
        <v>488</v>
      </c>
      <c r="C56" t="s">
        <v>252</v>
      </c>
    </row>
    <row r="57" spans="2:3" ht="12.75">
      <c r="B57">
        <v>49</v>
      </c>
      <c r="C57" t="s">
        <v>253</v>
      </c>
    </row>
    <row r="58" spans="2:3" ht="12.75">
      <c r="B58">
        <v>511</v>
      </c>
      <c r="C58" t="s">
        <v>254</v>
      </c>
    </row>
    <row r="59" spans="2:3" ht="12.75">
      <c r="B59">
        <v>512</v>
      </c>
      <c r="C59" t="s">
        <v>255</v>
      </c>
    </row>
    <row r="60" spans="2:3" ht="12.75">
      <c r="B60">
        <v>531</v>
      </c>
      <c r="C60" t="s">
        <v>256</v>
      </c>
    </row>
    <row r="61" spans="2:3" ht="12.75">
      <c r="B61">
        <v>543</v>
      </c>
      <c r="C61" t="s">
        <v>257</v>
      </c>
    </row>
    <row r="62" spans="2:3" ht="12.75">
      <c r="B62">
        <v>590</v>
      </c>
      <c r="C62" t="s">
        <v>258</v>
      </c>
    </row>
    <row r="63" spans="2:3" ht="12.75">
      <c r="B63">
        <v>601</v>
      </c>
      <c r="C63" t="s">
        <v>319</v>
      </c>
    </row>
    <row r="64" spans="2:3" ht="12.75">
      <c r="B64">
        <v>605</v>
      </c>
      <c r="C64" t="s">
        <v>320</v>
      </c>
    </row>
    <row r="65" spans="2:3" ht="12.75">
      <c r="B65">
        <v>613</v>
      </c>
      <c r="C65" t="s">
        <v>321</v>
      </c>
    </row>
    <row r="66" spans="2:3" ht="12.75">
      <c r="B66">
        <v>615</v>
      </c>
      <c r="C66" t="s">
        <v>322</v>
      </c>
    </row>
    <row r="67" spans="2:3" ht="12.75">
      <c r="B67">
        <v>616</v>
      </c>
      <c r="C67" t="s">
        <v>323</v>
      </c>
    </row>
    <row r="68" spans="2:3" ht="12.75">
      <c r="B68">
        <v>622</v>
      </c>
      <c r="C68" t="s">
        <v>324</v>
      </c>
    </row>
    <row r="69" spans="2:3" ht="12.75">
      <c r="B69">
        <v>624</v>
      </c>
      <c r="C69" t="s">
        <v>325</v>
      </c>
    </row>
    <row r="70" spans="2:3" ht="12.75">
      <c r="B70">
        <v>628</v>
      </c>
      <c r="C70" t="s">
        <v>326</v>
      </c>
    </row>
    <row r="71" spans="2:3" ht="12.75">
      <c r="B71">
        <v>634</v>
      </c>
      <c r="C71" t="s">
        <v>327</v>
      </c>
    </row>
    <row r="72" spans="2:3" ht="12.75">
      <c r="B72">
        <v>638</v>
      </c>
      <c r="C72" t="s">
        <v>328</v>
      </c>
    </row>
    <row r="73" spans="2:3" ht="12.75">
      <c r="B73">
        <v>641</v>
      </c>
      <c r="C73" t="s">
        <v>329</v>
      </c>
    </row>
    <row r="74" spans="2:3" ht="12.75">
      <c r="B74">
        <v>644</v>
      </c>
      <c r="C74" t="s">
        <v>330</v>
      </c>
    </row>
    <row r="75" spans="2:3" ht="12.75">
      <c r="B75">
        <v>645</v>
      </c>
      <c r="C75" t="s">
        <v>331</v>
      </c>
    </row>
    <row r="76" spans="2:3" ht="12.75">
      <c r="B76">
        <v>657</v>
      </c>
      <c r="C76" t="s">
        <v>332</v>
      </c>
    </row>
    <row r="77" spans="2:3" ht="12.75">
      <c r="B77">
        <v>658</v>
      </c>
      <c r="C77" t="s">
        <v>333</v>
      </c>
    </row>
    <row r="78" spans="2:3" ht="12.75">
      <c r="B78">
        <v>665</v>
      </c>
      <c r="C78" t="s">
        <v>334</v>
      </c>
    </row>
    <row r="79" spans="2:3" ht="12.75">
      <c r="B79">
        <v>667</v>
      </c>
      <c r="C79" t="s">
        <v>335</v>
      </c>
    </row>
    <row r="80" spans="2:3" ht="12.75">
      <c r="B80">
        <v>668</v>
      </c>
      <c r="C80" t="s">
        <v>336</v>
      </c>
    </row>
    <row r="81" spans="2:3" ht="12.75">
      <c r="B81">
        <v>669</v>
      </c>
      <c r="C81" t="s">
        <v>337</v>
      </c>
    </row>
    <row r="82" spans="2:3" ht="12.75">
      <c r="B82" t="s">
        <v>338</v>
      </c>
      <c r="C82" t="s">
        <v>339</v>
      </c>
    </row>
    <row r="83" spans="2:3" ht="12.75">
      <c r="B83">
        <v>686</v>
      </c>
      <c r="C83" t="s">
        <v>340</v>
      </c>
    </row>
    <row r="84" spans="2:3" ht="12.75">
      <c r="B84">
        <v>687</v>
      </c>
      <c r="C84" t="s">
        <v>341</v>
      </c>
    </row>
    <row r="85" spans="2:3" ht="12.75">
      <c r="B85">
        <v>69</v>
      </c>
      <c r="C85" t="s">
        <v>342</v>
      </c>
    </row>
    <row r="86" spans="2:3" ht="12.75">
      <c r="B86">
        <v>701</v>
      </c>
      <c r="C86" t="s">
        <v>343</v>
      </c>
    </row>
    <row r="87" spans="2:3" ht="12.75">
      <c r="B87">
        <v>705</v>
      </c>
      <c r="C87" t="s">
        <v>344</v>
      </c>
    </row>
    <row r="88" spans="2:3" ht="12.75">
      <c r="B88" t="s">
        <v>345</v>
      </c>
      <c r="C88" t="s">
        <v>321</v>
      </c>
    </row>
    <row r="89" spans="2:3" ht="12.75">
      <c r="B89">
        <v>71</v>
      </c>
      <c r="C89" t="s">
        <v>346</v>
      </c>
    </row>
    <row r="90" spans="2:3" ht="12.75">
      <c r="B90">
        <v>722</v>
      </c>
      <c r="C90" t="s">
        <v>347</v>
      </c>
    </row>
    <row r="91" spans="2:3" ht="12.75">
      <c r="B91">
        <v>73</v>
      </c>
      <c r="C91" t="s">
        <v>348</v>
      </c>
    </row>
    <row r="92" spans="2:3" ht="12.75">
      <c r="B92">
        <v>75</v>
      </c>
      <c r="C92" t="s">
        <v>349</v>
      </c>
    </row>
    <row r="93" spans="2:3" ht="12.75">
      <c r="B93">
        <v>764</v>
      </c>
      <c r="C93" t="s">
        <v>350</v>
      </c>
    </row>
    <row r="94" spans="2:3" ht="12.75">
      <c r="B94">
        <v>767</v>
      </c>
      <c r="C94" t="s">
        <v>351</v>
      </c>
    </row>
    <row r="95" spans="2:3" ht="12.75">
      <c r="B95">
        <v>77</v>
      </c>
      <c r="C95" t="s">
        <v>352</v>
      </c>
    </row>
    <row r="96" spans="2:3" ht="12.75">
      <c r="B96">
        <v>79</v>
      </c>
      <c r="C96" t="s">
        <v>353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E56"/>
  <sheetViews>
    <sheetView view="pageBreakPreview" zoomScaleSheetLayoutView="100" zoomScalePageLayoutView="0" workbookViewId="0" topLeftCell="A31">
      <selection activeCell="A31" sqref="A1:IV16384"/>
    </sheetView>
  </sheetViews>
  <sheetFormatPr defaultColWidth="9.140625" defaultRowHeight="12.75"/>
  <cols>
    <col min="1" max="1" width="5.7109375" style="0" customWidth="1"/>
    <col min="2" max="2" width="44.28125" style="0" customWidth="1"/>
    <col min="3" max="3" width="15.00390625" style="52" customWidth="1"/>
    <col min="4" max="4" width="16.140625" style="129" customWidth="1"/>
    <col min="5" max="5" width="16.57421875" style="129" customWidth="1"/>
  </cols>
  <sheetData>
    <row r="1" spans="1:5" s="137" customFormat="1" ht="25.5">
      <c r="A1" s="42" t="s">
        <v>127</v>
      </c>
      <c r="B1" s="269" t="s">
        <v>128</v>
      </c>
      <c r="C1" s="42" t="s">
        <v>426</v>
      </c>
      <c r="D1" s="297" t="s">
        <v>121</v>
      </c>
      <c r="E1" s="297" t="s">
        <v>122</v>
      </c>
    </row>
    <row r="2" spans="1:5" ht="13.5" customHeight="1">
      <c r="A2" s="6"/>
      <c r="B2" s="6"/>
      <c r="C2" s="10"/>
      <c r="D2" s="80"/>
      <c r="E2" s="80"/>
    </row>
    <row r="3" spans="1:5" s="134" customFormat="1" ht="13.5" customHeight="1">
      <c r="A3" s="61" t="s">
        <v>123</v>
      </c>
      <c r="B3" s="7" t="s">
        <v>132</v>
      </c>
      <c r="C3" s="61"/>
      <c r="D3" s="83"/>
      <c r="E3" s="83"/>
    </row>
    <row r="4" spans="1:5" ht="13.5" customHeight="1">
      <c r="A4" s="13"/>
      <c r="B4" s="14"/>
      <c r="C4" s="68"/>
      <c r="D4" s="215"/>
      <c r="E4" s="215"/>
    </row>
    <row r="5" spans="1:5" ht="13.5" customHeight="1">
      <c r="A5" s="18">
        <v>1</v>
      </c>
      <c r="B5" s="5" t="s">
        <v>381</v>
      </c>
      <c r="C5" s="18"/>
      <c r="D5" s="217">
        <f>SUM(D6:D7)</f>
        <v>50211.03</v>
      </c>
      <c r="E5" s="217">
        <f>SUM(E6:E7)</f>
        <v>1975198.3800000006</v>
      </c>
    </row>
    <row r="6" spans="1:5" ht="13.5" customHeight="1">
      <c r="A6" s="18"/>
      <c r="B6" s="120" t="s">
        <v>489</v>
      </c>
      <c r="C6" s="18"/>
      <c r="D6" s="216">
        <v>36197.28</v>
      </c>
      <c r="E6" s="216">
        <v>6762.280000000494</v>
      </c>
    </row>
    <row r="7" spans="1:5" ht="13.5" customHeight="1">
      <c r="A7" s="18"/>
      <c r="B7" s="120" t="s">
        <v>490</v>
      </c>
      <c r="C7" s="18"/>
      <c r="D7" s="216">
        <v>14013.75</v>
      </c>
      <c r="E7" s="216">
        <v>1968436.1</v>
      </c>
    </row>
    <row r="8" spans="1:5" ht="13.5" customHeight="1">
      <c r="A8" s="18">
        <v>2</v>
      </c>
      <c r="B8" s="19" t="s">
        <v>382</v>
      </c>
      <c r="C8" s="57"/>
      <c r="D8" s="76"/>
      <c r="E8" s="76"/>
    </row>
    <row r="9" spans="1:5" ht="13.5" customHeight="1">
      <c r="A9" s="20" t="s">
        <v>133</v>
      </c>
      <c r="B9" s="13" t="s">
        <v>134</v>
      </c>
      <c r="C9" s="69"/>
      <c r="D9" s="76"/>
      <c r="E9" s="76"/>
    </row>
    <row r="10" spans="1:5" ht="13.5" customHeight="1">
      <c r="A10" s="20" t="s">
        <v>135</v>
      </c>
      <c r="B10" s="13" t="s">
        <v>383</v>
      </c>
      <c r="C10" s="69"/>
      <c r="D10" s="76"/>
      <c r="E10" s="76"/>
    </row>
    <row r="11" spans="1:5" s="113" customFormat="1" ht="13.5" customHeight="1">
      <c r="A11" s="49"/>
      <c r="B11" s="298" t="s">
        <v>355</v>
      </c>
      <c r="C11" s="299"/>
      <c r="D11" s="79">
        <f>SUM(D9:D10)</f>
        <v>0</v>
      </c>
      <c r="E11" s="79">
        <f>SUM(E9:E10)</f>
        <v>0</v>
      </c>
    </row>
    <row r="12" spans="1:5" ht="13.5" customHeight="1">
      <c r="A12" s="18">
        <v>3</v>
      </c>
      <c r="B12" s="19" t="s">
        <v>384</v>
      </c>
      <c r="C12" s="57"/>
      <c r="D12" s="217"/>
      <c r="E12" s="217"/>
    </row>
    <row r="13" spans="1:5" ht="13.5" customHeight="1">
      <c r="A13" s="20" t="s">
        <v>133</v>
      </c>
      <c r="B13" s="23" t="s">
        <v>385</v>
      </c>
      <c r="C13" s="70"/>
      <c r="D13" s="216">
        <v>610245.6</v>
      </c>
      <c r="E13" s="216">
        <v>196405.6</v>
      </c>
    </row>
    <row r="14" spans="1:5" ht="13.5" customHeight="1">
      <c r="A14" s="20" t="s">
        <v>135</v>
      </c>
      <c r="B14" s="23" t="s">
        <v>386</v>
      </c>
      <c r="C14" s="69" t="s">
        <v>773</v>
      </c>
      <c r="D14" s="216">
        <v>81989.43</v>
      </c>
      <c r="E14" s="216">
        <v>79728.02443333334</v>
      </c>
    </row>
    <row r="15" spans="1:5" ht="13.5" customHeight="1">
      <c r="A15" s="20" t="s">
        <v>137</v>
      </c>
      <c r="B15" s="13" t="s">
        <v>387</v>
      </c>
      <c r="C15" s="69" t="s">
        <v>447</v>
      </c>
      <c r="D15" s="216"/>
      <c r="E15" s="216"/>
    </row>
    <row r="16" spans="1:5" ht="13.5" customHeight="1">
      <c r="A16" s="20" t="s">
        <v>138</v>
      </c>
      <c r="B16" s="13" t="s">
        <v>388</v>
      </c>
      <c r="C16" s="69"/>
      <c r="D16" s="216">
        <v>131600</v>
      </c>
      <c r="E16" s="216">
        <v>307600</v>
      </c>
    </row>
    <row r="17" spans="1:5" s="113" customFormat="1" ht="13.5" customHeight="1">
      <c r="A17" s="49"/>
      <c r="B17" s="298" t="s">
        <v>356</v>
      </c>
      <c r="C17" s="299"/>
      <c r="D17" s="79">
        <f>SUM(D13:D16)</f>
        <v>823835.03</v>
      </c>
      <c r="E17" s="79">
        <f>SUM(E13:E16)</f>
        <v>583733.6244333333</v>
      </c>
    </row>
    <row r="18" spans="1:5" ht="13.5" customHeight="1">
      <c r="A18" s="18">
        <v>4</v>
      </c>
      <c r="B18" s="5" t="s">
        <v>139</v>
      </c>
      <c r="C18" s="18"/>
      <c r="D18" s="76"/>
      <c r="E18" s="76"/>
    </row>
    <row r="19" spans="1:5" ht="13.5" customHeight="1">
      <c r="A19" s="20" t="s">
        <v>133</v>
      </c>
      <c r="B19" s="13" t="s">
        <v>389</v>
      </c>
      <c r="C19" s="69"/>
      <c r="D19" s="76"/>
      <c r="E19" s="76"/>
    </row>
    <row r="20" spans="1:5" ht="13.5" customHeight="1">
      <c r="A20" s="20" t="s">
        <v>135</v>
      </c>
      <c r="B20" s="27" t="s">
        <v>390</v>
      </c>
      <c r="C20" s="71"/>
      <c r="D20" s="215"/>
      <c r="E20" s="215"/>
    </row>
    <row r="21" spans="1:5" ht="13.5" customHeight="1">
      <c r="A21" s="20" t="s">
        <v>137</v>
      </c>
      <c r="B21" s="13" t="s">
        <v>391</v>
      </c>
      <c r="C21" s="69"/>
      <c r="D21" s="76"/>
      <c r="E21" s="76"/>
    </row>
    <row r="22" spans="1:5" ht="13.5" customHeight="1">
      <c r="A22" s="26" t="s">
        <v>140</v>
      </c>
      <c r="B22" s="15" t="s">
        <v>392</v>
      </c>
      <c r="C22" s="72"/>
      <c r="D22" s="76">
        <v>10956682.49</v>
      </c>
      <c r="E22" s="76">
        <v>9634950</v>
      </c>
    </row>
    <row r="23" spans="1:5" ht="13.5" customHeight="1">
      <c r="A23" s="25" t="s">
        <v>138</v>
      </c>
      <c r="B23" s="13" t="s">
        <v>393</v>
      </c>
      <c r="C23" s="69"/>
      <c r="D23" s="76"/>
      <c r="E23" s="76"/>
    </row>
    <row r="24" spans="1:5" s="113" customFormat="1" ht="13.5" customHeight="1">
      <c r="A24" s="49"/>
      <c r="B24" s="298" t="s">
        <v>357</v>
      </c>
      <c r="C24" s="299"/>
      <c r="D24" s="79">
        <f>SUM(D19:D23)</f>
        <v>10956682.49</v>
      </c>
      <c r="E24" s="79">
        <f>SUM(E19:E23)</f>
        <v>9634950</v>
      </c>
    </row>
    <row r="25" spans="1:5" s="134" customFormat="1" ht="13.5" customHeight="1">
      <c r="A25" s="301">
        <v>5</v>
      </c>
      <c r="B25" s="302" t="s">
        <v>142</v>
      </c>
      <c r="C25" s="301"/>
      <c r="D25" s="83"/>
      <c r="E25" s="83"/>
    </row>
    <row r="26" spans="1:5" s="134" customFormat="1" ht="13.5" customHeight="1">
      <c r="A26" s="301">
        <v>6</v>
      </c>
      <c r="B26" s="302" t="s">
        <v>394</v>
      </c>
      <c r="C26" s="301"/>
      <c r="D26" s="83"/>
      <c r="E26" s="83"/>
    </row>
    <row r="27" spans="1:5" s="134" customFormat="1" ht="13.5" customHeight="1">
      <c r="A27" s="301">
        <v>7</v>
      </c>
      <c r="B27" s="302" t="s">
        <v>395</v>
      </c>
      <c r="C27" s="301"/>
      <c r="D27" s="303"/>
      <c r="E27" s="303"/>
    </row>
    <row r="28" spans="1:5" s="134" customFormat="1" ht="19.5" customHeight="1">
      <c r="A28" s="300"/>
      <c r="B28" s="44" t="s">
        <v>360</v>
      </c>
      <c r="C28" s="307"/>
      <c r="D28" s="84">
        <f>D5+D11+D17+D24+D25+D26+D27</f>
        <v>11830728.55</v>
      </c>
      <c r="E28" s="84">
        <f>E5+E11+E17+E24+E25+E26+E27</f>
        <v>12193882.004433334</v>
      </c>
    </row>
    <row r="29" spans="1:5" s="137" customFormat="1" ht="13.5" customHeight="1">
      <c r="A29" s="308" t="s">
        <v>124</v>
      </c>
      <c r="B29" s="117" t="s">
        <v>143</v>
      </c>
      <c r="C29" s="308"/>
      <c r="D29" s="78"/>
      <c r="E29" s="78"/>
    </row>
    <row r="30" spans="1:5" ht="13.5" customHeight="1">
      <c r="A30" s="15"/>
      <c r="B30" s="15"/>
      <c r="C30" s="72"/>
      <c r="D30" s="76"/>
      <c r="E30" s="76"/>
    </row>
    <row r="31" spans="1:5" s="137" customFormat="1" ht="13.5" customHeight="1">
      <c r="A31" s="308">
        <v>1</v>
      </c>
      <c r="B31" s="5" t="s">
        <v>144</v>
      </c>
      <c r="C31" s="18"/>
      <c r="D31" s="78"/>
      <c r="E31" s="78"/>
    </row>
    <row r="32" spans="1:5" ht="13.5" customHeight="1">
      <c r="A32" s="20" t="s">
        <v>133</v>
      </c>
      <c r="B32" s="23" t="s">
        <v>396</v>
      </c>
      <c r="C32" s="70"/>
      <c r="D32" s="215"/>
      <c r="E32" s="215"/>
    </row>
    <row r="33" spans="1:5" ht="13.5" customHeight="1">
      <c r="A33" s="20" t="s">
        <v>135</v>
      </c>
      <c r="B33" s="30" t="s">
        <v>397</v>
      </c>
      <c r="C33" s="72"/>
      <c r="D33" s="76"/>
      <c r="E33" s="76"/>
    </row>
    <row r="34" spans="1:5" ht="13.5" customHeight="1">
      <c r="A34" s="20" t="s">
        <v>137</v>
      </c>
      <c r="B34" s="13" t="s">
        <v>398</v>
      </c>
      <c r="C34" s="69"/>
      <c r="D34" s="76"/>
      <c r="E34" s="76"/>
    </row>
    <row r="35" spans="1:5" ht="13.5" customHeight="1">
      <c r="A35" s="26" t="s">
        <v>140</v>
      </c>
      <c r="B35" s="15" t="s">
        <v>399</v>
      </c>
      <c r="C35" s="72"/>
      <c r="D35" s="76"/>
      <c r="E35" s="76"/>
    </row>
    <row r="36" spans="1:5" s="113" customFormat="1" ht="13.5" customHeight="1">
      <c r="A36" s="49"/>
      <c r="B36" s="298" t="s">
        <v>358</v>
      </c>
      <c r="C36" s="299"/>
      <c r="D36" s="79">
        <f>SUM(D32:D35)</f>
        <v>0</v>
      </c>
      <c r="E36" s="79">
        <f>SUM(E32:E35)</f>
        <v>0</v>
      </c>
    </row>
    <row r="37" spans="1:5" s="137" customFormat="1" ht="13.5" customHeight="1">
      <c r="A37" s="308">
        <v>2</v>
      </c>
      <c r="B37" s="5" t="s">
        <v>145</v>
      </c>
      <c r="C37" s="18"/>
      <c r="D37" s="78"/>
      <c r="E37" s="78"/>
    </row>
    <row r="38" spans="1:5" ht="13.5" customHeight="1">
      <c r="A38" s="20" t="s">
        <v>133</v>
      </c>
      <c r="B38" s="13" t="s">
        <v>146</v>
      </c>
      <c r="C38" s="69"/>
      <c r="D38" s="76"/>
      <c r="E38" s="76"/>
    </row>
    <row r="39" spans="1:5" ht="13.5" customHeight="1">
      <c r="A39" s="20" t="s">
        <v>135</v>
      </c>
      <c r="B39" s="27" t="s">
        <v>400</v>
      </c>
      <c r="C39" s="71"/>
      <c r="D39" s="76"/>
      <c r="E39" s="76"/>
    </row>
    <row r="40" spans="1:5" ht="13.5" customHeight="1">
      <c r="A40" s="20" t="s">
        <v>137</v>
      </c>
      <c r="B40" s="27" t="s">
        <v>354</v>
      </c>
      <c r="C40" s="71"/>
      <c r="D40" s="76">
        <v>61671</v>
      </c>
      <c r="E40" s="76">
        <v>61671</v>
      </c>
    </row>
    <row r="41" spans="1:5" ht="13.5" customHeight="1">
      <c r="A41" s="26" t="s">
        <v>140</v>
      </c>
      <c r="B41" s="23" t="s">
        <v>402</v>
      </c>
      <c r="C41" s="70"/>
      <c r="D41" s="76"/>
      <c r="E41" s="76"/>
    </row>
    <row r="42" spans="1:5" s="113" customFormat="1" ht="13.5" customHeight="1">
      <c r="A42" s="49"/>
      <c r="B42" s="298" t="s">
        <v>355</v>
      </c>
      <c r="C42" s="299"/>
      <c r="D42" s="79">
        <f>SUM(D38:D41)</f>
        <v>61671</v>
      </c>
      <c r="E42" s="79">
        <f>SUM(E38:E41)</f>
        <v>61671</v>
      </c>
    </row>
    <row r="43" spans="1:5" s="137" customFormat="1" ht="13.5" customHeight="1">
      <c r="A43" s="308">
        <v>3</v>
      </c>
      <c r="B43" s="5" t="s">
        <v>147</v>
      </c>
      <c r="C43" s="18"/>
      <c r="D43" s="78"/>
      <c r="E43" s="78"/>
    </row>
    <row r="44" spans="1:5" s="137" customFormat="1" ht="13.5" customHeight="1">
      <c r="A44" s="308">
        <v>4</v>
      </c>
      <c r="B44" s="5" t="s">
        <v>148</v>
      </c>
      <c r="C44" s="18"/>
      <c r="D44" s="78"/>
      <c r="E44" s="78"/>
    </row>
    <row r="45" spans="1:5" s="136" customFormat="1" ht="13.5" customHeight="1">
      <c r="A45" s="20" t="s">
        <v>133</v>
      </c>
      <c r="B45" s="13" t="s">
        <v>403</v>
      </c>
      <c r="C45" s="69"/>
      <c r="D45" s="76"/>
      <c r="E45" s="76"/>
    </row>
    <row r="46" spans="1:5" s="136" customFormat="1" ht="13.5" customHeight="1">
      <c r="A46" s="20" t="s">
        <v>135</v>
      </c>
      <c r="B46" s="15" t="s">
        <v>149</v>
      </c>
      <c r="C46" s="72"/>
      <c r="D46" s="76"/>
      <c r="E46" s="76"/>
    </row>
    <row r="47" spans="1:5" s="136" customFormat="1" ht="13.5" customHeight="1">
      <c r="A47" s="20" t="s">
        <v>137</v>
      </c>
      <c r="B47" s="15" t="s">
        <v>401</v>
      </c>
      <c r="C47" s="72"/>
      <c r="D47" s="76"/>
      <c r="E47" s="76"/>
    </row>
    <row r="48" spans="1:5" s="113" customFormat="1" ht="13.5" customHeight="1">
      <c r="A48" s="49"/>
      <c r="B48" s="298" t="s">
        <v>136</v>
      </c>
      <c r="C48" s="299"/>
      <c r="D48" s="79">
        <f>SUM(D45:D47)</f>
        <v>0</v>
      </c>
      <c r="E48" s="79">
        <f>SUM(E45:E47)</f>
        <v>0</v>
      </c>
    </row>
    <row r="49" spans="1:5" s="137" customFormat="1" ht="13.5" customHeight="1">
      <c r="A49" s="308">
        <v>5</v>
      </c>
      <c r="B49" s="5" t="s">
        <v>404</v>
      </c>
      <c r="C49" s="18"/>
      <c r="D49" s="78"/>
      <c r="E49" s="78"/>
    </row>
    <row r="50" spans="1:5" s="137" customFormat="1" ht="13.5" customHeight="1">
      <c r="A50" s="308">
        <v>6</v>
      </c>
      <c r="B50" s="5" t="s">
        <v>405</v>
      </c>
      <c r="C50" s="18"/>
      <c r="D50" s="78"/>
      <c r="E50" s="78"/>
    </row>
    <row r="51" spans="1:5" s="137" customFormat="1" ht="20.25" customHeight="1">
      <c r="A51" s="172"/>
      <c r="B51" s="49" t="s">
        <v>359</v>
      </c>
      <c r="C51" s="55"/>
      <c r="D51" s="79">
        <f>D36+D42+D48+D49+D50</f>
        <v>61671</v>
      </c>
      <c r="E51" s="79">
        <f>E36+E42+E48+E49+E50</f>
        <v>61671</v>
      </c>
    </row>
    <row r="52" spans="1:5" ht="13.5" customHeight="1">
      <c r="A52" s="29"/>
      <c r="B52" s="31"/>
      <c r="C52" s="54"/>
      <c r="D52" s="76"/>
      <c r="E52" s="76"/>
    </row>
    <row r="53" spans="1:5" s="306" customFormat="1" ht="20.25" customHeight="1">
      <c r="A53" s="304"/>
      <c r="B53" s="46" t="s">
        <v>406</v>
      </c>
      <c r="C53" s="305"/>
      <c r="D53" s="85">
        <f>D28+D51</f>
        <v>11892399.55</v>
      </c>
      <c r="E53" s="85">
        <f>E28+E51</f>
        <v>12255553.004433334</v>
      </c>
    </row>
    <row r="54" spans="1:5" ht="12.75">
      <c r="A54" s="16"/>
      <c r="B54" s="16"/>
      <c r="C54" s="74"/>
      <c r="D54" s="218"/>
      <c r="E54" s="218"/>
    </row>
    <row r="55" spans="1:5" ht="15">
      <c r="A55" s="9"/>
      <c r="B55" s="9"/>
      <c r="C55" s="75"/>
      <c r="D55" s="219"/>
      <c r="E55" s="219"/>
    </row>
    <row r="56" spans="1:5" ht="15">
      <c r="A56" s="9"/>
      <c r="B56" s="9"/>
      <c r="C56" s="75"/>
      <c r="D56" s="219"/>
      <c r="E56" s="219"/>
    </row>
  </sheetData>
  <sheetProtection/>
  <printOptions horizontalCentered="1" verticalCentered="1"/>
  <pageMargins left="0.25" right="0.25" top="0.25" bottom="0.21" header="0.27" footer="0.21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E56"/>
  <sheetViews>
    <sheetView view="pageBreakPreview" zoomScaleSheetLayoutView="100" zoomScalePageLayoutView="0" workbookViewId="0" topLeftCell="A34">
      <selection activeCell="A1" sqref="A1:IV16384"/>
    </sheetView>
  </sheetViews>
  <sheetFormatPr defaultColWidth="9.140625" defaultRowHeight="12.75"/>
  <cols>
    <col min="1" max="1" width="5.140625" style="0" customWidth="1"/>
    <col min="2" max="2" width="48.8515625" style="0" customWidth="1"/>
    <col min="3" max="3" width="15.00390625" style="52" customWidth="1"/>
    <col min="4" max="4" width="16.140625" style="129" customWidth="1"/>
    <col min="5" max="5" width="15.421875" style="129" customWidth="1"/>
  </cols>
  <sheetData>
    <row r="1" spans="1:5" s="137" customFormat="1" ht="25.5">
      <c r="A1" s="42" t="s">
        <v>129</v>
      </c>
      <c r="B1" s="42" t="s">
        <v>407</v>
      </c>
      <c r="C1" s="42" t="s">
        <v>426</v>
      </c>
      <c r="D1" s="297" t="s">
        <v>121</v>
      </c>
      <c r="E1" s="297" t="s">
        <v>122</v>
      </c>
    </row>
    <row r="2" spans="1:5" ht="10.5" customHeight="1">
      <c r="A2" s="6"/>
      <c r="B2" s="6"/>
      <c r="C2" s="10"/>
      <c r="D2" s="80"/>
      <c r="E2" s="80"/>
    </row>
    <row r="3" spans="1:5" s="314" customFormat="1" ht="12.75">
      <c r="A3" s="310" t="s">
        <v>123</v>
      </c>
      <c r="B3" s="311" t="s">
        <v>416</v>
      </c>
      <c r="C3" s="312"/>
      <c r="D3" s="313"/>
      <c r="E3" s="313"/>
    </row>
    <row r="4" spans="1:5" s="314" customFormat="1" ht="12.75">
      <c r="A4" s="315"/>
      <c r="B4" s="315"/>
      <c r="C4" s="316"/>
      <c r="D4" s="317"/>
      <c r="E4" s="317"/>
    </row>
    <row r="5" spans="1:5" s="314" customFormat="1" ht="12.75">
      <c r="A5" s="311">
        <v>1</v>
      </c>
      <c r="B5" s="318" t="s">
        <v>408</v>
      </c>
      <c r="C5" s="319"/>
      <c r="D5" s="317"/>
      <c r="E5" s="317"/>
    </row>
    <row r="6" spans="1:5" s="314" customFormat="1" ht="12.75">
      <c r="A6" s="311">
        <v>2</v>
      </c>
      <c r="B6" s="318" t="s">
        <v>409</v>
      </c>
      <c r="C6" s="319"/>
      <c r="D6" s="317"/>
      <c r="E6" s="317"/>
    </row>
    <row r="7" spans="1:5" ht="12.75">
      <c r="A7" s="20" t="s">
        <v>133</v>
      </c>
      <c r="B7" s="33" t="s">
        <v>410</v>
      </c>
      <c r="C7" s="64"/>
      <c r="D7" s="320"/>
      <c r="E7" s="320"/>
    </row>
    <row r="8" spans="1:5" ht="12.75">
      <c r="A8" s="20" t="s">
        <v>135</v>
      </c>
      <c r="B8" s="33" t="s">
        <v>150</v>
      </c>
      <c r="C8" s="64"/>
      <c r="D8" s="320"/>
      <c r="E8" s="320"/>
    </row>
    <row r="9" spans="1:5" ht="12.75">
      <c r="A9" s="20" t="s">
        <v>137</v>
      </c>
      <c r="B9" s="36" t="s">
        <v>411</v>
      </c>
      <c r="C9" s="65"/>
      <c r="D9" s="320"/>
      <c r="E9" s="320"/>
    </row>
    <row r="10" spans="1:5" s="113" customFormat="1" ht="15" customHeight="1">
      <c r="A10" s="49"/>
      <c r="B10" s="298" t="s">
        <v>355</v>
      </c>
      <c r="C10" s="299"/>
      <c r="D10" s="79">
        <f>SUM(D7:D9)</f>
        <v>0</v>
      </c>
      <c r="E10" s="79">
        <f>SUM(E7:E9)</f>
        <v>0</v>
      </c>
    </row>
    <row r="11" spans="1:5" s="137" customFormat="1" ht="12.75">
      <c r="A11" s="5">
        <v>3</v>
      </c>
      <c r="B11" s="117" t="s">
        <v>412</v>
      </c>
      <c r="C11" s="308"/>
      <c r="D11" s="78"/>
      <c r="E11" s="78"/>
    </row>
    <row r="12" spans="1:5" ht="12.75">
      <c r="A12" s="20" t="s">
        <v>133</v>
      </c>
      <c r="B12" s="34" t="s">
        <v>413</v>
      </c>
      <c r="C12" s="66"/>
      <c r="D12" s="320">
        <v>9387880</v>
      </c>
      <c r="E12" s="320">
        <v>9387880</v>
      </c>
    </row>
    <row r="13" spans="1:5" ht="12.75">
      <c r="A13" s="20" t="s">
        <v>135</v>
      </c>
      <c r="B13" s="34" t="s">
        <v>414</v>
      </c>
      <c r="C13" s="66"/>
      <c r="D13" s="320">
        <v>56948</v>
      </c>
      <c r="E13" s="320">
        <v>112319.70400000003</v>
      </c>
    </row>
    <row r="14" spans="1:5" ht="12.75">
      <c r="A14" s="20" t="s">
        <v>137</v>
      </c>
      <c r="B14" s="34" t="s">
        <v>448</v>
      </c>
      <c r="C14" s="66"/>
      <c r="D14" s="320">
        <v>19809</v>
      </c>
      <c r="E14" s="320">
        <v>19530.15699999995</v>
      </c>
    </row>
    <row r="15" spans="1:5" ht="12.75">
      <c r="A15" s="20" t="s">
        <v>138</v>
      </c>
      <c r="B15" s="34" t="s">
        <v>449</v>
      </c>
      <c r="C15" s="66"/>
      <c r="D15" s="320">
        <v>6100</v>
      </c>
      <c r="E15" s="320">
        <v>6000</v>
      </c>
    </row>
    <row r="16" spans="1:5" ht="12.75">
      <c r="A16" s="20" t="s">
        <v>593</v>
      </c>
      <c r="B16" s="34" t="s">
        <v>450</v>
      </c>
      <c r="C16" s="66"/>
      <c r="D16" s="320"/>
      <c r="E16" s="320"/>
    </row>
    <row r="17" spans="1:5" ht="12.75">
      <c r="A17" s="20" t="s">
        <v>595</v>
      </c>
      <c r="B17" s="34" t="s">
        <v>747</v>
      </c>
      <c r="C17" s="66"/>
      <c r="D17" s="320">
        <v>29765</v>
      </c>
      <c r="E17" s="320">
        <v>35561.04333333328</v>
      </c>
    </row>
    <row r="18" spans="1:5" ht="12.75">
      <c r="A18" s="26" t="s">
        <v>597</v>
      </c>
      <c r="B18" s="34" t="s">
        <v>451</v>
      </c>
      <c r="C18" s="66" t="s">
        <v>619</v>
      </c>
      <c r="D18" s="320"/>
      <c r="E18" s="320">
        <v>2200</v>
      </c>
    </row>
    <row r="19" spans="1:5" ht="12.75">
      <c r="A19" s="25" t="s">
        <v>601</v>
      </c>
      <c r="B19" s="112" t="s">
        <v>482</v>
      </c>
      <c r="C19" s="41"/>
      <c r="D19" s="320">
        <v>920000</v>
      </c>
      <c r="E19" s="320">
        <v>1572061.17</v>
      </c>
    </row>
    <row r="20" spans="1:5" ht="12.75">
      <c r="A20" s="25" t="s">
        <v>603</v>
      </c>
      <c r="B20" s="35" t="s">
        <v>620</v>
      </c>
      <c r="C20" s="41"/>
      <c r="D20" s="320"/>
      <c r="E20" s="320"/>
    </row>
    <row r="21" spans="1:5" ht="12.75">
      <c r="A21" s="25" t="s">
        <v>605</v>
      </c>
      <c r="B21" s="35" t="s">
        <v>467</v>
      </c>
      <c r="C21" s="41"/>
      <c r="D21" s="320">
        <v>32000</v>
      </c>
      <c r="E21" s="320">
        <v>63000</v>
      </c>
    </row>
    <row r="22" spans="1:5" s="113" customFormat="1" ht="15" customHeight="1">
      <c r="A22" s="49"/>
      <c r="B22" s="298" t="s">
        <v>356</v>
      </c>
      <c r="C22" s="299"/>
      <c r="D22" s="79">
        <f>SUM(D12:D21)</f>
        <v>10452502</v>
      </c>
      <c r="E22" s="79">
        <f>SUM(E12:E21)</f>
        <v>11198552.074333332</v>
      </c>
    </row>
    <row r="23" spans="1:5" s="137" customFormat="1" ht="12.75">
      <c r="A23" s="5">
        <v>4</v>
      </c>
      <c r="B23" s="117" t="s">
        <v>415</v>
      </c>
      <c r="C23" s="308"/>
      <c r="D23" s="78"/>
      <c r="E23" s="78"/>
    </row>
    <row r="24" spans="1:5" s="137" customFormat="1" ht="12.75">
      <c r="A24" s="5">
        <v>5</v>
      </c>
      <c r="B24" s="117" t="s">
        <v>151</v>
      </c>
      <c r="C24" s="308"/>
      <c r="D24" s="78"/>
      <c r="E24" s="78"/>
    </row>
    <row r="25" spans="1:5" s="137" customFormat="1" ht="12.75">
      <c r="A25" s="32"/>
      <c r="B25" s="35"/>
      <c r="C25" s="41"/>
      <c r="D25" s="81"/>
      <c r="E25" s="81"/>
    </row>
    <row r="26" spans="1:5" s="137" customFormat="1" ht="15" customHeight="1">
      <c r="A26" s="172"/>
      <c r="B26" s="49" t="s">
        <v>362</v>
      </c>
      <c r="C26" s="55"/>
      <c r="D26" s="79">
        <f>D5+D10+D22+D23+D24</f>
        <v>10452502</v>
      </c>
      <c r="E26" s="79">
        <f>E5+E10+E22+E23+E24</f>
        <v>11198552.074333332</v>
      </c>
    </row>
    <row r="27" spans="1:5" ht="12.75">
      <c r="A27" s="1"/>
      <c r="B27" s="35"/>
      <c r="C27" s="41"/>
      <c r="D27" s="77"/>
      <c r="E27" s="77"/>
    </row>
    <row r="28" spans="1:5" s="134" customFormat="1" ht="12.75">
      <c r="A28" s="61" t="s">
        <v>124</v>
      </c>
      <c r="B28" s="12" t="s">
        <v>361</v>
      </c>
      <c r="C28" s="61"/>
      <c r="D28" s="83"/>
      <c r="E28" s="83"/>
    </row>
    <row r="29" spans="1:5" s="134" customFormat="1" ht="12.75">
      <c r="A29" s="7">
        <v>1</v>
      </c>
      <c r="B29" s="302" t="s">
        <v>417</v>
      </c>
      <c r="C29" s="301"/>
      <c r="D29" s="303"/>
      <c r="E29" s="303"/>
    </row>
    <row r="30" spans="1:5" ht="12.75">
      <c r="A30" s="20" t="s">
        <v>133</v>
      </c>
      <c r="B30" s="35" t="s">
        <v>152</v>
      </c>
      <c r="C30" s="41"/>
      <c r="D30" s="320"/>
      <c r="E30" s="320"/>
    </row>
    <row r="31" spans="1:5" ht="12.75">
      <c r="A31" s="20" t="s">
        <v>135</v>
      </c>
      <c r="B31" s="35" t="s">
        <v>153</v>
      </c>
      <c r="C31" s="41"/>
      <c r="D31" s="320"/>
      <c r="E31" s="320"/>
    </row>
    <row r="32" spans="1:5" ht="15" customHeight="1">
      <c r="A32" s="21"/>
      <c r="B32" s="22" t="s">
        <v>358</v>
      </c>
      <c r="C32" s="62"/>
      <c r="D32" s="82">
        <f>SUM(D30:D31)</f>
        <v>0</v>
      </c>
      <c r="E32" s="82">
        <f>SUM(E30:E31)</f>
        <v>0</v>
      </c>
    </row>
    <row r="33" spans="1:5" s="137" customFormat="1" ht="12.75">
      <c r="A33" s="308">
        <v>2</v>
      </c>
      <c r="B33" s="32" t="s">
        <v>418</v>
      </c>
      <c r="C33" s="41"/>
      <c r="D33" s="78"/>
      <c r="E33" s="78"/>
    </row>
    <row r="34" spans="1:5" s="137" customFormat="1" ht="12.75">
      <c r="A34" s="308">
        <v>3</v>
      </c>
      <c r="B34" s="32" t="s">
        <v>154</v>
      </c>
      <c r="C34" s="41"/>
      <c r="D34" s="78"/>
      <c r="E34" s="78"/>
    </row>
    <row r="35" spans="1:5" s="137" customFormat="1" ht="12.75">
      <c r="A35" s="308">
        <v>4</v>
      </c>
      <c r="B35" s="32" t="s">
        <v>419</v>
      </c>
      <c r="C35" s="41"/>
      <c r="D35" s="78"/>
      <c r="E35" s="78"/>
    </row>
    <row r="36" spans="1:5" ht="12.75">
      <c r="A36" s="8"/>
      <c r="B36" s="11"/>
      <c r="C36" s="8"/>
      <c r="D36" s="77"/>
      <c r="E36" s="77"/>
    </row>
    <row r="37" spans="1:5" s="134" customFormat="1" ht="15" customHeight="1">
      <c r="A37" s="300"/>
      <c r="B37" s="44" t="s">
        <v>363</v>
      </c>
      <c r="C37" s="307"/>
      <c r="D37" s="84">
        <f>D32+D33+D34+D35</f>
        <v>0</v>
      </c>
      <c r="E37" s="84">
        <f>E32+E33+E34+E35</f>
        <v>0</v>
      </c>
    </row>
    <row r="38" spans="1:5" s="134" customFormat="1" ht="6.75" customHeight="1">
      <c r="A38" s="321"/>
      <c r="B38" s="12"/>
      <c r="C38" s="61"/>
      <c r="D38" s="83"/>
      <c r="E38" s="83"/>
    </row>
    <row r="39" spans="1:5" s="134" customFormat="1" ht="15" customHeight="1">
      <c r="A39" s="300"/>
      <c r="B39" s="44" t="s">
        <v>364</v>
      </c>
      <c r="C39" s="307"/>
      <c r="D39" s="84">
        <f>D26+D37</f>
        <v>10452502</v>
      </c>
      <c r="E39" s="84">
        <f>E26+E37</f>
        <v>11198552.074333332</v>
      </c>
    </row>
    <row r="40" spans="1:5" ht="12.75">
      <c r="A40" s="8"/>
      <c r="B40" s="11"/>
      <c r="C40" s="8"/>
      <c r="D40" s="77"/>
      <c r="E40" s="77"/>
    </row>
    <row r="41" spans="1:3" ht="12.75">
      <c r="A41" s="8" t="s">
        <v>125</v>
      </c>
      <c r="B41" s="17" t="s">
        <v>365</v>
      </c>
      <c r="C41" s="63"/>
    </row>
    <row r="42" spans="1:5" ht="12.75">
      <c r="A42" s="5">
        <v>1</v>
      </c>
      <c r="B42" s="35" t="s">
        <v>420</v>
      </c>
      <c r="C42" s="41"/>
      <c r="D42" s="216"/>
      <c r="E42" s="216"/>
    </row>
    <row r="43" spans="1:5" ht="12.75">
      <c r="A43" s="5">
        <v>2</v>
      </c>
      <c r="B43" s="35" t="s">
        <v>421</v>
      </c>
      <c r="C43" s="41"/>
      <c r="D43" s="216"/>
      <c r="E43" s="216"/>
    </row>
    <row r="44" spans="1:5" ht="12.75">
      <c r="A44" s="5">
        <v>3</v>
      </c>
      <c r="B44" s="35" t="s">
        <v>155</v>
      </c>
      <c r="C44" s="41"/>
      <c r="D44" s="216">
        <v>100000</v>
      </c>
      <c r="E44" s="216">
        <v>100000</v>
      </c>
    </row>
    <row r="45" spans="1:5" ht="12.75">
      <c r="A45" s="5">
        <v>4</v>
      </c>
      <c r="B45" s="35" t="s">
        <v>422</v>
      </c>
      <c r="C45" s="41"/>
      <c r="D45" s="216"/>
      <c r="E45" s="216"/>
    </row>
    <row r="46" spans="1:5" ht="12.75">
      <c r="A46" s="5">
        <v>5</v>
      </c>
      <c r="B46" s="35" t="s">
        <v>423</v>
      </c>
      <c r="C46" s="41"/>
      <c r="D46" s="216"/>
      <c r="E46" s="216"/>
    </row>
    <row r="47" spans="1:5" ht="12.75">
      <c r="A47" s="5">
        <v>6</v>
      </c>
      <c r="B47" s="35" t="s">
        <v>157</v>
      </c>
      <c r="C47" s="41"/>
      <c r="D47" s="216"/>
      <c r="E47" s="216"/>
    </row>
    <row r="48" spans="1:5" ht="14.25">
      <c r="A48" s="5">
        <v>7</v>
      </c>
      <c r="B48" s="35" t="s">
        <v>158</v>
      </c>
      <c r="C48" s="42"/>
      <c r="D48" s="216">
        <v>42429</v>
      </c>
      <c r="E48" s="216">
        <v>14694</v>
      </c>
    </row>
    <row r="49" spans="1:5" ht="12.75">
      <c r="A49" s="5">
        <v>8</v>
      </c>
      <c r="B49" s="35" t="s">
        <v>425</v>
      </c>
      <c r="C49" s="41" t="s">
        <v>466</v>
      </c>
      <c r="D49" s="216">
        <v>806148.77</v>
      </c>
      <c r="E49" s="216">
        <v>279192</v>
      </c>
    </row>
    <row r="50" spans="1:5" ht="12.75">
      <c r="A50" s="5">
        <v>9</v>
      </c>
      <c r="B50" s="35" t="s">
        <v>424</v>
      </c>
      <c r="C50" s="41"/>
      <c r="D50" s="216">
        <v>108423.15</v>
      </c>
      <c r="E50" s="216">
        <v>108423.15</v>
      </c>
    </row>
    <row r="51" spans="1:5" ht="13.5" customHeight="1">
      <c r="A51" s="5">
        <v>10</v>
      </c>
      <c r="B51" s="35" t="s">
        <v>160</v>
      </c>
      <c r="C51" s="41"/>
      <c r="D51" s="216">
        <v>382896.63</v>
      </c>
      <c r="E51" s="216">
        <v>554691.7801</v>
      </c>
    </row>
    <row r="52" spans="1:5" s="314" customFormat="1" ht="12.75">
      <c r="A52" s="322"/>
      <c r="B52" s="323" t="s">
        <v>366</v>
      </c>
      <c r="C52" s="324"/>
      <c r="D52" s="325">
        <f>SUM(D42:D51)</f>
        <v>1439897.5499999998</v>
      </c>
      <c r="E52" s="325">
        <f>SUM(E42:E51)</f>
        <v>1057000.9301</v>
      </c>
    </row>
    <row r="53" spans="1:5" ht="12.75">
      <c r="A53" s="1"/>
      <c r="B53" s="1"/>
      <c r="C53" s="8"/>
      <c r="D53" s="81"/>
      <c r="E53" s="81"/>
    </row>
    <row r="54" spans="1:5" s="330" customFormat="1" ht="19.5" customHeight="1">
      <c r="A54" s="326"/>
      <c r="B54" s="327" t="s">
        <v>367</v>
      </c>
      <c r="C54" s="328"/>
      <c r="D54" s="329">
        <f>D39+D52</f>
        <v>11892399.55</v>
      </c>
      <c r="E54" s="329">
        <f>E39+E52</f>
        <v>12255553.004433332</v>
      </c>
    </row>
    <row r="55" spans="1:5" ht="12.75">
      <c r="A55" s="4"/>
      <c r="B55" s="4"/>
      <c r="C55" s="53"/>
      <c r="D55" s="220"/>
      <c r="E55" s="220"/>
    </row>
    <row r="56" spans="1:5" ht="12.75">
      <c r="A56" s="4"/>
      <c r="B56" s="4"/>
      <c r="C56" s="53"/>
      <c r="D56" s="220"/>
      <c r="E56" s="220"/>
    </row>
  </sheetData>
  <sheetProtection/>
  <printOptions horizontalCentered="1" verticalCentered="1"/>
  <pageMargins left="0.23" right="0.17" top="0.18" bottom="0.17" header="0.17" footer="0.1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25"/>
  <sheetViews>
    <sheetView view="pageBreakPreview" zoomScaleSheetLayoutView="100" zoomScalePageLayoutView="0" workbookViewId="0" topLeftCell="A16">
      <selection activeCell="A16" sqref="A1:IV16384"/>
    </sheetView>
  </sheetViews>
  <sheetFormatPr defaultColWidth="9.140625" defaultRowHeight="12.75"/>
  <cols>
    <col min="1" max="1" width="7.00390625" style="52" customWidth="1"/>
    <col min="2" max="2" width="57.57421875" style="0" customWidth="1"/>
    <col min="3" max="3" width="15.7109375" style="129" customWidth="1"/>
    <col min="4" max="4" width="16.57421875" style="129" customWidth="1"/>
    <col min="5" max="5" width="15.140625" style="0" hidden="1" customWidth="1"/>
  </cols>
  <sheetData>
    <row r="1" spans="1:5" ht="15">
      <c r="A1" s="383" t="s">
        <v>427</v>
      </c>
      <c r="B1" s="383"/>
      <c r="C1" s="383"/>
      <c r="D1" s="383"/>
      <c r="E1" s="384"/>
    </row>
    <row r="2" spans="1:5" ht="18" customHeight="1">
      <c r="A2" s="385" t="s">
        <v>481</v>
      </c>
      <c r="B2" s="385"/>
      <c r="C2" s="385"/>
      <c r="D2" s="385"/>
      <c r="E2" s="296"/>
    </row>
    <row r="3" spans="1:5" ht="18" customHeight="1">
      <c r="A3" s="50"/>
      <c r="B3" s="67"/>
      <c r="C3" s="222"/>
      <c r="D3" s="222"/>
      <c r="E3" s="50"/>
    </row>
    <row r="4" spans="1:5" ht="30" customHeight="1">
      <c r="A4" s="39" t="s">
        <v>126</v>
      </c>
      <c r="B4" s="333" t="s">
        <v>428</v>
      </c>
      <c r="C4" s="223" t="s">
        <v>121</v>
      </c>
      <c r="D4" s="223" t="s">
        <v>122</v>
      </c>
      <c r="E4" s="38" t="s">
        <v>162</v>
      </c>
    </row>
    <row r="5" spans="1:5" ht="22.5" customHeight="1">
      <c r="A5" s="18">
        <v>1</v>
      </c>
      <c r="B5" s="32" t="s">
        <v>163</v>
      </c>
      <c r="C5" s="216">
        <v>2515870.37</v>
      </c>
      <c r="D5" s="216">
        <v>2454512.4166666665</v>
      </c>
      <c r="E5" s="41" t="s">
        <v>164</v>
      </c>
    </row>
    <row r="6" spans="1:5" ht="22.5" customHeight="1">
      <c r="A6" s="18">
        <v>2</v>
      </c>
      <c r="B6" s="32" t="s">
        <v>429</v>
      </c>
      <c r="C6" s="216"/>
      <c r="D6" s="216"/>
      <c r="E6" s="41" t="s">
        <v>165</v>
      </c>
    </row>
    <row r="7" spans="1:5" ht="22.5" customHeight="1">
      <c r="A7" s="18">
        <v>3</v>
      </c>
      <c r="B7" s="32" t="s">
        <v>430</v>
      </c>
      <c r="C7" s="216">
        <v>-573346.68</v>
      </c>
      <c r="D7" s="216">
        <v>-352737</v>
      </c>
      <c r="E7" s="41">
        <v>71</v>
      </c>
    </row>
    <row r="8" spans="1:5" ht="22.5" customHeight="1">
      <c r="A8" s="18">
        <v>4</v>
      </c>
      <c r="B8" s="32" t="s">
        <v>431</v>
      </c>
      <c r="C8" s="216"/>
      <c r="D8" s="216"/>
      <c r="E8" s="41">
        <v>722</v>
      </c>
    </row>
    <row r="9" spans="1:5" ht="22.5" customHeight="1">
      <c r="A9" s="18">
        <v>5</v>
      </c>
      <c r="B9" s="32" t="s">
        <v>432</v>
      </c>
      <c r="C9" s="216">
        <v>-987282</v>
      </c>
      <c r="D9" s="216">
        <v>-962871.86</v>
      </c>
      <c r="E9" s="41" t="s">
        <v>166</v>
      </c>
    </row>
    <row r="10" spans="1:5" ht="22.5" customHeight="1">
      <c r="A10" s="18">
        <v>6</v>
      </c>
      <c r="B10" s="32" t="s">
        <v>433</v>
      </c>
      <c r="C10" s="216"/>
      <c r="D10" s="216"/>
      <c r="E10" s="8"/>
    </row>
    <row r="11" spans="1:5" ht="22.5" customHeight="1">
      <c r="A11" s="18">
        <v>7</v>
      </c>
      <c r="B11" s="32" t="s">
        <v>434</v>
      </c>
      <c r="C11" s="216">
        <v>-517233.47</v>
      </c>
      <c r="D11" s="216">
        <v>-499989.1</v>
      </c>
      <c r="E11" s="8" t="s">
        <v>167</v>
      </c>
    </row>
    <row r="12" spans="1:5" s="113" customFormat="1" ht="22.5" customHeight="1">
      <c r="A12" s="55">
        <v>8</v>
      </c>
      <c r="B12" s="49" t="s">
        <v>436</v>
      </c>
      <c r="C12" s="79">
        <f>SUM(C5:C11)</f>
        <v>438008.22</v>
      </c>
      <c r="D12" s="79">
        <f>SUM(D5:D11)</f>
        <v>638914.4566666667</v>
      </c>
      <c r="E12" s="49"/>
    </row>
    <row r="13" spans="1:5" ht="22.5" customHeight="1">
      <c r="A13" s="18">
        <v>9</v>
      </c>
      <c r="B13" s="5" t="s">
        <v>435</v>
      </c>
      <c r="C13" s="217"/>
      <c r="D13" s="217"/>
      <c r="E13" s="1"/>
    </row>
    <row r="14" spans="1:5" ht="22.5" customHeight="1">
      <c r="A14" s="18">
        <v>10</v>
      </c>
      <c r="B14" s="45" t="s">
        <v>437</v>
      </c>
      <c r="C14" s="216"/>
      <c r="D14" s="216"/>
      <c r="E14" s="1"/>
    </row>
    <row r="15" spans="1:5" ht="22.5" customHeight="1">
      <c r="A15" s="18">
        <v>11</v>
      </c>
      <c r="B15" s="45" t="s">
        <v>463</v>
      </c>
      <c r="C15" s="216"/>
      <c r="D15" s="216"/>
      <c r="E15" s="1"/>
    </row>
    <row r="16" spans="1:5" ht="22.5" customHeight="1">
      <c r="A16" s="18">
        <v>12</v>
      </c>
      <c r="B16" s="45" t="s">
        <v>438</v>
      </c>
      <c r="C16" s="216"/>
      <c r="D16" s="216"/>
      <c r="E16" s="1"/>
    </row>
    <row r="17" spans="1:5" ht="22.5" customHeight="1">
      <c r="A17" s="56" t="s">
        <v>133</v>
      </c>
      <c r="B17" s="45" t="s">
        <v>440</v>
      </c>
      <c r="C17" s="216"/>
      <c r="D17" s="216">
        <v>-21519.38</v>
      </c>
      <c r="E17" s="7"/>
    </row>
    <row r="18" spans="1:5" ht="22.5" customHeight="1">
      <c r="A18" s="56" t="s">
        <v>135</v>
      </c>
      <c r="B18" s="45" t="s">
        <v>439</v>
      </c>
      <c r="C18" s="216"/>
      <c r="D18" s="216">
        <v>10.68</v>
      </c>
      <c r="E18" s="8" t="s">
        <v>168</v>
      </c>
    </row>
    <row r="19" spans="1:5" ht="22.5" customHeight="1">
      <c r="A19" s="56" t="s">
        <v>137</v>
      </c>
      <c r="B19" s="1" t="s">
        <v>441</v>
      </c>
      <c r="C19" s="216"/>
      <c r="D19" s="216"/>
      <c r="E19" s="8">
        <v>669</v>
      </c>
    </row>
    <row r="20" spans="1:5" ht="22.5" customHeight="1">
      <c r="A20" s="56" t="s">
        <v>138</v>
      </c>
      <c r="B20" s="1" t="s">
        <v>774</v>
      </c>
      <c r="C20" s="216"/>
      <c r="D20" s="216"/>
      <c r="E20" s="8" t="s">
        <v>169</v>
      </c>
    </row>
    <row r="21" spans="1:5" s="137" customFormat="1" ht="22.5" customHeight="1">
      <c r="A21" s="55">
        <v>13</v>
      </c>
      <c r="B21" s="172" t="s">
        <v>631</v>
      </c>
      <c r="C21" s="79">
        <f>SUM(C13:C20)</f>
        <v>0</v>
      </c>
      <c r="D21" s="79">
        <f>SUM(D13:D20)</f>
        <v>-21508.7</v>
      </c>
      <c r="E21" s="49"/>
    </row>
    <row r="22" spans="1:8" s="334" customFormat="1" ht="22.5" customHeight="1">
      <c r="A22" s="73">
        <v>14</v>
      </c>
      <c r="B22" s="24" t="s">
        <v>170</v>
      </c>
      <c r="C22" s="82">
        <f>C12+C21</f>
        <v>438008.22</v>
      </c>
      <c r="D22" s="82">
        <f>D12+D21</f>
        <v>617405.7566666667</v>
      </c>
      <c r="E22" s="24"/>
      <c r="H22" s="335"/>
    </row>
    <row r="23" spans="1:8" s="334" customFormat="1" ht="22.5" customHeight="1">
      <c r="A23" s="73">
        <v>15</v>
      </c>
      <c r="B23" s="43" t="s">
        <v>171</v>
      </c>
      <c r="C23" s="82">
        <f>(C22+113107.7)*0.1</f>
        <v>55111.592</v>
      </c>
      <c r="D23" s="82">
        <v>62713.97556666667</v>
      </c>
      <c r="E23" s="40">
        <v>69</v>
      </c>
      <c r="H23" s="335"/>
    </row>
    <row r="24" spans="1:5" s="334" customFormat="1" ht="22.5" customHeight="1">
      <c r="A24" s="73">
        <v>16</v>
      </c>
      <c r="B24" s="24" t="s">
        <v>442</v>
      </c>
      <c r="C24" s="82">
        <f>C22-C23</f>
        <v>382896.62799999997</v>
      </c>
      <c r="D24" s="82">
        <f>D22-D23</f>
        <v>554691.7811</v>
      </c>
      <c r="E24" s="43"/>
    </row>
    <row r="25" spans="1:5" s="334" customFormat="1" ht="22.5" customHeight="1">
      <c r="A25" s="54">
        <v>17</v>
      </c>
      <c r="B25" s="40" t="s">
        <v>630</v>
      </c>
      <c r="C25" s="221"/>
      <c r="D25" s="221"/>
      <c r="E25" s="40"/>
    </row>
  </sheetData>
  <sheetProtection/>
  <mergeCells count="2">
    <mergeCell ref="A1:E1"/>
    <mergeCell ref="A2:D2"/>
  </mergeCells>
  <printOptions horizontalCentered="1" verticalCentered="1"/>
  <pageMargins left="0.17" right="0.19" top="0.17" bottom="0.18" header="0.17" footer="0.17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D32"/>
  <sheetViews>
    <sheetView view="pageBreakPreview" zoomScaleSheetLayoutView="100" zoomScalePageLayoutView="0" workbookViewId="0" topLeftCell="A16">
      <selection activeCell="A16" sqref="A1:IV16384"/>
    </sheetView>
  </sheetViews>
  <sheetFormatPr defaultColWidth="9.140625" defaultRowHeight="12.75"/>
  <cols>
    <col min="1" max="1" width="5.57421875" style="60" customWidth="1"/>
    <col min="2" max="2" width="53.00390625" style="60" customWidth="1"/>
    <col min="3" max="3" width="15.7109375" style="295" customWidth="1"/>
    <col min="4" max="4" width="16.00390625" style="295" customWidth="1"/>
    <col min="5" max="16384" width="9.140625" style="60" customWidth="1"/>
  </cols>
  <sheetData>
    <row r="1" spans="1:4" s="138" customFormat="1" ht="29.25" customHeight="1">
      <c r="A1" s="386" t="s">
        <v>461</v>
      </c>
      <c r="B1" s="387"/>
      <c r="C1" s="336" t="s">
        <v>121</v>
      </c>
      <c r="D1" s="336" t="s">
        <v>122</v>
      </c>
    </row>
    <row r="2" spans="1:4" ht="18" customHeight="1">
      <c r="A2" s="58"/>
      <c r="B2" s="58"/>
      <c r="C2" s="287"/>
      <c r="D2" s="287"/>
    </row>
    <row r="3" spans="1:4" ht="18" customHeight="1">
      <c r="A3" s="86"/>
      <c r="B3" s="119" t="s">
        <v>446</v>
      </c>
      <c r="C3" s="225"/>
      <c r="D3" s="287"/>
    </row>
    <row r="4" spans="1:4" ht="18" customHeight="1">
      <c r="A4" s="58"/>
      <c r="B4" s="58" t="s">
        <v>483</v>
      </c>
      <c r="C4" s="287">
        <v>2605204</v>
      </c>
      <c r="D4" s="287">
        <v>2805009.3</v>
      </c>
    </row>
    <row r="5" spans="1:4" ht="18" customHeight="1">
      <c r="A5" s="58"/>
      <c r="B5" s="58" t="s">
        <v>769</v>
      </c>
      <c r="C5" s="287">
        <v>-2483291.38</v>
      </c>
      <c r="D5" s="287">
        <v>-659747.43</v>
      </c>
    </row>
    <row r="6" spans="1:4" ht="18" customHeight="1">
      <c r="A6" s="58"/>
      <c r="B6" s="58" t="s">
        <v>770</v>
      </c>
      <c r="C6" s="287">
        <v>-856667</v>
      </c>
      <c r="D6" s="287">
        <v>-835137</v>
      </c>
    </row>
    <row r="7" spans="1:4" ht="18" customHeight="1">
      <c r="A7" s="58"/>
      <c r="B7" s="58" t="s">
        <v>487</v>
      </c>
      <c r="C7" s="287"/>
      <c r="D7" s="287"/>
    </row>
    <row r="8" spans="1:4" ht="18" customHeight="1">
      <c r="A8" s="58"/>
      <c r="B8" s="58" t="s">
        <v>172</v>
      </c>
      <c r="C8" s="287"/>
      <c r="D8" s="287"/>
    </row>
    <row r="9" spans="1:4" ht="18" customHeight="1">
      <c r="A9" s="58"/>
      <c r="B9" s="58" t="s">
        <v>452</v>
      </c>
      <c r="C9" s="287">
        <v>-57373</v>
      </c>
      <c r="D9" s="287">
        <v>-50884</v>
      </c>
    </row>
    <row r="10" spans="1:4" ht="18" customHeight="1">
      <c r="A10" s="58"/>
      <c r="B10" s="58" t="s">
        <v>484</v>
      </c>
      <c r="C10" s="287">
        <v>-478798.8</v>
      </c>
      <c r="D10" s="287">
        <v>-309473.1</v>
      </c>
    </row>
    <row r="11" spans="1:4" s="138" customFormat="1" ht="23.25" customHeight="1">
      <c r="A11" s="298"/>
      <c r="B11" s="337" t="s">
        <v>485</v>
      </c>
      <c r="C11" s="79">
        <f>SUM(C4:C10)</f>
        <v>-1270926.18</v>
      </c>
      <c r="D11" s="79">
        <f>SUM(D4:D10)</f>
        <v>949767.7699999997</v>
      </c>
    </row>
    <row r="12" spans="1:4" ht="18" customHeight="1">
      <c r="A12" s="58"/>
      <c r="B12" s="119" t="s">
        <v>453</v>
      </c>
      <c r="C12" s="287"/>
      <c r="D12" s="287"/>
    </row>
    <row r="13" spans="1:4" ht="18" customHeight="1">
      <c r="A13" s="58"/>
      <c r="B13" s="58" t="s">
        <v>443</v>
      </c>
      <c r="C13" s="287"/>
      <c r="D13" s="287"/>
    </row>
    <row r="14" spans="1:4" ht="18" customHeight="1">
      <c r="A14" s="58"/>
      <c r="B14" s="58" t="s">
        <v>173</v>
      </c>
      <c r="C14" s="287"/>
      <c r="D14" s="287"/>
    </row>
    <row r="15" spans="1:4" ht="18" customHeight="1">
      <c r="A15" s="58"/>
      <c r="B15" s="58" t="s">
        <v>174</v>
      </c>
      <c r="C15" s="287"/>
      <c r="D15" s="287"/>
    </row>
    <row r="16" spans="1:4" ht="18" customHeight="1">
      <c r="A16" s="58"/>
      <c r="B16" s="58" t="s">
        <v>175</v>
      </c>
      <c r="C16" s="287"/>
      <c r="D16" s="287">
        <v>10.68</v>
      </c>
    </row>
    <row r="17" spans="1:4" ht="18" customHeight="1">
      <c r="A17" s="58"/>
      <c r="B17" s="58" t="s">
        <v>771</v>
      </c>
      <c r="C17" s="287">
        <v>-654061.17</v>
      </c>
      <c r="D17" s="287"/>
    </row>
    <row r="18" spans="1:4" ht="18" customHeight="1">
      <c r="A18" s="58"/>
      <c r="B18" s="58"/>
      <c r="C18" s="225"/>
      <c r="D18" s="225"/>
    </row>
    <row r="19" spans="1:4" ht="22.5" customHeight="1">
      <c r="A19" s="322"/>
      <c r="B19" s="338" t="s">
        <v>454</v>
      </c>
      <c r="C19" s="325">
        <f>SUM(C13:C18)</f>
        <v>-654061.17</v>
      </c>
      <c r="D19" s="325">
        <f>SUM(D13:D18)</f>
        <v>10.68</v>
      </c>
    </row>
    <row r="20" spans="1:4" ht="18" customHeight="1">
      <c r="A20" s="86"/>
      <c r="B20" s="119" t="s">
        <v>444</v>
      </c>
      <c r="C20" s="225"/>
      <c r="D20" s="225"/>
    </row>
    <row r="21" spans="1:4" ht="18" customHeight="1">
      <c r="A21" s="58"/>
      <c r="B21" s="58" t="s">
        <v>176</v>
      </c>
      <c r="C21" s="287"/>
      <c r="D21" s="287"/>
    </row>
    <row r="22" spans="1:4" ht="18" customHeight="1">
      <c r="A22" s="58"/>
      <c r="B22" s="58" t="s">
        <v>177</v>
      </c>
      <c r="C22" s="287"/>
      <c r="D22" s="287"/>
    </row>
    <row r="23" spans="1:4" ht="18" customHeight="1">
      <c r="A23" s="58"/>
      <c r="B23" s="58" t="s">
        <v>178</v>
      </c>
      <c r="C23" s="287"/>
      <c r="D23" s="287"/>
    </row>
    <row r="24" spans="1:4" ht="18" customHeight="1">
      <c r="A24" s="58"/>
      <c r="B24" s="58" t="s">
        <v>486</v>
      </c>
      <c r="C24" s="287"/>
      <c r="D24" s="287">
        <v>-281978</v>
      </c>
    </row>
    <row r="25" spans="1:4" ht="18" customHeight="1">
      <c r="A25" s="58"/>
      <c r="B25" s="58" t="s">
        <v>179</v>
      </c>
      <c r="C25" s="287"/>
      <c r="D25" s="287"/>
    </row>
    <row r="26" spans="1:4" ht="18" customHeight="1">
      <c r="A26" s="58"/>
      <c r="B26" s="58"/>
      <c r="C26" s="287"/>
      <c r="D26" s="287"/>
    </row>
    <row r="27" spans="1:4" s="331" customFormat="1" ht="21" customHeight="1">
      <c r="A27" s="322"/>
      <c r="B27" s="338" t="s">
        <v>445</v>
      </c>
      <c r="C27" s="325">
        <f>SUM(C21:C26)</f>
        <v>0</v>
      </c>
      <c r="D27" s="325">
        <f>SUM(D21:D26)</f>
        <v>-281978</v>
      </c>
    </row>
    <row r="28" spans="1:4" ht="18" customHeight="1">
      <c r="A28" s="58"/>
      <c r="B28" s="58"/>
      <c r="C28" s="287"/>
      <c r="D28" s="287"/>
    </row>
    <row r="29" spans="1:4" ht="18" customHeight="1">
      <c r="A29" s="58"/>
      <c r="B29" s="58"/>
      <c r="C29" s="287"/>
      <c r="D29" s="287"/>
    </row>
    <row r="30" spans="1:4" s="332" customFormat="1" ht="18" customHeight="1">
      <c r="A30" s="326"/>
      <c r="B30" s="327" t="s">
        <v>180</v>
      </c>
      <c r="C30" s="329">
        <f>C11+C19+C27</f>
        <v>-1924987.35</v>
      </c>
      <c r="D30" s="329">
        <f>D11+D19+D27</f>
        <v>667800.4499999997</v>
      </c>
    </row>
    <row r="31" spans="1:4" s="332" customFormat="1" ht="18" customHeight="1">
      <c r="A31" s="326"/>
      <c r="B31" s="327" t="s">
        <v>181</v>
      </c>
      <c r="C31" s="329">
        <v>1975198.38</v>
      </c>
      <c r="D31" s="329">
        <v>1307397.93</v>
      </c>
    </row>
    <row r="32" spans="1:4" s="332" customFormat="1" ht="18" customHeight="1">
      <c r="A32" s="326"/>
      <c r="B32" s="327" t="s">
        <v>182</v>
      </c>
      <c r="C32" s="329">
        <f>C30+C31</f>
        <v>50211.029999999795</v>
      </c>
      <c r="D32" s="329">
        <f>D30+D31</f>
        <v>1975198.3799999997</v>
      </c>
    </row>
  </sheetData>
  <sheetProtection/>
  <mergeCells count="1">
    <mergeCell ref="A1:B1"/>
  </mergeCells>
  <printOptions horizontalCentered="1" verticalCentered="1"/>
  <pageMargins left="0.17" right="0.17" top="0.17" bottom="0.17" header="0.17" footer="0.17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J24"/>
  <sheetViews>
    <sheetView view="pageBreakPreview" zoomScaleSheetLayoutView="100" zoomScalePageLayoutView="0" workbookViewId="0" topLeftCell="A13">
      <selection activeCell="A13" sqref="A1:IV16384"/>
    </sheetView>
  </sheetViews>
  <sheetFormatPr defaultColWidth="9.140625" defaultRowHeight="12.75"/>
  <cols>
    <col min="1" max="1" width="34.7109375" style="0" customWidth="1"/>
    <col min="2" max="2" width="10.28125" style="0" customWidth="1"/>
    <col min="3" max="3" width="8.7109375" style="0" customWidth="1"/>
    <col min="4" max="4" width="9.00390625" style="0" customWidth="1"/>
    <col min="5" max="5" width="12.421875" style="0" customWidth="1"/>
    <col min="6" max="7" width="12.28125" style="0" customWidth="1"/>
    <col min="8" max="8" width="9.28125" style="0" customWidth="1"/>
    <col min="9" max="9" width="10.7109375" style="0" customWidth="1"/>
    <col min="10" max="10" width="12.8515625" style="0" customWidth="1"/>
  </cols>
  <sheetData>
    <row r="1" spans="1:10" ht="12.75" customHeight="1">
      <c r="A1" s="392" t="s">
        <v>183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10" ht="12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</row>
    <row r="3" spans="1:8" ht="18">
      <c r="A3" s="51"/>
      <c r="B3" s="390" t="s">
        <v>455</v>
      </c>
      <c r="C3" s="390"/>
      <c r="D3" s="390"/>
      <c r="E3" s="390"/>
      <c r="F3" s="390"/>
      <c r="G3" s="390"/>
      <c r="H3" s="51"/>
    </row>
    <row r="4" spans="1:10" ht="20.25" customHeight="1">
      <c r="A4" s="388"/>
      <c r="B4" s="389" t="s">
        <v>155</v>
      </c>
      <c r="C4" s="389" t="s">
        <v>156</v>
      </c>
      <c r="D4" s="389" t="s">
        <v>184</v>
      </c>
      <c r="E4" s="389" t="s">
        <v>185</v>
      </c>
      <c r="F4" s="391" t="s">
        <v>789</v>
      </c>
      <c r="G4" s="389" t="s">
        <v>186</v>
      </c>
      <c r="H4" s="389" t="s">
        <v>187</v>
      </c>
      <c r="I4" s="389" t="s">
        <v>456</v>
      </c>
      <c r="J4" s="388" t="s">
        <v>136</v>
      </c>
    </row>
    <row r="5" spans="1:10" ht="36" customHeight="1">
      <c r="A5" s="388"/>
      <c r="B5" s="389"/>
      <c r="C5" s="389"/>
      <c r="D5" s="389"/>
      <c r="E5" s="389"/>
      <c r="F5" s="389"/>
      <c r="G5" s="389"/>
      <c r="H5" s="389"/>
      <c r="I5" s="389"/>
      <c r="J5" s="388"/>
    </row>
    <row r="6" spans="1:10" ht="12.75">
      <c r="A6" s="86"/>
      <c r="B6" s="87"/>
      <c r="C6" s="87"/>
      <c r="D6" s="87"/>
      <c r="E6" s="87"/>
      <c r="F6" s="87"/>
      <c r="G6" s="87"/>
      <c r="H6" s="87"/>
      <c r="I6" s="58"/>
      <c r="J6" s="58"/>
    </row>
    <row r="7" spans="1:10" s="113" customFormat="1" ht="15" customHeight="1">
      <c r="A7" s="49" t="s">
        <v>787</v>
      </c>
      <c r="B7" s="37">
        <v>100000</v>
      </c>
      <c r="C7" s="37"/>
      <c r="D7" s="37"/>
      <c r="E7" s="37">
        <v>14694</v>
      </c>
      <c r="F7" s="37">
        <v>279192</v>
      </c>
      <c r="G7" s="37">
        <v>108423.15</v>
      </c>
      <c r="H7" s="37"/>
      <c r="I7" s="49"/>
      <c r="J7" s="37">
        <f>B7+E7+F7+G7</f>
        <v>502309.15</v>
      </c>
    </row>
    <row r="8" spans="1:10" ht="15" customHeight="1">
      <c r="A8" s="1" t="s">
        <v>188</v>
      </c>
      <c r="B8" s="77"/>
      <c r="C8" s="77"/>
      <c r="D8" s="77"/>
      <c r="E8" s="77"/>
      <c r="F8" s="77"/>
      <c r="G8" s="77"/>
      <c r="H8" s="77"/>
      <c r="I8" s="77"/>
      <c r="J8" s="77"/>
    </row>
    <row r="9" spans="1:10" ht="15" customHeight="1">
      <c r="A9" s="5" t="s">
        <v>189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ht="30" customHeight="1">
      <c r="A10" s="59" t="s">
        <v>457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45" customHeight="1">
      <c r="A11" s="59" t="s">
        <v>458</v>
      </c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14.25" customHeight="1">
      <c r="A12" s="1" t="s">
        <v>190</v>
      </c>
      <c r="B12" s="77"/>
      <c r="C12" s="77"/>
      <c r="D12" s="77"/>
      <c r="E12" s="77"/>
      <c r="F12" s="77"/>
      <c r="G12" s="77">
        <v>554691.77</v>
      </c>
      <c r="H12" s="77"/>
      <c r="I12" s="77"/>
      <c r="J12" s="77">
        <f>SUM(B12:I12)</f>
        <v>554691.77</v>
      </c>
    </row>
    <row r="13" spans="1:10" ht="15" customHeight="1">
      <c r="A13" s="1" t="s">
        <v>238</v>
      </c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5" customHeight="1">
      <c r="A14" s="1" t="s">
        <v>191</v>
      </c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24" customHeight="1">
      <c r="A15" s="59" t="s">
        <v>459</v>
      </c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5" customHeight="1">
      <c r="A16" s="1" t="s">
        <v>460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13" customFormat="1" ht="15" customHeight="1">
      <c r="A17" s="49" t="s">
        <v>745</v>
      </c>
      <c r="B17" s="79">
        <f>SUM(B7:B16)</f>
        <v>100000</v>
      </c>
      <c r="C17" s="79"/>
      <c r="D17" s="79"/>
      <c r="E17" s="79">
        <f>SUM(E7:E16)</f>
        <v>14694</v>
      </c>
      <c r="F17" s="79">
        <f>SUM(F7:F16)</f>
        <v>279192</v>
      </c>
      <c r="G17" s="79">
        <f>SUM(G7:G16)</f>
        <v>663114.92</v>
      </c>
      <c r="H17" s="79"/>
      <c r="I17" s="79"/>
      <c r="J17" s="79">
        <f>SUM(J7:J16)</f>
        <v>1057000.92</v>
      </c>
    </row>
    <row r="18" spans="1:10" s="60" customFormat="1" ht="27" customHeight="1">
      <c r="A18" s="59" t="s">
        <v>457</v>
      </c>
      <c r="B18" s="226"/>
      <c r="C18" s="226"/>
      <c r="D18" s="226"/>
      <c r="E18" s="226"/>
      <c r="F18" s="226"/>
      <c r="G18" s="226"/>
      <c r="H18" s="226"/>
      <c r="I18" s="226"/>
      <c r="J18" s="77"/>
    </row>
    <row r="19" spans="1:10" ht="38.25" customHeight="1">
      <c r="A19" s="59" t="s">
        <v>458</v>
      </c>
      <c r="B19" s="77"/>
      <c r="C19" s="77"/>
      <c r="D19" s="77"/>
      <c r="E19" s="77"/>
      <c r="F19" s="226"/>
      <c r="G19" s="77"/>
      <c r="H19" s="77"/>
      <c r="I19" s="77"/>
      <c r="J19" s="77"/>
    </row>
    <row r="20" spans="1:10" ht="16.5" customHeight="1">
      <c r="A20" s="1" t="s">
        <v>190</v>
      </c>
      <c r="B20" s="77"/>
      <c r="C20" s="77"/>
      <c r="D20" s="77"/>
      <c r="E20" s="77"/>
      <c r="F20" s="77"/>
      <c r="G20" s="77">
        <v>382896.63</v>
      </c>
      <c r="H20" s="77"/>
      <c r="I20" s="77"/>
      <c r="J20" s="77">
        <f>SUM(B20:I20)</f>
        <v>382896.63</v>
      </c>
    </row>
    <row r="21" spans="1:10" ht="15" customHeight="1">
      <c r="A21" s="1" t="s">
        <v>238</v>
      </c>
      <c r="B21" s="77"/>
      <c r="C21" s="77"/>
      <c r="D21" s="77"/>
      <c r="E21" s="77">
        <v>27735</v>
      </c>
      <c r="F21" s="77"/>
      <c r="G21" s="77">
        <v>-27735</v>
      </c>
      <c r="H21" s="77"/>
      <c r="I21" s="77"/>
      <c r="J21" s="77"/>
    </row>
    <row r="22" spans="1:10" ht="15" customHeight="1">
      <c r="A22" s="32" t="s">
        <v>789</v>
      </c>
      <c r="B22" s="77"/>
      <c r="C22" s="77"/>
      <c r="D22" s="77"/>
      <c r="E22" s="77"/>
      <c r="F22" s="77">
        <v>526956.77</v>
      </c>
      <c r="G22" s="77">
        <v>-526956.77</v>
      </c>
      <c r="H22" s="77"/>
      <c r="I22" s="77"/>
      <c r="J22" s="77"/>
    </row>
    <row r="23" spans="1:10" ht="15" customHeight="1">
      <c r="A23" s="1" t="s">
        <v>462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10" s="113" customFormat="1" ht="15" customHeight="1">
      <c r="A24" s="49" t="s">
        <v>788</v>
      </c>
      <c r="B24" s="79">
        <f>SUM(B17:B23)</f>
        <v>100000</v>
      </c>
      <c r="C24" s="79"/>
      <c r="D24" s="79"/>
      <c r="E24" s="79">
        <f>SUM(E17:E23)</f>
        <v>42429</v>
      </c>
      <c r="F24" s="79">
        <f>SUM(F17:F23)</f>
        <v>806148.77</v>
      </c>
      <c r="G24" s="79">
        <f>SUM(G17:G23)</f>
        <v>491319.78</v>
      </c>
      <c r="H24" s="79"/>
      <c r="I24" s="79"/>
      <c r="J24" s="79">
        <f>SUM(J17:J23)</f>
        <v>1439897.5499999998</v>
      </c>
    </row>
  </sheetData>
  <sheetProtection/>
  <mergeCells count="12">
    <mergeCell ref="A1:J2"/>
    <mergeCell ref="I4:I5"/>
    <mergeCell ref="J4:J5"/>
    <mergeCell ref="E4:E5"/>
    <mergeCell ref="G4:G5"/>
    <mergeCell ref="H4:H5"/>
    <mergeCell ref="A4:A5"/>
    <mergeCell ref="B4:B5"/>
    <mergeCell ref="C4:C5"/>
    <mergeCell ref="D4:D5"/>
    <mergeCell ref="B3:G3"/>
    <mergeCell ref="F4:F5"/>
  </mergeCells>
  <printOptions horizontalCentered="1" verticalCentered="1"/>
  <pageMargins left="0.17" right="0.17" top="0.18" bottom="0.17" header="0.17" footer="0.1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K74"/>
  <sheetViews>
    <sheetView view="pageBreakPreview" zoomScaleSheetLayoutView="100" zoomScalePageLayoutView="0" workbookViewId="0" topLeftCell="A1">
      <selection activeCell="B8" sqref="B8:D8"/>
    </sheetView>
  </sheetViews>
  <sheetFormatPr defaultColWidth="9.140625" defaultRowHeight="12.75"/>
  <cols>
    <col min="1" max="1" width="11.57421875" style="137" customWidth="1"/>
    <col min="2" max="4" width="9.140625" style="137" customWidth="1"/>
    <col min="5" max="5" width="10.7109375" style="137" customWidth="1"/>
    <col min="6" max="6" width="3.7109375" style="137" customWidth="1"/>
    <col min="7" max="7" width="14.7109375" style="137" customWidth="1"/>
    <col min="8" max="8" width="3.7109375" style="137" customWidth="1"/>
    <col min="9" max="9" width="16.00390625" style="137" customWidth="1"/>
    <col min="10" max="16384" width="9.140625" style="137" customWidth="1"/>
  </cols>
  <sheetData>
    <row r="1" spans="10:11" ht="12.75">
      <c r="J1" s="126"/>
      <c r="K1" s="126"/>
    </row>
    <row r="2" spans="1:11" ht="15">
      <c r="A2" s="155" t="s">
        <v>30</v>
      </c>
      <c r="B2" s="155"/>
      <c r="C2" s="155"/>
      <c r="F2" s="156" t="s">
        <v>31</v>
      </c>
      <c r="G2" s="157"/>
      <c r="H2" s="157"/>
      <c r="I2" s="158"/>
      <c r="J2" s="126"/>
      <c r="K2" s="126"/>
    </row>
    <row r="3" spans="1:11" ht="15">
      <c r="A3" s="155" t="s">
        <v>32</v>
      </c>
      <c r="B3" s="155"/>
      <c r="C3" s="155"/>
      <c r="F3" s="159" t="s">
        <v>33</v>
      </c>
      <c r="G3" s="126"/>
      <c r="H3" s="126"/>
      <c r="I3" s="160"/>
      <c r="J3" s="126"/>
      <c r="K3" s="126"/>
    </row>
    <row r="4" spans="6:11" ht="12.75">
      <c r="F4" s="161"/>
      <c r="G4" s="162"/>
      <c r="H4" s="162"/>
      <c r="I4" s="163"/>
      <c r="J4" s="126"/>
      <c r="K4" s="126"/>
    </row>
    <row r="5" spans="10:11" ht="12.75">
      <c r="J5" s="126"/>
      <c r="K5" s="126"/>
    </row>
    <row r="6" spans="1:9" ht="12.75">
      <c r="A6" s="164" t="s">
        <v>530</v>
      </c>
      <c r="B6" s="397" t="s">
        <v>621</v>
      </c>
      <c r="C6" s="397"/>
      <c r="D6" s="398"/>
      <c r="E6" s="127"/>
      <c r="F6" s="127"/>
      <c r="G6" s="393" t="s">
        <v>34</v>
      </c>
      <c r="H6" s="393"/>
      <c r="I6" s="127"/>
    </row>
    <row r="7" spans="1:9" ht="12.75">
      <c r="A7" s="165" t="s">
        <v>531</v>
      </c>
      <c r="B7" s="397" t="s">
        <v>500</v>
      </c>
      <c r="C7" s="397"/>
      <c r="D7" s="398"/>
      <c r="E7" s="127"/>
      <c r="F7" s="127"/>
      <c r="G7" s="393">
        <v>2012</v>
      </c>
      <c r="H7" s="393"/>
      <c r="I7" s="127"/>
    </row>
    <row r="8" spans="1:9" ht="12.75">
      <c r="A8" s="165" t="s">
        <v>532</v>
      </c>
      <c r="B8" s="397" t="s">
        <v>622</v>
      </c>
      <c r="C8" s="397"/>
      <c r="D8" s="398"/>
      <c r="E8" s="127"/>
      <c r="F8" s="127"/>
      <c r="G8" s="393"/>
      <c r="H8" s="393"/>
      <c r="I8" s="127"/>
    </row>
    <row r="9" spans="1:9" ht="12.75">
      <c r="A9" s="166"/>
      <c r="B9" s="167"/>
      <c r="C9" s="167"/>
      <c r="D9" s="168"/>
      <c r="F9" s="127"/>
      <c r="G9" s="127"/>
      <c r="H9" s="127"/>
      <c r="I9" s="127"/>
    </row>
    <row r="10" spans="1:9" ht="12.75">
      <c r="A10" s="127"/>
      <c r="B10" s="127"/>
      <c r="C10" s="127"/>
      <c r="D10" s="127"/>
      <c r="E10" s="127"/>
      <c r="F10" s="393" t="s">
        <v>35</v>
      </c>
      <c r="G10" s="393"/>
      <c r="H10" s="169" t="s">
        <v>488</v>
      </c>
      <c r="I10" s="169"/>
    </row>
    <row r="11" spans="1:9" ht="12.75">
      <c r="A11" s="127"/>
      <c r="B11" s="111" t="s">
        <v>36</v>
      </c>
      <c r="C11" s="127"/>
      <c r="D11" s="127"/>
      <c r="E11" s="127"/>
      <c r="F11" s="393" t="s">
        <v>37</v>
      </c>
      <c r="G11" s="393"/>
      <c r="H11" s="169" t="s">
        <v>38</v>
      </c>
      <c r="I11" s="169"/>
    </row>
    <row r="12" spans="1:9" ht="15" customHeight="1">
      <c r="A12" s="111" t="s">
        <v>39</v>
      </c>
      <c r="B12" s="127"/>
      <c r="C12" s="127"/>
      <c r="D12" s="127"/>
      <c r="E12" s="127"/>
      <c r="F12" s="121" t="s">
        <v>40</v>
      </c>
      <c r="G12" s="339">
        <v>2515870.37</v>
      </c>
      <c r="H12" s="121" t="s">
        <v>41</v>
      </c>
      <c r="I12" s="339">
        <f>G12</f>
        <v>2515870.37</v>
      </c>
    </row>
    <row r="13" spans="1:9" ht="15" customHeight="1">
      <c r="A13" s="127" t="s">
        <v>44</v>
      </c>
      <c r="B13" s="127"/>
      <c r="C13" s="127"/>
      <c r="D13" s="127"/>
      <c r="E13" s="127"/>
      <c r="F13" s="121" t="s">
        <v>790</v>
      </c>
      <c r="G13" s="339">
        <v>2077862.15</v>
      </c>
      <c r="H13" s="121" t="s">
        <v>791</v>
      </c>
      <c r="I13" s="339">
        <f>G13</f>
        <v>2077862.15</v>
      </c>
    </row>
    <row r="14" spans="1:9" ht="15" customHeight="1">
      <c r="A14" s="131" t="s">
        <v>45</v>
      </c>
      <c r="B14" s="131"/>
      <c r="C14" s="131"/>
      <c r="D14" s="131"/>
      <c r="E14" s="131"/>
      <c r="F14" s="171"/>
      <c r="G14" s="340"/>
      <c r="H14" s="121" t="s">
        <v>792</v>
      </c>
      <c r="I14" s="341">
        <v>113107.7</v>
      </c>
    </row>
    <row r="15" spans="1:9" ht="15" customHeight="1">
      <c r="A15" s="131" t="s">
        <v>46</v>
      </c>
      <c r="B15" s="127"/>
      <c r="C15" s="127"/>
      <c r="D15" s="127"/>
      <c r="E15" s="127"/>
      <c r="F15" s="171"/>
      <c r="G15" s="340"/>
      <c r="H15" s="121" t="s">
        <v>793</v>
      </c>
      <c r="I15" s="341"/>
    </row>
    <row r="16" spans="1:9" ht="15" customHeight="1">
      <c r="A16" s="131" t="s">
        <v>47</v>
      </c>
      <c r="B16" s="131"/>
      <c r="C16" s="131"/>
      <c r="D16" s="131"/>
      <c r="E16" s="131"/>
      <c r="F16" s="171"/>
      <c r="G16" s="340"/>
      <c r="H16" s="121" t="s">
        <v>794</v>
      </c>
      <c r="I16" s="341"/>
    </row>
    <row r="17" spans="1:9" ht="12.75">
      <c r="A17" s="131" t="s">
        <v>48</v>
      </c>
      <c r="B17" s="131"/>
      <c r="C17" s="131"/>
      <c r="D17" s="131"/>
      <c r="E17" s="131"/>
      <c r="F17" s="171"/>
      <c r="G17" s="340"/>
      <c r="H17" s="121" t="s">
        <v>49</v>
      </c>
      <c r="I17" s="341"/>
    </row>
    <row r="18" spans="1:9" ht="12.75">
      <c r="A18" s="131" t="s">
        <v>50</v>
      </c>
      <c r="B18" s="131"/>
      <c r="C18" s="131"/>
      <c r="D18" s="131"/>
      <c r="E18" s="131"/>
      <c r="F18" s="171"/>
      <c r="G18" s="340"/>
      <c r="H18" s="121"/>
      <c r="I18" s="341"/>
    </row>
    <row r="19" spans="1:9" ht="15" customHeight="1">
      <c r="A19" s="131" t="s">
        <v>51</v>
      </c>
      <c r="B19" s="131"/>
      <c r="C19" s="131"/>
      <c r="D19" s="131"/>
      <c r="E19" s="131"/>
      <c r="F19" s="171"/>
      <c r="G19" s="340"/>
      <c r="H19" s="121" t="s">
        <v>52</v>
      </c>
      <c r="I19" s="341"/>
    </row>
    <row r="20" spans="1:9" ht="15" customHeight="1">
      <c r="A20" s="131" t="s">
        <v>53</v>
      </c>
      <c r="B20" s="131"/>
      <c r="C20" s="131"/>
      <c r="D20" s="131"/>
      <c r="E20" s="131"/>
      <c r="F20" s="171"/>
      <c r="G20" s="340"/>
      <c r="H20" s="121" t="s">
        <v>0</v>
      </c>
      <c r="I20" s="341"/>
    </row>
    <row r="21" spans="1:9" ht="15" customHeight="1">
      <c r="A21" s="131" t="s">
        <v>54</v>
      </c>
      <c r="B21" s="131"/>
      <c r="C21" s="131"/>
      <c r="D21" s="131"/>
      <c r="E21" s="131"/>
      <c r="F21" s="171"/>
      <c r="G21" s="340"/>
      <c r="H21" s="121" t="s">
        <v>1</v>
      </c>
      <c r="I21" s="341"/>
    </row>
    <row r="22" spans="1:9" ht="12.75">
      <c r="A22" s="131" t="s">
        <v>55</v>
      </c>
      <c r="B22" s="131"/>
      <c r="C22" s="131"/>
      <c r="D22" s="131"/>
      <c r="E22" s="131"/>
      <c r="F22" s="171"/>
      <c r="G22" s="340"/>
      <c r="H22" s="121" t="s">
        <v>2</v>
      </c>
      <c r="I22" s="341"/>
    </row>
    <row r="23" spans="1:9" ht="12.75">
      <c r="A23" s="131" t="s">
        <v>56</v>
      </c>
      <c r="B23" s="131"/>
      <c r="C23" s="131"/>
      <c r="D23" s="131"/>
      <c r="E23" s="131"/>
      <c r="F23" s="171"/>
      <c r="G23" s="340"/>
      <c r="H23" s="121"/>
      <c r="I23" s="341"/>
    </row>
    <row r="24" spans="1:9" ht="15" customHeight="1">
      <c r="A24" s="131" t="s">
        <v>57</v>
      </c>
      <c r="B24" s="131"/>
      <c r="C24" s="131"/>
      <c r="D24" s="131"/>
      <c r="E24" s="131"/>
      <c r="F24" s="171"/>
      <c r="G24" s="340"/>
      <c r="H24" s="121" t="s">
        <v>3</v>
      </c>
      <c r="I24" s="341"/>
    </row>
    <row r="25" spans="1:9" ht="15" customHeight="1">
      <c r="A25" s="131" t="s">
        <v>58</v>
      </c>
      <c r="B25" s="131"/>
      <c r="C25" s="131"/>
      <c r="D25" s="131"/>
      <c r="E25" s="131"/>
      <c r="F25" s="171"/>
      <c r="G25" s="340"/>
      <c r="H25" s="121" t="s">
        <v>4</v>
      </c>
      <c r="I25" s="341"/>
    </row>
    <row r="26" spans="1:9" ht="12.75">
      <c r="A26" s="131" t="s">
        <v>59</v>
      </c>
      <c r="B26" s="131"/>
      <c r="C26" s="131"/>
      <c r="D26" s="131"/>
      <c r="E26" s="131"/>
      <c r="F26" s="171"/>
      <c r="G26" s="340"/>
      <c r="H26" s="121" t="s">
        <v>5</v>
      </c>
      <c r="I26" s="341"/>
    </row>
    <row r="27" spans="1:9" ht="12.75">
      <c r="A27" s="131" t="s">
        <v>60</v>
      </c>
      <c r="B27" s="131"/>
      <c r="C27" s="131"/>
      <c r="D27" s="131"/>
      <c r="E27" s="131"/>
      <c r="F27" s="171"/>
      <c r="G27" s="340"/>
      <c r="H27" s="121"/>
      <c r="I27" s="341"/>
    </row>
    <row r="28" spans="1:9" ht="15" customHeight="1">
      <c r="A28" s="131" t="s">
        <v>61</v>
      </c>
      <c r="B28" s="131"/>
      <c r="C28" s="131"/>
      <c r="D28" s="131"/>
      <c r="E28" s="131"/>
      <c r="F28" s="171"/>
      <c r="G28" s="340"/>
      <c r="H28" s="121" t="s">
        <v>6</v>
      </c>
      <c r="I28" s="341"/>
    </row>
    <row r="29" spans="1:9" ht="15" customHeight="1">
      <c r="A29" s="131" t="s">
        <v>62</v>
      </c>
      <c r="B29" s="131"/>
      <c r="C29" s="131"/>
      <c r="D29" s="131"/>
      <c r="E29" s="131"/>
      <c r="F29" s="171"/>
      <c r="G29" s="340"/>
      <c r="H29" s="121" t="s">
        <v>7</v>
      </c>
      <c r="I29" s="341"/>
    </row>
    <row r="30" spans="1:9" ht="15" customHeight="1">
      <c r="A30" s="131" t="s">
        <v>63</v>
      </c>
      <c r="B30" s="131"/>
      <c r="C30" s="131"/>
      <c r="D30" s="131"/>
      <c r="E30" s="131"/>
      <c r="F30" s="171"/>
      <c r="G30" s="340"/>
      <c r="H30" s="121" t="s">
        <v>8</v>
      </c>
      <c r="I30" s="341"/>
    </row>
    <row r="31" spans="1:9" ht="15" customHeight="1">
      <c r="A31" s="131" t="s">
        <v>64</v>
      </c>
      <c r="B31" s="131"/>
      <c r="C31" s="131"/>
      <c r="D31" s="131"/>
      <c r="E31" s="131"/>
      <c r="F31" s="171"/>
      <c r="G31" s="340"/>
      <c r="H31" s="121" t="s">
        <v>9</v>
      </c>
      <c r="I31" s="341"/>
    </row>
    <row r="32" spans="1:9" ht="15" customHeight="1">
      <c r="A32" s="131" t="s">
        <v>65</v>
      </c>
      <c r="B32" s="131"/>
      <c r="C32" s="131"/>
      <c r="D32" s="131"/>
      <c r="E32" s="131"/>
      <c r="F32" s="171"/>
      <c r="G32" s="340"/>
      <c r="H32" s="121" t="s">
        <v>10</v>
      </c>
      <c r="I32" s="341">
        <v>113107.7</v>
      </c>
    </row>
    <row r="33" spans="1:9" ht="12.75">
      <c r="A33" s="131" t="s">
        <v>66</v>
      </c>
      <c r="B33" s="131"/>
      <c r="C33" s="131"/>
      <c r="D33" s="131"/>
      <c r="E33" s="131"/>
      <c r="F33" s="171"/>
      <c r="G33" s="340"/>
      <c r="H33" s="121" t="s">
        <v>11</v>
      </c>
      <c r="I33" s="341"/>
    </row>
    <row r="34" spans="1:9" ht="12.75">
      <c r="A34" s="131" t="s">
        <v>67</v>
      </c>
      <c r="B34" s="131"/>
      <c r="C34" s="131"/>
      <c r="D34" s="131"/>
      <c r="E34" s="131"/>
      <c r="F34" s="171"/>
      <c r="G34" s="340"/>
      <c r="H34" s="121"/>
      <c r="I34" s="341"/>
    </row>
    <row r="35" spans="1:9" ht="15" customHeight="1">
      <c r="A35" s="131" t="s">
        <v>68</v>
      </c>
      <c r="B35" s="131"/>
      <c r="C35" s="131"/>
      <c r="D35" s="131"/>
      <c r="E35" s="131"/>
      <c r="F35" s="171"/>
      <c r="G35" s="340"/>
      <c r="H35" s="121" t="s">
        <v>12</v>
      </c>
      <c r="I35" s="341"/>
    </row>
    <row r="36" spans="1:9" ht="12.75">
      <c r="A36" s="131" t="s">
        <v>69</v>
      </c>
      <c r="B36" s="131"/>
      <c r="C36" s="131"/>
      <c r="D36" s="131"/>
      <c r="E36" s="131"/>
      <c r="F36" s="171"/>
      <c r="G36" s="340"/>
      <c r="H36" s="121" t="s">
        <v>13</v>
      </c>
      <c r="I36" s="341"/>
    </row>
    <row r="37" spans="1:9" ht="12.75">
      <c r="A37" s="131" t="s">
        <v>70</v>
      </c>
      <c r="B37" s="131"/>
      <c r="C37" s="131"/>
      <c r="D37" s="131"/>
      <c r="E37" s="131"/>
      <c r="F37" s="171"/>
      <c r="G37" s="340"/>
      <c r="H37" s="121"/>
      <c r="I37" s="341"/>
    </row>
    <row r="38" spans="1:9" ht="15" customHeight="1">
      <c r="A38" s="131" t="s">
        <v>71</v>
      </c>
      <c r="B38" s="131"/>
      <c r="C38" s="131"/>
      <c r="D38" s="131"/>
      <c r="E38" s="131"/>
      <c r="F38" s="171"/>
      <c r="G38" s="340"/>
      <c r="H38" s="121" t="s">
        <v>14</v>
      </c>
      <c r="I38" s="341"/>
    </row>
    <row r="39" spans="1:9" ht="18" customHeight="1">
      <c r="A39" s="132" t="s">
        <v>72</v>
      </c>
      <c r="B39" s="130"/>
      <c r="C39" s="131"/>
      <c r="D39" s="131"/>
      <c r="E39" s="131"/>
      <c r="F39" s="121"/>
      <c r="G39" s="286"/>
      <c r="H39" s="121"/>
      <c r="I39" s="341"/>
    </row>
    <row r="40" spans="1:9" ht="15" customHeight="1">
      <c r="A40" s="130"/>
      <c r="B40" s="111" t="s">
        <v>18</v>
      </c>
      <c r="C40" s="131"/>
      <c r="D40" s="131"/>
      <c r="E40" s="131"/>
      <c r="F40" s="121" t="s">
        <v>15</v>
      </c>
      <c r="G40" s="309">
        <v>0</v>
      </c>
      <c r="H40" s="121" t="s">
        <v>16</v>
      </c>
      <c r="I40" s="341"/>
    </row>
    <row r="41" spans="1:9" ht="15" customHeight="1">
      <c r="A41" s="130"/>
      <c r="B41" s="111" t="s">
        <v>19</v>
      </c>
      <c r="C41" s="131"/>
      <c r="D41" s="131"/>
      <c r="E41" s="131"/>
      <c r="F41" s="121" t="s">
        <v>17</v>
      </c>
      <c r="G41" s="341">
        <f>G12-G13</f>
        <v>438008.2200000002</v>
      </c>
      <c r="H41" s="121" t="s">
        <v>20</v>
      </c>
      <c r="I41" s="341">
        <f>I12-I13+I14</f>
        <v>551115.9200000002</v>
      </c>
    </row>
    <row r="42" spans="1:9" ht="15" customHeight="1">
      <c r="A42" s="131" t="s">
        <v>73</v>
      </c>
      <c r="B42" s="131"/>
      <c r="C42" s="131"/>
      <c r="D42" s="131"/>
      <c r="E42" s="131"/>
      <c r="F42" s="171"/>
      <c r="G42" s="340"/>
      <c r="H42" s="121" t="s">
        <v>74</v>
      </c>
      <c r="I42" s="341"/>
    </row>
    <row r="43" spans="1:9" ht="15" customHeight="1">
      <c r="A43" s="131" t="s">
        <v>75</v>
      </c>
      <c r="B43" s="131"/>
      <c r="C43" s="131"/>
      <c r="D43" s="131"/>
      <c r="E43" s="131"/>
      <c r="F43" s="171"/>
      <c r="G43" s="340"/>
      <c r="H43" s="121" t="s">
        <v>76</v>
      </c>
      <c r="I43" s="341"/>
    </row>
    <row r="44" spans="1:9" ht="15" customHeight="1">
      <c r="A44" s="131" t="s">
        <v>77</v>
      </c>
      <c r="B44" s="131"/>
      <c r="C44" s="131"/>
      <c r="D44" s="131"/>
      <c r="E44" s="131"/>
      <c r="F44" s="171"/>
      <c r="G44" s="340"/>
      <c r="H44" s="121" t="s">
        <v>78</v>
      </c>
      <c r="I44" s="341"/>
    </row>
    <row r="45" spans="1:9" ht="15" customHeight="1">
      <c r="A45" s="130" t="s">
        <v>79</v>
      </c>
      <c r="B45" s="131"/>
      <c r="C45" s="131"/>
      <c r="D45" s="131"/>
      <c r="E45" s="131"/>
      <c r="F45" s="121" t="s">
        <v>80</v>
      </c>
      <c r="G45" s="309"/>
      <c r="H45" s="121" t="s">
        <v>81</v>
      </c>
      <c r="I45" s="341"/>
    </row>
    <row r="46" spans="1:9" ht="15" customHeight="1">
      <c r="A46" s="130" t="s">
        <v>82</v>
      </c>
      <c r="B46" s="131"/>
      <c r="C46" s="131"/>
      <c r="D46" s="131"/>
      <c r="E46" s="131"/>
      <c r="F46" s="121"/>
      <c r="G46" s="309"/>
      <c r="H46" s="121" t="s">
        <v>83</v>
      </c>
      <c r="I46" s="341"/>
    </row>
    <row r="47" spans="1:9" ht="12.75">
      <c r="A47" s="131"/>
      <c r="B47" s="131"/>
      <c r="C47" s="131"/>
      <c r="D47" s="131"/>
      <c r="E47" s="131"/>
      <c r="F47" s="127"/>
      <c r="G47" s="342"/>
      <c r="H47" s="127"/>
      <c r="I47" s="342"/>
    </row>
    <row r="48" spans="1:9" ht="12.75">
      <c r="A48" s="131"/>
      <c r="B48" s="131"/>
      <c r="C48" s="131"/>
      <c r="D48" s="131"/>
      <c r="E48" s="131"/>
      <c r="F48" s="127"/>
      <c r="G48" s="342"/>
      <c r="H48" s="127"/>
      <c r="I48" s="342"/>
    </row>
    <row r="49" spans="1:9" ht="12.75">
      <c r="A49" s="131"/>
      <c r="B49" s="131"/>
      <c r="C49" s="131"/>
      <c r="D49" s="131"/>
      <c r="E49" s="131"/>
      <c r="F49" s="127"/>
      <c r="G49" s="342"/>
      <c r="H49" s="127"/>
      <c r="I49" s="342"/>
    </row>
    <row r="50" spans="1:9" ht="12.75">
      <c r="A50" s="131"/>
      <c r="B50" s="131"/>
      <c r="C50" s="131"/>
      <c r="D50" s="131"/>
      <c r="E50" s="131"/>
      <c r="F50" s="127"/>
      <c r="G50" s="342"/>
      <c r="H50" s="127"/>
      <c r="I50" s="342"/>
    </row>
    <row r="51" spans="1:9" ht="12.75">
      <c r="A51" s="131"/>
      <c r="B51" s="131"/>
      <c r="C51" s="131"/>
      <c r="D51" s="131"/>
      <c r="E51" s="131"/>
      <c r="F51" s="127"/>
      <c r="G51" s="343"/>
      <c r="H51" s="127"/>
      <c r="I51" s="342"/>
    </row>
    <row r="52" spans="1:9" ht="15" customHeight="1">
      <c r="A52" s="130" t="s">
        <v>84</v>
      </c>
      <c r="B52" s="131"/>
      <c r="C52" s="131"/>
      <c r="D52" s="131"/>
      <c r="E52" s="131"/>
      <c r="F52" s="172"/>
      <c r="G52" s="344"/>
      <c r="H52" s="120" t="s">
        <v>85</v>
      </c>
      <c r="I52" s="341">
        <f>I41</f>
        <v>551115.9200000002</v>
      </c>
    </row>
    <row r="53" spans="1:9" ht="15" customHeight="1">
      <c r="A53" s="130" t="s">
        <v>86</v>
      </c>
      <c r="B53" s="131"/>
      <c r="C53" s="131"/>
      <c r="D53" s="131"/>
      <c r="E53" s="131"/>
      <c r="F53" s="172"/>
      <c r="G53" s="344"/>
      <c r="H53" s="120" t="s">
        <v>87</v>
      </c>
      <c r="I53" s="341">
        <f>I52*10%</f>
        <v>55111.59200000002</v>
      </c>
    </row>
    <row r="54" spans="1:9" ht="15" customHeight="1">
      <c r="A54" s="130" t="s">
        <v>88</v>
      </c>
      <c r="B54" s="131"/>
      <c r="C54" s="131"/>
      <c r="D54" s="131"/>
      <c r="E54" s="131"/>
      <c r="F54" s="120" t="s">
        <v>89</v>
      </c>
      <c r="G54" s="309"/>
      <c r="H54" s="120" t="s">
        <v>90</v>
      </c>
      <c r="I54" s="341"/>
    </row>
    <row r="55" spans="1:9" ht="15" customHeight="1">
      <c r="A55" s="130" t="s">
        <v>91</v>
      </c>
      <c r="B55" s="131"/>
      <c r="C55" s="131"/>
      <c r="D55" s="131"/>
      <c r="E55" s="131"/>
      <c r="F55" s="172"/>
      <c r="G55" s="344"/>
      <c r="H55" s="120" t="s">
        <v>92</v>
      </c>
      <c r="I55" s="341"/>
    </row>
    <row r="56" spans="1:9" ht="15" customHeight="1">
      <c r="A56" s="130" t="s">
        <v>93</v>
      </c>
      <c r="B56" s="131"/>
      <c r="C56" s="131"/>
      <c r="D56" s="131"/>
      <c r="E56" s="131"/>
      <c r="F56" s="172"/>
      <c r="G56" s="344"/>
      <c r="H56" s="120" t="s">
        <v>94</v>
      </c>
      <c r="I56" s="341"/>
    </row>
    <row r="57" spans="1:9" ht="15" customHeight="1">
      <c r="A57" s="130" t="s">
        <v>95</v>
      </c>
      <c r="B57" s="131"/>
      <c r="C57" s="131"/>
      <c r="D57" s="131"/>
      <c r="E57" s="131"/>
      <c r="F57" s="172"/>
      <c r="G57" s="344"/>
      <c r="H57" s="120" t="s">
        <v>96</v>
      </c>
      <c r="I57" s="341"/>
    </row>
    <row r="58" spans="1:9" ht="15" customHeight="1">
      <c r="A58" s="130" t="s">
        <v>97</v>
      </c>
      <c r="B58" s="131"/>
      <c r="C58" s="131"/>
      <c r="D58" s="131"/>
      <c r="E58" s="131"/>
      <c r="F58" s="172"/>
      <c r="G58" s="344"/>
      <c r="H58" s="120" t="s">
        <v>98</v>
      </c>
      <c r="I58" s="341"/>
    </row>
    <row r="59" spans="1:9" ht="15" customHeight="1">
      <c r="A59" s="130" t="s">
        <v>99</v>
      </c>
      <c r="B59" s="131"/>
      <c r="C59" s="131"/>
      <c r="D59" s="131"/>
      <c r="E59" s="131"/>
      <c r="F59" s="172"/>
      <c r="G59" s="344"/>
      <c r="H59" s="120" t="s">
        <v>100</v>
      </c>
      <c r="I59" s="341"/>
    </row>
    <row r="60" spans="1:9" ht="15" customHeight="1">
      <c r="A60" s="130" t="s">
        <v>488</v>
      </c>
      <c r="B60" s="111" t="s">
        <v>101</v>
      </c>
      <c r="C60" s="127"/>
      <c r="D60" s="131"/>
      <c r="E60" s="131"/>
      <c r="F60" s="127"/>
      <c r="G60" s="342"/>
      <c r="H60" s="127"/>
      <c r="I60" s="345"/>
    </row>
    <row r="61" spans="1:9" ht="15" customHeight="1">
      <c r="A61" s="130" t="s">
        <v>102</v>
      </c>
      <c r="B61" s="131"/>
      <c r="C61" s="131"/>
      <c r="D61" s="131"/>
      <c r="E61" s="131"/>
      <c r="F61" s="121" t="s">
        <v>103</v>
      </c>
      <c r="G61" s="341">
        <v>0</v>
      </c>
      <c r="H61" s="121" t="s">
        <v>104</v>
      </c>
      <c r="I61" s="341">
        <v>0</v>
      </c>
    </row>
    <row r="62" spans="1:9" ht="15" customHeight="1">
      <c r="A62" s="131" t="s">
        <v>105</v>
      </c>
      <c r="B62" s="131"/>
      <c r="C62" s="131"/>
      <c r="D62" s="131"/>
      <c r="E62" s="131"/>
      <c r="F62" s="121" t="s">
        <v>106</v>
      </c>
      <c r="G62" s="341"/>
      <c r="H62" s="121" t="s">
        <v>107</v>
      </c>
      <c r="I62" s="341"/>
    </row>
    <row r="63" spans="1:9" ht="15" customHeight="1">
      <c r="A63" s="131" t="s">
        <v>108</v>
      </c>
      <c r="B63" s="131"/>
      <c r="C63" s="131"/>
      <c r="D63" s="131"/>
      <c r="E63" s="131"/>
      <c r="F63" s="121" t="s">
        <v>109</v>
      </c>
      <c r="G63" s="341"/>
      <c r="H63" s="121" t="s">
        <v>110</v>
      </c>
      <c r="I63" s="341"/>
    </row>
    <row r="64" spans="1:9" ht="15" customHeight="1">
      <c r="A64" s="131" t="s">
        <v>111</v>
      </c>
      <c r="B64" s="131"/>
      <c r="C64" s="131"/>
      <c r="D64" s="131"/>
      <c r="E64" s="131"/>
      <c r="F64" s="121" t="s">
        <v>112</v>
      </c>
      <c r="G64" s="341"/>
      <c r="H64" s="121" t="s">
        <v>113</v>
      </c>
      <c r="I64" s="341"/>
    </row>
    <row r="65" spans="1:9" ht="15" customHeight="1">
      <c r="A65" s="131" t="s">
        <v>114</v>
      </c>
      <c r="B65" s="131"/>
      <c r="C65" s="131"/>
      <c r="D65" s="131"/>
      <c r="E65" s="131"/>
      <c r="F65" s="121" t="s">
        <v>115</v>
      </c>
      <c r="G65" s="341"/>
      <c r="H65" s="121" t="s">
        <v>116</v>
      </c>
      <c r="I65" s="341"/>
    </row>
    <row r="66" spans="1:9" ht="15" customHeight="1">
      <c r="A66" s="131" t="s">
        <v>117</v>
      </c>
      <c r="B66" s="131"/>
      <c r="C66" s="131"/>
      <c r="D66" s="131"/>
      <c r="E66" s="131"/>
      <c r="F66" s="171"/>
      <c r="G66" s="340"/>
      <c r="H66" s="121" t="s">
        <v>118</v>
      </c>
      <c r="I66" s="341"/>
    </row>
    <row r="67" spans="1:9" ht="12.75">
      <c r="A67" s="131"/>
      <c r="B67" s="131"/>
      <c r="C67" s="131"/>
      <c r="D67" s="131"/>
      <c r="E67" s="131"/>
      <c r="F67" s="127"/>
      <c r="G67" s="127"/>
      <c r="H67" s="127"/>
      <c r="I67" s="127"/>
    </row>
    <row r="68" spans="1:9" ht="12.75">
      <c r="A68" s="131"/>
      <c r="B68" s="131"/>
      <c r="C68" s="131"/>
      <c r="D68" s="131"/>
      <c r="E68" s="131"/>
      <c r="F68" s="127"/>
      <c r="G68" s="127"/>
      <c r="H68" s="127"/>
      <c r="I68" s="127"/>
    </row>
    <row r="69" spans="1:9" ht="12.75">
      <c r="A69" s="131"/>
      <c r="B69" s="131"/>
      <c r="C69" s="131"/>
      <c r="D69" s="131"/>
      <c r="E69" s="131"/>
      <c r="F69" s="127"/>
      <c r="G69" s="127"/>
      <c r="H69" s="127"/>
      <c r="I69" s="127"/>
    </row>
    <row r="70" spans="1:9" ht="15.75" customHeight="1">
      <c r="A70" s="396" t="s">
        <v>120</v>
      </c>
      <c r="B70" s="396"/>
      <c r="C70" s="396"/>
      <c r="D70" s="396"/>
      <c r="E70" s="396"/>
      <c r="F70" s="396"/>
      <c r="G70" s="396"/>
      <c r="H70" s="396"/>
      <c r="I70" s="396"/>
    </row>
    <row r="71" spans="1:9" ht="12.75">
      <c r="A71" s="395" t="s">
        <v>119</v>
      </c>
      <c r="B71" s="395"/>
      <c r="C71" s="395"/>
      <c r="D71" s="395"/>
      <c r="E71" s="395"/>
      <c r="F71" s="395"/>
      <c r="G71" s="395"/>
      <c r="H71" s="395"/>
      <c r="I71" s="395"/>
    </row>
    <row r="72" spans="1:9" ht="12.75">
      <c r="A72" s="127"/>
      <c r="B72" s="127"/>
      <c r="C72" s="127"/>
      <c r="D72" s="127"/>
      <c r="E72" s="127"/>
      <c r="F72" s="127"/>
      <c r="G72" s="127"/>
      <c r="H72" s="127"/>
      <c r="I72" s="127"/>
    </row>
    <row r="73" spans="1:9" ht="18">
      <c r="A73" s="127" t="s">
        <v>533</v>
      </c>
      <c r="B73" s="173"/>
      <c r="C73" s="173"/>
      <c r="D73" s="127"/>
      <c r="E73" s="127"/>
      <c r="F73" s="174"/>
      <c r="G73" s="174"/>
      <c r="H73" s="174"/>
      <c r="I73" s="127"/>
    </row>
    <row r="74" spans="6:9" ht="16.5">
      <c r="F74" s="394" t="s">
        <v>666</v>
      </c>
      <c r="G74" s="394"/>
      <c r="H74" s="394"/>
      <c r="I74" s="394"/>
    </row>
  </sheetData>
  <sheetProtection/>
  <mergeCells count="10">
    <mergeCell ref="F11:G11"/>
    <mergeCell ref="F74:I74"/>
    <mergeCell ref="A71:I71"/>
    <mergeCell ref="A70:I70"/>
    <mergeCell ref="B6:D6"/>
    <mergeCell ref="G6:H6"/>
    <mergeCell ref="B7:D7"/>
    <mergeCell ref="G7:H8"/>
    <mergeCell ref="B8:D8"/>
    <mergeCell ref="F10:G10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F2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8515625" style="137" customWidth="1"/>
    <col min="2" max="2" width="30.28125" style="272" customWidth="1"/>
    <col min="3" max="3" width="22.7109375" style="151" customWidth="1"/>
    <col min="4" max="4" width="15.421875" style="137" customWidth="1"/>
    <col min="5" max="5" width="15.140625" style="137" customWidth="1"/>
    <col min="6" max="16384" width="9.140625" style="137" customWidth="1"/>
  </cols>
  <sheetData>
    <row r="1" spans="1:6" ht="18">
      <c r="A1" s="346" t="s">
        <v>499</v>
      </c>
      <c r="B1" s="264"/>
      <c r="C1" s="264"/>
      <c r="D1" s="264"/>
      <c r="E1" s="126"/>
      <c r="F1" s="126"/>
    </row>
    <row r="2" spans="1:6" ht="18">
      <c r="A2" s="347" t="s">
        <v>626</v>
      </c>
      <c r="B2" s="264"/>
      <c r="C2" s="264"/>
      <c r="D2" s="265"/>
      <c r="E2" s="266"/>
      <c r="F2" s="266"/>
    </row>
    <row r="3" spans="1:6" ht="18">
      <c r="A3" s="404"/>
      <c r="B3" s="404"/>
      <c r="C3" s="404"/>
      <c r="D3" s="278"/>
      <c r="E3" s="277"/>
      <c r="F3" s="266"/>
    </row>
    <row r="4" spans="1:6" ht="18">
      <c r="A4" s="404"/>
      <c r="B4" s="404"/>
      <c r="C4" s="404"/>
      <c r="D4" s="278"/>
      <c r="E4" s="277"/>
      <c r="F4" s="266"/>
    </row>
    <row r="5" spans="1:5" ht="28.5" customHeight="1">
      <c r="A5" s="405" t="s">
        <v>786</v>
      </c>
      <c r="B5" s="405"/>
      <c r="C5" s="405"/>
      <c r="D5" s="405"/>
      <c r="E5" s="405"/>
    </row>
    <row r="6" spans="1:5" ht="18">
      <c r="A6" s="266"/>
      <c r="B6" s="133"/>
      <c r="C6" s="267"/>
      <c r="D6" s="266"/>
      <c r="E6" s="266"/>
    </row>
    <row r="7" spans="1:5" ht="12.75" customHeight="1">
      <c r="A7" s="406" t="s">
        <v>21</v>
      </c>
      <c r="B7" s="407" t="s">
        <v>472</v>
      </c>
      <c r="C7" s="406" t="s">
        <v>473</v>
      </c>
      <c r="D7" s="403" t="s">
        <v>474</v>
      </c>
      <c r="E7" s="403" t="s">
        <v>475</v>
      </c>
    </row>
    <row r="8" spans="1:5" ht="33" customHeight="1">
      <c r="A8" s="406"/>
      <c r="B8" s="407"/>
      <c r="C8" s="406"/>
      <c r="D8" s="403"/>
      <c r="E8" s="403"/>
    </row>
    <row r="9" spans="1:5" ht="19.5" customHeight="1">
      <c r="A9" s="41">
        <v>1</v>
      </c>
      <c r="B9" s="279" t="s">
        <v>476</v>
      </c>
      <c r="C9" s="280">
        <v>930059</v>
      </c>
      <c r="D9" s="281">
        <v>0</v>
      </c>
      <c r="E9" s="170">
        <v>30689.52</v>
      </c>
    </row>
    <row r="10" spans="1:5" ht="19.5" customHeight="1">
      <c r="A10" s="41">
        <v>2</v>
      </c>
      <c r="B10" s="279" t="s">
        <v>477</v>
      </c>
      <c r="C10" s="280" t="s">
        <v>478</v>
      </c>
      <c r="D10" s="281">
        <v>0</v>
      </c>
      <c r="E10" s="170">
        <v>5507.76</v>
      </c>
    </row>
    <row r="11" spans="1:5" ht="19.5" customHeight="1">
      <c r="A11" s="41">
        <v>3</v>
      </c>
      <c r="B11" s="279"/>
      <c r="C11" s="280"/>
      <c r="D11" s="281"/>
      <c r="E11" s="170"/>
    </row>
    <row r="12" spans="1:5" ht="19.5" customHeight="1">
      <c r="A12" s="41">
        <v>4</v>
      </c>
      <c r="B12" s="279"/>
      <c r="C12" s="282"/>
      <c r="D12" s="281"/>
      <c r="E12" s="170"/>
    </row>
    <row r="13" spans="1:5" ht="19.5" customHeight="1">
      <c r="A13" s="41">
        <v>5</v>
      </c>
      <c r="B13" s="279"/>
      <c r="C13" s="280"/>
      <c r="D13" s="281"/>
      <c r="E13" s="170"/>
    </row>
    <row r="14" spans="1:5" ht="15.75" customHeight="1">
      <c r="A14" s="400" t="s">
        <v>24</v>
      </c>
      <c r="B14" s="400"/>
      <c r="C14" s="400"/>
      <c r="D14" s="401">
        <f>SUM(D9:D13)</f>
        <v>0</v>
      </c>
      <c r="E14" s="401">
        <f>SUM(E9:E13)</f>
        <v>36197.28</v>
      </c>
    </row>
    <row r="15" spans="1:5" ht="13.5" customHeight="1">
      <c r="A15" s="400"/>
      <c r="B15" s="400"/>
      <c r="C15" s="400"/>
      <c r="D15" s="401"/>
      <c r="E15" s="401"/>
    </row>
    <row r="18" spans="1:5" ht="15">
      <c r="A18" s="402" t="s">
        <v>502</v>
      </c>
      <c r="B18" s="402"/>
      <c r="D18" s="399" t="s">
        <v>25</v>
      </c>
      <c r="E18" s="399"/>
    </row>
    <row r="19" spans="1:5" ht="15">
      <c r="A19" s="155"/>
      <c r="D19" s="283"/>
      <c r="E19" s="283"/>
    </row>
    <row r="20" spans="4:5" ht="15">
      <c r="D20" s="399" t="s">
        <v>623</v>
      </c>
      <c r="E20" s="399"/>
    </row>
  </sheetData>
  <sheetProtection/>
  <mergeCells count="14">
    <mergeCell ref="D7:D8"/>
    <mergeCell ref="A3:C3"/>
    <mergeCell ref="A4:C4"/>
    <mergeCell ref="A5:E5"/>
    <mergeCell ref="E7:E8"/>
    <mergeCell ref="A7:A8"/>
    <mergeCell ref="B7:B8"/>
    <mergeCell ref="C7:C8"/>
    <mergeCell ref="D20:E20"/>
    <mergeCell ref="A14:C15"/>
    <mergeCell ref="D14:D15"/>
    <mergeCell ref="E14:E15"/>
    <mergeCell ref="A18:B18"/>
    <mergeCell ref="D18:E18"/>
  </mergeCells>
  <printOptions horizontalCentered="1" verticalCentered="1"/>
  <pageMargins left="0.17" right="0.17" top="0.17" bottom="0.17" header="0.17" footer="0.17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F120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3.140625" style="138" customWidth="1"/>
    <col min="2" max="2" width="29.8515625" style="138" customWidth="1"/>
    <col min="3" max="3" width="17.57421875" style="138" customWidth="1"/>
    <col min="4" max="4" width="18.00390625" style="138" customWidth="1"/>
    <col min="5" max="5" width="10.140625" style="138" customWidth="1"/>
    <col min="6" max="6" width="27.00390625" style="138" customWidth="1"/>
    <col min="7" max="16384" width="9.140625" style="138" customWidth="1"/>
  </cols>
  <sheetData>
    <row r="1" spans="1:6" ht="15">
      <c r="A1" s="408" t="s">
        <v>495</v>
      </c>
      <c r="B1" s="408"/>
      <c r="C1" s="408"/>
      <c r="D1" s="408"/>
      <c r="E1" s="408"/>
      <c r="F1" s="408"/>
    </row>
    <row r="2" spans="1:5" ht="15">
      <c r="A2" s="409" t="s">
        <v>498</v>
      </c>
      <c r="B2" s="409"/>
      <c r="C2" s="409"/>
      <c r="D2" s="139"/>
      <c r="E2" s="139"/>
    </row>
    <row r="3" spans="1:5" ht="15">
      <c r="A3" s="409" t="s">
        <v>624</v>
      </c>
      <c r="B3" s="409"/>
      <c r="C3" s="409"/>
      <c r="D3" s="140" t="s">
        <v>488</v>
      </c>
      <c r="E3" s="139"/>
    </row>
    <row r="4" spans="1:5" ht="15">
      <c r="A4" s="409" t="s">
        <v>625</v>
      </c>
      <c r="B4" s="409"/>
      <c r="C4" s="409"/>
      <c r="D4" s="141"/>
      <c r="E4" s="142"/>
    </row>
    <row r="5" spans="1:6" ht="12.75">
      <c r="A5" s="148"/>
      <c r="B5" s="413" t="s">
        <v>503</v>
      </c>
      <c r="C5" s="143" t="s">
        <v>504</v>
      </c>
      <c r="D5" s="416" t="s">
        <v>42</v>
      </c>
      <c r="E5" s="419" t="s">
        <v>23</v>
      </c>
      <c r="F5" s="143" t="s">
        <v>505</v>
      </c>
    </row>
    <row r="6" spans="1:6" ht="12.75">
      <c r="A6" s="149" t="s">
        <v>506</v>
      </c>
      <c r="B6" s="414"/>
      <c r="C6" s="146" t="s">
        <v>507</v>
      </c>
      <c r="D6" s="417"/>
      <c r="E6" s="420"/>
      <c r="F6" s="144" t="s">
        <v>43</v>
      </c>
    </row>
    <row r="7" spans="1:6" ht="12.75">
      <c r="A7" s="150"/>
      <c r="B7" s="415"/>
      <c r="C7" s="147" t="s">
        <v>508</v>
      </c>
      <c r="D7" s="418"/>
      <c r="E7" s="421"/>
      <c r="F7" s="145" t="s">
        <v>509</v>
      </c>
    </row>
    <row r="8" spans="1:6" s="285" customFormat="1" ht="12" customHeight="1">
      <c r="A8" s="150"/>
      <c r="B8" s="145"/>
      <c r="C8" s="145"/>
      <c r="D8" s="294"/>
      <c r="E8" s="284"/>
      <c r="F8" s="287"/>
    </row>
    <row r="9" spans="1:6" s="353" customFormat="1" ht="10.5" customHeight="1">
      <c r="A9" s="349"/>
      <c r="B9" s="154" t="s">
        <v>284</v>
      </c>
      <c r="C9" s="350" t="s">
        <v>260</v>
      </c>
      <c r="D9" s="351">
        <v>1</v>
      </c>
      <c r="E9" s="352">
        <v>30000</v>
      </c>
      <c r="F9" s="352">
        <f aca="true" t="shared" si="0" ref="F9:F85">D9*E9</f>
        <v>30000</v>
      </c>
    </row>
    <row r="10" spans="1:6" s="353" customFormat="1" ht="10.5" customHeight="1">
      <c r="A10" s="349"/>
      <c r="B10" s="350" t="s">
        <v>272</v>
      </c>
      <c r="C10" s="350" t="s">
        <v>632</v>
      </c>
      <c r="D10" s="351">
        <v>1</v>
      </c>
      <c r="E10" s="352">
        <v>75500</v>
      </c>
      <c r="F10" s="352">
        <f t="shared" si="0"/>
        <v>75500</v>
      </c>
    </row>
    <row r="11" spans="1:6" s="353" customFormat="1" ht="10.5" customHeight="1">
      <c r="A11" s="349"/>
      <c r="B11" s="350" t="s">
        <v>295</v>
      </c>
      <c r="C11" s="350" t="s">
        <v>632</v>
      </c>
      <c r="D11" s="351">
        <v>1</v>
      </c>
      <c r="E11" s="352">
        <v>5500</v>
      </c>
      <c r="F11" s="352">
        <f t="shared" si="0"/>
        <v>5500</v>
      </c>
    </row>
    <row r="12" spans="1:6" s="353" customFormat="1" ht="10.5" customHeight="1">
      <c r="A12" s="349"/>
      <c r="B12" s="350" t="s">
        <v>298</v>
      </c>
      <c r="C12" s="350" t="s">
        <v>632</v>
      </c>
      <c r="D12" s="351">
        <v>4</v>
      </c>
      <c r="E12" s="352">
        <v>750</v>
      </c>
      <c r="F12" s="352">
        <f t="shared" si="0"/>
        <v>3000</v>
      </c>
    </row>
    <row r="13" spans="1:6" s="353" customFormat="1" ht="10.5" customHeight="1">
      <c r="A13" s="349"/>
      <c r="B13" s="350" t="s">
        <v>633</v>
      </c>
      <c r="C13" s="350" t="s">
        <v>632</v>
      </c>
      <c r="D13" s="351">
        <v>100</v>
      </c>
      <c r="E13" s="352">
        <v>145</v>
      </c>
      <c r="F13" s="352">
        <f t="shared" si="0"/>
        <v>14500</v>
      </c>
    </row>
    <row r="14" spans="1:6" s="353" customFormat="1" ht="10.5" customHeight="1">
      <c r="A14" s="349"/>
      <c r="B14" s="350" t="s">
        <v>293</v>
      </c>
      <c r="C14" s="350" t="s">
        <v>632</v>
      </c>
      <c r="D14" s="351">
        <v>2</v>
      </c>
      <c r="E14" s="352">
        <v>2250</v>
      </c>
      <c r="F14" s="352">
        <f t="shared" si="0"/>
        <v>4500</v>
      </c>
    </row>
    <row r="15" spans="1:6" s="353" customFormat="1" ht="10.5" customHeight="1">
      <c r="A15" s="349"/>
      <c r="B15" s="350" t="s">
        <v>293</v>
      </c>
      <c r="C15" s="350" t="s">
        <v>632</v>
      </c>
      <c r="D15" s="351">
        <v>4</v>
      </c>
      <c r="E15" s="352">
        <v>4900</v>
      </c>
      <c r="F15" s="352">
        <f t="shared" si="0"/>
        <v>19600</v>
      </c>
    </row>
    <row r="16" spans="1:6" s="353" customFormat="1" ht="10.5" customHeight="1">
      <c r="A16" s="349"/>
      <c r="B16" s="350" t="s">
        <v>293</v>
      </c>
      <c r="C16" s="350" t="s">
        <v>632</v>
      </c>
      <c r="D16" s="351">
        <v>2</v>
      </c>
      <c r="E16" s="352">
        <v>8200</v>
      </c>
      <c r="F16" s="352">
        <f t="shared" si="0"/>
        <v>16400</v>
      </c>
    </row>
    <row r="17" spans="1:6" s="353" customFormat="1" ht="10.5" customHeight="1">
      <c r="A17" s="349"/>
      <c r="B17" s="350" t="s">
        <v>634</v>
      </c>
      <c r="C17" s="350" t="s">
        <v>632</v>
      </c>
      <c r="D17" s="351">
        <v>5</v>
      </c>
      <c r="E17" s="352">
        <v>6100</v>
      </c>
      <c r="F17" s="352">
        <f t="shared" si="0"/>
        <v>30500</v>
      </c>
    </row>
    <row r="18" spans="1:6" s="353" customFormat="1" ht="10.5" customHeight="1">
      <c r="A18" s="349"/>
      <c r="B18" s="350" t="s">
        <v>269</v>
      </c>
      <c r="C18" s="350" t="s">
        <v>632</v>
      </c>
      <c r="D18" s="351">
        <v>6</v>
      </c>
      <c r="E18" s="352">
        <v>16666.7</v>
      </c>
      <c r="F18" s="352">
        <f t="shared" si="0"/>
        <v>100000.20000000001</v>
      </c>
    </row>
    <row r="19" spans="1:6" s="353" customFormat="1" ht="10.5" customHeight="1">
      <c r="A19" s="349"/>
      <c r="B19" s="350" t="s">
        <v>268</v>
      </c>
      <c r="C19" s="350" t="s">
        <v>632</v>
      </c>
      <c r="D19" s="351">
        <v>1</v>
      </c>
      <c r="E19" s="352">
        <v>18000</v>
      </c>
      <c r="F19" s="352">
        <f t="shared" si="0"/>
        <v>18000</v>
      </c>
    </row>
    <row r="20" spans="1:6" s="353" customFormat="1" ht="10.5" customHeight="1">
      <c r="A20" s="349"/>
      <c r="B20" s="350" t="s">
        <v>281</v>
      </c>
      <c r="C20" s="350" t="s">
        <v>632</v>
      </c>
      <c r="D20" s="351">
        <v>1</v>
      </c>
      <c r="E20" s="352">
        <v>2400</v>
      </c>
      <c r="F20" s="352">
        <f t="shared" si="0"/>
        <v>2400</v>
      </c>
    </row>
    <row r="21" spans="1:6" s="353" customFormat="1" ht="10.5" customHeight="1">
      <c r="A21" s="349"/>
      <c r="B21" s="350" t="s">
        <v>287</v>
      </c>
      <c r="C21" s="350" t="s">
        <v>632</v>
      </c>
      <c r="D21" s="351">
        <v>21</v>
      </c>
      <c r="E21" s="352">
        <v>18154.5</v>
      </c>
      <c r="F21" s="352">
        <f t="shared" si="0"/>
        <v>381244.5</v>
      </c>
    </row>
    <row r="22" spans="1:6" s="353" customFormat="1" ht="10.5" customHeight="1">
      <c r="A22" s="349"/>
      <c r="B22" s="350" t="s">
        <v>302</v>
      </c>
      <c r="C22" s="350" t="s">
        <v>632</v>
      </c>
      <c r="D22" s="351">
        <v>2</v>
      </c>
      <c r="E22" s="352">
        <v>10350</v>
      </c>
      <c r="F22" s="352">
        <f t="shared" si="0"/>
        <v>20700</v>
      </c>
    </row>
    <row r="23" spans="1:6" s="353" customFormat="1" ht="10.5" customHeight="1">
      <c r="A23" s="349"/>
      <c r="B23" s="350" t="s">
        <v>294</v>
      </c>
      <c r="C23" s="350" t="s">
        <v>632</v>
      </c>
      <c r="D23" s="351">
        <v>2</v>
      </c>
      <c r="E23" s="352">
        <v>5100</v>
      </c>
      <c r="F23" s="352">
        <f t="shared" si="0"/>
        <v>10200</v>
      </c>
    </row>
    <row r="24" spans="1:6" s="353" customFormat="1" ht="10.5" customHeight="1">
      <c r="A24" s="349"/>
      <c r="B24" s="350" t="s">
        <v>265</v>
      </c>
      <c r="C24" s="350" t="s">
        <v>632</v>
      </c>
      <c r="D24" s="351">
        <v>10</v>
      </c>
      <c r="E24" s="352">
        <v>16608.3</v>
      </c>
      <c r="F24" s="352">
        <f t="shared" si="0"/>
        <v>166083</v>
      </c>
    </row>
    <row r="25" spans="1:6" s="353" customFormat="1" ht="10.5" customHeight="1">
      <c r="A25" s="349"/>
      <c r="B25" s="350" t="s">
        <v>635</v>
      </c>
      <c r="C25" s="350" t="s">
        <v>636</v>
      </c>
      <c r="D25" s="351">
        <v>6</v>
      </c>
      <c r="E25" s="352">
        <v>36583.333</v>
      </c>
      <c r="F25" s="352">
        <f t="shared" si="0"/>
        <v>219499.998</v>
      </c>
    </row>
    <row r="26" spans="1:6" s="353" customFormat="1" ht="10.5" customHeight="1">
      <c r="A26" s="349"/>
      <c r="B26" s="350" t="s">
        <v>635</v>
      </c>
      <c r="C26" s="350" t="s">
        <v>636</v>
      </c>
      <c r="D26" s="351">
        <v>1</v>
      </c>
      <c r="E26" s="352">
        <v>29583.333</v>
      </c>
      <c r="F26" s="352">
        <f t="shared" si="0"/>
        <v>29583.333</v>
      </c>
    </row>
    <row r="27" spans="1:6" s="353" customFormat="1" ht="10.5" customHeight="1">
      <c r="A27" s="349"/>
      <c r="B27" s="350" t="s">
        <v>635</v>
      </c>
      <c r="C27" s="350" t="s">
        <v>636</v>
      </c>
      <c r="D27" s="351">
        <v>2</v>
      </c>
      <c r="E27" s="352">
        <v>43250</v>
      </c>
      <c r="F27" s="352">
        <f t="shared" si="0"/>
        <v>86500</v>
      </c>
    </row>
    <row r="28" spans="1:6" s="353" customFormat="1" ht="10.5" customHeight="1">
      <c r="A28" s="349"/>
      <c r="B28" s="350" t="s">
        <v>264</v>
      </c>
      <c r="C28" s="350" t="s">
        <v>260</v>
      </c>
      <c r="D28" s="351">
        <v>1</v>
      </c>
      <c r="E28" s="352">
        <v>8088</v>
      </c>
      <c r="F28" s="352">
        <f t="shared" si="0"/>
        <v>8088</v>
      </c>
    </row>
    <row r="29" spans="1:6" s="353" customFormat="1" ht="10.5" customHeight="1">
      <c r="A29" s="349"/>
      <c r="B29" s="350" t="s">
        <v>637</v>
      </c>
      <c r="C29" s="350" t="s">
        <v>632</v>
      </c>
      <c r="D29" s="351">
        <v>1</v>
      </c>
      <c r="E29" s="352">
        <v>11500</v>
      </c>
      <c r="F29" s="352">
        <f t="shared" si="0"/>
        <v>11500</v>
      </c>
    </row>
    <row r="30" spans="1:6" s="353" customFormat="1" ht="10.5" customHeight="1">
      <c r="A30" s="349"/>
      <c r="B30" s="350" t="s">
        <v>315</v>
      </c>
      <c r="C30" s="350" t="s">
        <v>632</v>
      </c>
      <c r="D30" s="351">
        <v>3</v>
      </c>
      <c r="E30" s="352">
        <v>1667</v>
      </c>
      <c r="F30" s="352">
        <f t="shared" si="0"/>
        <v>5001</v>
      </c>
    </row>
    <row r="31" spans="1:6" s="353" customFormat="1" ht="10.5" customHeight="1">
      <c r="A31" s="349"/>
      <c r="B31" s="350" t="s">
        <v>263</v>
      </c>
      <c r="C31" s="350" t="s">
        <v>632</v>
      </c>
      <c r="D31" s="351">
        <v>16</v>
      </c>
      <c r="E31" s="352">
        <v>17962.26</v>
      </c>
      <c r="F31" s="352">
        <f t="shared" si="0"/>
        <v>287396.16</v>
      </c>
    </row>
    <row r="32" spans="1:6" s="353" customFormat="1" ht="10.5" customHeight="1">
      <c r="A32" s="349"/>
      <c r="B32" s="350" t="s">
        <v>310</v>
      </c>
      <c r="C32" s="350" t="s">
        <v>632</v>
      </c>
      <c r="D32" s="351">
        <v>1</v>
      </c>
      <c r="E32" s="352">
        <v>233981</v>
      </c>
      <c r="F32" s="352">
        <f t="shared" si="0"/>
        <v>233981</v>
      </c>
    </row>
    <row r="33" spans="1:6" s="353" customFormat="1" ht="10.5" customHeight="1">
      <c r="A33" s="349"/>
      <c r="B33" s="350" t="s">
        <v>311</v>
      </c>
      <c r="C33" s="350" t="s">
        <v>632</v>
      </c>
      <c r="D33" s="351">
        <v>1</v>
      </c>
      <c r="E33" s="352">
        <v>242288</v>
      </c>
      <c r="F33" s="352">
        <f t="shared" si="0"/>
        <v>242288</v>
      </c>
    </row>
    <row r="34" spans="1:6" s="353" customFormat="1" ht="10.5" customHeight="1">
      <c r="A34" s="349"/>
      <c r="B34" s="350" t="s">
        <v>307</v>
      </c>
      <c r="C34" s="350" t="s">
        <v>632</v>
      </c>
      <c r="D34" s="351">
        <v>2</v>
      </c>
      <c r="E34" s="352">
        <v>37382</v>
      </c>
      <c r="F34" s="352">
        <f t="shared" si="0"/>
        <v>74764</v>
      </c>
    </row>
    <row r="35" spans="1:6" s="353" customFormat="1" ht="10.5" customHeight="1">
      <c r="A35" s="349"/>
      <c r="B35" s="350" t="s">
        <v>308</v>
      </c>
      <c r="C35" s="350" t="s">
        <v>632</v>
      </c>
      <c r="D35" s="351">
        <v>3</v>
      </c>
      <c r="E35" s="352">
        <v>44027</v>
      </c>
      <c r="F35" s="352">
        <f t="shared" si="0"/>
        <v>132081</v>
      </c>
    </row>
    <row r="36" spans="1:6" s="353" customFormat="1" ht="10.5" customHeight="1">
      <c r="A36" s="349"/>
      <c r="B36" s="350" t="s">
        <v>309</v>
      </c>
      <c r="C36" s="350" t="s">
        <v>632</v>
      </c>
      <c r="D36" s="351">
        <v>3</v>
      </c>
      <c r="E36" s="352">
        <v>55242</v>
      </c>
      <c r="F36" s="352">
        <f t="shared" si="0"/>
        <v>165726</v>
      </c>
    </row>
    <row r="37" spans="1:6" s="353" customFormat="1" ht="10.5" customHeight="1">
      <c r="A37" s="349"/>
      <c r="B37" s="350" t="s">
        <v>638</v>
      </c>
      <c r="C37" s="350" t="s">
        <v>636</v>
      </c>
      <c r="D37" s="351">
        <v>4</v>
      </c>
      <c r="E37" s="352">
        <v>9166.67</v>
      </c>
      <c r="F37" s="352">
        <f t="shared" si="0"/>
        <v>36666.68</v>
      </c>
    </row>
    <row r="38" spans="1:6" s="353" customFormat="1" ht="10.5" customHeight="1">
      <c r="A38" s="349"/>
      <c r="B38" s="350" t="s">
        <v>639</v>
      </c>
      <c r="C38" s="350" t="s">
        <v>636</v>
      </c>
      <c r="D38" s="351">
        <v>1</v>
      </c>
      <c r="E38" s="352">
        <v>22083.33</v>
      </c>
      <c r="F38" s="352">
        <f t="shared" si="0"/>
        <v>22083.33</v>
      </c>
    </row>
    <row r="39" spans="1:6" s="353" customFormat="1" ht="10.5" customHeight="1">
      <c r="A39" s="349"/>
      <c r="B39" s="350" t="s">
        <v>640</v>
      </c>
      <c r="C39" s="350" t="s">
        <v>636</v>
      </c>
      <c r="D39" s="351">
        <v>2</v>
      </c>
      <c r="E39" s="352">
        <v>42500</v>
      </c>
      <c r="F39" s="352">
        <f t="shared" si="0"/>
        <v>85000</v>
      </c>
    </row>
    <row r="40" spans="1:6" s="353" customFormat="1" ht="10.5" customHeight="1">
      <c r="A40" s="349"/>
      <c r="B40" s="350" t="s">
        <v>641</v>
      </c>
      <c r="C40" s="350" t="s">
        <v>636</v>
      </c>
      <c r="D40" s="351">
        <v>1</v>
      </c>
      <c r="E40" s="352">
        <v>46666.67</v>
      </c>
      <c r="F40" s="352">
        <f t="shared" si="0"/>
        <v>46666.67</v>
      </c>
    </row>
    <row r="41" spans="1:6" s="353" customFormat="1" ht="10.5" customHeight="1">
      <c r="A41" s="349"/>
      <c r="B41" s="350" t="s">
        <v>642</v>
      </c>
      <c r="C41" s="350" t="s">
        <v>260</v>
      </c>
      <c r="D41" s="351">
        <v>5</v>
      </c>
      <c r="E41" s="352">
        <v>7900</v>
      </c>
      <c r="F41" s="352">
        <f t="shared" si="0"/>
        <v>39500</v>
      </c>
    </row>
    <row r="42" spans="1:6" s="353" customFormat="1" ht="10.5" customHeight="1">
      <c r="A42" s="349"/>
      <c r="B42" s="350" t="s">
        <v>282</v>
      </c>
      <c r="C42" s="350" t="s">
        <v>260</v>
      </c>
      <c r="D42" s="351">
        <v>2</v>
      </c>
      <c r="E42" s="352">
        <v>20000</v>
      </c>
      <c r="F42" s="352">
        <f t="shared" si="0"/>
        <v>40000</v>
      </c>
    </row>
    <row r="43" spans="1:6" s="353" customFormat="1" ht="10.5" customHeight="1">
      <c r="A43" s="349"/>
      <c r="B43" s="350" t="s">
        <v>278</v>
      </c>
      <c r="C43" s="350" t="s">
        <v>632</v>
      </c>
      <c r="D43" s="351">
        <v>2</v>
      </c>
      <c r="E43" s="352">
        <v>50000</v>
      </c>
      <c r="F43" s="352">
        <f t="shared" si="0"/>
        <v>100000</v>
      </c>
    </row>
    <row r="44" spans="1:6" s="353" customFormat="1" ht="10.5" customHeight="1">
      <c r="A44" s="349"/>
      <c r="B44" s="350" t="s">
        <v>314</v>
      </c>
      <c r="C44" s="350" t="s">
        <v>632</v>
      </c>
      <c r="D44" s="351">
        <v>1</v>
      </c>
      <c r="E44" s="352">
        <v>11353</v>
      </c>
      <c r="F44" s="352">
        <f t="shared" si="0"/>
        <v>11353</v>
      </c>
    </row>
    <row r="45" spans="1:6" s="353" customFormat="1" ht="10.5" customHeight="1">
      <c r="A45" s="349"/>
      <c r="B45" s="350" t="s">
        <v>297</v>
      </c>
      <c r="C45" s="350" t="s">
        <v>632</v>
      </c>
      <c r="D45" s="351">
        <v>13</v>
      </c>
      <c r="E45" s="352">
        <v>850</v>
      </c>
      <c r="F45" s="352">
        <f t="shared" si="0"/>
        <v>11050</v>
      </c>
    </row>
    <row r="46" spans="1:6" s="353" customFormat="1" ht="10.5" customHeight="1">
      <c r="A46" s="349"/>
      <c r="B46" s="350" t="s">
        <v>643</v>
      </c>
      <c r="C46" s="350" t="s">
        <v>636</v>
      </c>
      <c r="D46" s="351">
        <v>4</v>
      </c>
      <c r="E46" s="352">
        <v>7916.666</v>
      </c>
      <c r="F46" s="352">
        <f t="shared" si="0"/>
        <v>31666.664</v>
      </c>
    </row>
    <row r="47" spans="1:6" s="353" customFormat="1" ht="10.5" customHeight="1">
      <c r="A47" s="349"/>
      <c r="B47" s="350" t="s">
        <v>643</v>
      </c>
      <c r="C47" s="350" t="s">
        <v>636</v>
      </c>
      <c r="D47" s="351">
        <v>2</v>
      </c>
      <c r="E47" s="352">
        <v>8750</v>
      </c>
      <c r="F47" s="352">
        <f t="shared" si="0"/>
        <v>17500</v>
      </c>
    </row>
    <row r="48" spans="1:6" s="353" customFormat="1" ht="10.5" customHeight="1">
      <c r="A48" s="349"/>
      <c r="B48" s="350" t="s">
        <v>276</v>
      </c>
      <c r="C48" s="350" t="s">
        <v>260</v>
      </c>
      <c r="D48" s="351">
        <v>9</v>
      </c>
      <c r="E48" s="352">
        <v>4809</v>
      </c>
      <c r="F48" s="352">
        <f t="shared" si="0"/>
        <v>43281</v>
      </c>
    </row>
    <row r="49" spans="1:6" s="353" customFormat="1" ht="10.5" customHeight="1">
      <c r="A49" s="349"/>
      <c r="B49" s="350" t="s">
        <v>276</v>
      </c>
      <c r="C49" s="350" t="s">
        <v>632</v>
      </c>
      <c r="D49" s="351">
        <v>4</v>
      </c>
      <c r="E49" s="352">
        <v>6000</v>
      </c>
      <c r="F49" s="352">
        <f t="shared" si="0"/>
        <v>24000</v>
      </c>
    </row>
    <row r="50" spans="1:6" s="353" customFormat="1" ht="10.5" customHeight="1">
      <c r="A50" s="349"/>
      <c r="B50" s="350" t="s">
        <v>644</v>
      </c>
      <c r="C50" s="350" t="s">
        <v>632</v>
      </c>
      <c r="D50" s="351">
        <v>3</v>
      </c>
      <c r="E50" s="352">
        <v>12500</v>
      </c>
      <c r="F50" s="352">
        <f t="shared" si="0"/>
        <v>37500</v>
      </c>
    </row>
    <row r="51" spans="1:6" s="353" customFormat="1" ht="10.5" customHeight="1">
      <c r="A51" s="349"/>
      <c r="B51" s="350" t="s">
        <v>317</v>
      </c>
      <c r="C51" s="350" t="s">
        <v>632</v>
      </c>
      <c r="D51" s="351">
        <v>2</v>
      </c>
      <c r="E51" s="352">
        <v>650.9</v>
      </c>
      <c r="F51" s="352">
        <f t="shared" si="0"/>
        <v>1301.8</v>
      </c>
    </row>
    <row r="52" spans="1:6" s="353" customFormat="1" ht="10.5" customHeight="1">
      <c r="A52" s="349"/>
      <c r="B52" s="350" t="s">
        <v>317</v>
      </c>
      <c r="C52" s="350" t="s">
        <v>632</v>
      </c>
      <c r="D52" s="351">
        <v>2</v>
      </c>
      <c r="E52" s="352">
        <v>1141.9</v>
      </c>
      <c r="F52" s="352">
        <f t="shared" si="0"/>
        <v>2283.8</v>
      </c>
    </row>
    <row r="53" spans="1:6" s="353" customFormat="1" ht="10.5" customHeight="1">
      <c r="A53" s="349"/>
      <c r="B53" s="350" t="s">
        <v>316</v>
      </c>
      <c r="C53" s="350" t="s">
        <v>632</v>
      </c>
      <c r="D53" s="351">
        <v>16</v>
      </c>
      <c r="E53" s="352">
        <v>667</v>
      </c>
      <c r="F53" s="352">
        <f t="shared" si="0"/>
        <v>10672</v>
      </c>
    </row>
    <row r="54" spans="1:6" s="353" customFormat="1" ht="10.5" customHeight="1">
      <c r="A54" s="349"/>
      <c r="B54" s="350" t="s">
        <v>267</v>
      </c>
      <c r="C54" s="350" t="s">
        <v>632</v>
      </c>
      <c r="D54" s="351">
        <v>2</v>
      </c>
      <c r="E54" s="352">
        <v>319</v>
      </c>
      <c r="F54" s="352">
        <f t="shared" si="0"/>
        <v>638</v>
      </c>
    </row>
    <row r="55" spans="1:6" s="353" customFormat="1" ht="10.5" customHeight="1">
      <c r="A55" s="349"/>
      <c r="B55" s="350" t="s">
        <v>280</v>
      </c>
      <c r="C55" s="350" t="s">
        <v>632</v>
      </c>
      <c r="D55" s="351">
        <v>6</v>
      </c>
      <c r="E55" s="352">
        <v>3900</v>
      </c>
      <c r="F55" s="352">
        <f t="shared" si="0"/>
        <v>23400</v>
      </c>
    </row>
    <row r="56" spans="1:6" s="353" customFormat="1" ht="10.5" customHeight="1">
      <c r="A56" s="349"/>
      <c r="B56" s="350" t="s">
        <v>266</v>
      </c>
      <c r="C56" s="350" t="s">
        <v>632</v>
      </c>
      <c r="D56" s="351">
        <v>11</v>
      </c>
      <c r="E56" s="352">
        <v>22871.1</v>
      </c>
      <c r="F56" s="352">
        <f t="shared" si="0"/>
        <v>251582.09999999998</v>
      </c>
    </row>
    <row r="57" spans="1:6" s="353" customFormat="1" ht="10.5" customHeight="1">
      <c r="A57" s="349"/>
      <c r="B57" s="350" t="s">
        <v>305</v>
      </c>
      <c r="C57" s="350" t="s">
        <v>632</v>
      </c>
      <c r="D57" s="351">
        <v>10</v>
      </c>
      <c r="E57" s="352">
        <v>17819</v>
      </c>
      <c r="F57" s="352">
        <f t="shared" si="0"/>
        <v>178190</v>
      </c>
    </row>
    <row r="58" spans="1:6" s="353" customFormat="1" ht="10.5" customHeight="1">
      <c r="A58" s="349"/>
      <c r="B58" s="350" t="s">
        <v>306</v>
      </c>
      <c r="C58" s="350" t="s">
        <v>632</v>
      </c>
      <c r="D58" s="351">
        <v>3</v>
      </c>
      <c r="E58" s="352">
        <v>58924</v>
      </c>
      <c r="F58" s="352">
        <f t="shared" si="0"/>
        <v>176772</v>
      </c>
    </row>
    <row r="59" spans="1:6" s="353" customFormat="1" ht="10.5" customHeight="1">
      <c r="A59" s="349"/>
      <c r="B59" s="350" t="s">
        <v>259</v>
      </c>
      <c r="C59" s="350" t="s">
        <v>260</v>
      </c>
      <c r="D59" s="351">
        <v>233</v>
      </c>
      <c r="E59" s="352">
        <v>12082.81</v>
      </c>
      <c r="F59" s="352">
        <f t="shared" si="0"/>
        <v>2815294.73</v>
      </c>
    </row>
    <row r="60" spans="1:6" s="353" customFormat="1" ht="10.5" customHeight="1">
      <c r="A60" s="349"/>
      <c r="B60" s="350" t="s">
        <v>645</v>
      </c>
      <c r="C60" s="350" t="s">
        <v>636</v>
      </c>
      <c r="D60" s="351">
        <v>1</v>
      </c>
      <c r="E60" s="352">
        <v>6958.333</v>
      </c>
      <c r="F60" s="352">
        <f t="shared" si="0"/>
        <v>6958.333</v>
      </c>
    </row>
    <row r="61" spans="1:6" s="353" customFormat="1" ht="10.5" customHeight="1">
      <c r="A61" s="349"/>
      <c r="B61" s="350" t="s">
        <v>646</v>
      </c>
      <c r="C61" s="350" t="s">
        <v>636</v>
      </c>
      <c r="D61" s="351">
        <v>7</v>
      </c>
      <c r="E61" s="352">
        <v>7333.333</v>
      </c>
      <c r="F61" s="352">
        <f t="shared" si="0"/>
        <v>51333.331</v>
      </c>
    </row>
    <row r="62" spans="1:6" s="353" customFormat="1" ht="10.5" customHeight="1">
      <c r="A62" s="349"/>
      <c r="B62" s="350" t="s">
        <v>647</v>
      </c>
      <c r="C62" s="350" t="s">
        <v>260</v>
      </c>
      <c r="D62" s="351">
        <v>5</v>
      </c>
      <c r="E62" s="352">
        <v>5900</v>
      </c>
      <c r="F62" s="352">
        <f t="shared" si="0"/>
        <v>29500</v>
      </c>
    </row>
    <row r="63" spans="1:6" s="353" customFormat="1" ht="10.5" customHeight="1">
      <c r="A63" s="349"/>
      <c r="B63" s="350" t="s">
        <v>648</v>
      </c>
      <c r="C63" s="350" t="s">
        <v>260</v>
      </c>
      <c r="D63" s="351">
        <v>1</v>
      </c>
      <c r="E63" s="352">
        <v>30500</v>
      </c>
      <c r="F63" s="352">
        <f t="shared" si="0"/>
        <v>30500</v>
      </c>
    </row>
    <row r="64" spans="1:6" s="353" customFormat="1" ht="10.5" customHeight="1">
      <c r="A64" s="349"/>
      <c r="B64" s="350" t="s">
        <v>649</v>
      </c>
      <c r="C64" s="350" t="s">
        <v>632</v>
      </c>
      <c r="D64" s="351">
        <v>3</v>
      </c>
      <c r="E64" s="352">
        <v>20000</v>
      </c>
      <c r="F64" s="352">
        <f t="shared" si="0"/>
        <v>60000</v>
      </c>
    </row>
    <row r="65" spans="1:6" s="353" customFormat="1" ht="10.5" customHeight="1">
      <c r="A65" s="349"/>
      <c r="B65" s="350" t="s">
        <v>650</v>
      </c>
      <c r="C65" s="350" t="s">
        <v>632</v>
      </c>
      <c r="D65" s="351">
        <v>2</v>
      </c>
      <c r="E65" s="352">
        <v>30700</v>
      </c>
      <c r="F65" s="352">
        <f t="shared" si="0"/>
        <v>61400</v>
      </c>
    </row>
    <row r="66" spans="1:6" s="353" customFormat="1" ht="10.5" customHeight="1">
      <c r="A66" s="349"/>
      <c r="B66" s="350" t="s">
        <v>651</v>
      </c>
      <c r="C66" s="350" t="s">
        <v>632</v>
      </c>
      <c r="D66" s="351">
        <v>2</v>
      </c>
      <c r="E66" s="352">
        <v>27000</v>
      </c>
      <c r="F66" s="352">
        <f t="shared" si="0"/>
        <v>54000</v>
      </c>
    </row>
    <row r="67" spans="1:6" s="353" customFormat="1" ht="10.5" customHeight="1">
      <c r="A67" s="349"/>
      <c r="B67" s="350" t="s">
        <v>273</v>
      </c>
      <c r="C67" s="350" t="s">
        <v>632</v>
      </c>
      <c r="D67" s="351">
        <v>2</v>
      </c>
      <c r="E67" s="352">
        <v>42500</v>
      </c>
      <c r="F67" s="352">
        <f t="shared" si="0"/>
        <v>85000</v>
      </c>
    </row>
    <row r="68" spans="1:6" s="353" customFormat="1" ht="10.5" customHeight="1">
      <c r="A68" s="349"/>
      <c r="B68" s="350" t="s">
        <v>286</v>
      </c>
      <c r="C68" s="350" t="s">
        <v>632</v>
      </c>
      <c r="D68" s="351">
        <v>2</v>
      </c>
      <c r="E68" s="352">
        <v>25000</v>
      </c>
      <c r="F68" s="352">
        <f t="shared" si="0"/>
        <v>50000</v>
      </c>
    </row>
    <row r="69" spans="1:6" s="353" customFormat="1" ht="10.5" customHeight="1">
      <c r="A69" s="349"/>
      <c r="B69" s="350" t="s">
        <v>299</v>
      </c>
      <c r="C69" s="350" t="s">
        <v>632</v>
      </c>
      <c r="D69" s="351">
        <v>1</v>
      </c>
      <c r="E69" s="352">
        <v>4000</v>
      </c>
      <c r="F69" s="352">
        <f t="shared" si="0"/>
        <v>4000</v>
      </c>
    </row>
    <row r="70" spans="1:6" s="353" customFormat="1" ht="10.5" customHeight="1">
      <c r="A70" s="349"/>
      <c r="B70" s="350" t="s">
        <v>313</v>
      </c>
      <c r="C70" s="350" t="s">
        <v>632</v>
      </c>
      <c r="D70" s="351">
        <v>2</v>
      </c>
      <c r="E70" s="352">
        <v>3738</v>
      </c>
      <c r="F70" s="352">
        <f t="shared" si="0"/>
        <v>7476</v>
      </c>
    </row>
    <row r="71" spans="1:6" s="353" customFormat="1" ht="10.5" customHeight="1">
      <c r="A71" s="349"/>
      <c r="B71" s="350" t="s">
        <v>285</v>
      </c>
      <c r="C71" s="350" t="s">
        <v>632</v>
      </c>
      <c r="D71" s="351">
        <v>341</v>
      </c>
      <c r="E71" s="352">
        <v>334.116</v>
      </c>
      <c r="F71" s="352">
        <f t="shared" si="0"/>
        <v>113933.556</v>
      </c>
    </row>
    <row r="72" spans="1:6" s="353" customFormat="1" ht="10.5" customHeight="1">
      <c r="A72" s="349"/>
      <c r="B72" s="350" t="s">
        <v>261</v>
      </c>
      <c r="C72" s="350" t="s">
        <v>632</v>
      </c>
      <c r="D72" s="351">
        <v>4</v>
      </c>
      <c r="E72" s="352">
        <v>741.7</v>
      </c>
      <c r="F72" s="352">
        <f t="shared" si="0"/>
        <v>2966.8</v>
      </c>
    </row>
    <row r="73" spans="1:6" s="353" customFormat="1" ht="10.5" customHeight="1">
      <c r="A73" s="349"/>
      <c r="B73" s="350" t="s">
        <v>277</v>
      </c>
      <c r="C73" s="350" t="s">
        <v>632</v>
      </c>
      <c r="D73" s="351">
        <v>1</v>
      </c>
      <c r="E73" s="352">
        <v>20160</v>
      </c>
      <c r="F73" s="352">
        <f t="shared" si="0"/>
        <v>20160</v>
      </c>
    </row>
    <row r="74" spans="1:6" s="353" customFormat="1" ht="10.5" customHeight="1">
      <c r="A74" s="349"/>
      <c r="B74" s="350" t="s">
        <v>279</v>
      </c>
      <c r="C74" s="350" t="s">
        <v>632</v>
      </c>
      <c r="D74" s="351">
        <v>1</v>
      </c>
      <c r="E74" s="352">
        <v>16000</v>
      </c>
      <c r="F74" s="352">
        <f t="shared" si="0"/>
        <v>16000</v>
      </c>
    </row>
    <row r="75" spans="1:6" s="353" customFormat="1" ht="10.5" customHeight="1">
      <c r="A75" s="349"/>
      <c r="B75" s="350" t="s">
        <v>748</v>
      </c>
      <c r="C75" s="350" t="s">
        <v>632</v>
      </c>
      <c r="D75" s="351">
        <v>41</v>
      </c>
      <c r="E75" s="352">
        <v>6627.88</v>
      </c>
      <c r="F75" s="352">
        <f t="shared" si="0"/>
        <v>271743.08</v>
      </c>
    </row>
    <row r="76" spans="1:6" s="353" customFormat="1" ht="10.5" customHeight="1">
      <c r="A76" s="349"/>
      <c r="B76" s="350" t="s">
        <v>652</v>
      </c>
      <c r="C76" s="350" t="s">
        <v>636</v>
      </c>
      <c r="D76" s="351">
        <v>17</v>
      </c>
      <c r="E76" s="352">
        <v>3329.1666</v>
      </c>
      <c r="F76" s="352">
        <f t="shared" si="0"/>
        <v>56595.8322</v>
      </c>
    </row>
    <row r="77" spans="1:6" s="353" customFormat="1" ht="10.5" customHeight="1">
      <c r="A77" s="349"/>
      <c r="B77" s="350" t="s">
        <v>653</v>
      </c>
      <c r="C77" s="350" t="s">
        <v>636</v>
      </c>
      <c r="D77" s="351">
        <v>1</v>
      </c>
      <c r="E77" s="352">
        <v>6183.333</v>
      </c>
      <c r="F77" s="352">
        <f t="shared" si="0"/>
        <v>6183.333</v>
      </c>
    </row>
    <row r="78" spans="1:6" s="353" customFormat="1" ht="10.5" customHeight="1">
      <c r="A78" s="349"/>
      <c r="B78" s="350" t="s">
        <v>654</v>
      </c>
      <c r="C78" s="350" t="s">
        <v>636</v>
      </c>
      <c r="D78" s="351">
        <v>1</v>
      </c>
      <c r="E78" s="352">
        <v>4125</v>
      </c>
      <c r="F78" s="352">
        <f t="shared" si="0"/>
        <v>4125</v>
      </c>
    </row>
    <row r="79" spans="1:6" s="353" customFormat="1" ht="10.5" customHeight="1">
      <c r="A79" s="349"/>
      <c r="B79" s="350" t="s">
        <v>655</v>
      </c>
      <c r="C79" s="350" t="s">
        <v>636</v>
      </c>
      <c r="D79" s="351">
        <v>2</v>
      </c>
      <c r="E79" s="352">
        <v>8033.333</v>
      </c>
      <c r="F79" s="352">
        <f t="shared" si="0"/>
        <v>16066.666</v>
      </c>
    </row>
    <row r="80" spans="1:6" s="353" customFormat="1" ht="10.5" customHeight="1">
      <c r="A80" s="349"/>
      <c r="B80" s="350" t="s">
        <v>656</v>
      </c>
      <c r="C80" s="350" t="s">
        <v>636</v>
      </c>
      <c r="D80" s="351">
        <v>1</v>
      </c>
      <c r="E80" s="352">
        <v>20416.67</v>
      </c>
      <c r="F80" s="352">
        <f t="shared" si="0"/>
        <v>20416.67</v>
      </c>
    </row>
    <row r="81" spans="1:6" s="353" customFormat="1" ht="10.5" customHeight="1">
      <c r="A81" s="349"/>
      <c r="B81" s="350" t="s">
        <v>657</v>
      </c>
      <c r="C81" s="350" t="s">
        <v>260</v>
      </c>
      <c r="D81" s="351">
        <v>3</v>
      </c>
      <c r="E81" s="352">
        <v>8700</v>
      </c>
      <c r="F81" s="352">
        <f t="shared" si="0"/>
        <v>26100</v>
      </c>
    </row>
    <row r="82" spans="1:6" s="353" customFormat="1" ht="10.5" customHeight="1">
      <c r="A82" s="349"/>
      <c r="B82" s="350" t="s">
        <v>658</v>
      </c>
      <c r="C82" s="350" t="s">
        <v>260</v>
      </c>
      <c r="D82" s="351">
        <v>1</v>
      </c>
      <c r="E82" s="352">
        <v>7100</v>
      </c>
      <c r="F82" s="352">
        <f t="shared" si="0"/>
        <v>7100</v>
      </c>
    </row>
    <row r="83" spans="1:6" s="353" customFormat="1" ht="10.5" customHeight="1">
      <c r="A83" s="349"/>
      <c r="B83" s="350" t="s">
        <v>659</v>
      </c>
      <c r="C83" s="350" t="s">
        <v>260</v>
      </c>
      <c r="D83" s="351">
        <v>4</v>
      </c>
      <c r="E83" s="352">
        <v>23700</v>
      </c>
      <c r="F83" s="352">
        <f t="shared" si="0"/>
        <v>94800</v>
      </c>
    </row>
    <row r="84" spans="1:6" s="353" customFormat="1" ht="10.5" customHeight="1">
      <c r="A84" s="349"/>
      <c r="B84" s="350" t="s">
        <v>660</v>
      </c>
      <c r="C84" s="350" t="s">
        <v>260</v>
      </c>
      <c r="D84" s="351">
        <v>4</v>
      </c>
      <c r="E84" s="352">
        <v>14700</v>
      </c>
      <c r="F84" s="352">
        <f t="shared" si="0"/>
        <v>58800</v>
      </c>
    </row>
    <row r="85" spans="1:6" s="353" customFormat="1" ht="10.5" customHeight="1">
      <c r="A85" s="349"/>
      <c r="B85" s="350" t="s">
        <v>749</v>
      </c>
      <c r="C85" s="350" t="s">
        <v>260</v>
      </c>
      <c r="D85" s="351">
        <v>6</v>
      </c>
      <c r="E85" s="352">
        <v>17676.32</v>
      </c>
      <c r="F85" s="352">
        <f t="shared" si="0"/>
        <v>106057.92</v>
      </c>
    </row>
    <row r="86" spans="1:6" s="353" customFormat="1" ht="10.5" customHeight="1">
      <c r="A86" s="349"/>
      <c r="B86" s="350" t="s">
        <v>304</v>
      </c>
      <c r="C86" s="350" t="s">
        <v>632</v>
      </c>
      <c r="D86" s="351">
        <v>144</v>
      </c>
      <c r="E86" s="352">
        <v>224</v>
      </c>
      <c r="F86" s="352">
        <f aca="true" t="shared" si="1" ref="F86:F114">D86*E86</f>
        <v>32256</v>
      </c>
    </row>
    <row r="87" spans="1:6" s="353" customFormat="1" ht="10.5" customHeight="1">
      <c r="A87" s="349"/>
      <c r="B87" s="350" t="s">
        <v>290</v>
      </c>
      <c r="C87" s="350" t="s">
        <v>632</v>
      </c>
      <c r="D87" s="351">
        <v>5</v>
      </c>
      <c r="E87" s="352">
        <v>11000</v>
      </c>
      <c r="F87" s="352">
        <f t="shared" si="1"/>
        <v>55000</v>
      </c>
    </row>
    <row r="88" spans="1:6" s="353" customFormat="1" ht="10.5" customHeight="1">
      <c r="A88" s="349"/>
      <c r="B88" s="350" t="s">
        <v>289</v>
      </c>
      <c r="C88" s="350" t="s">
        <v>632</v>
      </c>
      <c r="D88" s="351">
        <v>1</v>
      </c>
      <c r="E88" s="352">
        <v>11250</v>
      </c>
      <c r="F88" s="352">
        <f t="shared" si="1"/>
        <v>11250</v>
      </c>
    </row>
    <row r="89" spans="1:6" s="353" customFormat="1" ht="10.5" customHeight="1">
      <c r="A89" s="349"/>
      <c r="B89" s="350" t="s">
        <v>288</v>
      </c>
      <c r="C89" s="350" t="s">
        <v>632</v>
      </c>
      <c r="D89" s="351">
        <v>3</v>
      </c>
      <c r="E89" s="352">
        <v>10500</v>
      </c>
      <c r="F89" s="352">
        <f t="shared" si="1"/>
        <v>31500</v>
      </c>
    </row>
    <row r="90" spans="1:6" s="353" customFormat="1" ht="10.5" customHeight="1">
      <c r="A90" s="349"/>
      <c r="B90" s="350" t="s">
        <v>288</v>
      </c>
      <c r="C90" s="350" t="s">
        <v>632</v>
      </c>
      <c r="D90" s="351">
        <v>1</v>
      </c>
      <c r="E90" s="352">
        <v>22000</v>
      </c>
      <c r="F90" s="352">
        <f t="shared" si="1"/>
        <v>22000</v>
      </c>
    </row>
    <row r="91" spans="1:6" s="353" customFormat="1" ht="10.5" customHeight="1">
      <c r="A91" s="349"/>
      <c r="B91" s="350" t="s">
        <v>296</v>
      </c>
      <c r="C91" s="350" t="s">
        <v>632</v>
      </c>
      <c r="D91" s="351">
        <v>1</v>
      </c>
      <c r="E91" s="352">
        <v>4300</v>
      </c>
      <c r="F91" s="352">
        <f t="shared" si="1"/>
        <v>4300</v>
      </c>
    </row>
    <row r="92" spans="1:6" s="353" customFormat="1" ht="10.5" customHeight="1">
      <c r="A92" s="349"/>
      <c r="B92" s="350" t="s">
        <v>661</v>
      </c>
      <c r="C92" s="350" t="s">
        <v>632</v>
      </c>
      <c r="D92" s="351">
        <v>2</v>
      </c>
      <c r="E92" s="352">
        <v>11500</v>
      </c>
      <c r="F92" s="352">
        <f t="shared" si="1"/>
        <v>23000</v>
      </c>
    </row>
    <row r="93" spans="1:6" s="353" customFormat="1" ht="10.5" customHeight="1">
      <c r="A93" s="349"/>
      <c r="B93" s="350" t="s">
        <v>303</v>
      </c>
      <c r="C93" s="350" t="s">
        <v>632</v>
      </c>
      <c r="D93" s="351">
        <v>4</v>
      </c>
      <c r="E93" s="352">
        <v>27500</v>
      </c>
      <c r="F93" s="352">
        <f t="shared" si="1"/>
        <v>110000</v>
      </c>
    </row>
    <row r="94" spans="1:6" s="353" customFormat="1" ht="10.5" customHeight="1">
      <c r="A94" s="349"/>
      <c r="B94" s="350" t="s">
        <v>283</v>
      </c>
      <c r="C94" s="350" t="s">
        <v>632</v>
      </c>
      <c r="D94" s="351">
        <v>115</v>
      </c>
      <c r="E94" s="352">
        <v>10323.38</v>
      </c>
      <c r="F94" s="352">
        <f t="shared" si="1"/>
        <v>1187188.7</v>
      </c>
    </row>
    <row r="95" spans="1:6" s="353" customFormat="1" ht="10.5" customHeight="1">
      <c r="A95" s="349"/>
      <c r="B95" s="350" t="s">
        <v>292</v>
      </c>
      <c r="C95" s="350" t="s">
        <v>632</v>
      </c>
      <c r="D95" s="351">
        <v>2</v>
      </c>
      <c r="E95" s="352">
        <v>3500</v>
      </c>
      <c r="F95" s="352">
        <f t="shared" si="1"/>
        <v>7000</v>
      </c>
    </row>
    <row r="96" spans="1:6" s="353" customFormat="1" ht="10.5" customHeight="1">
      <c r="A96" s="349"/>
      <c r="B96" s="350" t="s">
        <v>292</v>
      </c>
      <c r="C96" s="350" t="s">
        <v>632</v>
      </c>
      <c r="D96" s="351">
        <v>7</v>
      </c>
      <c r="E96" s="352">
        <v>6300</v>
      </c>
      <c r="F96" s="352">
        <f t="shared" si="1"/>
        <v>44100</v>
      </c>
    </row>
    <row r="97" spans="1:6" s="353" customFormat="1" ht="10.5" customHeight="1">
      <c r="A97" s="349"/>
      <c r="B97" s="350" t="s">
        <v>292</v>
      </c>
      <c r="C97" s="350" t="s">
        <v>632</v>
      </c>
      <c r="D97" s="351">
        <v>2</v>
      </c>
      <c r="E97" s="352">
        <v>7100</v>
      </c>
      <c r="F97" s="352">
        <f t="shared" si="1"/>
        <v>14200</v>
      </c>
    </row>
    <row r="98" spans="1:6" s="353" customFormat="1" ht="10.5" customHeight="1">
      <c r="A98" s="349"/>
      <c r="B98" s="350" t="s">
        <v>291</v>
      </c>
      <c r="C98" s="350" t="s">
        <v>632</v>
      </c>
      <c r="D98" s="351">
        <v>4</v>
      </c>
      <c r="E98" s="352">
        <v>3850</v>
      </c>
      <c r="F98" s="352">
        <f t="shared" si="1"/>
        <v>15400</v>
      </c>
    </row>
    <row r="99" spans="1:6" s="353" customFormat="1" ht="10.5" customHeight="1">
      <c r="A99" s="349"/>
      <c r="B99" s="350" t="s">
        <v>291</v>
      </c>
      <c r="C99" s="350" t="s">
        <v>632</v>
      </c>
      <c r="D99" s="351">
        <v>6</v>
      </c>
      <c r="E99" s="352">
        <v>4550</v>
      </c>
      <c r="F99" s="352">
        <f t="shared" si="1"/>
        <v>27300</v>
      </c>
    </row>
    <row r="100" spans="1:6" s="353" customFormat="1" ht="10.5" customHeight="1">
      <c r="A100" s="349"/>
      <c r="B100" s="350" t="s">
        <v>300</v>
      </c>
      <c r="C100" s="350" t="s">
        <v>632</v>
      </c>
      <c r="D100" s="351">
        <v>3</v>
      </c>
      <c r="E100" s="352">
        <v>28500</v>
      </c>
      <c r="F100" s="352">
        <f t="shared" si="1"/>
        <v>85500</v>
      </c>
    </row>
    <row r="101" spans="1:6" s="353" customFormat="1" ht="10.5" customHeight="1">
      <c r="A101" s="349"/>
      <c r="B101" s="350" t="s">
        <v>300</v>
      </c>
      <c r="C101" s="350" t="s">
        <v>632</v>
      </c>
      <c r="D101" s="351">
        <v>1</v>
      </c>
      <c r="E101" s="352">
        <v>62500</v>
      </c>
      <c r="F101" s="352">
        <f t="shared" si="1"/>
        <v>62500</v>
      </c>
    </row>
    <row r="102" spans="1:6" s="353" customFormat="1" ht="10.5" customHeight="1">
      <c r="A102" s="349"/>
      <c r="B102" s="350" t="s">
        <v>270</v>
      </c>
      <c r="C102" s="350" t="s">
        <v>632</v>
      </c>
      <c r="D102" s="351">
        <v>1</v>
      </c>
      <c r="E102" s="352">
        <v>14000</v>
      </c>
      <c r="F102" s="352">
        <f t="shared" si="1"/>
        <v>14000</v>
      </c>
    </row>
    <row r="103" spans="1:6" s="353" customFormat="1" ht="10.5" customHeight="1">
      <c r="A103" s="349"/>
      <c r="B103" s="350" t="s">
        <v>271</v>
      </c>
      <c r="C103" s="350" t="s">
        <v>632</v>
      </c>
      <c r="D103" s="351">
        <v>1</v>
      </c>
      <c r="E103" s="352">
        <v>15000</v>
      </c>
      <c r="F103" s="352">
        <f t="shared" si="1"/>
        <v>15000</v>
      </c>
    </row>
    <row r="104" spans="1:6" s="353" customFormat="1" ht="10.5" customHeight="1">
      <c r="A104" s="349"/>
      <c r="B104" s="350" t="s">
        <v>662</v>
      </c>
      <c r="C104" s="350" t="s">
        <v>632</v>
      </c>
      <c r="D104" s="351">
        <v>5</v>
      </c>
      <c r="E104" s="352">
        <v>6700</v>
      </c>
      <c r="F104" s="352">
        <f t="shared" si="1"/>
        <v>33500</v>
      </c>
    </row>
    <row r="105" spans="1:6" s="353" customFormat="1" ht="10.5" customHeight="1">
      <c r="A105" s="349"/>
      <c r="B105" s="350" t="s">
        <v>663</v>
      </c>
      <c r="C105" s="350" t="s">
        <v>632</v>
      </c>
      <c r="D105" s="351">
        <v>5</v>
      </c>
      <c r="E105" s="352">
        <v>12100</v>
      </c>
      <c r="F105" s="352">
        <f t="shared" si="1"/>
        <v>60500</v>
      </c>
    </row>
    <row r="106" spans="1:6" s="353" customFormat="1" ht="10.5" customHeight="1">
      <c r="A106" s="349"/>
      <c r="B106" s="350" t="s">
        <v>664</v>
      </c>
      <c r="C106" s="350" t="s">
        <v>636</v>
      </c>
      <c r="D106" s="351">
        <v>10</v>
      </c>
      <c r="E106" s="352">
        <v>2083.333</v>
      </c>
      <c r="F106" s="352">
        <f t="shared" si="1"/>
        <v>20833.33</v>
      </c>
    </row>
    <row r="107" spans="1:6" s="353" customFormat="1" ht="10.5" customHeight="1">
      <c r="A107" s="349"/>
      <c r="B107" s="350" t="s">
        <v>262</v>
      </c>
      <c r="C107" s="350" t="s">
        <v>260</v>
      </c>
      <c r="D107" s="351">
        <v>251</v>
      </c>
      <c r="E107" s="352">
        <v>346.155</v>
      </c>
      <c r="F107" s="352">
        <f t="shared" si="1"/>
        <v>86884.905</v>
      </c>
    </row>
    <row r="108" spans="1:6" s="353" customFormat="1" ht="10.5" customHeight="1">
      <c r="A108" s="349"/>
      <c r="B108" s="350" t="s">
        <v>275</v>
      </c>
      <c r="C108" s="350" t="s">
        <v>632</v>
      </c>
      <c r="D108" s="351">
        <v>86</v>
      </c>
      <c r="E108" s="352">
        <v>9224.44</v>
      </c>
      <c r="F108" s="352">
        <f t="shared" si="1"/>
        <v>793301.8400000001</v>
      </c>
    </row>
    <row r="109" spans="1:6" s="353" customFormat="1" ht="10.5" customHeight="1">
      <c r="A109" s="349"/>
      <c r="B109" s="350" t="s">
        <v>274</v>
      </c>
      <c r="C109" s="350" t="s">
        <v>632</v>
      </c>
      <c r="D109" s="351">
        <v>1</v>
      </c>
      <c r="E109" s="352">
        <v>8000</v>
      </c>
      <c r="F109" s="352">
        <f t="shared" si="1"/>
        <v>8000</v>
      </c>
    </row>
    <row r="110" spans="1:6" s="353" customFormat="1" ht="10.5" customHeight="1">
      <c r="A110" s="349"/>
      <c r="B110" s="350" t="s">
        <v>312</v>
      </c>
      <c r="C110" s="350" t="s">
        <v>632</v>
      </c>
      <c r="D110" s="351">
        <v>3</v>
      </c>
      <c r="E110" s="352">
        <v>20768</v>
      </c>
      <c r="F110" s="352">
        <f t="shared" si="1"/>
        <v>62304</v>
      </c>
    </row>
    <row r="111" spans="1:6" s="353" customFormat="1" ht="10.5" customHeight="1">
      <c r="A111" s="349"/>
      <c r="B111" s="350" t="s">
        <v>312</v>
      </c>
      <c r="C111" s="350" t="s">
        <v>632</v>
      </c>
      <c r="D111" s="351">
        <v>3</v>
      </c>
      <c r="E111" s="352">
        <v>29075</v>
      </c>
      <c r="F111" s="352">
        <f t="shared" si="1"/>
        <v>87225</v>
      </c>
    </row>
    <row r="112" spans="1:6" s="353" customFormat="1" ht="10.5" customHeight="1">
      <c r="A112" s="349"/>
      <c r="B112" s="350" t="s">
        <v>312</v>
      </c>
      <c r="C112" s="350" t="s">
        <v>632</v>
      </c>
      <c r="D112" s="351">
        <v>3</v>
      </c>
      <c r="E112" s="352">
        <v>29490</v>
      </c>
      <c r="F112" s="352">
        <f t="shared" si="1"/>
        <v>88470</v>
      </c>
    </row>
    <row r="113" spans="1:6" s="353" customFormat="1" ht="10.5" customHeight="1">
      <c r="A113" s="349"/>
      <c r="B113" s="350" t="s">
        <v>301</v>
      </c>
      <c r="C113" s="350" t="s">
        <v>632</v>
      </c>
      <c r="D113" s="351">
        <v>1</v>
      </c>
      <c r="E113" s="352">
        <v>9950</v>
      </c>
      <c r="F113" s="352">
        <f t="shared" si="1"/>
        <v>9950</v>
      </c>
    </row>
    <row r="114" spans="1:6" s="353" customFormat="1" ht="10.5" customHeight="1">
      <c r="A114" s="349"/>
      <c r="B114" s="350" t="s">
        <v>665</v>
      </c>
      <c r="C114" s="350" t="s">
        <v>632</v>
      </c>
      <c r="D114" s="351">
        <v>2</v>
      </c>
      <c r="E114" s="352">
        <v>10800</v>
      </c>
      <c r="F114" s="352">
        <f t="shared" si="1"/>
        <v>21600</v>
      </c>
    </row>
    <row r="115" spans="1:6" s="353" customFormat="1" ht="10.5" customHeight="1">
      <c r="A115" s="349"/>
      <c r="B115" s="350"/>
      <c r="C115" s="350"/>
      <c r="D115" s="351"/>
      <c r="E115" s="352"/>
      <c r="F115" s="352"/>
    </row>
    <row r="116" spans="1:6" ht="18.75" customHeight="1">
      <c r="A116" s="412" t="s">
        <v>187</v>
      </c>
      <c r="B116" s="412"/>
      <c r="C116" s="412"/>
      <c r="D116" s="412"/>
      <c r="E116" s="412"/>
      <c r="F116" s="348">
        <f>SUM(F8:F115)</f>
        <v>10696218.261199998</v>
      </c>
    </row>
    <row r="117" spans="1:6" ht="18.75" customHeight="1">
      <c r="A117" s="354"/>
      <c r="B117" s="354"/>
      <c r="C117" s="354"/>
      <c r="D117" s="354"/>
      <c r="E117" s="354"/>
      <c r="F117" s="355"/>
    </row>
    <row r="118" spans="1:6" ht="18.75" customHeight="1">
      <c r="A118" s="354"/>
      <c r="B118" s="354"/>
      <c r="C118" s="354"/>
      <c r="D118" s="354"/>
      <c r="E118" s="354"/>
      <c r="F118" s="355"/>
    </row>
    <row r="119" spans="4:6" ht="12.75">
      <c r="D119" s="410" t="s">
        <v>510</v>
      </c>
      <c r="E119" s="410"/>
      <c r="F119" s="410"/>
    </row>
    <row r="120" spans="4:6" ht="15.75" customHeight="1" thickBot="1">
      <c r="D120" s="411" t="s">
        <v>623</v>
      </c>
      <c r="E120" s="411"/>
      <c r="F120" s="411"/>
    </row>
  </sheetData>
  <sheetProtection/>
  <mergeCells count="10">
    <mergeCell ref="A1:F1"/>
    <mergeCell ref="A2:C2"/>
    <mergeCell ref="A3:C3"/>
    <mergeCell ref="A4:C4"/>
    <mergeCell ref="D119:F119"/>
    <mergeCell ref="D120:F120"/>
    <mergeCell ref="A116:E116"/>
    <mergeCell ref="B5:B7"/>
    <mergeCell ref="D5:D7"/>
    <mergeCell ref="E5:E7"/>
  </mergeCells>
  <printOptions horizontalCentered="1" verticalCentered="1"/>
  <pageMargins left="0.18" right="0.17" top="0.17" bottom="0.17" header="0.17" footer="0.17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Guri</dc:creator>
  <cp:keywords/>
  <dc:description/>
  <cp:lastModifiedBy>CHANGE_ME1</cp:lastModifiedBy>
  <cp:lastPrinted>2013-04-01T17:10:58Z</cp:lastPrinted>
  <dcterms:created xsi:type="dcterms:W3CDTF">2006-11-08T17:47:07Z</dcterms:created>
  <dcterms:modified xsi:type="dcterms:W3CDTF">2013-07-28T21:21:32Z</dcterms:modified>
  <cp:category/>
  <cp:version/>
  <cp:contentType/>
  <cp:contentStatus/>
</cp:coreProperties>
</file>