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8700" tabRatio="887" activeTab="0"/>
  </bookViews>
  <sheets>
    <sheet name="Faqe 1" sheetId="1" r:id="rId1"/>
    <sheet name="AKTIVI" sheetId="2" r:id="rId2"/>
    <sheet name="B. pasiv" sheetId="3" r:id="rId3"/>
    <sheet name="P a sh Natyres" sheetId="4" r:id="rId4"/>
    <sheet name="Fluksi i parase met. direkte" sheetId="5" r:id="rId5"/>
    <sheet name="Ndryshim kap." sheetId="6" r:id="rId6"/>
    <sheet name="DEK. ANALIT. TAT. MBI TE ARDHUR" sheetId="7" r:id="rId7"/>
    <sheet name="BANKAT" sheetId="8" r:id="rId8"/>
    <sheet name="INV. mallra" sheetId="9" r:id="rId9"/>
    <sheet name="INV. materiale" sheetId="10" r:id="rId10"/>
    <sheet name="AMORTIZIMI 1" sheetId="11" r:id="rId11"/>
    <sheet name="Aktive-Amortizim" sheetId="12" r:id="rId12"/>
    <sheet name="Aneks STATISTIKOR" sheetId="13" r:id="rId13"/>
    <sheet name="Ndarja sipas AKTIVITETIT" sheetId="14" r:id="rId14"/>
    <sheet name="INVRNTARI I AUTOMJETEVE" sheetId="15" r:id="rId15"/>
    <sheet name="Faqe Fundit" sheetId="16" r:id="rId16"/>
    <sheet name="AKTIVET" sheetId="17" r:id="rId17"/>
    <sheet name="DETYRIMET DHE KAPITALI" sheetId="18" r:id="rId18"/>
    <sheet name="ZERAT E TE ARDHURAVE-SHPENZIMEV" sheetId="19" r:id="rId19"/>
    <sheet name="F.D.P." sheetId="20" r:id="rId20"/>
    <sheet name="REZULTATI TATIMOR" sheetId="21" r:id="rId21"/>
    <sheet name="RAKORDIMI T.V.SH." sheetId="22" r:id="rId22"/>
    <sheet name="AMORTIZIMI" sheetId="23" r:id="rId23"/>
    <sheet name="List llogari" sheetId="24" r:id="rId24"/>
  </sheets>
  <externalReferences>
    <externalReference r:id="rId27"/>
  </externalReferences>
  <definedNames>
    <definedName name="_xlnm.Print_Area" localSheetId="16">'AKTIVET'!$A$1:$E$184</definedName>
    <definedName name="_xlnm.Print_Area" localSheetId="1">'AKTIVI'!$A$1:$E$53</definedName>
    <definedName name="_xlnm.Print_Area" localSheetId="22">'AMORTIZIMI'!$A$1:$H$26</definedName>
    <definedName name="_xlnm.Print_Area" localSheetId="10">'AMORTIZIMI 1'!$A$1:$J$19</definedName>
    <definedName name="_xlnm.Print_Area" localSheetId="12">'Aneks STATISTIKOR'!$A$1:$J$72</definedName>
    <definedName name="_xlnm.Print_Area" localSheetId="2">'B. pasiv'!$A$1:$E$54</definedName>
    <definedName name="_xlnm.Print_Area" localSheetId="6">'DEK. ANALIT. TAT. MBI TE ARDHUR'!$A$1:$I$74</definedName>
    <definedName name="_xlnm.Print_Area" localSheetId="19">'F.D.P.'!$A$1:$K$46</definedName>
    <definedName name="_xlnm.Print_Area" localSheetId="15">'Faqe Fundit'!$A$1:$F$38</definedName>
    <definedName name="_xlnm.Print_Area" localSheetId="8">'INV. mallra'!$A$1:$F$120</definedName>
    <definedName name="_xlnm.Print_Area" localSheetId="9">'INV. materiale'!$A$1:$F$29</definedName>
    <definedName name="_xlnm.Print_Area" localSheetId="14">'INVRNTARI I AUTOMJETEVE'!$A$1:$F$19</definedName>
    <definedName name="_xlnm.Print_Area" localSheetId="3">'P a sh Natyres'!$A$1:$D$25</definedName>
    <definedName name="_xlnm.Print_Area" localSheetId="21">'RAKORDIMI T.V.SH.'!$A$1:$T$22</definedName>
    <definedName name="_xlnm.Print_Area" localSheetId="18">'ZERAT E TE ARDHURAVE-SHPENZIMEV'!$A$1:$E$132</definedName>
    <definedName name="_xlnm.Print_Titles" localSheetId="8">'INV. mallra'!$1:$7</definedName>
  </definedNames>
  <calcPr fullCalcOnLoad="1"/>
</workbook>
</file>

<file path=xl/comments2.xml><?xml version="1.0" encoding="utf-8"?>
<comments xmlns="http://schemas.openxmlformats.org/spreadsheetml/2006/main">
  <authors>
    <author>Eternum</author>
  </authors>
  <commentList>
    <comment ref="B32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Ky ze perdoret vetem ne pasqyrat financiare te pakonsoliduara
</t>
        </r>
      </text>
    </comment>
  </commentList>
</comments>
</file>

<file path=xl/comments4.xml><?xml version="1.0" encoding="utf-8"?>
<comments xmlns="http://schemas.openxmlformats.org/spreadsheetml/2006/main">
  <authors>
    <author>Eternum</author>
  </authors>
  <commentList>
    <comment ref="B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PG  produkt I gatshem
PP prodhim ne proces
 71
</t>
        </r>
      </text>
    </comment>
    <comment ref="B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pagat e personelit
shpenz per sigurimet shoqerore dhe shendetesore
641-648 644</t>
        </r>
      </text>
    </comment>
    <comment ref="B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701  705</t>
        </r>
      </text>
    </comment>
    <comment ref="B6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702  708
</t>
        </r>
      </text>
    </comment>
    <comment ref="B8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601-608x</t>
        </r>
      </text>
    </comment>
    <comment ref="B10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68x</t>
        </r>
      </text>
    </comment>
    <comment ref="B11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61-63</t>
        </r>
      </text>
    </comment>
    <comment ref="B1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761   661
</t>
        </r>
      </text>
    </comment>
    <comment ref="B1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762   662</t>
        </r>
      </text>
    </comment>
    <comment ref="B1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763  764  765  664  665</t>
        </r>
      </text>
    </comment>
    <comment ref="B18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767   667</t>
        </r>
      </text>
    </comment>
    <comment ref="B1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769  669</t>
        </r>
      </text>
    </comment>
    <comment ref="B20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768    668</t>
        </r>
      </text>
    </comment>
    <comment ref="B23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69</t>
        </r>
      </text>
    </comment>
  </commentList>
</comments>
</file>

<file path=xl/comments9.xml><?xml version="1.0" encoding="utf-8"?>
<comments xmlns="http://schemas.openxmlformats.org/spreadsheetml/2006/main">
  <authors>
    <author>CHANGE_ME1</author>
  </authors>
  <commentList>
    <comment ref="C110" authorId="0">
      <text>
        <r>
          <rPr>
            <b/>
            <sz val="8"/>
            <rFont val="Tahoma"/>
            <family val="0"/>
          </rPr>
          <t>CHANGE_ME1:</t>
        </r>
        <r>
          <rPr>
            <sz val="8"/>
            <rFont val="Tahoma"/>
            <family val="0"/>
          </rPr>
          <t xml:space="preserve">
Te saktesohet njesia matese: mund te jene koli
ose ml (sqaro)</t>
        </r>
      </text>
    </comment>
  </commentList>
</comments>
</file>

<file path=xl/sharedStrings.xml><?xml version="1.0" encoding="utf-8"?>
<sst xmlns="http://schemas.openxmlformats.org/spreadsheetml/2006/main" count="1867" uniqueCount="1321">
  <si>
    <t xml:space="preserve">             Llogaritja e rezultatit</t>
  </si>
  <si>
    <t>Te ardhurat dhe shpenzimet</t>
  </si>
  <si>
    <t>Te ushtrimit</t>
  </si>
  <si>
    <t>Tatimore</t>
  </si>
  <si>
    <t xml:space="preserve"> 8)</t>
  </si>
  <si>
    <t xml:space="preserve"> 9)</t>
  </si>
  <si>
    <t>10)</t>
  </si>
  <si>
    <t>11)</t>
  </si>
  <si>
    <t>12)</t>
  </si>
  <si>
    <t>Rezultati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</si>
  <si>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</si>
  <si>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</si>
  <si>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</si>
  <si>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</si>
  <si>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</si>
  <si>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</si>
  <si>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</si>
  <si>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</si>
  <si>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</si>
  <si>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</si>
  <si>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</si>
  <si>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</si>
  <si>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</si>
  <si>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</si>
  <si>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</si>
  <si>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Data dhe Firma e Personit te Tatushem .</t>
  </si>
  <si>
    <t xml:space="preserve">       Deklaroj nen pergjegjesine time se informacioni mesiperm eshte I plote e i sakte</t>
  </si>
  <si>
    <t>PAGESA</t>
  </si>
  <si>
    <t xml:space="preserve">  vetem per perdorim zyrtar</t>
  </si>
  <si>
    <t xml:space="preserve">c  </t>
  </si>
  <si>
    <t>Leke</t>
  </si>
  <si>
    <t>c</t>
  </si>
  <si>
    <t>Xhirim</t>
  </si>
  <si>
    <t xml:space="preserve">      SHUMA  E PAGUAR :   </t>
  </si>
  <si>
    <t>Cek</t>
  </si>
  <si>
    <t>Te tjera……………….</t>
  </si>
  <si>
    <t xml:space="preserve">            Orgjinali-Zyra e tatimeve</t>
  </si>
  <si>
    <t>Tatim fitimi me perqindje te tjera</t>
  </si>
  <si>
    <t>Te ardhurat</t>
  </si>
  <si>
    <t>Shpenzimet</t>
  </si>
  <si>
    <t>Shpenzimet e pazbritshme</t>
  </si>
  <si>
    <t>Humbja</t>
  </si>
  <si>
    <t>Fitimi</t>
  </si>
  <si>
    <t>Humbja e mbartur</t>
  </si>
  <si>
    <t>Fitimi  tatushem neto (16-17)</t>
  </si>
  <si>
    <t>Tatim  fitimi  me 10%</t>
  </si>
  <si>
    <t>Tatim fitimi  (19+20)</t>
  </si>
  <si>
    <t xml:space="preserve"> Tatim  fitimi  shtyre</t>
  </si>
  <si>
    <t>Parapagime</t>
  </si>
  <si>
    <t>Tatim fitimi mbipaguar</t>
  </si>
  <si>
    <t xml:space="preserve">Kerkese per rimbursim </t>
  </si>
  <si>
    <t xml:space="preserve"> Tatim fitimi I detyrushem per te paguar</t>
  </si>
  <si>
    <t xml:space="preserve"> Denime/interesa per vonesa</t>
  </si>
  <si>
    <t>TOTALI PER TE PAGUAR</t>
  </si>
  <si>
    <t>Llogaritja e tatim fitimit</t>
  </si>
  <si>
    <t>(8/9)</t>
  </si>
  <si>
    <t>(10/11)</t>
  </si>
  <si>
    <t>(13/14)</t>
  </si>
  <si>
    <t>(15/16)</t>
  </si>
  <si>
    <t>28)</t>
  </si>
  <si>
    <t>Nr.</t>
  </si>
  <si>
    <t>EMERTIMI</t>
  </si>
  <si>
    <t>CMIMI</t>
  </si>
  <si>
    <t>T  O  T  A  L  I</t>
  </si>
  <si>
    <t>D E K L A R U E S I</t>
  </si>
  <si>
    <t>PASQYRA E AMORTIZIMIT PER EFEKT FISKAL</t>
  </si>
  <si>
    <t>Perqindja
Amortizi
mit Sipas
Ligjit</t>
  </si>
  <si>
    <t>Amortizim I
mbartur 2007</t>
  </si>
  <si>
    <t>Shuma e
Amortizimit
Vjetor per 
Efekt Fiscal</t>
  </si>
  <si>
    <t>Shuma e
Amortizimit
Vjetor per 
Efekt Tregtar</t>
  </si>
  <si>
    <t>Diferenca
ne Fitimin
Tatimor</t>
  </si>
  <si>
    <t>Totali i Amortizim
2008</t>
  </si>
  <si>
    <t>5=4-3</t>
  </si>
  <si>
    <t>6=2+4</t>
  </si>
  <si>
    <t>Makineri dhe paisjie</t>
  </si>
  <si>
    <t>Mjete transpoti</t>
  </si>
  <si>
    <t>Paisje zyre</t>
  </si>
  <si>
    <t>Paisje informatike</t>
  </si>
  <si>
    <t>REZULTATI  TATIMOR</t>
  </si>
  <si>
    <t>REZULTATI TATIMOR</t>
  </si>
  <si>
    <t>Referenca 
Llogarive</t>
  </si>
  <si>
    <t>Humbje mbartur</t>
  </si>
  <si>
    <t>Nga viti 2005</t>
  </si>
  <si>
    <t>Nga viti 2006</t>
  </si>
  <si>
    <t>Nga viti 2007</t>
  </si>
  <si>
    <t>Fitimi i ushtrimit</t>
  </si>
  <si>
    <t>Shpenzime te pa zbritshme (+)</t>
  </si>
  <si>
    <t>Amortizime te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</si>
  <si>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</si>
  <si>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</si>
  <si>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</si>
  <si>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</si>
  <si>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Te tjere shpenzime te panjohura (pa fatura)</t>
  </si>
  <si>
    <t>Shpezime per interesa</t>
  </si>
  <si>
    <t>Eitimi tatimore ushtrimit (2+3)</t>
  </si>
  <si>
    <t>Pjesa e humbjes se mbartur (-)</t>
  </si>
  <si>
    <t>Fitimi e Tatuesme (4+5)</t>
  </si>
  <si>
    <t>Perqindja e tatimit mbi fitimin</t>
  </si>
  <si>
    <t>SHUMA E TATIMIT TE LLOGARITUR</t>
  </si>
  <si>
    <t>LLOJI</t>
  </si>
  <si>
    <t>Kapaciteti ne
TON</t>
  </si>
  <si>
    <t>TARGA</t>
  </si>
  <si>
    <t>Vlefta Fillestare
ne leke</t>
  </si>
  <si>
    <t>DEKLARATA ANALITIKE PER</t>
  </si>
  <si>
    <t>Numri i Vendosjes se Dokumentave (NVD)</t>
  </si>
  <si>
    <t>TATIMIN MBI TE ARDHURAT</t>
  </si>
  <si>
    <t xml:space="preserve">          ( Vetem per perdorim zyrtar )</t>
  </si>
  <si>
    <t xml:space="preserve">  Periudha tatimore</t>
  </si>
  <si>
    <t>Sipas pasqyres</t>
  </si>
  <si>
    <t xml:space="preserve">E M E R T I M I </t>
  </si>
  <si>
    <t xml:space="preserve"> financiare</t>
  </si>
  <si>
    <t xml:space="preserve">           Fiskale</t>
  </si>
  <si>
    <t>Totali i te ardhurave</t>
  </si>
  <si>
    <t>1)</t>
  </si>
  <si>
    <t>2)</t>
  </si>
  <si>
    <t>MATERIALIT SIPAS KOSTOS SE</t>
  </si>
  <si>
    <t>Totali i shpenzimeve</t>
  </si>
  <si>
    <t>Total shpenzimet e pazbritshme sipas ligjit (neni 21):</t>
  </si>
  <si>
    <t>[a]kosto e blerjes dhe e permirsimit per te tokes dhe te truallit</t>
  </si>
  <si>
    <t>[b]kosto e blerjes dhe e permirsimit per aktive objekt amortizimi</t>
  </si>
  <si>
    <t xml:space="preserve">[c]zmadhimi i kapitalit themeltar te shoqerise ose kontributit </t>
  </si>
  <si>
    <t>8)</t>
  </si>
  <si>
    <t xml:space="preserve">    te sejcilit person ne ortakeri</t>
  </si>
  <si>
    <t>[c]vlera e shperblimeve ne natyre</t>
  </si>
  <si>
    <t>9)</t>
  </si>
  <si>
    <t>[d]kontributet vullnetare te pensioneve</t>
  </si>
  <si>
    <t>[dh]dividentet e deklaruar dhe ndarja e fitimit</t>
  </si>
  <si>
    <t>[e]interesat e paguara mbi interesin maksimal te kredise te caktuar</t>
  </si>
  <si>
    <t xml:space="preserve">    nga Banka e Shqiperise</t>
  </si>
  <si>
    <t>[e]gjobat,kamat-vonesat dhe kushtet e tjera penale</t>
  </si>
  <si>
    <t>[f]krijimi ose rritja e rezervave e fondeve te tjera</t>
  </si>
  <si>
    <t>[g]tatim mbi te ardhurat personale,akciza,tatim mbi fitimi</t>
  </si>
  <si>
    <t xml:space="preserve">    dhe tatim mbi vleren e shtuar te zbritshme</t>
  </si>
  <si>
    <t>[gj]shpenzimet e perfaqsimit,pritje percjellje</t>
  </si>
  <si>
    <t>[h]shpenzimet e konsumit personal</t>
  </si>
  <si>
    <t>[i]shpenzime te cilat tejkalojne kufijte e percaktuar me ligj</t>
  </si>
  <si>
    <t>[j]shpenzime per dhurata</t>
  </si>
  <si>
    <t>[k]cdo lloj shpenzimi,masa e te cilit nuk vertetohet me dokumenta</t>
  </si>
  <si>
    <t>[l]interesi I paguar kur huaja dhe parapagimet tejkalojne</t>
  </si>
  <si>
    <t xml:space="preserve">   kater here kapitalin themelor</t>
  </si>
  <si>
    <t>[ll]nese baza e amortizimit eshte nje shume negative</t>
  </si>
  <si>
    <t>[m]shpenzime per sherbime teknike,konsulence,manaxhim te</t>
  </si>
  <si>
    <t xml:space="preserve">    palikujduara brenda periudhes tatimore</t>
  </si>
  <si>
    <t>[n]amortizim nga rivleresimi I aktiveve te qendrushme</t>
  </si>
  <si>
    <t>Rezultati I Vitit Ushtrimor :</t>
  </si>
  <si>
    <t>Humbja per tu mbartur nga 1 vit me pare</t>
  </si>
  <si>
    <t>29)</t>
  </si>
  <si>
    <t>Humbja per tu mbartur nga 2 vite me pare</t>
  </si>
  <si>
    <t>30)</t>
  </si>
  <si>
    <t>Humbja per tu mbartur nga 3 vitr me pare</t>
  </si>
  <si>
    <t>31)</t>
  </si>
  <si>
    <t>Shuma e humbjes per tu mbartur ne vitin ushtrimor</t>
  </si>
  <si>
    <t>32)</t>
  </si>
  <si>
    <t>33)</t>
  </si>
  <si>
    <t>Shuma e humbjeve qe nuk mbarten per efekt fiskal</t>
  </si>
  <si>
    <t>34)</t>
  </si>
  <si>
    <t>Fitimi I tatushem</t>
  </si>
  <si>
    <t>35)</t>
  </si>
  <si>
    <t>Tatimi I fitimit te llogaritur</t>
  </si>
  <si>
    <t>36)</t>
  </si>
  <si>
    <t>Zbritje nga fitimi (rezervat ligjore)</t>
  </si>
  <si>
    <t>37)</t>
  </si>
  <si>
    <t>38)</t>
  </si>
  <si>
    <t>Fitimi neto per tu shperndare nga periudha ushtrimore</t>
  </si>
  <si>
    <t>39)</t>
  </si>
  <si>
    <t>Fitimi neto per tu shperndare nga vitet e kaluara</t>
  </si>
  <si>
    <t>40)</t>
  </si>
  <si>
    <t>Shtese kapitali nga fitimi</t>
  </si>
  <si>
    <t>41)</t>
  </si>
  <si>
    <t>Dividente per tu shperndare</t>
  </si>
  <si>
    <t>42)</t>
  </si>
  <si>
    <t>Tatimi mbi dividentin I llogaritur</t>
  </si>
  <si>
    <t>43)</t>
  </si>
  <si>
    <t>Llogaritja e Amortizimit</t>
  </si>
  <si>
    <t>Ne total llogaritja e amortizimit vjetor =(a+b+c+d)</t>
  </si>
  <si>
    <t>44)</t>
  </si>
  <si>
    <t>45)</t>
  </si>
  <si>
    <t>a.Ndertesa e makineri afat gjate</t>
  </si>
  <si>
    <t>46)</t>
  </si>
  <si>
    <t>47)</t>
  </si>
  <si>
    <t>b.Aktive te patrupezuara</t>
  </si>
  <si>
    <t>48)</t>
  </si>
  <si>
    <t>49)</t>
  </si>
  <si>
    <t>c.Kompjuterat dhe sisteme informacioni</t>
  </si>
  <si>
    <t>50)</t>
  </si>
  <si>
    <t>51)</t>
  </si>
  <si>
    <t>d.Te gjitha aktivet e tjera te aktivitetit</t>
  </si>
  <si>
    <t>52)</t>
  </si>
  <si>
    <t>53)</t>
  </si>
  <si>
    <t>Tatimi I mbajtur ne burim ne zbatim te nenit 33</t>
  </si>
  <si>
    <t>54)</t>
  </si>
  <si>
    <t>Deklaroj nen pergjegjesine time qe informacioni I mesiperm eshte I plote dhe I sakte</t>
  </si>
  <si>
    <t>DEKLARAT</t>
  </si>
  <si>
    <t>MUAJI</t>
  </si>
  <si>
    <t>XHIRO</t>
  </si>
  <si>
    <t>T V S H e llugarit</t>
  </si>
  <si>
    <t>T V S H e paguar SAKTESIME</t>
  </si>
  <si>
    <t>Shitje te perjashtuara</t>
  </si>
  <si>
    <t>Eksporte</t>
  </si>
  <si>
    <t>Shitjet e tatueshme</t>
  </si>
  <si>
    <t>Blerjeve te perjashtuara e me TVSH jo te zbritshme</t>
  </si>
  <si>
    <t>IMPORT</t>
  </si>
  <si>
    <t>Blerje nga furnitore vendas</t>
  </si>
  <si>
    <t>TVSH e zbritshme nga muaji l kaluar</t>
  </si>
  <si>
    <t>Kerkese rimbursimi</t>
  </si>
  <si>
    <t>Gjendia e TVSH te zbritshme nga muaji i kaluar</t>
  </si>
  <si>
    <t>Totali l TVSH te zbrishme</t>
  </si>
  <si>
    <t>Teprica e TVSH te zbritshme</t>
  </si>
  <si>
    <t>TVSH e detyrushme per tu paguar</t>
  </si>
  <si>
    <t>Gjoba per vonesa</t>
  </si>
  <si>
    <t>Totali per tu paguar</t>
  </si>
  <si>
    <t>Vlere e tatueshme</t>
  </si>
  <si>
    <t>T V S H e llugaritur</t>
  </si>
  <si>
    <t>vlera e tatushme</t>
  </si>
  <si>
    <t>TVSH e zbritshme</t>
  </si>
  <si>
    <t>JANAR</t>
  </si>
  <si>
    <t>SHKURT</t>
  </si>
  <si>
    <t>MARS</t>
  </si>
  <si>
    <t>4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</si>
  <si>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</si>
  <si>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</si>
  <si>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</si>
  <si>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</si>
  <si>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</si>
  <si>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</si>
  <si>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</si>
  <si>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</si>
  <si>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</si>
  <si>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      TOTALI</t>
  </si>
  <si>
    <t>NR</t>
  </si>
  <si>
    <t>PERFAQESUESI I SUBJEKTIT</t>
  </si>
  <si>
    <t>USHTRIMI I MBYLLUR</t>
  </si>
  <si>
    <t>USHTRIMI  PARAARDHES</t>
  </si>
  <si>
    <t>I</t>
  </si>
  <si>
    <t>II</t>
  </si>
  <si>
    <t>III</t>
  </si>
  <si>
    <t>Nr</t>
  </si>
  <si>
    <t>A</t>
  </si>
  <si>
    <t>A  K T I V I</t>
  </si>
  <si>
    <t>B</t>
  </si>
  <si>
    <t>Ndertesa</t>
  </si>
  <si>
    <t>Mjete transporti</t>
  </si>
  <si>
    <t>AKTIVET AFATSHKURTRA</t>
  </si>
  <si>
    <t>a)</t>
  </si>
  <si>
    <t>Derivatet</t>
  </si>
  <si>
    <t>b)</t>
  </si>
  <si>
    <t>Totali</t>
  </si>
  <si>
    <t>c)</t>
  </si>
  <si>
    <t>d)</t>
  </si>
  <si>
    <t>Inventari</t>
  </si>
  <si>
    <t>ç)</t>
  </si>
  <si>
    <t>Produkte te gatshme</t>
  </si>
  <si>
    <t>Aktivet biologjike afatshkurtra</t>
  </si>
  <si>
    <t>Aktivet Afatgjata</t>
  </si>
  <si>
    <t>Investimet financiare afatgjata</t>
  </si>
  <si>
    <t>Aktive afatgjata materiale</t>
  </si>
  <si>
    <t>Toka</t>
  </si>
  <si>
    <t>Aktive biologjike afatgjata</t>
  </si>
  <si>
    <t>Aktive afatgjata jomateriale</t>
  </si>
  <si>
    <t>Shpenzimet e zhvillimit</t>
  </si>
  <si>
    <t>Kthimet/Ripagesat e huave afatgjata</t>
  </si>
  <si>
    <t>Provizionet afatshkurtra</t>
  </si>
  <si>
    <t>Hua , bono dhe detyrime nga qeraja financiare</t>
  </si>
  <si>
    <t>Bonot e konvertueshme</t>
  </si>
  <si>
    <t>Provizione afatgjata</t>
  </si>
  <si>
    <t>Kapitali aksionar</t>
  </si>
  <si>
    <t>Primi I aksionit</t>
  </si>
  <si>
    <t>Rezerva statutore</t>
  </si>
  <si>
    <t>Rezerva ligjore</t>
  </si>
  <si>
    <t>Rezerva te tjera</t>
  </si>
  <si>
    <t>Fitimi (humbja) e vitit financiar</t>
  </si>
  <si>
    <t>Pershkrimi</t>
  </si>
  <si>
    <t>Llogarite korrensponduese</t>
  </si>
  <si>
    <t>Shitjet neto</t>
  </si>
  <si>
    <t>701  705</t>
  </si>
  <si>
    <t>708/1 73 75 77</t>
  </si>
  <si>
    <t>601   605</t>
  </si>
  <si>
    <t>681/1   687</t>
  </si>
  <si>
    <t>767   667</t>
  </si>
  <si>
    <t>764  668  665</t>
  </si>
  <si>
    <t>Fitimi ( humbja ) para tatimit</t>
  </si>
  <si>
    <t>Shpenzimet e tatimit mbi fitimin 10%</t>
  </si>
  <si>
    <t>Interesi I paguar</t>
  </si>
  <si>
    <t>Blerja e aktiveve afatgjata materiale</t>
  </si>
  <si>
    <t>Te ardhura nga shitja e paisjeve</t>
  </si>
  <si>
    <t>Interesi I arketuar</t>
  </si>
  <si>
    <t>Te ardhurat nga emetimi I kapitalit aksionar</t>
  </si>
  <si>
    <t>Te ardhurat nga huamarjet afatgjata</t>
  </si>
  <si>
    <t>Pagesat e detyrimeve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</si>
  <si>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</si>
  <si>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</si>
  <si>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</si>
  <si>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</si>
  <si>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Pasqyra e ndryshimeve ne kapital</t>
  </si>
  <si>
    <t>Aksione te thesarit</t>
  </si>
  <si>
    <t>Rezerva ligjore statutore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</si>
  <si>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</si>
  <si>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</si>
  <si>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</si>
  <si>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</si>
  <si>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</si>
  <si>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</si>
  <si>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 xml:space="preserve">Nr llog </t>
  </si>
  <si>
    <t>Kapitali I paguar</t>
  </si>
  <si>
    <t>Kap. I nenshkruar I papaguar</t>
  </si>
  <si>
    <t>Prime lidhur me kap</t>
  </si>
  <si>
    <t>Fitimi/humbja e pashperndare</t>
  </si>
  <si>
    <t>Rezultati I ushtrimit</t>
  </si>
  <si>
    <t>Instalime teknike makineri paisje</t>
  </si>
  <si>
    <t>te tjera AAGJ materiale</t>
  </si>
  <si>
    <t>AAGJ materiale ne proces</t>
  </si>
  <si>
    <t>Aksione te shoqerive te kontrolluara</t>
  </si>
  <si>
    <t>Huadhenie afatgjate</t>
  </si>
  <si>
    <t>te drejta te tjera afatgjata</t>
  </si>
  <si>
    <t>281/2</t>
  </si>
  <si>
    <t>per ndertesat</t>
  </si>
  <si>
    <t>281/3</t>
  </si>
  <si>
    <t>Per instalimet teknike makinerite</t>
  </si>
  <si>
    <t>281/5</t>
  </si>
  <si>
    <t>per mjetet e transportit</t>
  </si>
  <si>
    <t>281/8</t>
  </si>
  <si>
    <t>per te tjera AAGJ materiale</t>
  </si>
  <si>
    <t>296/1</t>
  </si>
  <si>
    <t>?</t>
  </si>
  <si>
    <t>Materiale te para</t>
  </si>
  <si>
    <t>Mallra</t>
  </si>
  <si>
    <t>Zhvleresimi I mallrave dhe produkteve per shitje</t>
  </si>
  <si>
    <t>Furnitore per mallra produkte e sherbime</t>
  </si>
  <si>
    <t>premtim pagesa te pagueshme</t>
  </si>
  <si>
    <t>Furnitore per Aagjata</t>
  </si>
  <si>
    <t>Furnitore per fatura te pamberitura</t>
  </si>
  <si>
    <t>Kliente per mallra produkte e sherbime</t>
  </si>
  <si>
    <t>Premtim pagesa te arketueshme</t>
  </si>
  <si>
    <t>Paga e shperblime</t>
  </si>
  <si>
    <t>Paradhenie per punonjesit</t>
  </si>
  <si>
    <t>Sig shoq dhe shend</t>
  </si>
  <si>
    <t>Organizata te tjera shoqerore</t>
  </si>
  <si>
    <t>TAP</t>
  </si>
  <si>
    <t>Tatim mbi fitimin</t>
  </si>
  <si>
    <t>445/3</t>
  </si>
  <si>
    <t>Shteti TVSH per tu paguar</t>
  </si>
  <si>
    <t>445/4</t>
  </si>
  <si>
    <t>Shteti TVSH per tu marre</t>
  </si>
  <si>
    <t>445/6</t>
  </si>
  <si>
    <t>Shteti TVSH e zbritshme</t>
  </si>
  <si>
    <t>445/7</t>
  </si>
  <si>
    <t>Shteti TVSH e pagueshme</t>
  </si>
  <si>
    <t>445/8</t>
  </si>
  <si>
    <t>Te tjera shpenzime rrjedhese (autoret)</t>
  </si>
  <si>
    <t>Rezerva ligjore e krijuar</t>
  </si>
  <si>
    <t>Shteti TVSH per tu rregulluar</t>
  </si>
  <si>
    <t>te drejta dhe detyrime ndaj pjestareve te tjere te grupit</t>
  </si>
  <si>
    <t>te drejta ndaj pronareve per kapitalin e nenshkruar</t>
  </si>
  <si>
    <t>Dividente per tu paguar</t>
  </si>
  <si>
    <t>Provizionet</t>
  </si>
  <si>
    <t>blerjet e letrave me vlere</t>
  </si>
  <si>
    <t>grande</t>
  </si>
  <si>
    <t>Debitore te tjere , kreditore te tjere</t>
  </si>
  <si>
    <t>Huamarjet afatgjata</t>
  </si>
  <si>
    <t>Shpenzime te llogaritura</t>
  </si>
  <si>
    <t>Interesa pasive te llogaritura</t>
  </si>
  <si>
    <t>Shpenzime te periudhave te ardhme</t>
  </si>
  <si>
    <t>Te ardhura te llogaritura</t>
  </si>
  <si>
    <t>Te ardhura te periudhave te ardhme</t>
  </si>
  <si>
    <t>Zhvleresim I te drejtave dhe detyrimeve</t>
  </si>
  <si>
    <t>Vlera monetare ne tranzit</t>
  </si>
  <si>
    <t>Vlera monetare ne banke</t>
  </si>
  <si>
    <t>Vlera monetare ne arke</t>
  </si>
  <si>
    <t>letra me vlere te blera</t>
  </si>
  <si>
    <t>Zhvleresimi I letrave me vlere</t>
  </si>
  <si>
    <t>MOTOSHARA BENZINE</t>
  </si>
  <si>
    <t>cope</t>
  </si>
  <si>
    <t>PJESE VEGLASH</t>
  </si>
  <si>
    <t>VEGLA DORE KOPSHTARIE</t>
  </si>
  <si>
    <t>GJENERATOR</t>
  </si>
  <si>
    <t>FSHESA ME KORENT</t>
  </si>
  <si>
    <t>FREZE KORESE</t>
  </si>
  <si>
    <t>MOTORSHARA GERSHERE</t>
  </si>
  <si>
    <t>MATER PROMORC</t>
  </si>
  <si>
    <t>FG 230 D-AS 51</t>
  </si>
  <si>
    <t>FG 150 D-BT 52</t>
  </si>
  <si>
    <t>TRUP GJENERATORI 3.5 kw</t>
  </si>
  <si>
    <t>TRUP GJENERATORI 4.2 kw</t>
  </si>
  <si>
    <t>5 ct GJ 6.5 5kvA 220</t>
  </si>
  <si>
    <t>MULLI X 12&lt;2.5</t>
  </si>
  <si>
    <t>VIBETA VIRJO VN 45</t>
  </si>
  <si>
    <t>VEGLA ELEKTROMEKANIKE</t>
  </si>
  <si>
    <t>KORRESE BARI</t>
  </si>
  <si>
    <t>POMPE LAVAZHOJE</t>
  </si>
  <si>
    <t>HOBI G160</t>
  </si>
  <si>
    <t>POMPE SPERKATJE LT22</t>
  </si>
  <si>
    <t>MBESHTETES POMPE SPERKATJE</t>
  </si>
  <si>
    <t>FREZ MOTOR ORSETA</t>
  </si>
  <si>
    <t>GX 160 QMQU</t>
  </si>
  <si>
    <t>SHTRYDHESE RRUSHI</t>
  </si>
  <si>
    <t>3.5 KVA+GX 160</t>
  </si>
  <si>
    <t>PJESE PER VEGLA</t>
  </si>
  <si>
    <t>OMIX MULLI BLUARJE</t>
  </si>
  <si>
    <t>FREZA</t>
  </si>
  <si>
    <t>SET TRAPANO + EGUR</t>
  </si>
  <si>
    <t>SET SHARRE + ZMERIL</t>
  </si>
  <si>
    <t>SET ME 2 EGUR</t>
  </si>
  <si>
    <t>TRAPANO ME BATERI</t>
  </si>
  <si>
    <t>TRAPANO DORE</t>
  </si>
  <si>
    <t>ELEKTROGUR</t>
  </si>
  <si>
    <t>FREZE DORE</t>
  </si>
  <si>
    <t>ASPIRATOR GJETHESH</t>
  </si>
  <si>
    <t>SHARRE ME ZINXHIR</t>
  </si>
  <si>
    <t>KOMPLETPUNTO</t>
  </si>
  <si>
    <t>DISQE PRERJE</t>
  </si>
  <si>
    <t>PISTOLETE AJRI</t>
  </si>
  <si>
    <t>TRAPANO PNEUMATIK</t>
  </si>
  <si>
    <t>ZMERILUES</t>
  </si>
  <si>
    <t>FREZA DORE</t>
  </si>
  <si>
    <t>SHARRE PRERJE</t>
  </si>
  <si>
    <t>PUNTO SHPIMI</t>
  </si>
  <si>
    <t>MOTORSHARRA HVA 236</t>
  </si>
  <si>
    <t>MOTORSHARRA HVA 365</t>
  </si>
  <si>
    <t>GJENERATOR MASTER RS 2.2kvA</t>
  </si>
  <si>
    <t>GJENERATOR MASTER RS 3.5kvA</t>
  </si>
  <si>
    <t>GJENERATOR MASTER RS 4.2kvA</t>
  </si>
  <si>
    <t>GJENERATOR MASTER RS 10kvA</t>
  </si>
  <si>
    <t>GJENERATOR MASTER RS 13.5kvA</t>
  </si>
  <si>
    <t>ZINXHIRE SHARRE</t>
  </si>
  <si>
    <t>PISTONA MOTORSHARRE</t>
  </si>
  <si>
    <t>KAVO FREKSIBEL</t>
  </si>
  <si>
    <t>GEM 25 EV-2RS</t>
  </si>
  <si>
    <t>LGMT 2/0.4</t>
  </si>
  <si>
    <t>KUSHINETA</t>
  </si>
  <si>
    <t>(____Kastriot CARCANI___)</t>
  </si>
  <si>
    <t>Blerje  / shpenzime  te materialeve</t>
  </si>
  <si>
    <t>Blerje  / shpenzime  mallrash, sherbimesh</t>
  </si>
  <si>
    <t>Qera</t>
  </si>
  <si>
    <t>Mirmbajtje dhe riparime</t>
  </si>
  <si>
    <t>Sigurime</t>
  </si>
  <si>
    <t>Honorare</t>
  </si>
  <si>
    <t>Publicitet reklama</t>
  </si>
  <si>
    <t>Shpenzime per sherbimet bankare</t>
  </si>
  <si>
    <t>Taksa dhe tarifa vendore</t>
  </si>
  <si>
    <t>Tatime te tjera</t>
  </si>
  <si>
    <t>Pagat dhe shperblimet per personelin</t>
  </si>
  <si>
    <t>Sig. shoq dhe shend</t>
  </si>
  <si>
    <t>Kontribute dhe kuota te tjera per personelin</t>
  </si>
  <si>
    <t>gjoba dhe demshperblime</t>
  </si>
  <si>
    <t>shpenzime te tjera</t>
  </si>
  <si>
    <t>Humbje nga shitja e letrave me vlere</t>
  </si>
  <si>
    <t>Shpenzime per interesa</t>
  </si>
  <si>
    <t>Shpenzime financiare te tjera</t>
  </si>
  <si>
    <t>Humbje nga kembimet dhe perkthimet valutore</t>
  </si>
  <si>
    <t>681/1</t>
  </si>
  <si>
    <t>Amortizimet e AAgjata</t>
  </si>
  <si>
    <t>Provizione per zhvleresimin e AF</t>
  </si>
  <si>
    <t>Shpenzime te tjera</t>
  </si>
  <si>
    <t>Tatimi mbi Fitimin</t>
  </si>
  <si>
    <t>Shitje e produkteve te gatshme</t>
  </si>
  <si>
    <t>Shitje mallrash</t>
  </si>
  <si>
    <t>708/1</t>
  </si>
  <si>
    <t>Ndryshimi I gjendjes PP dhe PG</t>
  </si>
  <si>
    <t>Prodhimi I AA materiale</t>
  </si>
  <si>
    <t>Te ardhura nga grandet</t>
  </si>
  <si>
    <t>te ardhura te tjera</t>
  </si>
  <si>
    <t>Fitim nga rivleresimi I letrave me vlere</t>
  </si>
  <si>
    <t>te ardhura nga interesat</t>
  </si>
  <si>
    <t>Te ardhura nga rivleresimi/shitja e aktiveve</t>
  </si>
  <si>
    <t>transferim shpenzimesh</t>
  </si>
  <si>
    <t xml:space="preserve">Makineri dhe paisje  </t>
  </si>
  <si>
    <t>Totali 2</t>
  </si>
  <si>
    <t>Totali 3</t>
  </si>
  <si>
    <t>Totali 4</t>
  </si>
  <si>
    <t>Totali 1</t>
  </si>
  <si>
    <t>TOTALI I AKTIVEVE AFATGJATA (II)</t>
  </si>
  <si>
    <t>TOTALI I AKTIVEVE AFATSHKURTRA (I)</t>
  </si>
  <si>
    <t xml:space="preserve">  DETYRIMET AFATGJATA</t>
  </si>
  <si>
    <t>TOTALI I DETYRYMEVE AFATSHKURTRA (I)</t>
  </si>
  <si>
    <t>TOTALI DETYRIMEVE  AFATGJATA (II)</t>
  </si>
  <si>
    <t>TOTALI I DETYRIMEVE</t>
  </si>
  <si>
    <t>KAPITALI</t>
  </si>
  <si>
    <t>TOTALI I KAPITALIT (III)</t>
  </si>
  <si>
    <t>TOTALI I DETYRIMEVE DHE I KAPITALIT</t>
  </si>
  <si>
    <t>-</t>
  </si>
  <si>
    <t>Nr Rregj Tregt</t>
  </si>
  <si>
    <t>Pasqyra financiare</t>
  </si>
  <si>
    <t>□</t>
  </si>
  <si>
    <t>Individuale</t>
  </si>
  <si>
    <t>Rrumbullakimi</t>
  </si>
  <si>
    <r>
      <t>T</t>
    </r>
    <r>
      <rPr>
        <sz val="10"/>
        <rFont val="Arial"/>
        <family val="0"/>
      </rPr>
      <t>ë</t>
    </r>
    <r>
      <rPr>
        <i/>
        <sz val="10"/>
        <rFont val="Arial"/>
        <family val="2"/>
      </rPr>
      <t xml:space="preserve"> dhëna identifikuese</t>
    </r>
  </si>
  <si>
    <t>Të dhëna të tjera</t>
  </si>
  <si>
    <t>Të konsoliduara</t>
  </si>
  <si>
    <t>Periudha Kontabël</t>
  </si>
  <si>
    <t>PASQYRAT FINANCIARE</t>
  </si>
  <si>
    <t>( Mbeshtetur ne Ligjin nr. 9228 , date 29/04/2004 " Per Kontabilitetin dhe Pasqyrat Financiare",</t>
  </si>
  <si>
    <t>te ndryshuar, dhe ne Standartet Kombetare te Kontabiliteti  - SKK 2 )</t>
  </si>
  <si>
    <r>
      <t>Aktivet Monetare</t>
    </r>
    <r>
      <rPr>
        <sz val="10"/>
        <rFont val="Arial"/>
        <family val="2"/>
      </rPr>
      <t xml:space="preserve"> </t>
    </r>
  </si>
  <si>
    <t>Derivate dhe Aktive Financiare të mbajtura për tregtim</t>
  </si>
  <si>
    <t>Aktivet e mbajtura për tregtim</t>
  </si>
  <si>
    <t>Aktive të tjera financiare afatshkurtra</t>
  </si>
  <si>
    <t>Llogari  / Kërkesa të arkëtueshme</t>
  </si>
  <si>
    <t>Llogari  / Kërkesa të tjera të arkëtueshme</t>
  </si>
  <si>
    <t>Instrumenta të tjera  borxhi</t>
  </si>
  <si>
    <t>Investime të tjera financiare</t>
  </si>
  <si>
    <t>Lëndët e para</t>
  </si>
  <si>
    <t>Prodhim në proces</t>
  </si>
  <si>
    <t>Produkte të gatshme</t>
  </si>
  <si>
    <t xml:space="preserve">Mallra për rishitje </t>
  </si>
  <si>
    <t>Parapagesat për furnizime</t>
  </si>
  <si>
    <t>Aktivet afatshkurtra të mbajtura për shitje</t>
  </si>
  <si>
    <t>Parapagimet dhe shpenzimet e shtyra</t>
  </si>
  <si>
    <t>Pjesmarrje të tjera në njësi të kontrolluara</t>
  </si>
  <si>
    <t>Aksione dhe investime të tjera në pjesëmarje</t>
  </si>
  <si>
    <t>Aksione dhe letra të tjera me vlerë</t>
  </si>
  <si>
    <t>Llogari/Kërkesa të arkëtueshme afatgjata</t>
  </si>
  <si>
    <t>Ndërtesa</t>
  </si>
  <si>
    <t>Aktive të tjera afatgjata jomateriale</t>
  </si>
  <si>
    <t xml:space="preserve">Aktive të tjera afatgjata materiale(me vlerë kontabile)  </t>
  </si>
  <si>
    <t>Emri i mirë</t>
  </si>
  <si>
    <t>Kapital aksionar i papaguar</t>
  </si>
  <si>
    <t xml:space="preserve">Aktive të tjera afatgjata </t>
  </si>
  <si>
    <t>TOTALI I AKTIVEVE  (I+II)</t>
  </si>
  <si>
    <t>DETYRIMET DHE KAPITALI</t>
  </si>
  <si>
    <t>Derivativët</t>
  </si>
  <si>
    <t>Huamarjet</t>
  </si>
  <si>
    <t>Huatë dhe obligacionet afatshkurtra</t>
  </si>
  <si>
    <t>Bono të konvertueshme</t>
  </si>
  <si>
    <t>Huatë dhe parapagimet</t>
  </si>
  <si>
    <t xml:space="preserve">Të pagueshme ndaj furnitorëve </t>
  </si>
  <si>
    <t>Të pagueshme ndaj punonjësve</t>
  </si>
  <si>
    <t>Grantet dhe të ardhurat e shtyra</t>
  </si>
  <si>
    <t xml:space="preserve">   Detyrimet afatshkurtra</t>
  </si>
  <si>
    <t>Huatë afatgjata</t>
  </si>
  <si>
    <t>Huamarrje të tjera afatgjata</t>
  </si>
  <si>
    <t>Grande dhe të ardhura të shtyra</t>
  </si>
  <si>
    <t>Aksionet e pakicës</t>
  </si>
  <si>
    <t>Kapitali i aksionerëve të shoqërisë mëmë</t>
  </si>
  <si>
    <t>Primi i aksionit</t>
  </si>
  <si>
    <t>Njesitë ose aksionet e thesarit (negative)</t>
  </si>
  <si>
    <t>Fitimet e pashpërndara</t>
  </si>
  <si>
    <t>Rezerva të tjera</t>
  </si>
  <si>
    <t>Shënime</t>
  </si>
  <si>
    <t xml:space="preserve">   A -  Pasqyra e të Ardhurave dhe e Shpenzimeve</t>
  </si>
  <si>
    <t>Përshkrimi  i Elementëve</t>
  </si>
  <si>
    <t>Të ardhura të tjera nga veprimtaritë e shfrytëzimit</t>
  </si>
  <si>
    <t>Ndryshimet në inventarin PG dhe PP</t>
  </si>
  <si>
    <t>Materialet e konsumuara</t>
  </si>
  <si>
    <t xml:space="preserve">Kosto e punës </t>
  </si>
  <si>
    <t>Amortizimet dhe zhvlerësimet</t>
  </si>
  <si>
    <t>Shpenzime të tjera</t>
  </si>
  <si>
    <t>Fitimi / humbja nga veprimtaria kryesore (1+2+/-3-8)</t>
  </si>
  <si>
    <t>Totali i shpenzimeve (shuma 4 - 7 )</t>
  </si>
  <si>
    <t>Të ardhurat dhe shpenzimet financiare nga njësitë e kontrolluara</t>
  </si>
  <si>
    <t xml:space="preserve">Të ardhurat dhe shpenzimet financiare </t>
  </si>
  <si>
    <t>Të ardhurat dhe shpenzimet nga interesat</t>
  </si>
  <si>
    <r>
      <t xml:space="preserve">Të ardhurat dhe shpenzimet financiare </t>
    </r>
    <r>
      <rPr>
        <sz val="7"/>
        <rFont val="Arial"/>
        <family val="2"/>
      </rPr>
      <t>nga investime të tjera financiare afatgjata</t>
    </r>
  </si>
  <si>
    <t>Fitimet (humbjet) nga kursi i këmbimit</t>
  </si>
  <si>
    <t>Fitimi ( humbja ) neto e vitit financiar (14-15)</t>
  </si>
  <si>
    <t>Blerja e kompanise se kontrolluar X minus parate e arketuara</t>
  </si>
  <si>
    <t>Fluksi monetar nga aktivitetet financiare</t>
  </si>
  <si>
    <t>MM neto e perdorur ne veprimtarite financiare</t>
  </si>
  <si>
    <t>Fluksi monetar nga veprimtarite e shfrytezimit</t>
  </si>
  <si>
    <t>T.V.SH</t>
  </si>
  <si>
    <t>Detyrime per Sigurimet Shoqerore e Shendetsore</t>
  </si>
  <si>
    <t>Detyrime tatimore per TAP</t>
  </si>
  <si>
    <t>Detyrime tatimore per Tatim Fitimin</t>
  </si>
  <si>
    <t>Detyrime tatimore per Tatim ne Burim</t>
  </si>
  <si>
    <t>Tatimi mbi fitimin e paguar</t>
  </si>
  <si>
    <t>Fluksi monetar nga veprimtarite investuese</t>
  </si>
  <si>
    <t>MM neto te perdorura ne aktivitetet investuese</t>
  </si>
  <si>
    <t>Kapitali aksionar qe I perket aksionereve te shoqerise meme</t>
  </si>
  <si>
    <t>Zoteriemet e aksionereve te pakices</t>
  </si>
  <si>
    <t>Efektet e ndryshimit te kurseve te kembimit gjate konsolidimit</t>
  </si>
  <si>
    <t>Totali I te ardhurave apo I shpenzimeve, qe nuk jane njohur ne pasqyren e te ardhurave dhe shpenzimeve</t>
  </si>
  <si>
    <t>Emetimi I kapitali aksionar</t>
  </si>
  <si>
    <t>Pasqyra e Fluksit monetar -  Metoda direkte</t>
  </si>
  <si>
    <t>Aksione te thesarit te riblera</t>
  </si>
  <si>
    <t xml:space="preserve">Të ardhurat dhe shpenzimet financiare nga pjesemarrjet </t>
  </si>
  <si>
    <t>Monedha Leke</t>
  </si>
  <si>
    <r>
      <t>Per Drejtimin e Njesise Ekonomike</t>
    </r>
    <r>
      <rPr>
        <b/>
        <sz val="10"/>
        <rFont val="Arial"/>
        <family val="2"/>
      </rPr>
      <t xml:space="preserve"> </t>
    </r>
  </si>
  <si>
    <t>Mallra per rishitje</t>
  </si>
  <si>
    <t>investime</t>
  </si>
  <si>
    <t>Kreditore te tjere</t>
  </si>
  <si>
    <t>31 DHJETOR</t>
  </si>
  <si>
    <r>
      <t xml:space="preserve"> </t>
    </r>
    <r>
      <rPr>
        <sz val="10"/>
        <rFont val="Arial"/>
        <family val="2"/>
      </rPr>
      <t>Ndryshimet e gjëndjeve të Mallrave (+/-)</t>
    </r>
  </si>
  <si>
    <r>
      <t xml:space="preserve"> </t>
    </r>
    <r>
      <rPr>
        <sz val="10"/>
        <rFont val="Arial"/>
        <family val="2"/>
      </rPr>
      <t>Pagat e personelit</t>
    </r>
  </si>
  <si>
    <t>Prodhime te tjera  (prodhime uji)</t>
  </si>
  <si>
    <t>EMERTIMI I BANKES</t>
  </si>
  <si>
    <t>NUMRI I LLOGARISE</t>
  </si>
  <si>
    <t>SHUMA NE MONEDHE TE HUAJ</t>
  </si>
  <si>
    <t>SHUMA NE MONEDHE TE LEKE</t>
  </si>
  <si>
    <t>INTESA SAN PAOLO</t>
  </si>
  <si>
    <t xml:space="preserve">RAIFFEISEN </t>
  </si>
  <si>
    <t>008-949645-ALL-3826-01</t>
  </si>
  <si>
    <r>
      <t>Fusha e veprimtaris</t>
    </r>
    <r>
      <rPr>
        <sz val="10"/>
        <rFont val="Arial"/>
        <family val="0"/>
      </rPr>
      <t>ë:</t>
    </r>
    <r>
      <rPr>
        <sz val="10"/>
        <rFont val="Arial"/>
        <family val="0"/>
      </rPr>
      <t xml:space="preserve"> </t>
    </r>
  </si>
  <si>
    <t>SHENIMET SHPJEGUESE</t>
  </si>
  <si>
    <t>( Bazuar në klasifikimin e Shpenzimeve sipas Natyrës )</t>
  </si>
  <si>
    <r>
      <t xml:space="preserve">Hua te tjera  </t>
    </r>
    <r>
      <rPr>
        <i/>
        <sz val="10"/>
        <color indexed="8"/>
        <rFont val="Arial"/>
        <family val="2"/>
      </rPr>
      <t>ortake</t>
    </r>
  </si>
  <si>
    <t>Mjete monetare (MM) te arketuar nga kliente</t>
  </si>
  <si>
    <t>(MM) te paguara nga veprimtarite</t>
  </si>
  <si>
    <t>(MM) neto nga veprimtarite e shfrytezimit</t>
  </si>
  <si>
    <t>Tatime e Taksa</t>
  </si>
  <si>
    <t>(MM) te ardhura nga veprimtarite</t>
  </si>
  <si>
    <t>DETYRIME DHE KAPITALI</t>
  </si>
  <si>
    <t>Shenime</t>
  </si>
  <si>
    <t>DETYRIMET AFATSHKURTRA</t>
  </si>
  <si>
    <t>Huamarrjet</t>
  </si>
  <si>
    <t>Llogari bankare te zbuluara (overdraft)</t>
  </si>
  <si>
    <t>Hua te marra</t>
  </si>
  <si>
    <t xml:space="preserve">      Vlera negative e detyrimeve</t>
  </si>
  <si>
    <t xml:space="preserve">      Hua ne (leke)</t>
  </si>
  <si>
    <t xml:space="preserve">      Hua ne monedha te huaja</t>
  </si>
  <si>
    <t>Letra me vlere te borxhit</t>
  </si>
  <si>
    <t xml:space="preserve">      Letra me vlere te emetuara (ne leke)</t>
  </si>
  <si>
    <t xml:space="preserve">      Letra me vlere te emetuara (ne monedhe te huaj)</t>
  </si>
  <si>
    <t>Bankat</t>
  </si>
  <si>
    <t>Te tjere tituj</t>
  </si>
  <si>
    <t xml:space="preserve">      Kesti I llogaritur</t>
  </si>
  <si>
    <t xml:space="preserve">      Interesi I llogaritur</t>
  </si>
  <si>
    <t xml:space="preserve">      Interesa pasive te llogaritura</t>
  </si>
  <si>
    <t xml:space="preserve">      Te tjera tituj bono te konvertuara</t>
  </si>
  <si>
    <t>Bonot</t>
  </si>
  <si>
    <t xml:space="preserve">      Primi I bonove</t>
  </si>
  <si>
    <t>1016/107</t>
  </si>
  <si>
    <t xml:space="preserve">      Zbritja e bonove</t>
  </si>
  <si>
    <t>Huate dhe parapagimet</t>
  </si>
  <si>
    <t>Huamarrjet afatshkurtra</t>
  </si>
  <si>
    <t>Furnitore per mallra,produkte dhe sherbime</t>
  </si>
  <si>
    <t>Premtim pagesa te pagueshme</t>
  </si>
  <si>
    <t>Furnitor per aktive afatgjata</t>
  </si>
  <si>
    <t>Detyrime nda punonjesve</t>
  </si>
  <si>
    <t xml:space="preserve">      Paga dhe shperblime</t>
  </si>
  <si>
    <t xml:space="preserve">      Paradheniet per punonjesit</t>
  </si>
  <si>
    <t>Detyrimet per sigurimet shoqerore</t>
  </si>
  <si>
    <t xml:space="preserve">      Sigurimet shoqerore dhe shendetesore</t>
  </si>
  <si>
    <t xml:space="preserve">      Organizma te tjere shoqeror</t>
  </si>
  <si>
    <t xml:space="preserve">      Detyrime te tjera</t>
  </si>
  <si>
    <t>Shteti Tatime Taksa</t>
  </si>
  <si>
    <t xml:space="preserve">      Akciza</t>
  </si>
  <si>
    <t xml:space="preserve">      Tatimi mbi te ardhurat personale</t>
  </si>
  <si>
    <t xml:space="preserve">      Tatime te tjera per punonjesit</t>
  </si>
  <si>
    <t xml:space="preserve">      Tatimi mbi fitimin</t>
  </si>
  <si>
    <t xml:space="preserve">      Shteti T.V.SH. Per t'u paguar</t>
  </si>
  <si>
    <t xml:space="preserve">      Tatime te shtyra (tepric kreditore)</t>
  </si>
  <si>
    <t xml:space="preserve">      Tatim ne burim</t>
  </si>
  <si>
    <t>Te drejta dhe detyrime ndaj aksionereve (tep. kreditore)</t>
  </si>
  <si>
    <t>Te drejta ndaj pronareve per kapitalin e nenshkruar (tep. kreditore)</t>
  </si>
  <si>
    <t>Dividente per t'u paguar</t>
  </si>
  <si>
    <t>Qira financiare</t>
  </si>
  <si>
    <t>Detyrime per blerjen e letrave me vlere</t>
  </si>
  <si>
    <t>Debitore te tjere, Kreditore te tjere (tep. kreditore)</t>
  </si>
  <si>
    <t>Diferenca  konvertimi Pasive</t>
  </si>
  <si>
    <t>Parapagime te marra</t>
  </si>
  <si>
    <t>Grantet dhe te ardhurat e shtyra</t>
  </si>
  <si>
    <t xml:space="preserve">      Grantet</t>
  </si>
  <si>
    <t xml:space="preserve">      Grante Afatshkurtra</t>
  </si>
  <si>
    <t>Interesa pasive te llogarirura</t>
  </si>
  <si>
    <t>Te ardhura te periudhave te ardhshme</t>
  </si>
  <si>
    <t>Provizionet Afatshkurtra</t>
  </si>
  <si>
    <t xml:space="preserve"> </t>
  </si>
  <si>
    <t>DETYRIMET AFATGJATA</t>
  </si>
  <si>
    <t>Huate afatgjata</t>
  </si>
  <si>
    <t>Huamarrjet afatgjata</t>
  </si>
  <si>
    <t xml:space="preserve">      Bankat</t>
  </si>
  <si>
    <t xml:space="preserve">      Interesa te maturuara</t>
  </si>
  <si>
    <t xml:space="preserve">      Obligacionet</t>
  </si>
  <si>
    <t xml:space="preserve">      Primi I obligacionit</t>
  </si>
  <si>
    <t xml:space="preserve">      Te tjera tituj-Bono te konvertushme</t>
  </si>
  <si>
    <t xml:space="preserve">      Primi I Bonos</t>
  </si>
  <si>
    <t xml:space="preserve">      Zbritja e bonos</t>
  </si>
  <si>
    <t>Huamarrje te tjera afatgjata</t>
  </si>
  <si>
    <t>Te drejta e detyrime ndaj pjest. grupit (tep. kreditore)</t>
  </si>
  <si>
    <t>Te drejta e detyrime ndaj aksionereve (tep. kreditore)</t>
  </si>
  <si>
    <t>Debitore te tjere ,Kreditore te tjere (tep. kreditore)</t>
  </si>
  <si>
    <t>Furnitor per mallra,produkte dhe sherbime</t>
  </si>
  <si>
    <t>Furnitor per Aktive Afatgjata</t>
  </si>
  <si>
    <t>Provizione Afatgjata</t>
  </si>
  <si>
    <t>Grante dhe te ardhura te shtyra</t>
  </si>
  <si>
    <t>Interesa pasive te shtyra</t>
  </si>
  <si>
    <t>TOTALI I DETYRIMEVE AFATGJATA (1+2+3+4= II )</t>
  </si>
  <si>
    <t>Totali I detyrimeve  (I + II)</t>
  </si>
  <si>
    <t>Aksionet e pakices</t>
  </si>
  <si>
    <t>Kapitali qe I prket aksioneve te shoqerise meme</t>
  </si>
  <si>
    <t>pas. konsol.</t>
  </si>
  <si>
    <t>Kapitali Aksionar</t>
  </si>
  <si>
    <t xml:space="preserve">      Kapitali I nenshkruar I papaguar</t>
  </si>
  <si>
    <t xml:space="preserve">      Kapitali I paguar</t>
  </si>
  <si>
    <t>Rezerva nga rivlersimi</t>
  </si>
  <si>
    <t>Njesite ose aksionet e thesarit (negative)</t>
  </si>
  <si>
    <t>Rezervat</t>
  </si>
  <si>
    <t xml:space="preserve">      Rezerva Ligjore</t>
  </si>
  <si>
    <t xml:space="preserve">      Rezerva Statutore</t>
  </si>
  <si>
    <t xml:space="preserve">      Rezerva te Tjera</t>
  </si>
  <si>
    <t>Fitimet e pashperndara</t>
  </si>
  <si>
    <t>Fitimet (Humbjet) e Vitit ushtrimor</t>
  </si>
  <si>
    <t>Subvencione per investime te tjera</t>
  </si>
  <si>
    <t>Shuma te parashikuara per rreziqe</t>
  </si>
  <si>
    <t>TOTALI  (III)</t>
  </si>
  <si>
    <t>TOTALI I DETYRIMEVE DHE KAPITALIT (I+II+III)</t>
  </si>
  <si>
    <r>
      <t xml:space="preserve">TOTALI I DETYRIMEVE AFATSHKURTRA </t>
    </r>
    <r>
      <rPr>
        <b/>
        <sz val="6"/>
        <rFont val="Arial"/>
        <family val="2"/>
      </rPr>
      <t>(1+2+3+4+5= I )</t>
    </r>
  </si>
  <si>
    <t>AKTIVET</t>
  </si>
  <si>
    <t>Aktivet monetare</t>
  </si>
  <si>
    <t>Letra me vlere Afatshkurtra</t>
  </si>
  <si>
    <t xml:space="preserve">      Letra me vlere te pjesmarrjes</t>
  </si>
  <si>
    <t xml:space="preserve">      Letra me vlere te huave</t>
  </si>
  <si>
    <t>Banka dhe institucione te tjera financiare</t>
  </si>
  <si>
    <t xml:space="preserve">      Vlera monetare ne tranzit ne leke</t>
  </si>
  <si>
    <t xml:space="preserve">      Vlera monetare ne monedhe te huaj</t>
  </si>
  <si>
    <t xml:space="preserve">      Vlera monetare ne banke, ne leke</t>
  </si>
  <si>
    <t xml:space="preserve">      Vlera monetare ne banke, ne monedhe te huaj</t>
  </si>
  <si>
    <t>Vlera ne Arke</t>
  </si>
  <si>
    <t xml:space="preserve">      Vlera ne Arke, ne leke</t>
  </si>
  <si>
    <t xml:space="preserve">      Vlera ne Arke, ne monedhe te huaj</t>
  </si>
  <si>
    <t>Vlera te tjera ne Arke</t>
  </si>
  <si>
    <t xml:space="preserve">      Pulla tatimore</t>
  </si>
  <si>
    <t xml:space="preserve">      Bileta</t>
  </si>
  <si>
    <t xml:space="preserve">      Vlera te tjera</t>
  </si>
  <si>
    <t>Hua dhe letra me vlere te borxhit deri ne tre muaj</t>
  </si>
  <si>
    <t>Hua te dhena</t>
  </si>
  <si>
    <t xml:space="preserve">      Hua ne leke</t>
  </si>
  <si>
    <t xml:space="preserve">      Hua ne monedhe te huaj</t>
  </si>
  <si>
    <t>Letra me vlere te blera (te mbajtura deri ne maturim)</t>
  </si>
  <si>
    <t xml:space="preserve">      Letra me vlere te blera ne leke</t>
  </si>
  <si>
    <t xml:space="preserve">      Letra me vlere te blera ne monedhe te huaj</t>
  </si>
  <si>
    <t>Zhvleresim I letrave me vlere</t>
  </si>
  <si>
    <t xml:space="preserve">      Aksione</t>
  </si>
  <si>
    <t xml:space="preserve">      Obligacione</t>
  </si>
  <si>
    <t xml:space="preserve">      Zhvleresime te tjera per aktivet financiare</t>
  </si>
  <si>
    <t>Derivate dhe aktive te mbajtura per tregetim</t>
  </si>
  <si>
    <t xml:space="preserve">      Vlerat pozitive (Aktivet)</t>
  </si>
  <si>
    <t>Instrumente financiare primare per tregetim</t>
  </si>
  <si>
    <t>Aktive te tjera financiare per tregetim</t>
  </si>
  <si>
    <t>Aktive te tjera monetare Afatshkurtra</t>
  </si>
  <si>
    <t>Klient per mallra,produkte dhe sherbime</t>
  </si>
  <si>
    <t>Premtim pag. Ark. (behen shitje me leshim premtim pagese)</t>
  </si>
  <si>
    <t>Klient per Aktive Afatgjata</t>
  </si>
  <si>
    <t>Te drejtat per t'u arketuar nga proceset gjyqesore</t>
  </si>
  <si>
    <t>Parapagime te dhena</t>
  </si>
  <si>
    <t>Debitore te tjere.Kreditore te tjere (teprica debitore)</t>
  </si>
  <si>
    <t>Te drejta per t'u arketuar nga shitja e letrave me vlere</t>
  </si>
  <si>
    <t>Tatim mbi Fitimin (teprica debitore)</t>
  </si>
  <si>
    <t>Shteti T.V.SH. Per t'u marre</t>
  </si>
  <si>
    <t>Te vtjera tatime per t'u paguar dhe per t'u kthyer (teprica debitore)</t>
  </si>
  <si>
    <t>Emri          "Agrotec-2" sh.p.k</t>
  </si>
  <si>
    <t>Tatime te shtyra (teprica debitore)</t>
  </si>
  <si>
    <t>Te drejta e detyrime ndaj pjestareve te grupit (teprica debitore)</t>
  </si>
  <si>
    <t>Te drejta e detyrime ndaj Aksionereve (teprica debitore)</t>
  </si>
  <si>
    <t>Te drejta ndaj pronareve per kapitalin e nenshkruar (teprica debitore)</t>
  </si>
  <si>
    <t>Furnitor per mallra,produkte dhe sherbime (teprica debitore)</t>
  </si>
  <si>
    <t>Furnitor per Aktive Afatgjata (teprica debitore)</t>
  </si>
  <si>
    <t>Huadhenie Afatshkurtra</t>
  </si>
  <si>
    <t>Qera financiare afatshkurtra (teprica debitore)</t>
  </si>
  <si>
    <t>Diferenca konvertimi Aktive</t>
  </si>
  <si>
    <t>Zhvleresim I te drejtave dhe detyrimeve (llog analitike)</t>
  </si>
  <si>
    <t>Materjale</t>
  </si>
  <si>
    <t>Materjale te para</t>
  </si>
  <si>
    <t>Materjale te tjera</t>
  </si>
  <si>
    <t xml:space="preserve">      Materjale ndihmese</t>
  </si>
  <si>
    <t xml:space="preserve">      Lende djegese</t>
  </si>
  <si>
    <t xml:space="preserve">      Pjese ndertimi</t>
  </si>
  <si>
    <t xml:space="preserve">      Materjale amballazhi</t>
  </si>
  <si>
    <t xml:space="preserve">      Materjale te tjera</t>
  </si>
  <si>
    <t>Prodhim ne proces</t>
  </si>
  <si>
    <t xml:space="preserve">      Prodhim ne proces</t>
  </si>
  <si>
    <t xml:space="preserve">      Punime ne proces</t>
  </si>
  <si>
    <t>Produkte</t>
  </si>
  <si>
    <t xml:space="preserve">      Sherbime ne proces</t>
  </si>
  <si>
    <t xml:space="preserve">      Zhvleresim I prrodhimeve ne proces</t>
  </si>
  <si>
    <t xml:space="preserve">      Produkte te gatshme</t>
  </si>
  <si>
    <t xml:space="preserve">      Produkte te ndermjetme</t>
  </si>
  <si>
    <t xml:space="preserve">      Zhvleresim I produkteve te gatshme</t>
  </si>
  <si>
    <t xml:space="preserve">      Nenprodukte dhe produkte mbeturina</t>
  </si>
  <si>
    <t>Zhvleresim I mallrave dhe produkteve per shitje</t>
  </si>
  <si>
    <t>Parapagesa per furnizime (materjale te para)</t>
  </si>
  <si>
    <t>Parapagesa per furnizime (produkte te gatshme)</t>
  </si>
  <si>
    <t>Parapagesa per furnizime (mallrave dhe produkteve per shitje)</t>
  </si>
  <si>
    <t>Parapagesa per furnizime (gje e gjalle))</t>
  </si>
  <si>
    <t>Aktive biologjike Afatshkurtra</t>
  </si>
  <si>
    <t>Aktive Afatshkurtra te mbajtura per shitje</t>
  </si>
  <si>
    <t>Parapagime dhe shpenzime te tjera</t>
  </si>
  <si>
    <t xml:space="preserve">      Shpenzime te periudhave te ardhshme</t>
  </si>
  <si>
    <t xml:space="preserve">      Shpenzime te llogaritura</t>
  </si>
  <si>
    <t xml:space="preserve">      Interesa aktive te llogaritura</t>
  </si>
  <si>
    <t xml:space="preserve">      Te ardhura te tjera</t>
  </si>
  <si>
    <t>Totali 6</t>
  </si>
  <si>
    <r>
      <t xml:space="preserve">TOTALI I AKTIVEVE AFATSHKURTRA </t>
    </r>
    <r>
      <rPr>
        <b/>
        <sz val="9"/>
        <rFont val="Arial"/>
        <family val="2"/>
      </rPr>
      <t>(1+2+3+4+5+6 = I )</t>
    </r>
  </si>
  <si>
    <t>AKTIVET AFATGJATA</t>
  </si>
  <si>
    <t>Investime financiare afatgjata</t>
  </si>
  <si>
    <t>Zhvleresimi I aksioneve te kontrolluara</t>
  </si>
  <si>
    <t>Aksione te shoqerive te lidhura</t>
  </si>
  <si>
    <t>Zhvleresim per aksione te shoqerive te lidhura</t>
  </si>
  <si>
    <t>Aksione te tjera dhe letra me vlere</t>
  </si>
  <si>
    <t>Zhvleresimi I aksioneve dhe letrave mr vlere</t>
  </si>
  <si>
    <t>Huadhenie afatgjata</t>
  </si>
  <si>
    <t>Te drejta te tjera afatgjata</t>
  </si>
  <si>
    <t>Zhvleresim per huadhenie afatgjata</t>
  </si>
  <si>
    <t>Zhvleresim per te dejtat afatgjata</t>
  </si>
  <si>
    <t>Te drejta dhe detyrime ndaj paleve te treta</t>
  </si>
  <si>
    <t>Klient per produkte ,mallra dhe sherbime</t>
  </si>
  <si>
    <t>Premtim pag.arketim (behen shitje me leshim premtim pag)</t>
  </si>
  <si>
    <t>Klient per aktive afatgjata</t>
  </si>
  <si>
    <t>Te drejta per tu arketuar nga proceset gjyqesore</t>
  </si>
  <si>
    <t>Debitor te tjere, kreditor te tjere (teprica debitore)</t>
  </si>
  <si>
    <t>Te drehjta per tu arketuar nga shitja e letrave me vlere</t>
  </si>
  <si>
    <t>Te drejta dhe detyrime ndaj paleve te lidhura</t>
  </si>
  <si>
    <t>Te drejta dhe detyrime ndaj pjestareve te grupit (teprica debitore)</t>
  </si>
  <si>
    <t>Te drejta dhe detyrime ndaj aksionereve (teprica debitore)</t>
  </si>
  <si>
    <t>Tatim mbi fitimin (teprica debitore)</t>
  </si>
  <si>
    <t>Tatim mbi te ardhurat personale (teprica debitora)</t>
  </si>
  <si>
    <t>Tatime te tjera mbi punonjesit (teprica debitore)</t>
  </si>
  <si>
    <t>Tatim ne burim (teprica debitora)</t>
  </si>
  <si>
    <t>Te tjera tatim per tu paguar dhe per tu kthyer (teprica debitore)</t>
  </si>
  <si>
    <t>GRASO lubrif.</t>
  </si>
  <si>
    <t xml:space="preserve">MATERIALE # PASTRIMI </t>
  </si>
  <si>
    <t>lek</t>
  </si>
  <si>
    <r>
      <t xml:space="preserve">INVENTARI FIZIK I MALLRAVA DHE I MATERIALEVE I DATES </t>
    </r>
    <r>
      <rPr>
        <u val="single"/>
        <sz val="12"/>
        <rFont val="Arial"/>
        <family val="2"/>
      </rPr>
      <t xml:space="preserve"> 31 DHJETOR </t>
    </r>
    <r>
      <rPr>
        <sz val="12"/>
        <rFont val="Arial"/>
        <family val="2"/>
      </rPr>
      <t xml:space="preserve">  VITI  </t>
    </r>
    <r>
      <rPr>
        <u val="single"/>
        <sz val="12"/>
        <rFont val="Arial"/>
        <family val="2"/>
      </rPr>
      <t>2012</t>
    </r>
  </si>
  <si>
    <t>SASIA GJENDJE NE NJESI me 31.12.2012</t>
  </si>
  <si>
    <r>
      <t>NIPT              :</t>
    </r>
    <r>
      <rPr>
        <sz val="12"/>
        <rFont val="Arial"/>
        <family val="2"/>
      </rPr>
      <t xml:space="preserve">              K62717619L   </t>
    </r>
  </si>
  <si>
    <r>
      <t>TATIMPAGUESI :</t>
    </r>
    <r>
      <rPr>
        <sz val="12"/>
        <rFont val="Arial"/>
        <family val="2"/>
      </rPr>
      <t xml:space="preserve">       AGROTEC-2 sh.p.k </t>
    </r>
  </si>
  <si>
    <t>Shoqeria: Agrotec-2 sh.p.k</t>
  </si>
  <si>
    <t>AGROTEC-2 sh.p.k</t>
  </si>
  <si>
    <t>Tatim te shtyra (teprica debitore)</t>
  </si>
  <si>
    <t>Te drejta e detyrime ndaj pjestareve te grupit (teprica debitora)</t>
  </si>
  <si>
    <t>Te drejta dhe detyrimet ndaj aksionereve (teprica debitore)</t>
  </si>
  <si>
    <t>Te drejta ndaj pronareve per kapital te nenshkruara (teprica debitore)</t>
  </si>
  <si>
    <t>Te drejta per tu arketuar ngfa shitja e letrave me vlere</t>
  </si>
  <si>
    <t>Furnitor per mallra, produkte dhe sherbime (teprica debitore)</t>
  </si>
  <si>
    <t>Furnitor per aktive afatgjata (teprica debitore)</t>
  </si>
  <si>
    <t>Huadhenie afatshkurtra</t>
  </si>
  <si>
    <t>Zhvleresim I te drejtave dhe detyrimeve (llogari analitike)</t>
  </si>
  <si>
    <t>Toka ,troje ,terene</t>
  </si>
  <si>
    <t>Zhvleresim per tokat</t>
  </si>
  <si>
    <t>Zhvleresim per ndertesat</t>
  </si>
  <si>
    <t>Amortizim per ndertesat</t>
  </si>
  <si>
    <t>Instalime teknike, makineri paisje, instrumenta dhe vegla pune</t>
  </si>
  <si>
    <t>Zhvleresim instalime teknike, paisje , instrumenta dhe vegla pune</t>
  </si>
  <si>
    <t>Zhvleresim per mjete transporti</t>
  </si>
  <si>
    <t>Amortizim instalime teknike, paisje ,instrumenta dhe vegla pune</t>
  </si>
  <si>
    <t>Amortizim per mjete  transporti</t>
  </si>
  <si>
    <t>Te tjera Aktive Afatgjata materiale</t>
  </si>
  <si>
    <t>Te tjera</t>
  </si>
  <si>
    <t>Inventari I imet dhe amballazhe</t>
  </si>
  <si>
    <t>Aktive biologjike afatgjate</t>
  </si>
  <si>
    <t>Aktive afatgjate biologjike</t>
  </si>
  <si>
    <t>Amortizim I aktiveve afatgjate biologjike</t>
  </si>
  <si>
    <t>Zhvleresim I aktiveve afatgjate bilogjike ne proces</t>
  </si>
  <si>
    <t>Aktive afatgjate jomateriale</t>
  </si>
  <si>
    <t>Emri I mire</t>
  </si>
  <si>
    <t>Amortizim I emrit te mire</t>
  </si>
  <si>
    <t>Zhvleresim I emrit te mire</t>
  </si>
  <si>
    <t>Koncesione ,te drejta te ngjashme , licensa dhe te ngjashme</t>
  </si>
  <si>
    <t>Amortizimi I koncesioneve , te drejta te ngjashme , licenca dhe te ngjashme</t>
  </si>
  <si>
    <t>Zhvleresimi I koncesioneve , te drejta te ngjashme , licenca dhe te ngjashme</t>
  </si>
  <si>
    <t>Te tjera aktive afatgjate jomaterial</t>
  </si>
  <si>
    <t>Amortizime te tjera aktive afatgjate jomateriale</t>
  </si>
  <si>
    <t>Zhvlereim  te tjera aktive afatgjate jomaterial</t>
  </si>
  <si>
    <t>Ortake -Kapital I nenshkruar , I kerkuar , I paderdhur</t>
  </si>
  <si>
    <t>Aktive te tjera afatgjate</t>
  </si>
  <si>
    <t>TOTAL I AKTIVEVE AFATGJATE (1+2+3+4+5+6=2)</t>
  </si>
  <si>
    <t>TOTALI I AKTIVEVE (I+II)</t>
  </si>
  <si>
    <t>ZERAT E TE ARDHURAVE DHE SHPENZIMEVE</t>
  </si>
  <si>
    <t>shoq inivid 161</t>
  </si>
  <si>
    <t>ciles. Afatgjate 45</t>
  </si>
  <si>
    <t>ciles. Afatgjate 411</t>
  </si>
  <si>
    <t>cils. Afatgjate 413</t>
  </si>
  <si>
    <t>cilesi. Afatgjate 414</t>
  </si>
  <si>
    <t>cilesi. Afatgjate 416</t>
  </si>
  <si>
    <t>cilesi. Afatgjate 418</t>
  </si>
  <si>
    <t>cilesi.Afatgjate 467</t>
  </si>
  <si>
    <t>cilesi. Afatgjate 456</t>
  </si>
  <si>
    <t>cilesi.Afatgjate 45</t>
  </si>
  <si>
    <t>cilesi. Afatgjate 451</t>
  </si>
  <si>
    <t>cilesi. Afatgjate 455</t>
  </si>
  <si>
    <t>cilesi. Afatgjate 444</t>
  </si>
  <si>
    <t>cilesi. Afatgjate 442</t>
  </si>
  <si>
    <t>cilesi.Afatgjate 443</t>
  </si>
  <si>
    <t>cilesi.Afatgjate 449</t>
  </si>
  <si>
    <t>cilesi.Afatgjate 4454</t>
  </si>
  <si>
    <t>cilesi. Afatgjate 447</t>
  </si>
  <si>
    <t>cilesi.Afatgjate 448</t>
  </si>
  <si>
    <t>cilesi.Afatgjate 451</t>
  </si>
  <si>
    <t>cilesi.Afatgjate 456</t>
  </si>
  <si>
    <t>cilesi. Afatgjate 465</t>
  </si>
  <si>
    <t>cilesi. Afatgjate 401</t>
  </si>
  <si>
    <t>cilesi.Afatgjate 404</t>
  </si>
  <si>
    <t>cilesi. Afatgjate 469</t>
  </si>
  <si>
    <t>cilesi. Afatgjate 49</t>
  </si>
  <si>
    <t>shifer e konsideruar 35</t>
  </si>
  <si>
    <t>Shitje produkte te gatshme</t>
  </si>
  <si>
    <t>Shitje mallra</t>
  </si>
  <si>
    <t>Te ardhura nga veprimtarite e shfrytezimit</t>
  </si>
  <si>
    <t>Shitje produkte te ndermjetme</t>
  </si>
  <si>
    <t>Shitje nenprodukte dhe produkte mbeturine</t>
  </si>
  <si>
    <t>Dorezim punime dhe sherbime</t>
  </si>
  <si>
    <t>Shitje materiale furniturash</t>
  </si>
  <si>
    <t>Te ardhura nga veprimtari anekse</t>
  </si>
  <si>
    <t>Qira</t>
  </si>
  <si>
    <t>Komisione dhe ndermjetesime</t>
  </si>
  <si>
    <t>Transport per te tjeret</t>
  </si>
  <si>
    <t>Venir personeli ne dispozicion te te treteve</t>
  </si>
  <si>
    <t>Ndryshimi ne inventarin e produkteve te gatshme</t>
  </si>
  <si>
    <t>Prodhimi I aktiveve te qendrueshme</t>
  </si>
  <si>
    <t>Subvencione per shfrytezim</t>
  </si>
  <si>
    <t>Subvencione per cmim</t>
  </si>
  <si>
    <t>Subvencione te tjera per shfytezim</t>
  </si>
  <si>
    <t>Te ardhura te tjera te zakonshme</t>
  </si>
  <si>
    <t>Kuota-pjese e subvencioneve per shfrytezim</t>
  </si>
  <si>
    <t>Te ardhura nga shitja e aktiveve te qendrueshme</t>
  </si>
  <si>
    <t>Dhurate e ndihma te marra</t>
  </si>
  <si>
    <t>Kerkesa per arketim te rikuperuara</t>
  </si>
  <si>
    <t>Penalitete dhe gjoba te arketuara</t>
  </si>
  <si>
    <t>Te ndryshme</t>
  </si>
  <si>
    <t>Totali I te ardhuarve te shfrytezimit</t>
  </si>
  <si>
    <t>Matriale te konsumuara</t>
  </si>
  <si>
    <t>Blerje materialesh te para</t>
  </si>
  <si>
    <t>Blerja materialesh te tjera te stokueshme</t>
  </si>
  <si>
    <t>Ndrshimi I gjendjeve te materialeve dhe mallrave te blera</t>
  </si>
  <si>
    <t>Ndryshimi I gjendjeve te materialeve te para</t>
  </si>
  <si>
    <t>Ndryshimi I gjendjes se mallrave</t>
  </si>
  <si>
    <t>Blerje. Energji, avull ,uje</t>
  </si>
  <si>
    <t>Blerje mallra</t>
  </si>
  <si>
    <t>Blerje te pastokueshme, materiale , furnitura</t>
  </si>
  <si>
    <t>Nentrajtime qe perfshihen direkt ne punimet ose produkete e parafabrikuara</t>
  </si>
  <si>
    <t>Kosto e punes</t>
  </si>
  <si>
    <t>Kuota e sigurimeve shoqerore dhe perkrahjes shoqerore</t>
  </si>
  <si>
    <t xml:space="preserve">Gjirokaster </t>
  </si>
  <si>
    <t>EMERTIMI I MALLRAVE DHE MATERIALEVE GJENDJE</t>
  </si>
  <si>
    <t>NJESIA E MATJES</t>
  </si>
  <si>
    <t xml:space="preserve">VLERA E MALLIT DHE </t>
  </si>
  <si>
    <t>NR.</t>
  </si>
  <si>
    <t>Sheno njeren nga Njesite me poshte</t>
  </si>
  <si>
    <t>(Kg./m2/m3/litra/cope/kuti/ml)</t>
  </si>
  <si>
    <t>BLERJES</t>
  </si>
  <si>
    <t>EMER   MBIEMER</t>
  </si>
  <si>
    <t>(ne leke)</t>
  </si>
  <si>
    <t>VLERA</t>
  </si>
  <si>
    <t>KEFICENTI I</t>
  </si>
  <si>
    <t>AMORTIZIM I</t>
  </si>
  <si>
    <t xml:space="preserve">AMORTIZIMI I </t>
  </si>
  <si>
    <t>GJITHSEJ</t>
  </si>
  <si>
    <t>EMERTIMI I AKTIVIT</t>
  </si>
  <si>
    <t xml:space="preserve">FILLESTARE E </t>
  </si>
  <si>
    <t>HYRJE</t>
  </si>
  <si>
    <t>DALJE</t>
  </si>
  <si>
    <t>AMORTIZIMIT</t>
  </si>
  <si>
    <t>AKUMULUAR</t>
  </si>
  <si>
    <t>LLOGARITUR</t>
  </si>
  <si>
    <t>AMORTIZIM</t>
  </si>
  <si>
    <t>AKTIVIT</t>
  </si>
  <si>
    <t>AKTIVESH</t>
  </si>
  <si>
    <t>NE  %</t>
  </si>
  <si>
    <t>DERI 1 JANAR</t>
  </si>
  <si>
    <t>31  DHJETOR</t>
  </si>
  <si>
    <t xml:space="preserve">NIPT       </t>
  </si>
  <si>
    <t xml:space="preserve">Emri Tregtar </t>
  </si>
  <si>
    <t xml:space="preserve">Adresa      </t>
  </si>
  <si>
    <t xml:space="preserve">Gjirokaster       </t>
  </si>
  <si>
    <t>PASQYRE RAKORDIMI E DEKLARIMIT DHE PAGESES T.V.SH. PER VITIM 20</t>
  </si>
  <si>
    <t>Emertimi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</si>
  <si>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</si>
  <si>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</si>
  <si>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</si>
  <si>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</si>
  <si>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</si>
  <si>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</si>
  <si>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</si>
  <si>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</si>
  <si>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</si>
  <si>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</si>
  <si>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</si>
  <si>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</si>
  <si>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</si>
  <si>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</si>
  <si>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</si>
  <si>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</si>
  <si>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</si>
  <si>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</si>
  <si>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</si>
  <si>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</si>
  <si>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</si>
  <si>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</si>
  <si>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</si>
  <si>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</si>
  <si>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</si>
  <si>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</si>
  <si>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Komisione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</si>
  <si>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</si>
  <si>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</si>
  <si>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</si>
  <si>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</si>
  <si>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</si>
  <si>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</si>
  <si>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</si>
  <si>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</si>
  <si>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</si>
  <si>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</si>
  <si>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</si>
  <si>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</si>
  <si>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</si>
  <si>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</si>
  <si>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</si>
  <si>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</si>
  <si>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</si>
  <si>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</si>
  <si>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</si>
  <si>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</si>
  <si>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</si>
  <si>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</si>
  <si>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</si>
  <si>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</si>
  <si>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</si>
  <si>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</si>
  <si>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</si>
  <si>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</si>
  <si>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</si>
  <si>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</si>
  <si>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</si>
  <si>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</si>
  <si>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</si>
  <si>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</si>
  <si>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</si>
  <si>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</si>
  <si>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</si>
  <si>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</si>
  <si>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</si>
  <si>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</si>
  <si>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</si>
  <si>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</si>
  <si>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</si>
  <si>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</si>
  <si>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</si>
  <si>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</si>
  <si>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</si>
  <si>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</si>
  <si>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</si>
  <si>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</si>
  <si>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</si>
  <si>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</si>
  <si>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</si>
  <si>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</si>
  <si>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Adresa       Gjirokaster</t>
  </si>
  <si>
    <t>Date e krijimit        Nentor 2006</t>
  </si>
  <si>
    <t>Gjirokaster 20/03/2010</t>
  </si>
  <si>
    <t>Tatim qera</t>
  </si>
  <si>
    <t>Detyrime te tjera</t>
  </si>
  <si>
    <t xml:space="preserve">      Tatime te tjera per t'u paguar dhe per t'u kthyer</t>
  </si>
  <si>
    <t>Pagat e personelit</t>
  </si>
  <si>
    <t>AGROTEC sh.p.k</t>
  </si>
  <si>
    <t>K 62717619 L</t>
  </si>
  <si>
    <t>Gjirokaster</t>
  </si>
  <si>
    <t>Kastriot Carcani</t>
  </si>
  <si>
    <r>
      <t>NIPT              :</t>
    </r>
    <r>
      <rPr>
        <sz val="12"/>
        <rFont val="Arial"/>
        <family val="2"/>
      </rPr>
      <t xml:space="preserve">              K 62717619 L   </t>
    </r>
  </si>
  <si>
    <r>
      <t>AKTIVITETI       :</t>
    </r>
    <r>
      <rPr>
        <sz val="12"/>
        <rFont val="Arial"/>
        <family val="2"/>
      </rPr>
      <t xml:space="preserve">         Tregeti e pergjithshme</t>
    </r>
  </si>
  <si>
    <t>NIPTI: K 62717619 L</t>
  </si>
  <si>
    <t>Katriot Carcani</t>
  </si>
  <si>
    <t>VITI                                                                                                                  2012</t>
  </si>
  <si>
    <t>Elementët e pasqyrave të konsoliduara</t>
  </si>
  <si>
    <r>
      <t xml:space="preserve">Totali i të ardhurave dhe i shpenzimeve financiare </t>
    </r>
    <r>
      <rPr>
        <b/>
        <sz val="10"/>
        <rFont val="Arial"/>
        <family val="2"/>
      </rPr>
      <t>(a+/-b+/-c+/-d)</t>
    </r>
  </si>
  <si>
    <t>"</t>
  </si>
  <si>
    <t>Disqe preres</t>
  </si>
  <si>
    <t>Elektrogur</t>
  </si>
  <si>
    <t>Freze toke BERLINER 6.5 HP</t>
  </si>
  <si>
    <t>PC</t>
  </si>
  <si>
    <t>Fshese me korent</t>
  </si>
  <si>
    <t>Gjenerator elektrik 800W</t>
  </si>
  <si>
    <t>Gjenerator elektrik 2800W</t>
  </si>
  <si>
    <t>Gjenerator elektrik 4200W</t>
  </si>
  <si>
    <t>Gjenerator elektrik 5500W</t>
  </si>
  <si>
    <t>Pjese per gjeneratore</t>
  </si>
  <si>
    <t>Korrese bari me benzine 32.6c</t>
  </si>
  <si>
    <t>Kompresor ajri</t>
  </si>
  <si>
    <t>Motorsharre me benzine 5200</t>
  </si>
  <si>
    <t>Motorsharre me benzine 45cc</t>
  </si>
  <si>
    <t>Motorra benzine 55</t>
  </si>
  <si>
    <t>Motorr nafte F400</t>
  </si>
  <si>
    <t>Motorra Subora</t>
  </si>
  <si>
    <t>Motorra KMF400 lit</t>
  </si>
  <si>
    <t>Motorra nafte F400 lit</t>
  </si>
  <si>
    <t>Pompa uji Vortex 370W</t>
  </si>
  <si>
    <t>Pompa uji Vortex 750W</t>
  </si>
  <si>
    <t>Pompa uji Jet kopesht 800W</t>
  </si>
  <si>
    <t>Pompa uji centrifugale 750W</t>
  </si>
  <si>
    <t>Pompa uji zhytese 1300W</t>
  </si>
  <si>
    <t>Pompa uji 2" benzine</t>
  </si>
  <si>
    <t>Pompa uji 1.5" WP10A</t>
  </si>
  <si>
    <t>Pompa uji 2" pres</t>
  </si>
  <si>
    <t>Pompa uji 2" pres benzine</t>
  </si>
  <si>
    <t>Sharre me zinxhir</t>
  </si>
  <si>
    <t>Trapano dore</t>
  </si>
  <si>
    <t>Trapan me bateri</t>
  </si>
  <si>
    <t>Tub zjarrfikes 2".13b</t>
  </si>
  <si>
    <t>Zmerilues</t>
  </si>
  <si>
    <t>Kastriot CARCANI</t>
  </si>
  <si>
    <t>Gjirokaster 20/03/2011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</si>
  <si>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</si>
  <si>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</si>
  <si>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</si>
  <si>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</si>
  <si>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</si>
  <si>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</si>
  <si>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</si>
  <si>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</si>
  <si>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</si>
  <si>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</si>
  <si>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</si>
  <si>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</si>
  <si>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</si>
  <si>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</si>
  <si>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</si>
  <si>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</si>
  <si>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</si>
  <si>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</si>
  <si>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</si>
  <si>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</si>
  <si>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</si>
  <si>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</si>
  <si>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</si>
  <si>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</si>
  <si>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</si>
  <si>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</si>
  <si>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</si>
  <si>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</si>
  <si>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</si>
  <si>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</si>
  <si>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</si>
  <si>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</si>
  <si>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</si>
  <si>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</si>
  <si>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</si>
  <si>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</si>
  <si>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</si>
  <si>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</si>
  <si>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</si>
  <si>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</si>
  <si>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</si>
  <si>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</si>
  <si>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</si>
  <si>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</si>
  <si>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</si>
  <si>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</si>
  <si>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</si>
  <si>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</si>
  <si>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</si>
  <si>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</si>
  <si>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</si>
  <si>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</si>
  <si>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</si>
  <si>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</si>
  <si>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</si>
  <si>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</si>
  <si>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</si>
  <si>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</si>
  <si>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</si>
  <si>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</si>
  <si>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</si>
  <si>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</si>
  <si>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</si>
  <si>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</si>
  <si>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</si>
  <si>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</si>
  <si>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</si>
  <si>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</si>
  <si>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</si>
  <si>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</si>
  <si>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</si>
  <si>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</si>
  <si>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</si>
  <si>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</si>
  <si>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</si>
  <si>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</si>
  <si>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</si>
  <si>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</si>
  <si>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Kuota te tjera per organizmat shoqerore</t>
  </si>
  <si>
    <t>Amortizim dhe zhvleresime</t>
  </si>
  <si>
    <t>Amortizime dhe shuma te parashikuara per shfrytezim</t>
  </si>
  <si>
    <t>Amortizime te aktiveve te qendrueshem</t>
  </si>
  <si>
    <t>Shuma te parashikuara per zhvleresim te aktiveve te qendrueshme</t>
  </si>
  <si>
    <t>Shuma te parashikuar per zhvleresim te aktiveve qarkulluese</t>
  </si>
  <si>
    <t>Shuma te parashikuara per rreziqe dhe shpenzime</t>
  </si>
  <si>
    <t>Detyrime tatimore per TVSH</t>
  </si>
  <si>
    <t>POMPA UJI ELEKTRIKE 220volt</t>
  </si>
  <si>
    <t>POMPA UJI BENZINE</t>
  </si>
  <si>
    <t>FILTER VAJI</t>
  </si>
  <si>
    <t>FILTER AJRI</t>
  </si>
  <si>
    <t>GUZHINETA</t>
  </si>
  <si>
    <t>KABELL</t>
  </si>
  <si>
    <t>ml</t>
  </si>
  <si>
    <t xml:space="preserve">VAJ LUBRIFIKANT </t>
  </si>
  <si>
    <t>lt</t>
  </si>
  <si>
    <t xml:space="preserve">GRASO </t>
  </si>
  <si>
    <t>kg</t>
  </si>
  <si>
    <t>MATERIALE # PASTRIMI (per riparim)</t>
  </si>
  <si>
    <t>PJESE MOTORI (elektrik)</t>
  </si>
  <si>
    <t>NAFTE</t>
  </si>
  <si>
    <t>PAISJE FISKALE</t>
  </si>
  <si>
    <t>TABELE ME NDRICIM</t>
  </si>
  <si>
    <t>Sherbime te tjera  (riparime)</t>
  </si>
  <si>
    <t>Tregti te tjera  (paisje bujqesore)</t>
  </si>
  <si>
    <t>Kuota pjes e shpenzimeve per tu shperndare disa ushtrime</t>
  </si>
  <si>
    <t>Shuma te parashikuara per aktive financiare</t>
  </si>
  <si>
    <t>Shuma te parashikuara per zhvleresimin e aktiveve financiare te qendrueshme</t>
  </si>
  <si>
    <t>Shuma te parashikuara per rreziqe e shpenzime</t>
  </si>
  <si>
    <t>Shumate parashikuara per zhvleresime te aktiveve financiare qarkulluese</t>
  </si>
  <si>
    <t>Shuma te parashikuara te jashtezakonshme</t>
  </si>
  <si>
    <t>Punime dhe sherbime nga te tjeret</t>
  </si>
  <si>
    <t>Nentrajtime te pergjithshme</t>
  </si>
  <si>
    <t>Mirembajtje dhe riparime</t>
  </si>
  <si>
    <t>Prime te sigurimit</t>
  </si>
  <si>
    <t>Studime dhe kerkime</t>
  </si>
  <si>
    <t>Sherbime te tjera</t>
  </si>
  <si>
    <t>Personel nga jashte njesise ekonomike</t>
  </si>
  <si>
    <t>Pagesa te ndermjetme dhe honorare</t>
  </si>
  <si>
    <t>Pagesa koncesione, patenta, licenca, marka, te drejta dhe vlera te ngjashme</t>
  </si>
  <si>
    <t>Reklame , publicite</t>
  </si>
  <si>
    <t>Transferime , udhetim dhe dieta</t>
  </si>
  <si>
    <t>Shpenzime postare dhe telekomunikacioni</t>
  </si>
  <si>
    <t>Transporte</t>
  </si>
  <si>
    <t>Sherbime bankare</t>
  </si>
  <si>
    <t>Tatim , taksa dhe derdhje te ngjashme</t>
  </si>
  <si>
    <t>Tatim mbi qarkullimin dhe akciza</t>
  </si>
  <si>
    <t>Tatim e taksa e derdhje te ngjashme te lidhuar</t>
  </si>
  <si>
    <t>Taksa rregjistrimi</t>
  </si>
  <si>
    <t>Te tjera tatime e taksa</t>
  </si>
  <si>
    <t>Shpenzime te tjera te zakonshme</t>
  </si>
  <si>
    <t>Vlera kontabel e aktiveve te qendrueshme te shitura</t>
  </si>
  <si>
    <t>Subvencione e ndihme e dhene</t>
  </si>
  <si>
    <t>Shpenzime per pritje dhe dhurata</t>
  </si>
  <si>
    <t>Humbje nga mosarketimi I kerkesave mbi te tretet</t>
  </si>
  <si>
    <t>Penalitete gjoba dhe demshperblime</t>
  </si>
  <si>
    <t>Totali I shpenzimeve (shuma 8 deri 11)</t>
  </si>
  <si>
    <t>Fitimi apo humbja nga veprimtaria kryesora 7-12</t>
  </si>
  <si>
    <t>Te ardhurat dhe shpenzimet financiare nga njesite e kontrolluara</t>
  </si>
  <si>
    <t>Te ardhurat nga pjemarrjet</t>
  </si>
  <si>
    <t>Te ardhura dhe shpenzime financiare nga pjesmarrjet</t>
  </si>
  <si>
    <t>Te ardhura nga shitjet e aktiveve te qendrueshme financiare</t>
  </si>
  <si>
    <t>Vlera kontabel e aktiveve te qendrueshme financiare te shitura</t>
  </si>
  <si>
    <t xml:space="preserve">(MM) te paguara ndaj furnitoreve </t>
  </si>
  <si>
    <t>(MM) te paguara ndaj punonjesve</t>
  </si>
  <si>
    <t>Dividentet e arketuar  (ortaku)</t>
  </si>
  <si>
    <t>Te ardhurat dhe shpenzimet financiare</t>
  </si>
  <si>
    <t>Te ardhura nga aktivet financiare te qendrueshme te tjera nga pjesmarrjet</t>
  </si>
  <si>
    <t>Te ardhura dhe shpenzime financiare nga investime te tjera financiare afatgjata</t>
  </si>
  <si>
    <t>Te ardhura nga letrat me vlere te vendosjes</t>
  </si>
  <si>
    <t>Plusvlera nga shitja  e letrave me vlere te vendosjes</t>
  </si>
  <si>
    <t>Minusvlerat nga shitja e letrave me vlere te vendosjes</t>
  </si>
  <si>
    <t>Te ardhuar dhe shpenzime nga interesi</t>
  </si>
  <si>
    <t>Te ardhurat nga interesi</t>
  </si>
  <si>
    <t>Fitime (humbje) nga kursi I kembimit</t>
  </si>
  <si>
    <t>Fitime nga shkembimet valutore</t>
  </si>
  <si>
    <t>Humbje nga shkembimet valutore</t>
  </si>
  <si>
    <t>Te ardhura dhe shpenzimet te tjera financiare</t>
  </si>
  <si>
    <t>Te ardhura financiare te tjera</t>
  </si>
  <si>
    <t>Totali I te ardhurave dhe shpenzimeve te tjera financiare</t>
  </si>
  <si>
    <t>Te ardhura dhe shpenzime te jashtezakonshme</t>
  </si>
  <si>
    <t>Demshperblime te tjera</t>
  </si>
  <si>
    <t>Te ardhura nga veprimtarite e mbyllura dhe ndryshime te tjera te strategjise</t>
  </si>
  <si>
    <t>Fitime me gabime te lejuara ne ushtrimet paraardhes</t>
  </si>
  <si>
    <t>Te ardhura te tjera</t>
  </si>
  <si>
    <t>Tregeti e pergjithshme</t>
  </si>
  <si>
    <t>Tatim Fitimi</t>
  </si>
  <si>
    <t>Të ardhura dhe shpenzime të tjera financiare (kamat vonese)</t>
  </si>
  <si>
    <t>Shpenzime nga fatkeqesi te ndryshme</t>
  </si>
  <si>
    <t>Shpenzime per shpronesime dhe masa te tjera te autoriteteve shteterore</t>
  </si>
  <si>
    <t>Shpenzime nga ndryshime te strategjise (mbyllje e veprimtarise etj.)</t>
  </si>
  <si>
    <t>Humbje nga gabime te lejuara ne ushtrimet paraardhese</t>
  </si>
  <si>
    <t xml:space="preserve">Te tjera </t>
  </si>
  <si>
    <t>Fitimet (humbjet) e vitit ushtrimor (BRUTO)</t>
  </si>
  <si>
    <t>Tatime mbi fitimin</t>
  </si>
  <si>
    <t>Fitimet (humbjet) e vitit ushtrimor (NETO)</t>
  </si>
  <si>
    <t>Fitimet (humbjet e vitit ushtrimor (FITIMI SIPAS BILANCIT)</t>
  </si>
  <si>
    <t>77-67</t>
  </si>
  <si>
    <t>Demshperblime dhe rikuperime per demtimet nga fatkeqesite</t>
  </si>
  <si>
    <t xml:space="preserve">      Te drejta dhe detyrime ndaj pjestareve te grupit</t>
  </si>
  <si>
    <t xml:space="preserve">      Te drejta dhe detyrime ndaj ortak/aksioner</t>
  </si>
  <si>
    <t xml:space="preserve">      Divident per tu paguar</t>
  </si>
  <si>
    <t xml:space="preserve">      Mobilje dhe paisje pune</t>
  </si>
  <si>
    <t xml:space="preserve">      Paisje informatike</t>
  </si>
  <si>
    <t xml:space="preserve">      Te tjera</t>
  </si>
  <si>
    <t xml:space="preserve">      Zhvleresim per te tjera aktive fatgjate materiale</t>
  </si>
  <si>
    <t>Te punesuar mesatarisht per vitin 2012:</t>
  </si>
  <si>
    <t>Viti 2012</t>
  </si>
  <si>
    <t>INVENTARI I LLOGARIVE BANKARE  2012</t>
  </si>
  <si>
    <t>Pozicioni ne 31 Dhjetor 2012</t>
  </si>
  <si>
    <t>Rezerva per investime</t>
  </si>
  <si>
    <t xml:space="preserve">      Amortizim per te tjera aktive afatgjata materiale</t>
  </si>
  <si>
    <t>Totali 5</t>
  </si>
  <si>
    <t>Totali 8</t>
  </si>
  <si>
    <t>Totali 9</t>
  </si>
  <si>
    <t>Totali 10</t>
  </si>
  <si>
    <t>Totali 11</t>
  </si>
  <si>
    <t>Totali 18</t>
  </si>
  <si>
    <t xml:space="preserve">FORMULAR I DEKLARIMIT DHE </t>
  </si>
  <si>
    <t>Numri I Vendosjes se Dokumentit (NVD)</t>
  </si>
  <si>
    <t>PAGESES SE TATIMIT MBI FITIMIN</t>
  </si>
  <si>
    <t>( Vetem per perdorim zyrtar )</t>
  </si>
  <si>
    <t>(2) Periudha Tatimore</t>
  </si>
  <si>
    <t>(1) Numeri Serial</t>
  </si>
  <si>
    <t>Numri Indentifikus I Personit teTatushem( NIPT ) :</t>
  </si>
  <si>
    <t>3)</t>
  </si>
  <si>
    <t>Emri Tregetar I Personit te Tatushem:</t>
  </si>
  <si>
    <t>4)</t>
  </si>
  <si>
    <t>Emeri Mbiemeri personit Fizik:</t>
  </si>
  <si>
    <t>5)</t>
  </si>
  <si>
    <t>Adresa :</t>
  </si>
  <si>
    <t>6)</t>
  </si>
  <si>
    <t>Qyteti/Komuna/Rrethi:</t>
  </si>
  <si>
    <t>Numuri Telefonit :</t>
  </si>
  <si>
    <t>7)</t>
  </si>
  <si>
    <t>lajmeroni ne se informacioni eshte jo i  plote ose ka ndryshuar</t>
  </si>
  <si>
    <t>Nga 01.01.2013</t>
  </si>
  <si>
    <t>Deri 31.12.2013</t>
  </si>
  <si>
    <t>Data e plotësimit të PF     _____.03.2014</t>
  </si>
  <si>
    <t>PASQYRA E LLOGARITJES SE AMORTIZIMIT TE AKTIVEVE PER VITIN  2013</t>
  </si>
  <si>
    <t>NDRYSHIME GJATE VITIT   2013</t>
  </si>
  <si>
    <t>Aktivet Afatgjata Materiale  me vlere fillestare   2013</t>
  </si>
  <si>
    <t>01.01.2013</t>
  </si>
  <si>
    <t>31.12.2013</t>
  </si>
  <si>
    <t>Amortizimi A.A.Materiale   2013</t>
  </si>
  <si>
    <t>Vlera Kontabel Neto e A.A.Materiale  2013</t>
  </si>
  <si>
    <t>Viti 2013</t>
  </si>
  <si>
    <t>INVENTARI I AUTOMJETEVE NE PRONESI PER VITIN 2013</t>
  </si>
  <si>
    <t>Pozicioni me 31 Dhjetor  2011</t>
  </si>
  <si>
    <t>Pozicioni ne 31 Dhjetor 2013</t>
  </si>
  <si>
    <t>Tatime dhe taksa</t>
  </si>
  <si>
    <t>NIPT          K62717619L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</si>
</sst>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;[Red]0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d/m;@"/>
  </numFmts>
  <fonts count="7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2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 Rounded MT Bold"/>
      <family val="2"/>
    </font>
    <font>
      <i/>
      <sz val="8"/>
      <name val="Arial"/>
      <family val="0"/>
    </font>
    <font>
      <sz val="6"/>
      <name val="Arial"/>
      <family val="0"/>
    </font>
    <font>
      <sz val="10"/>
      <name val="Webdings"/>
      <family val="1"/>
    </font>
    <font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color indexed="10"/>
      <name val="Arial"/>
      <family val="2"/>
    </font>
    <font>
      <i/>
      <sz val="11"/>
      <name val="Arial"/>
      <family val="0"/>
    </font>
    <font>
      <i/>
      <sz val="10"/>
      <name val="Monotype Corsiva"/>
      <family val="4"/>
    </font>
    <font>
      <u val="single"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sz val="18"/>
      <name val="Arial"/>
      <family val="0"/>
    </font>
    <font>
      <i/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7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/>
    </xf>
    <xf numFmtId="0" fontId="1" fillId="34" borderId="25" xfId="0" applyFont="1" applyFill="1" applyBorder="1" applyAlignment="1">
      <alignment horizontal="right"/>
    </xf>
    <xf numFmtId="0" fontId="1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3" xfId="0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34" borderId="29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" fontId="3" fillId="33" borderId="23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" fontId="3" fillId="34" borderId="24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1" fontId="1" fillId="34" borderId="24" xfId="0" applyNumberFormat="1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3" fillId="0" borderId="3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1" fontId="6" fillId="34" borderId="24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1" fontId="3" fillId="33" borderId="37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/>
    </xf>
    <xf numFmtId="0" fontId="6" fillId="34" borderId="25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36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41" xfId="0" applyFont="1" applyBorder="1" applyAlignment="1">
      <alignment/>
    </xf>
    <xf numFmtId="0" fontId="0" fillId="0" borderId="0" xfId="0" applyFont="1" applyBorder="1" applyAlignment="1">
      <alignment/>
    </xf>
    <xf numFmtId="1" fontId="3" fillId="34" borderId="2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1" xfId="0" applyNumberFormat="1" applyFont="1" applyFill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44" xfId="0" applyFont="1" applyBorder="1" applyAlignment="1">
      <alignment horizontal="center"/>
    </xf>
    <xf numFmtId="3" fontId="13" fillId="0" borderId="23" xfId="0" applyNumberFormat="1" applyFont="1" applyBorder="1" applyAlignment="1">
      <alignment horizontal="right"/>
    </xf>
    <xf numFmtId="3" fontId="13" fillId="0" borderId="45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right"/>
    </xf>
    <xf numFmtId="0" fontId="13" fillId="0" borderId="35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/>
    </xf>
    <xf numFmtId="0" fontId="1" fillId="0" borderId="24" xfId="0" applyFont="1" applyBorder="1" applyAlignment="1">
      <alignment horizontal="center"/>
    </xf>
    <xf numFmtId="4" fontId="13" fillId="0" borderId="47" xfId="0" applyNumberFormat="1" applyFont="1" applyBorder="1" applyAlignment="1">
      <alignment horizontal="right"/>
    </xf>
    <xf numFmtId="4" fontId="13" fillId="0" borderId="45" xfId="0" applyNumberFormat="1" applyFont="1" applyBorder="1" applyAlignment="1">
      <alignment horizontal="right"/>
    </xf>
    <xf numFmtId="4" fontId="13" fillId="0" borderId="46" xfId="0" applyNumberFormat="1" applyFont="1" applyBorder="1" applyAlignment="1">
      <alignment horizontal="right"/>
    </xf>
    <xf numFmtId="0" fontId="13" fillId="0" borderId="48" xfId="0" applyFont="1" applyBorder="1" applyAlignment="1">
      <alignment horizontal="center"/>
    </xf>
    <xf numFmtId="4" fontId="13" fillId="0" borderId="49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1" fillId="0" borderId="5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1" fillId="0" borderId="47" xfId="0" applyNumberFormat="1" applyFont="1" applyBorder="1" applyAlignment="1">
      <alignment horizontal="right"/>
    </xf>
    <xf numFmtId="9" fontId="1" fillId="0" borderId="4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9" fontId="31" fillId="35" borderId="22" xfId="0" applyNumberFormat="1" applyFont="1" applyFill="1" applyBorder="1" applyAlignment="1">
      <alignment horizontal="center" vertical="center" wrapText="1"/>
    </xf>
    <xf numFmtId="3" fontId="31" fillId="35" borderId="2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33" fillId="35" borderId="54" xfId="0" applyNumberFormat="1" applyFont="1" applyFill="1" applyBorder="1" applyAlignment="1">
      <alignment horizontal="center" vertical="center" wrapText="1"/>
    </xf>
    <xf numFmtId="1" fontId="33" fillId="35" borderId="26" xfId="0" applyNumberFormat="1" applyFont="1" applyFill="1" applyBorder="1" applyAlignment="1">
      <alignment horizontal="center" vertical="center" wrapText="1"/>
    </xf>
    <xf numFmtId="1" fontId="33" fillId="35" borderId="26" xfId="0" applyNumberFormat="1" applyFont="1" applyFill="1" applyBorder="1" applyAlignment="1">
      <alignment vertical="center" wrapText="1"/>
    </xf>
    <xf numFmtId="1" fontId="33" fillId="35" borderId="55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86" fontId="14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37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/>
    </xf>
    <xf numFmtId="3" fontId="7" fillId="0" borderId="48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186" fontId="8" fillId="0" borderId="42" xfId="0" applyNumberFormat="1" applyFont="1" applyFill="1" applyBorder="1" applyAlignment="1">
      <alignment horizontal="center"/>
    </xf>
    <xf numFmtId="186" fontId="8" fillId="0" borderId="57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1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49" fontId="34" fillId="0" borderId="38" xfId="0" applyNumberFormat="1" applyFont="1" applyFill="1" applyBorder="1" applyAlignment="1">
      <alignment horizontal="center"/>
    </xf>
    <xf numFmtId="49" fontId="34" fillId="0" borderId="35" xfId="0" applyNumberFormat="1" applyFont="1" applyFill="1" applyBorder="1" applyAlignment="1">
      <alignment horizontal="center"/>
    </xf>
    <xf numFmtId="49" fontId="34" fillId="0" borderId="5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" fontId="9" fillId="0" borderId="59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4" fontId="9" fillId="0" borderId="53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65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" fontId="9" fillId="0" borderId="42" xfId="0" applyNumberFormat="1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" fillId="0" borderId="69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6" fillId="0" borderId="0" xfId="0" applyFont="1" applyBorder="1" applyAlignment="1">
      <alignment/>
    </xf>
    <xf numFmtId="4" fontId="9" fillId="0" borderId="69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61" xfId="0" applyNumberFormat="1" applyFont="1" applyBorder="1" applyAlignment="1">
      <alignment horizontal="right"/>
    </xf>
    <xf numFmtId="4" fontId="9" fillId="0" borderId="65" xfId="0" applyNumberFormat="1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4" fontId="9" fillId="0" borderId="57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0" fontId="28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0" fillId="0" borderId="10" xfId="44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44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16" fillId="0" borderId="0" xfId="0" applyFont="1" applyAlignment="1">
      <alignment/>
    </xf>
    <xf numFmtId="2" fontId="39" fillId="0" borderId="0" xfId="58" applyNumberFormat="1" applyFont="1" applyBorder="1" applyAlignment="1">
      <alignment wrapText="1"/>
      <protection/>
    </xf>
    <xf numFmtId="0" fontId="3" fillId="0" borderId="22" xfId="58" applyFont="1" applyBorder="1" applyAlignment="1">
      <alignment horizontal="center"/>
      <protection/>
    </xf>
    <xf numFmtId="2" fontId="40" fillId="0" borderId="15" xfId="58" applyNumberFormat="1" applyFont="1" applyBorder="1" applyAlignment="1">
      <alignment horizontal="center" wrapText="1"/>
      <protection/>
    </xf>
    <xf numFmtId="0" fontId="19" fillId="0" borderId="26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/>
      <protection/>
    </xf>
    <xf numFmtId="0" fontId="0" fillId="0" borderId="2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/>
      <protection/>
    </xf>
    <xf numFmtId="0" fontId="3" fillId="0" borderId="20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wrapText="1"/>
      <protection/>
    </xf>
    <xf numFmtId="0" fontId="2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23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0" fontId="2" fillId="0" borderId="22" xfId="58" applyFont="1" applyBorder="1">
      <alignment/>
      <protection/>
    </xf>
    <xf numFmtId="2" fontId="40" fillId="0" borderId="22" xfId="58" applyNumberFormat="1" applyFont="1" applyBorder="1" applyAlignment="1">
      <alignment horizontal="center" wrapText="1"/>
      <protection/>
    </xf>
    <xf numFmtId="0" fontId="19" fillId="0" borderId="0" xfId="58" applyFont="1" applyBorder="1" applyAlignment="1">
      <alignment horizontal="lef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26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7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71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34" borderId="72" xfId="0" applyNumberFormat="1" applyFont="1" applyFill="1" applyBorder="1" applyAlignment="1">
      <alignment/>
    </xf>
    <xf numFmtId="4" fontId="0" fillId="0" borderId="7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1" fillId="34" borderId="72" xfId="0" applyNumberFormat="1" applyFont="1" applyFill="1" applyBorder="1" applyAlignment="1">
      <alignment/>
    </xf>
    <xf numFmtId="4" fontId="0" fillId="0" borderId="64" xfId="0" applyNumberFormat="1" applyBorder="1" applyAlignment="1">
      <alignment/>
    </xf>
    <xf numFmtId="4" fontId="1" fillId="0" borderId="50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43" xfId="0" applyNumberForma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" fontId="1" fillId="34" borderId="47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56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3" fillId="0" borderId="65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33" borderId="21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9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33" borderId="16" xfId="0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13" fillId="33" borderId="16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4" fontId="0" fillId="0" borderId="10" xfId="58" applyNumberFormat="1" applyFont="1" applyBorder="1" applyAlignment="1">
      <alignment horizontal="right"/>
      <protection/>
    </xf>
    <xf numFmtId="4" fontId="3" fillId="0" borderId="10" xfId="58" applyNumberFormat="1" applyFont="1" applyBorder="1" applyAlignment="1">
      <alignment horizontal="right"/>
      <protection/>
    </xf>
    <xf numFmtId="0" fontId="0" fillId="0" borderId="10" xfId="59" applyFont="1" applyFill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58" applyFont="1" applyBorder="1" applyAlignment="1">
      <alignment horizontal="left"/>
      <protection/>
    </xf>
    <xf numFmtId="4" fontId="0" fillId="0" borderId="10" xfId="58" applyNumberFormat="1" applyFont="1" applyBorder="1" applyAlignment="1">
      <alignment horizontal="right" wrapText="1"/>
      <protection/>
    </xf>
    <xf numFmtId="1" fontId="3" fillId="0" borderId="10" xfId="58" applyNumberFormat="1" applyFont="1" applyBorder="1" applyAlignment="1">
      <alignment horizontal="right"/>
      <protection/>
    </xf>
    <xf numFmtId="0" fontId="30" fillId="0" borderId="0" xfId="0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7" fillId="33" borderId="2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30" fillId="33" borderId="0" xfId="0" applyFont="1" applyFill="1" applyAlignment="1">
      <alignment horizontal="center"/>
    </xf>
    <xf numFmtId="14" fontId="16" fillId="33" borderId="0" xfId="0" applyNumberFormat="1" applyFont="1" applyFill="1" applyBorder="1" applyAlignment="1">
      <alignment/>
    </xf>
    <xf numFmtId="0" fontId="42" fillId="0" borderId="0" xfId="0" applyFont="1" applyAlignment="1">
      <alignment horizontal="left" vertical="center"/>
    </xf>
    <xf numFmtId="3" fontId="0" fillId="33" borderId="23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3" fillId="0" borderId="2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3" fontId="23" fillId="0" borderId="24" xfId="44" applyNumberFormat="1" applyFont="1" applyBorder="1" applyAlignment="1">
      <alignment vertical="center"/>
    </xf>
    <xf numFmtId="3" fontId="23" fillId="0" borderId="47" xfId="44" applyNumberFormat="1" applyFont="1" applyBorder="1" applyAlignment="1">
      <alignment vertical="center"/>
    </xf>
    <xf numFmtId="0" fontId="0" fillId="0" borderId="10" xfId="58" applyFont="1" applyFill="1" applyBorder="1" applyAlignment="1">
      <alignment horizontal="center"/>
      <protection/>
    </xf>
    <xf numFmtId="0" fontId="3" fillId="0" borderId="10" xfId="58" applyFont="1" applyBorder="1">
      <alignment/>
      <protection/>
    </xf>
    <xf numFmtId="0" fontId="0" fillId="0" borderId="10" xfId="58" applyFont="1" applyBorder="1">
      <alignment/>
      <protection/>
    </xf>
    <xf numFmtId="0" fontId="2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4" fontId="3" fillId="0" borderId="10" xfId="58" applyNumberFormat="1" applyFont="1" applyFill="1" applyBorder="1" applyAlignment="1">
      <alignment horizontal="right"/>
      <protection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1" fillId="36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1" fontId="24" fillId="36" borderId="1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0" fontId="9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4" fontId="7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4" fontId="6" fillId="36" borderId="0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4" fontId="3" fillId="36" borderId="17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1" fontId="9" fillId="36" borderId="0" xfId="0" applyNumberFormat="1" applyFont="1" applyFill="1" applyAlignment="1">
      <alignment/>
    </xf>
    <xf numFmtId="0" fontId="9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0" fontId="23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14" fillId="36" borderId="17" xfId="0" applyFon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3" fontId="3" fillId="36" borderId="10" xfId="0" applyNumberFormat="1" applyFont="1" applyFill="1" applyBorder="1" applyAlignment="1">
      <alignment/>
    </xf>
    <xf numFmtId="0" fontId="0" fillId="36" borderId="22" xfId="0" applyFill="1" applyBorder="1" applyAlignment="1">
      <alignment wrapText="1"/>
    </xf>
    <xf numFmtId="0" fontId="13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4" fontId="7" fillId="36" borderId="1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4" fontId="7" fillId="36" borderId="0" xfId="0" applyNumberFormat="1" applyFont="1" applyFill="1" applyBorder="1" applyAlignment="1">
      <alignment/>
    </xf>
    <xf numFmtId="0" fontId="30" fillId="36" borderId="0" xfId="0" applyFont="1" applyFill="1" applyBorder="1" applyAlignment="1">
      <alignment/>
    </xf>
    <xf numFmtId="0" fontId="16" fillId="33" borderId="18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30" fillId="36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" fontId="43" fillId="36" borderId="0" xfId="0" applyNumberFormat="1" applyFont="1" applyFill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37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58" applyFont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center" wrapText="1"/>
      <protection/>
    </xf>
    <xf numFmtId="0" fontId="0" fillId="0" borderId="20" xfId="58" applyFont="1" applyBorder="1" applyAlignment="1">
      <alignment horizontal="center" wrapText="1"/>
      <protection/>
    </xf>
    <xf numFmtId="2" fontId="3" fillId="0" borderId="16" xfId="58" applyNumberFormat="1" applyFont="1" applyBorder="1" applyAlignment="1">
      <alignment horizontal="center" wrapText="1"/>
      <protection/>
    </xf>
    <xf numFmtId="2" fontId="3" fillId="0" borderId="18" xfId="58" applyNumberFormat="1" applyFont="1" applyBorder="1" applyAlignment="1">
      <alignment horizontal="center" wrapText="1"/>
      <protection/>
    </xf>
    <xf numFmtId="2" fontId="3" fillId="0" borderId="20" xfId="58" applyNumberFormat="1" applyFont="1" applyBorder="1" applyAlignment="1">
      <alignment horizontal="center" wrapText="1"/>
      <protection/>
    </xf>
    <xf numFmtId="2" fontId="40" fillId="0" borderId="0" xfId="58" applyNumberFormat="1" applyFont="1" applyBorder="1" applyAlignment="1">
      <alignment horizontal="center" wrapText="1"/>
      <protection/>
    </xf>
    <xf numFmtId="2" fontId="40" fillId="0" borderId="15" xfId="58" applyNumberFormat="1" applyFont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 wrapText="1"/>
      <protection/>
    </xf>
    <xf numFmtId="0" fontId="16" fillId="0" borderId="20" xfId="58" applyFont="1" applyBorder="1" applyAlignment="1">
      <alignment horizontal="left" wrapText="1"/>
      <protection/>
    </xf>
    <xf numFmtId="0" fontId="16" fillId="0" borderId="10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/>
      <protection/>
    </xf>
    <xf numFmtId="0" fontId="40" fillId="0" borderId="11" xfId="58" applyFont="1" applyBorder="1" applyAlignment="1">
      <alignment horizontal="center" wrapText="1"/>
      <protection/>
    </xf>
    <xf numFmtId="0" fontId="40" fillId="0" borderId="12" xfId="58" applyFont="1" applyBorder="1" applyAlignment="1">
      <alignment horizontal="center" wrapText="1"/>
      <protection/>
    </xf>
    <xf numFmtId="0" fontId="40" fillId="0" borderId="13" xfId="58" applyFont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0" fontId="16" fillId="0" borderId="10" xfId="59" applyFont="1" applyFill="1" applyBorder="1" applyAlignment="1">
      <alignment horizontal="left" wrapText="1"/>
      <protection/>
    </xf>
    <xf numFmtId="0" fontId="16" fillId="0" borderId="10" xfId="58" applyFont="1" applyBorder="1" applyAlignment="1">
      <alignment horizontal="left"/>
      <protection/>
    </xf>
    <xf numFmtId="0" fontId="3" fillId="0" borderId="10" xfId="58" applyFont="1" applyBorder="1" applyAlignment="1">
      <alignment horizontal="left"/>
      <protection/>
    </xf>
    <xf numFmtId="0" fontId="13" fillId="0" borderId="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7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7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7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6" fillId="33" borderId="64" xfId="0" applyNumberFormat="1" applyFon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 vertical="center" textRotation="90" wrapText="1"/>
    </xf>
    <xf numFmtId="49" fontId="31" fillId="35" borderId="22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49" fontId="31" fillId="35" borderId="38" xfId="0" applyNumberFormat="1" applyFont="1" applyFill="1" applyBorder="1" applyAlignment="1">
      <alignment horizontal="center" wrapText="1"/>
    </xf>
    <xf numFmtId="49" fontId="31" fillId="35" borderId="35" xfId="0" applyNumberFormat="1" applyFont="1" applyFill="1" applyBorder="1" applyAlignment="1">
      <alignment horizontal="center" wrapText="1"/>
    </xf>
    <xf numFmtId="49" fontId="31" fillId="35" borderId="81" xfId="0" applyNumberFormat="1" applyFont="1" applyFill="1" applyBorder="1" applyAlignment="1">
      <alignment horizontal="center" wrapText="1"/>
    </xf>
    <xf numFmtId="49" fontId="31" fillId="35" borderId="37" xfId="0" applyNumberFormat="1" applyFont="1" applyFill="1" applyBorder="1" applyAlignment="1">
      <alignment horizontal="center" wrapText="1"/>
    </xf>
    <xf numFmtId="49" fontId="31" fillId="35" borderId="10" xfId="0" applyNumberFormat="1" applyFont="1" applyFill="1" applyBorder="1" applyAlignment="1">
      <alignment horizontal="center" wrapText="1"/>
    </xf>
    <xf numFmtId="49" fontId="31" fillId="35" borderId="22" xfId="0" applyNumberFormat="1" applyFont="1" applyFill="1" applyBorder="1" applyAlignment="1">
      <alignment horizontal="center" wrapText="1"/>
    </xf>
    <xf numFmtId="49" fontId="32" fillId="35" borderId="37" xfId="0" applyNumberFormat="1" applyFont="1" applyFill="1" applyBorder="1" applyAlignment="1">
      <alignment horizontal="center" vertical="center" wrapText="1"/>
    </xf>
    <xf numFmtId="49" fontId="31" fillId="35" borderId="46" xfId="0" applyNumberFormat="1" applyFont="1" applyFill="1" applyBorder="1" applyAlignment="1">
      <alignment horizontal="center" vertical="center" textRotation="90" wrapText="1"/>
    </xf>
    <xf numFmtId="49" fontId="31" fillId="35" borderId="82" xfId="0" applyNumberFormat="1" applyFont="1" applyFill="1" applyBorder="1" applyAlignment="1">
      <alignment horizontal="center" vertical="center" textRotation="90" wrapText="1"/>
    </xf>
    <xf numFmtId="3" fontId="32" fillId="35" borderId="37" xfId="0" applyNumberFormat="1" applyFont="1" applyFill="1" applyBorder="1" applyAlignment="1">
      <alignment horizontal="center" vertical="center" wrapText="1"/>
    </xf>
    <xf numFmtId="3" fontId="32" fillId="35" borderId="56" xfId="0" applyNumberFormat="1" applyFont="1" applyFill="1" applyBorder="1" applyAlignment="1">
      <alignment horizontal="center" vertical="center" wrapText="1"/>
    </xf>
    <xf numFmtId="1" fontId="31" fillId="35" borderId="10" xfId="0" applyNumberFormat="1" applyFont="1" applyFill="1" applyBorder="1" applyAlignment="1">
      <alignment horizontal="center" vertical="center" wrapText="1"/>
    </xf>
    <xf numFmtId="3" fontId="31" fillId="35" borderId="10" xfId="0" applyNumberFormat="1" applyFont="1" applyFill="1" applyBorder="1" applyAlignment="1">
      <alignment horizontal="center" vertical="center" wrapText="1"/>
    </xf>
    <xf numFmtId="3" fontId="31" fillId="35" borderId="22" xfId="0" applyNumberFormat="1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80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85725</xdr:rowOff>
    </xdr:from>
    <xdr:to>
      <xdr:col>1</xdr:col>
      <xdr:colOff>304800</xdr:colOff>
      <xdr:row>8</xdr:row>
      <xdr:rowOff>161925</xdr:rowOff>
    </xdr:to>
    <xdr:pic>
      <xdr:nvPicPr>
        <xdr:cNvPr id="1" name="Picture 5" descr="stem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52475"/>
          <a:ext cx="352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28575</xdr:rowOff>
    </xdr:from>
    <xdr:to>
      <xdr:col>1</xdr:col>
      <xdr:colOff>504825</xdr:colOff>
      <xdr:row>8</xdr:row>
      <xdr:rowOff>200025</xdr:rowOff>
    </xdr:to>
    <xdr:sp>
      <xdr:nvSpPr>
        <xdr:cNvPr id="2" name="WordArt 6"/>
        <xdr:cNvSpPr>
          <a:spLocks/>
        </xdr:cNvSpPr>
      </xdr:nvSpPr>
      <xdr:spPr>
        <a:xfrm>
          <a:off x="238125" y="695325"/>
          <a:ext cx="704850" cy="600075"/>
        </a:xfrm>
        <a:prstGeom prst="rect"/>
        <a:noFill/>
      </xdr:spPr>
      <xdr:txBody>
        <a:bodyPr fromWordArt="1" wrap="none" lIns="91440" tIns="45720" rIns="91440" bIns="45720">
          <a:prstTxWarp prst="textCircleCurve">
            <a:avLst>
              <a:gd name="adj" fmla="val -54311481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REPUBLIKA E SHQIPERISE  MINISTRIA E FINANCAVE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TARE%20TE%20NDRYSHEM%20Agrotec-2%20shpk%202013%20G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T"/>
      <sheetName val="INTESA (ALL)"/>
      <sheetName val="RAIFFEISEN (ALL)"/>
      <sheetName val="BLERJ. BRENDA VENDIT"/>
      <sheetName val="Centralizatori 2013"/>
      <sheetName val="DITARI I SHITJEVE"/>
      <sheetName val="DITARI I ARKES"/>
      <sheetName val="Veprime te Ndryshme"/>
      <sheetName val="AMORTIZIM inst. paj. "/>
      <sheetName val="INV materiale"/>
      <sheetName val="INV mallra"/>
    </sheetNames>
    <sheetDataSet>
      <sheetData sheetId="4">
        <row r="55">
          <cell r="K55">
            <v>1895596.38</v>
          </cell>
          <cell r="N55">
            <v>2511441.6666666665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tabSelected="1" view="pageBreakPreview" zoomScaleSheetLayoutView="100" zoomScalePageLayoutView="0" workbookViewId="0" topLeftCell="A10">
      <selection activeCell="J26" sqref="J26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35.00390625" style="0" customWidth="1"/>
    <col min="4" max="4" width="1.7109375" style="0" customWidth="1"/>
    <col min="5" max="5" width="0.13671875" style="0" hidden="1" customWidth="1"/>
    <col min="6" max="6" width="1.1484375" style="0" customWidth="1"/>
    <col min="7" max="7" width="1.7109375" style="0" customWidth="1"/>
    <col min="8" max="8" width="2.28125" style="0" customWidth="1"/>
    <col min="9" max="9" width="13.421875" style="0" customWidth="1"/>
    <col min="11" max="11" width="4.8515625" style="0" customWidth="1"/>
    <col min="12" max="12" width="10.57421875" style="0" customWidth="1"/>
    <col min="13" max="13" width="4.28125" style="0" customWidth="1"/>
    <col min="14" max="14" width="3.00390625" style="0" customWidth="1"/>
  </cols>
  <sheetData>
    <row r="1" spans="1:13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8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ht="39" customHeight="1">
      <c r="A6" s="26"/>
      <c r="B6" s="27"/>
      <c r="C6" s="642" t="s">
        <v>489</v>
      </c>
      <c r="D6" s="642"/>
      <c r="E6" s="642"/>
      <c r="F6" s="642"/>
      <c r="G6" s="642"/>
      <c r="H6" s="642"/>
      <c r="I6" s="642"/>
      <c r="J6" s="642"/>
      <c r="K6" s="642"/>
      <c r="L6" s="642"/>
      <c r="M6" s="29"/>
    </row>
    <row r="7" spans="1:13" ht="12.75">
      <c r="A7" s="26"/>
      <c r="B7" s="27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31"/>
    </row>
    <row r="8" spans="1:13" ht="12.75">
      <c r="A8" s="26"/>
      <c r="B8" s="27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ht="12.75">
      <c r="A9" s="26"/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ht="12.75">
      <c r="A10" s="26"/>
      <c r="B10" s="643" t="s">
        <v>490</v>
      </c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31"/>
    </row>
    <row r="11" spans="1:13" ht="12.75">
      <c r="A11" s="26"/>
      <c r="B11" s="27"/>
      <c r="C11" s="643" t="s">
        <v>491</v>
      </c>
      <c r="D11" s="643"/>
      <c r="E11" s="643"/>
      <c r="F11" s="643"/>
      <c r="G11" s="643"/>
      <c r="H11" s="643"/>
      <c r="I11" s="643"/>
      <c r="J11" s="643"/>
      <c r="K11" s="643"/>
      <c r="L11" s="643"/>
      <c r="M11" s="31"/>
    </row>
    <row r="12" spans="1:13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2.7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ht="12.7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ht="44.25" customHeight="1">
      <c r="A17" s="639" t="s">
        <v>1051</v>
      </c>
      <c r="B17" s="640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1"/>
    </row>
    <row r="18" spans="1:13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ht="12.7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12.7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ht="12.75">
      <c r="A25" s="26"/>
      <c r="B25" s="32"/>
      <c r="C25" s="635" t="s">
        <v>485</v>
      </c>
      <c r="D25" s="636"/>
      <c r="E25" s="637"/>
      <c r="F25" s="25"/>
      <c r="G25" s="27"/>
      <c r="H25" s="23"/>
      <c r="I25" s="636" t="s">
        <v>486</v>
      </c>
      <c r="J25" s="636"/>
      <c r="K25" s="636"/>
      <c r="L25" s="25"/>
      <c r="M25" s="28"/>
    </row>
    <row r="26" spans="1:13" ht="7.5" customHeight="1">
      <c r="A26" s="26"/>
      <c r="B26" s="26"/>
      <c r="C26" s="27"/>
      <c r="D26" s="27"/>
      <c r="E26" s="27"/>
      <c r="F26" s="28"/>
      <c r="G26" s="27"/>
      <c r="H26" s="26"/>
      <c r="I26" s="27"/>
      <c r="J26" s="27"/>
      <c r="K26" s="27"/>
      <c r="L26" s="28"/>
      <c r="M26" s="28"/>
    </row>
    <row r="27" spans="1:13" ht="15" customHeight="1">
      <c r="A27" s="26"/>
      <c r="B27" s="26"/>
      <c r="C27" s="27"/>
      <c r="D27" s="27"/>
      <c r="E27" s="27"/>
      <c r="F27" s="28"/>
      <c r="G27" s="27"/>
      <c r="H27" s="26"/>
      <c r="I27" s="27"/>
      <c r="J27" s="33" t="s">
        <v>482</v>
      </c>
      <c r="K27" s="645" t="s">
        <v>483</v>
      </c>
      <c r="L27" s="646"/>
      <c r="M27" s="35"/>
    </row>
    <row r="28" spans="1:13" ht="21.75" customHeight="1">
      <c r="A28" s="26"/>
      <c r="B28" s="26" t="s">
        <v>479</v>
      </c>
      <c r="C28" s="36" t="s">
        <v>739</v>
      </c>
      <c r="D28" s="644"/>
      <c r="E28" s="647"/>
      <c r="F28" s="28"/>
      <c r="G28" s="27"/>
      <c r="H28" s="26" t="s">
        <v>479</v>
      </c>
      <c r="I28" s="27" t="s">
        <v>481</v>
      </c>
      <c r="J28" s="27"/>
      <c r="K28" s="34"/>
      <c r="L28" s="35"/>
      <c r="M28" s="35"/>
    </row>
    <row r="29" spans="1:13" ht="18.75" customHeight="1">
      <c r="A29" s="26"/>
      <c r="B29" s="26" t="s">
        <v>479</v>
      </c>
      <c r="C29" s="37" t="s">
        <v>1320</v>
      </c>
      <c r="D29" s="638"/>
      <c r="E29" s="638"/>
      <c r="F29" s="28"/>
      <c r="G29" s="27"/>
      <c r="H29" s="26"/>
      <c r="I29" s="27"/>
      <c r="J29" s="33" t="s">
        <v>482</v>
      </c>
      <c r="K29" s="645" t="s">
        <v>487</v>
      </c>
      <c r="L29" s="646"/>
      <c r="M29" s="35"/>
    </row>
    <row r="30" spans="1:13" ht="18.75" customHeight="1">
      <c r="A30" s="26"/>
      <c r="B30" s="26" t="s">
        <v>479</v>
      </c>
      <c r="C30" s="37" t="s">
        <v>1036</v>
      </c>
      <c r="D30" s="638"/>
      <c r="E30" s="638"/>
      <c r="F30" s="28"/>
      <c r="G30" s="27"/>
      <c r="H30" s="26" t="s">
        <v>479</v>
      </c>
      <c r="I30" s="38" t="s">
        <v>574</v>
      </c>
      <c r="J30" s="38"/>
      <c r="K30" s="38"/>
      <c r="L30" s="39"/>
      <c r="M30" s="28"/>
    </row>
    <row r="31" spans="1:13" ht="18" customHeight="1">
      <c r="A31" s="26"/>
      <c r="B31" s="26" t="s">
        <v>479</v>
      </c>
      <c r="C31" s="37" t="s">
        <v>1037</v>
      </c>
      <c r="D31" s="37"/>
      <c r="E31" s="37"/>
      <c r="F31" s="28"/>
      <c r="G31" s="27"/>
      <c r="H31" s="26" t="s">
        <v>479</v>
      </c>
      <c r="I31" s="40" t="s">
        <v>484</v>
      </c>
      <c r="J31" s="40"/>
      <c r="K31" s="40"/>
      <c r="L31" s="41"/>
      <c r="M31" s="28"/>
    </row>
    <row r="32" spans="1:13" ht="19.5" customHeight="1">
      <c r="A32" s="26"/>
      <c r="B32" s="26" t="s">
        <v>479</v>
      </c>
      <c r="C32" s="37" t="s">
        <v>480</v>
      </c>
      <c r="D32" s="37"/>
      <c r="E32" s="37"/>
      <c r="F32" s="28"/>
      <c r="G32" s="27"/>
      <c r="H32" s="26" t="s">
        <v>479</v>
      </c>
      <c r="I32" s="27" t="s">
        <v>488</v>
      </c>
      <c r="J32" s="27"/>
      <c r="K32" s="27"/>
      <c r="L32" s="28"/>
      <c r="M32" s="28"/>
    </row>
    <row r="33" spans="1:13" ht="24" customHeight="1">
      <c r="A33" s="26"/>
      <c r="B33" s="26" t="s">
        <v>479</v>
      </c>
      <c r="C33" s="42" t="s">
        <v>590</v>
      </c>
      <c r="D33" s="42"/>
      <c r="E33" s="42"/>
      <c r="F33" s="28"/>
      <c r="G33" s="27"/>
      <c r="H33" s="26"/>
      <c r="I33" s="43" t="s">
        <v>1305</v>
      </c>
      <c r="J33" s="470" t="s">
        <v>1306</v>
      </c>
      <c r="K33" s="44"/>
      <c r="L33" s="28"/>
      <c r="M33" s="28"/>
    </row>
    <row r="34" spans="1:13" ht="18.75" customHeight="1">
      <c r="A34" s="26"/>
      <c r="B34" s="26"/>
      <c r="C34" s="644" t="s">
        <v>1254</v>
      </c>
      <c r="D34" s="644"/>
      <c r="E34" s="644"/>
      <c r="F34" s="28"/>
      <c r="G34" s="27"/>
      <c r="H34" s="26" t="s">
        <v>479</v>
      </c>
      <c r="I34" s="38" t="s">
        <v>1307</v>
      </c>
      <c r="J34" s="38"/>
      <c r="K34" s="38"/>
      <c r="L34" s="39"/>
      <c r="M34" s="28"/>
    </row>
    <row r="35" spans="1:13" ht="12.75">
      <c r="A35" s="26"/>
      <c r="B35" s="45"/>
      <c r="C35" s="38"/>
      <c r="D35" s="38"/>
      <c r="E35" s="38"/>
      <c r="F35" s="39"/>
      <c r="G35" s="27"/>
      <c r="H35" s="45"/>
      <c r="I35" s="38"/>
      <c r="J35" s="38"/>
      <c r="K35" s="38"/>
      <c r="L35" s="39"/>
      <c r="M35" s="28"/>
    </row>
    <row r="36" spans="1:13" ht="12.7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1:13" ht="12.7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ht="12.7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13" ht="12.7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0" spans="1:13" ht="12.75">
      <c r="A40" s="4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</sheetData>
  <sheetProtection/>
  <mergeCells count="13">
    <mergeCell ref="C34:E34"/>
    <mergeCell ref="I25:K25"/>
    <mergeCell ref="K27:L27"/>
    <mergeCell ref="K29:L29"/>
    <mergeCell ref="D28:E28"/>
    <mergeCell ref="C25:E25"/>
    <mergeCell ref="D29:E29"/>
    <mergeCell ref="D30:E30"/>
    <mergeCell ref="A17:M17"/>
    <mergeCell ref="C6:L6"/>
    <mergeCell ref="C7:L7"/>
    <mergeCell ref="C11:L11"/>
    <mergeCell ref="B10:L10"/>
  </mergeCells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F29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3.140625" style="302" customWidth="1"/>
    <col min="2" max="2" width="29.8515625" style="302" customWidth="1"/>
    <col min="3" max="3" width="23.7109375" style="302" customWidth="1"/>
    <col min="4" max="4" width="18.00390625" style="302" customWidth="1"/>
    <col min="5" max="5" width="10.140625" style="302" customWidth="1"/>
    <col min="6" max="6" width="27.00390625" style="302" customWidth="1"/>
    <col min="7" max="16384" width="9.140625" style="302" customWidth="1"/>
  </cols>
  <sheetData>
    <row r="1" spans="1:6" ht="15">
      <c r="A1" s="671" t="s">
        <v>811</v>
      </c>
      <c r="B1" s="671"/>
      <c r="C1" s="671"/>
      <c r="D1" s="671"/>
      <c r="E1" s="671"/>
      <c r="F1" s="671"/>
    </row>
    <row r="2" spans="1:6" ht="18">
      <c r="A2" s="469"/>
      <c r="B2" s="469"/>
      <c r="C2" s="469"/>
      <c r="D2" s="469"/>
      <c r="E2" s="469"/>
      <c r="F2" s="469"/>
    </row>
    <row r="3" spans="1:5" ht="15">
      <c r="A3" s="672" t="s">
        <v>814</v>
      </c>
      <c r="B3" s="672"/>
      <c r="C3" s="672"/>
      <c r="D3" s="303"/>
      <c r="E3" s="303"/>
    </row>
    <row r="4" spans="1:5" ht="15">
      <c r="A4" s="672" t="s">
        <v>813</v>
      </c>
      <c r="B4" s="672"/>
      <c r="C4" s="672"/>
      <c r="D4" s="304" t="s">
        <v>655</v>
      </c>
      <c r="E4" s="303"/>
    </row>
    <row r="5" spans="1:5" ht="15">
      <c r="A5" s="672" t="s">
        <v>1048</v>
      </c>
      <c r="B5" s="672"/>
      <c r="C5" s="672"/>
      <c r="D5" s="305"/>
      <c r="E5" s="306"/>
    </row>
    <row r="6" spans="1:6" ht="12.75">
      <c r="A6" s="314"/>
      <c r="B6" s="676" t="s">
        <v>922</v>
      </c>
      <c r="C6" s="309" t="s">
        <v>923</v>
      </c>
      <c r="D6" s="679" t="s">
        <v>812</v>
      </c>
      <c r="E6" s="682" t="s">
        <v>62</v>
      </c>
      <c r="F6" s="309" t="s">
        <v>924</v>
      </c>
    </row>
    <row r="7" spans="1:6" ht="12.75">
      <c r="A7" s="315" t="s">
        <v>925</v>
      </c>
      <c r="B7" s="677"/>
      <c r="C7" s="312" t="s">
        <v>926</v>
      </c>
      <c r="D7" s="680"/>
      <c r="E7" s="683"/>
      <c r="F7" s="310" t="s">
        <v>115</v>
      </c>
    </row>
    <row r="8" spans="1:6" ht="12.75">
      <c r="A8" s="316"/>
      <c r="B8" s="678"/>
      <c r="C8" s="313" t="s">
        <v>927</v>
      </c>
      <c r="D8" s="681"/>
      <c r="E8" s="684"/>
      <c r="F8" s="311" t="s">
        <v>928</v>
      </c>
    </row>
    <row r="9" spans="1:6" s="463" customFormat="1" ht="12" customHeight="1">
      <c r="A9" s="316"/>
      <c r="B9" s="311"/>
      <c r="C9" s="311"/>
      <c r="D9" s="466"/>
      <c r="E9" s="462"/>
      <c r="F9" s="465"/>
    </row>
    <row r="10" spans="1:6" s="463" customFormat="1" ht="12" customHeight="1">
      <c r="A10" s="113">
        <v>1</v>
      </c>
      <c r="B10" s="311" t="s">
        <v>1181</v>
      </c>
      <c r="C10" s="311" t="s">
        <v>1182</v>
      </c>
      <c r="D10" s="467">
        <v>38</v>
      </c>
      <c r="E10" s="465">
        <v>180</v>
      </c>
      <c r="F10" s="465">
        <f aca="true" t="shared" si="0" ref="F10:F24">D10*E10</f>
        <v>6840</v>
      </c>
    </row>
    <row r="11" spans="1:6" s="463" customFormat="1" ht="12" customHeight="1">
      <c r="A11" s="113">
        <v>2</v>
      </c>
      <c r="B11" s="311" t="s">
        <v>1180</v>
      </c>
      <c r="C11" s="311" t="s">
        <v>371</v>
      </c>
      <c r="D11" s="467">
        <v>13</v>
      </c>
      <c r="E11" s="465">
        <v>370</v>
      </c>
      <c r="F11" s="465">
        <f t="shared" si="0"/>
        <v>4810</v>
      </c>
    </row>
    <row r="12" spans="1:6" s="463" customFormat="1" ht="12" customHeight="1">
      <c r="A12" s="113">
        <v>3</v>
      </c>
      <c r="B12" s="464" t="s">
        <v>1183</v>
      </c>
      <c r="C12" s="311" t="s">
        <v>1184</v>
      </c>
      <c r="D12" s="467">
        <v>283</v>
      </c>
      <c r="E12" s="465">
        <v>150</v>
      </c>
      <c r="F12" s="465">
        <f t="shared" si="0"/>
        <v>42450</v>
      </c>
    </row>
    <row r="13" spans="1:6" s="463" customFormat="1" ht="12" customHeight="1">
      <c r="A13" s="113">
        <v>4</v>
      </c>
      <c r="B13" s="464" t="s">
        <v>1189</v>
      </c>
      <c r="C13" s="464" t="s">
        <v>1184</v>
      </c>
      <c r="D13" s="467">
        <v>38</v>
      </c>
      <c r="E13" s="465">
        <v>170</v>
      </c>
      <c r="F13" s="465">
        <f t="shared" si="0"/>
        <v>6460</v>
      </c>
    </row>
    <row r="14" spans="1:6" s="463" customFormat="1" ht="12" customHeight="1">
      <c r="A14" s="113">
        <v>5</v>
      </c>
      <c r="B14" s="464" t="s">
        <v>1188</v>
      </c>
      <c r="C14" s="464" t="s">
        <v>371</v>
      </c>
      <c r="D14" s="467">
        <v>1</v>
      </c>
      <c r="E14" s="465">
        <v>5085</v>
      </c>
      <c r="F14" s="465">
        <f t="shared" si="0"/>
        <v>5085</v>
      </c>
    </row>
    <row r="15" spans="1:6" s="463" customFormat="1" ht="12" customHeight="1">
      <c r="A15" s="113">
        <v>6</v>
      </c>
      <c r="B15" s="464" t="s">
        <v>1183</v>
      </c>
      <c r="C15" s="464" t="s">
        <v>1184</v>
      </c>
      <c r="D15" s="467">
        <v>168</v>
      </c>
      <c r="E15" s="465">
        <v>140</v>
      </c>
      <c r="F15" s="465">
        <f t="shared" si="0"/>
        <v>23520</v>
      </c>
    </row>
    <row r="16" spans="1:6" s="463" customFormat="1" ht="12" customHeight="1">
      <c r="A16" s="113">
        <v>7</v>
      </c>
      <c r="B16" s="464" t="s">
        <v>1180</v>
      </c>
      <c r="C16" s="464" t="s">
        <v>371</v>
      </c>
      <c r="D16" s="467">
        <v>9</v>
      </c>
      <c r="E16" s="465">
        <v>500</v>
      </c>
      <c r="F16" s="465">
        <f t="shared" si="0"/>
        <v>4500</v>
      </c>
    </row>
    <row r="17" spans="1:6" s="463" customFormat="1" ht="12" customHeight="1">
      <c r="A17" s="113">
        <v>8</v>
      </c>
      <c r="B17" s="464" t="s">
        <v>809</v>
      </c>
      <c r="C17" s="464" t="s">
        <v>810</v>
      </c>
      <c r="D17" s="467">
        <v>0.68</v>
      </c>
      <c r="E17" s="465">
        <v>25000</v>
      </c>
      <c r="F17" s="465">
        <f t="shared" si="0"/>
        <v>17000</v>
      </c>
    </row>
    <row r="18" spans="1:6" s="463" customFormat="1" ht="12" customHeight="1">
      <c r="A18" s="113">
        <v>9</v>
      </c>
      <c r="B18" s="464" t="s">
        <v>1187</v>
      </c>
      <c r="C18" s="464"/>
      <c r="D18" s="467">
        <v>0.25998</v>
      </c>
      <c r="E18" s="465">
        <v>120889</v>
      </c>
      <c r="F18" s="465">
        <f t="shared" si="0"/>
        <v>31428.72222</v>
      </c>
    </row>
    <row r="19" spans="1:6" s="463" customFormat="1" ht="12" customHeight="1">
      <c r="A19" s="113">
        <v>10</v>
      </c>
      <c r="B19" s="464" t="s">
        <v>1183</v>
      </c>
      <c r="C19" s="464" t="s">
        <v>1184</v>
      </c>
      <c r="D19" s="467">
        <v>252</v>
      </c>
      <c r="E19" s="465">
        <v>160</v>
      </c>
      <c r="F19" s="465">
        <f t="shared" si="0"/>
        <v>40320</v>
      </c>
    </row>
    <row r="20" spans="1:6" s="463" customFormat="1" ht="12" customHeight="1">
      <c r="A20" s="113">
        <v>11</v>
      </c>
      <c r="B20" s="464" t="s">
        <v>1183</v>
      </c>
      <c r="C20" s="464"/>
      <c r="D20" s="467">
        <v>365</v>
      </c>
      <c r="E20" s="465">
        <v>130</v>
      </c>
      <c r="F20" s="465">
        <f t="shared" si="0"/>
        <v>47450</v>
      </c>
    </row>
    <row r="21" spans="1:6" s="463" customFormat="1" ht="12" customHeight="1">
      <c r="A21" s="113">
        <v>12</v>
      </c>
      <c r="B21" s="464" t="s">
        <v>1178</v>
      </c>
      <c r="C21" s="464" t="s">
        <v>371</v>
      </c>
      <c r="D21" s="467">
        <v>5</v>
      </c>
      <c r="E21" s="465">
        <v>800</v>
      </c>
      <c r="F21" s="465">
        <f t="shared" si="0"/>
        <v>4000</v>
      </c>
    </row>
    <row r="22" spans="1:6" s="463" customFormat="1" ht="12" customHeight="1">
      <c r="A22" s="113">
        <v>13</v>
      </c>
      <c r="B22" s="464" t="s">
        <v>1185</v>
      </c>
      <c r="C22" s="464" t="s">
        <v>1186</v>
      </c>
      <c r="D22" s="467">
        <v>100</v>
      </c>
      <c r="E22" s="465">
        <v>140</v>
      </c>
      <c r="F22" s="465">
        <f t="shared" si="0"/>
        <v>14000</v>
      </c>
    </row>
    <row r="23" spans="1:6" s="463" customFormat="1" ht="12" customHeight="1">
      <c r="A23" s="113">
        <v>14</v>
      </c>
      <c r="B23" s="464" t="s">
        <v>808</v>
      </c>
      <c r="C23" s="464" t="s">
        <v>1186</v>
      </c>
      <c r="D23" s="467">
        <v>70</v>
      </c>
      <c r="E23" s="465">
        <v>130</v>
      </c>
      <c r="F23" s="465">
        <f t="shared" si="0"/>
        <v>9100</v>
      </c>
    </row>
    <row r="24" spans="1:6" s="463" customFormat="1" ht="12" customHeight="1">
      <c r="A24" s="113">
        <v>15</v>
      </c>
      <c r="B24" s="464" t="s">
        <v>1179</v>
      </c>
      <c r="C24" s="464" t="s">
        <v>371</v>
      </c>
      <c r="D24" s="467">
        <v>5</v>
      </c>
      <c r="E24" s="465">
        <v>700</v>
      </c>
      <c r="F24" s="465">
        <f t="shared" si="0"/>
        <v>3500</v>
      </c>
    </row>
    <row r="25" spans="1:6" s="463" customFormat="1" ht="12" customHeight="1">
      <c r="A25" s="113"/>
      <c r="B25" s="464"/>
      <c r="C25" s="464"/>
      <c r="D25" s="467"/>
      <c r="E25" s="465"/>
      <c r="F25" s="465"/>
    </row>
    <row r="26" spans="1:6" ht="18.75" customHeight="1">
      <c r="A26" s="675" t="s">
        <v>297</v>
      </c>
      <c r="B26" s="675"/>
      <c r="C26" s="675"/>
      <c r="D26" s="675"/>
      <c r="E26" s="675"/>
      <c r="F26" s="468">
        <f>SUM(F9:F25)</f>
        <v>260463.72222</v>
      </c>
    </row>
    <row r="27" spans="4:6" ht="12.75">
      <c r="D27" s="673"/>
      <c r="E27" s="673"/>
      <c r="F27" s="673"/>
    </row>
    <row r="28" spans="4:6" ht="12.75">
      <c r="D28" s="673" t="s">
        <v>929</v>
      </c>
      <c r="E28" s="673"/>
      <c r="F28" s="673"/>
    </row>
    <row r="29" spans="4:6" ht="15.75" customHeight="1" thickBot="1">
      <c r="D29" s="674" t="s">
        <v>1046</v>
      </c>
      <c r="E29" s="674"/>
      <c r="F29" s="674"/>
    </row>
  </sheetData>
  <sheetProtection/>
  <mergeCells count="11">
    <mergeCell ref="D27:F27"/>
    <mergeCell ref="A1:F1"/>
    <mergeCell ref="A3:C3"/>
    <mergeCell ref="A4:C4"/>
    <mergeCell ref="A5:C5"/>
    <mergeCell ref="D29:F29"/>
    <mergeCell ref="D28:F28"/>
    <mergeCell ref="B6:B8"/>
    <mergeCell ref="D6:D8"/>
    <mergeCell ref="E6:E8"/>
    <mergeCell ref="A26:E26"/>
  </mergeCells>
  <printOptions horizontalCentered="1" verticalCentered="1"/>
  <pageMargins left="0.17" right="0.1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.140625" style="297" customWidth="1"/>
    <col min="2" max="2" width="34.8515625" style="297" customWidth="1"/>
    <col min="3" max="3" width="11.57421875" style="297" customWidth="1"/>
    <col min="4" max="4" width="11.421875" style="297" customWidth="1"/>
    <col min="5" max="5" width="12.00390625" style="297" customWidth="1"/>
    <col min="6" max="6" width="11.7109375" style="297" customWidth="1"/>
    <col min="7" max="7" width="12.140625" style="297" customWidth="1"/>
    <col min="8" max="8" width="12.28125" style="297" customWidth="1"/>
    <col min="9" max="9" width="11.00390625" style="297" customWidth="1"/>
    <col min="10" max="10" width="10.7109375" style="297" customWidth="1"/>
    <col min="11" max="16384" width="9.140625" style="297" customWidth="1"/>
  </cols>
  <sheetData>
    <row r="1" spans="1:6" ht="12.75">
      <c r="A1" s="302"/>
      <c r="B1" s="302"/>
      <c r="C1" s="302"/>
      <c r="D1" s="302"/>
      <c r="E1" s="302"/>
      <c r="F1" s="302"/>
    </row>
    <row r="2" spans="1:10" ht="15">
      <c r="A2" s="689" t="s">
        <v>1308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6" ht="12.75">
      <c r="A3" s="302"/>
      <c r="B3" s="302"/>
      <c r="C3" s="302"/>
      <c r="D3" s="302"/>
      <c r="E3" s="302"/>
      <c r="F3" s="302"/>
    </row>
    <row r="4" spans="1:6" s="302" customFormat="1" ht="15">
      <c r="A4" s="672" t="s">
        <v>814</v>
      </c>
      <c r="B4" s="672"/>
      <c r="C4" s="672"/>
      <c r="D4" s="672"/>
      <c r="E4" s="303"/>
      <c r="F4" s="303"/>
    </row>
    <row r="5" spans="1:6" s="302" customFormat="1" ht="15">
      <c r="A5" s="672" t="s">
        <v>1047</v>
      </c>
      <c r="B5" s="672"/>
      <c r="C5" s="672"/>
      <c r="D5" s="672"/>
      <c r="E5" s="304" t="s">
        <v>655</v>
      </c>
      <c r="F5" s="303"/>
    </row>
    <row r="6" spans="1:6" s="302" customFormat="1" ht="15">
      <c r="A6" s="672" t="s">
        <v>1048</v>
      </c>
      <c r="B6" s="672"/>
      <c r="C6" s="672"/>
      <c r="D6" s="672"/>
      <c r="E6" s="305"/>
      <c r="F6" s="306"/>
    </row>
    <row r="7" spans="1:10" ht="12.75">
      <c r="A7" s="302"/>
      <c r="B7" s="302"/>
      <c r="C7" s="302"/>
      <c r="D7" s="302"/>
      <c r="E7" s="302"/>
      <c r="F7" s="302"/>
      <c r="J7" s="317" t="s">
        <v>930</v>
      </c>
    </row>
    <row r="8" spans="1:10" ht="17.25" customHeight="1">
      <c r="A8" s="405"/>
      <c r="B8" s="318"/>
      <c r="C8" s="318" t="s">
        <v>931</v>
      </c>
      <c r="D8" s="690" t="s">
        <v>1309</v>
      </c>
      <c r="E8" s="690"/>
      <c r="F8" s="690"/>
      <c r="G8" s="406" t="s">
        <v>932</v>
      </c>
      <c r="H8" s="406" t="s">
        <v>933</v>
      </c>
      <c r="I8" s="407" t="s">
        <v>934</v>
      </c>
      <c r="J8" s="406" t="s">
        <v>935</v>
      </c>
    </row>
    <row r="9" spans="1:10" ht="12.75">
      <c r="A9" s="408" t="s">
        <v>925</v>
      </c>
      <c r="B9" s="319" t="s">
        <v>936</v>
      </c>
      <c r="C9" s="319" t="s">
        <v>937</v>
      </c>
      <c r="D9" s="409" t="s">
        <v>938</v>
      </c>
      <c r="E9" s="410" t="s">
        <v>939</v>
      </c>
      <c r="F9" s="318" t="s">
        <v>297</v>
      </c>
      <c r="G9" s="411" t="s">
        <v>940</v>
      </c>
      <c r="H9" s="319" t="s">
        <v>941</v>
      </c>
      <c r="I9" s="410" t="s">
        <v>942</v>
      </c>
      <c r="J9" s="319" t="s">
        <v>943</v>
      </c>
    </row>
    <row r="10" spans="1:10" ht="12.75">
      <c r="A10" s="412"/>
      <c r="B10" s="320"/>
      <c r="C10" s="320" t="s">
        <v>944</v>
      </c>
      <c r="D10" s="413" t="s">
        <v>945</v>
      </c>
      <c r="E10" s="414" t="s">
        <v>945</v>
      </c>
      <c r="F10" s="320" t="s">
        <v>579</v>
      </c>
      <c r="G10" s="415" t="s">
        <v>946</v>
      </c>
      <c r="H10" s="415" t="s">
        <v>947</v>
      </c>
      <c r="I10" s="416" t="s">
        <v>948</v>
      </c>
      <c r="J10" s="415" t="s">
        <v>948</v>
      </c>
    </row>
    <row r="11" spans="1:10" ht="13.5" customHeight="1">
      <c r="A11" s="417">
        <v>1</v>
      </c>
      <c r="B11" s="109" t="s">
        <v>1190</v>
      </c>
      <c r="C11" s="418">
        <v>46421</v>
      </c>
      <c r="D11" s="419">
        <v>0</v>
      </c>
      <c r="E11" s="419">
        <v>0</v>
      </c>
      <c r="F11" s="420">
        <f>C11+D11-E11</f>
        <v>46421</v>
      </c>
      <c r="G11" s="421">
        <v>0</v>
      </c>
      <c r="H11" s="422">
        <v>0</v>
      </c>
      <c r="I11" s="422">
        <f>(C11-H11)*G11</f>
        <v>0</v>
      </c>
      <c r="J11" s="422">
        <f>H11+I11</f>
        <v>0</v>
      </c>
    </row>
    <row r="12" spans="1:10" ht="13.5" customHeight="1">
      <c r="A12" s="423">
        <v>2</v>
      </c>
      <c r="B12" s="106" t="s">
        <v>1191</v>
      </c>
      <c r="C12" s="424">
        <v>15250</v>
      </c>
      <c r="D12" s="425">
        <v>0</v>
      </c>
      <c r="E12" s="425">
        <v>0</v>
      </c>
      <c r="F12" s="420">
        <f>C12+D12-E12</f>
        <v>15250</v>
      </c>
      <c r="G12" s="421">
        <v>0</v>
      </c>
      <c r="H12" s="426">
        <v>0</v>
      </c>
      <c r="I12" s="422">
        <f>(C12-H12)*G12</f>
        <v>0</v>
      </c>
      <c r="J12" s="422">
        <f>H12+I12</f>
        <v>0</v>
      </c>
    </row>
    <row r="13" spans="1:10" ht="13.5" customHeight="1">
      <c r="A13" s="423"/>
      <c r="B13" s="106"/>
      <c r="C13" s="424"/>
      <c r="D13" s="425"/>
      <c r="E13" s="425">
        <v>0</v>
      </c>
      <c r="F13" s="420">
        <f>C13+D13-E13</f>
        <v>0</v>
      </c>
      <c r="G13" s="421">
        <v>0</v>
      </c>
      <c r="H13" s="426">
        <v>0</v>
      </c>
      <c r="I13" s="422">
        <f>(C13-H13)*G13</f>
        <v>0</v>
      </c>
      <c r="J13" s="422">
        <f>H13+I13</f>
        <v>0</v>
      </c>
    </row>
    <row r="14" spans="1:10" ht="13.5" customHeight="1">
      <c r="A14" s="423"/>
      <c r="B14" s="106"/>
      <c r="C14" s="424"/>
      <c r="D14" s="425"/>
      <c r="E14" s="425">
        <v>0</v>
      </c>
      <c r="F14" s="420">
        <f>C14+D14-E14</f>
        <v>0</v>
      </c>
      <c r="G14" s="421">
        <v>0</v>
      </c>
      <c r="H14" s="426">
        <v>0</v>
      </c>
      <c r="I14" s="422">
        <f>(C14-H14)*G14</f>
        <v>0</v>
      </c>
      <c r="J14" s="422">
        <f>H14+I14</f>
        <v>0</v>
      </c>
    </row>
    <row r="15" spans="1:10" ht="13.5" customHeight="1">
      <c r="A15" s="423"/>
      <c r="B15" s="106"/>
      <c r="C15" s="424"/>
      <c r="D15" s="425"/>
      <c r="E15" s="425"/>
      <c r="F15" s="427"/>
      <c r="G15" s="428"/>
      <c r="H15" s="426"/>
      <c r="I15" s="426"/>
      <c r="J15" s="426"/>
    </row>
    <row r="16" spans="1:10" ht="18">
      <c r="A16" s="685" t="s">
        <v>297</v>
      </c>
      <c r="B16" s="686"/>
      <c r="C16" s="429">
        <f>SUM(C11:C15)</f>
        <v>61671</v>
      </c>
      <c r="D16" s="430">
        <f>SUM(D11:D15)</f>
        <v>0</v>
      </c>
      <c r="E16" s="430">
        <f>SUM(E11:E15)</f>
        <v>0</v>
      </c>
      <c r="F16" s="430">
        <f>SUM(F11:F15)</f>
        <v>61671</v>
      </c>
      <c r="G16" s="431"/>
      <c r="H16" s="432">
        <f>SUM(H11:H15)</f>
        <v>0</v>
      </c>
      <c r="I16" s="433">
        <f>SUM(I11:I15)</f>
        <v>0</v>
      </c>
      <c r="J16" s="431">
        <f>SUM(J11:J15)</f>
        <v>0</v>
      </c>
    </row>
    <row r="17" spans="1:10" ht="12.75">
      <c r="A17" s="302"/>
      <c r="B17" s="302"/>
      <c r="C17" s="302"/>
      <c r="D17" s="687" t="s">
        <v>929</v>
      </c>
      <c r="E17" s="687"/>
      <c r="F17" s="687"/>
      <c r="G17" s="687"/>
      <c r="H17" s="687"/>
      <c r="I17" s="687"/>
      <c r="J17" s="687"/>
    </row>
    <row r="18" spans="1:10" ht="12.75">
      <c r="A18" s="302"/>
      <c r="B18" s="302"/>
      <c r="C18" s="302"/>
      <c r="D18" s="673"/>
      <c r="E18" s="673"/>
      <c r="F18" s="673"/>
      <c r="G18" s="673"/>
      <c r="H18" s="673"/>
      <c r="I18" s="673"/>
      <c r="J18" s="673"/>
    </row>
    <row r="19" spans="4:11" ht="19.5" customHeight="1">
      <c r="D19" s="688" t="s">
        <v>1046</v>
      </c>
      <c r="E19" s="688"/>
      <c r="F19" s="688"/>
      <c r="G19" s="688"/>
      <c r="H19" s="688"/>
      <c r="I19" s="688"/>
      <c r="J19" s="688"/>
      <c r="K19" s="292"/>
    </row>
  </sheetData>
  <sheetProtection/>
  <mergeCells count="8">
    <mergeCell ref="A16:B16"/>
    <mergeCell ref="D17:J18"/>
    <mergeCell ref="D19:J19"/>
    <mergeCell ref="A2:J2"/>
    <mergeCell ref="A4:D4"/>
    <mergeCell ref="A5:D5"/>
    <mergeCell ref="A6:D6"/>
    <mergeCell ref="D8:F8"/>
  </mergeCells>
  <printOptions horizontalCentered="1" verticalCentered="1"/>
  <pageMargins left="0.17" right="0.17" top="0.18" bottom="0.17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2"/>
  <sheetViews>
    <sheetView view="pageBreakPreview" zoomScaleSheetLayoutView="100" zoomScalePageLayoutView="0" workbookViewId="0" topLeftCell="A1">
      <selection activeCell="H53" sqref="H53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7" ht="15">
      <c r="B1" s="471" t="s">
        <v>815</v>
      </c>
      <c r="C1" s="297"/>
      <c r="D1" s="297"/>
      <c r="E1" s="297"/>
      <c r="F1" s="297"/>
      <c r="G1" s="297"/>
    </row>
    <row r="2" spans="2:7" ht="15">
      <c r="B2" s="484" t="s">
        <v>1049</v>
      </c>
      <c r="C2" s="297"/>
      <c r="D2" s="297"/>
      <c r="E2" s="297"/>
      <c r="F2" s="297"/>
      <c r="G2" s="297"/>
    </row>
    <row r="3" spans="2:7" ht="12.75">
      <c r="B3" s="334"/>
      <c r="C3" s="297"/>
      <c r="D3" s="297"/>
      <c r="E3" s="297"/>
      <c r="F3" s="297"/>
      <c r="G3" s="297"/>
    </row>
    <row r="4" spans="2:7" ht="15">
      <c r="B4" s="691" t="s">
        <v>1310</v>
      </c>
      <c r="C4" s="691"/>
      <c r="D4" s="691"/>
      <c r="E4" s="691"/>
      <c r="F4" s="691"/>
      <c r="G4" s="691"/>
    </row>
    <row r="6" spans="1:7" ht="12.75">
      <c r="A6" s="692" t="s">
        <v>236</v>
      </c>
      <c r="B6" s="694" t="s">
        <v>954</v>
      </c>
      <c r="C6" s="692" t="s">
        <v>955</v>
      </c>
      <c r="D6" s="325" t="s">
        <v>956</v>
      </c>
      <c r="E6" s="692" t="s">
        <v>957</v>
      </c>
      <c r="F6" s="692" t="s">
        <v>958</v>
      </c>
      <c r="G6" s="325" t="s">
        <v>956</v>
      </c>
    </row>
    <row r="7" spans="1:9" ht="12.75">
      <c r="A7" s="693"/>
      <c r="B7" s="695"/>
      <c r="C7" s="693"/>
      <c r="D7" s="326" t="s">
        <v>1311</v>
      </c>
      <c r="E7" s="693"/>
      <c r="F7" s="693"/>
      <c r="G7" s="326" t="s">
        <v>1312</v>
      </c>
      <c r="H7" s="4"/>
      <c r="I7" s="4"/>
    </row>
    <row r="8" spans="1:9" ht="12.75">
      <c r="A8" s="6">
        <v>1</v>
      </c>
      <c r="B8" s="327" t="s">
        <v>256</v>
      </c>
      <c r="C8" s="6"/>
      <c r="D8" s="328"/>
      <c r="E8" s="328"/>
      <c r="F8" s="328"/>
      <c r="G8" s="328">
        <f aca="true" t="shared" si="0" ref="G8:G16">D8+E8-F8</f>
        <v>0</v>
      </c>
      <c r="H8" s="4"/>
      <c r="I8" s="4"/>
    </row>
    <row r="9" spans="1:9" ht="12.75">
      <c r="A9" s="6">
        <v>2</v>
      </c>
      <c r="B9" s="329" t="s">
        <v>959</v>
      </c>
      <c r="C9" s="6"/>
      <c r="D9" s="328"/>
      <c r="E9" s="328"/>
      <c r="F9" s="328"/>
      <c r="G9" s="328">
        <f t="shared" si="0"/>
        <v>0</v>
      </c>
      <c r="H9" s="330"/>
      <c r="I9" s="17"/>
    </row>
    <row r="10" spans="1:9" ht="12.75">
      <c r="A10" s="6">
        <v>3</v>
      </c>
      <c r="B10" s="327" t="s">
        <v>960</v>
      </c>
      <c r="C10" s="6"/>
      <c r="D10" s="328">
        <v>61671</v>
      </c>
      <c r="E10" s="328">
        <v>0</v>
      </c>
      <c r="F10" s="328">
        <v>0</v>
      </c>
      <c r="G10" s="328">
        <f t="shared" si="0"/>
        <v>61671</v>
      </c>
      <c r="H10" s="330"/>
      <c r="I10" s="17"/>
    </row>
    <row r="11" spans="1:9" ht="12.75">
      <c r="A11" s="6">
        <v>4</v>
      </c>
      <c r="B11" s="327" t="s">
        <v>241</v>
      </c>
      <c r="C11" s="6"/>
      <c r="D11" s="328"/>
      <c r="E11" s="328"/>
      <c r="F11" s="328"/>
      <c r="G11" s="328">
        <f t="shared" si="0"/>
        <v>0</v>
      </c>
      <c r="H11" s="330"/>
      <c r="I11" s="17"/>
    </row>
    <row r="12" spans="1:9" ht="12.75">
      <c r="A12" s="6">
        <v>5</v>
      </c>
      <c r="B12" s="327" t="s">
        <v>961</v>
      </c>
      <c r="C12" s="6"/>
      <c r="D12" s="328"/>
      <c r="E12" s="5"/>
      <c r="F12" s="328"/>
      <c r="G12" s="328">
        <f t="shared" si="0"/>
        <v>0</v>
      </c>
      <c r="H12" s="330"/>
      <c r="I12" s="17"/>
    </row>
    <row r="13" spans="1:9" ht="12.75">
      <c r="A13" s="6">
        <v>6</v>
      </c>
      <c r="B13" s="327" t="s">
        <v>962</v>
      </c>
      <c r="C13" s="6"/>
      <c r="D13" s="328"/>
      <c r="E13" s="328"/>
      <c r="F13" s="328"/>
      <c r="G13" s="328">
        <f t="shared" si="0"/>
        <v>0</v>
      </c>
      <c r="H13" s="330"/>
      <c r="I13" s="17"/>
    </row>
    <row r="14" spans="1:9" ht="12.75">
      <c r="A14" s="6">
        <v>7</v>
      </c>
      <c r="B14" s="1"/>
      <c r="C14" s="6"/>
      <c r="D14" s="328"/>
      <c r="E14" s="328"/>
      <c r="F14" s="328"/>
      <c r="G14" s="328">
        <f t="shared" si="0"/>
        <v>0</v>
      </c>
      <c r="H14" s="4"/>
      <c r="I14" s="4"/>
    </row>
    <row r="15" spans="1:9" ht="12.75">
      <c r="A15" s="6">
        <v>8</v>
      </c>
      <c r="B15" s="1"/>
      <c r="C15" s="6"/>
      <c r="D15" s="328"/>
      <c r="E15" s="328"/>
      <c r="F15" s="328"/>
      <c r="G15" s="328">
        <f t="shared" si="0"/>
        <v>0</v>
      </c>
      <c r="H15" s="4"/>
      <c r="I15" s="4"/>
    </row>
    <row r="16" spans="1:9" ht="13.5" thickBot="1">
      <c r="A16" s="6">
        <v>9</v>
      </c>
      <c r="B16" s="50"/>
      <c r="C16" s="331"/>
      <c r="D16" s="332"/>
      <c r="E16" s="332"/>
      <c r="F16" s="332"/>
      <c r="G16" s="332">
        <f t="shared" si="0"/>
        <v>0</v>
      </c>
      <c r="H16" s="4"/>
      <c r="I16" s="4"/>
    </row>
    <row r="17" spans="1:9" ht="13.5" thickBot="1">
      <c r="A17" s="485"/>
      <c r="B17" s="486" t="s">
        <v>963</v>
      </c>
      <c r="C17" s="487"/>
      <c r="D17" s="488">
        <f>SUM(D8:D16)</f>
        <v>61671</v>
      </c>
      <c r="E17" s="488">
        <f>SUM(E8:E16)</f>
        <v>0</v>
      </c>
      <c r="F17" s="488">
        <f>SUM(F8:F16)</f>
        <v>0</v>
      </c>
      <c r="G17" s="489">
        <f>SUM(G8:G16)</f>
        <v>61671</v>
      </c>
      <c r="I17" s="10"/>
    </row>
    <row r="20" spans="2:9" ht="15">
      <c r="B20" s="691" t="s">
        <v>1313</v>
      </c>
      <c r="C20" s="691"/>
      <c r="D20" s="691"/>
      <c r="E20" s="691"/>
      <c r="F20" s="691"/>
      <c r="G20" s="691"/>
      <c r="I20" s="10"/>
    </row>
    <row r="22" spans="1:7" ht="12.75">
      <c r="A22" s="692" t="s">
        <v>236</v>
      </c>
      <c r="B22" s="694" t="s">
        <v>954</v>
      </c>
      <c r="C22" s="692" t="s">
        <v>955</v>
      </c>
      <c r="D22" s="325" t="s">
        <v>956</v>
      </c>
      <c r="E22" s="692" t="s">
        <v>957</v>
      </c>
      <c r="F22" s="692" t="s">
        <v>958</v>
      </c>
      <c r="G22" s="325" t="s">
        <v>956</v>
      </c>
    </row>
    <row r="23" spans="1:7" ht="12.75">
      <c r="A23" s="693"/>
      <c r="B23" s="695"/>
      <c r="C23" s="693"/>
      <c r="D23" s="326" t="s">
        <v>1311</v>
      </c>
      <c r="E23" s="693"/>
      <c r="F23" s="693"/>
      <c r="G23" s="326" t="s">
        <v>1312</v>
      </c>
    </row>
    <row r="24" spans="1:7" ht="12.75">
      <c r="A24" s="6">
        <v>1</v>
      </c>
      <c r="B24" s="327" t="s">
        <v>256</v>
      </c>
      <c r="C24" s="6"/>
      <c r="D24" s="328"/>
      <c r="E24" s="328"/>
      <c r="F24" s="328"/>
      <c r="G24" s="328">
        <f>D24+E24-F24</f>
        <v>0</v>
      </c>
    </row>
    <row r="25" spans="1:7" ht="12.75">
      <c r="A25" s="6">
        <v>2</v>
      </c>
      <c r="B25" s="329" t="s">
        <v>959</v>
      </c>
      <c r="C25" s="6"/>
      <c r="D25" s="328"/>
      <c r="E25" s="328"/>
      <c r="F25" s="328"/>
      <c r="G25" s="328">
        <f aca="true" t="shared" si="1" ref="G25:G32">D25+E25-F25</f>
        <v>0</v>
      </c>
    </row>
    <row r="26" spans="1:7" ht="12.75">
      <c r="A26" s="6">
        <v>3</v>
      </c>
      <c r="B26" s="327" t="s">
        <v>964</v>
      </c>
      <c r="C26" s="6"/>
      <c r="D26" s="328">
        <v>0</v>
      </c>
      <c r="E26" s="2">
        <v>0</v>
      </c>
      <c r="F26" s="328">
        <v>0</v>
      </c>
      <c r="G26" s="328">
        <f t="shared" si="1"/>
        <v>0</v>
      </c>
    </row>
    <row r="27" spans="1:7" ht="12.75">
      <c r="A27" s="6">
        <v>4</v>
      </c>
      <c r="B27" s="327" t="s">
        <v>241</v>
      </c>
      <c r="C27" s="6"/>
      <c r="D27" s="328"/>
      <c r="E27" s="328"/>
      <c r="F27" s="328"/>
      <c r="G27" s="328">
        <f t="shared" si="1"/>
        <v>0</v>
      </c>
    </row>
    <row r="28" spans="1:7" ht="12.75">
      <c r="A28" s="6">
        <v>5</v>
      </c>
      <c r="B28" s="327" t="s">
        <v>961</v>
      </c>
      <c r="C28" s="6"/>
      <c r="D28" s="328"/>
      <c r="E28" s="2"/>
      <c r="F28" s="328"/>
      <c r="G28" s="328">
        <f t="shared" si="1"/>
        <v>0</v>
      </c>
    </row>
    <row r="29" spans="1:7" ht="12.75">
      <c r="A29" s="6">
        <v>6</v>
      </c>
      <c r="B29" s="327" t="s">
        <v>962</v>
      </c>
      <c r="C29" s="6"/>
      <c r="D29" s="328"/>
      <c r="E29" s="328"/>
      <c r="F29" s="328"/>
      <c r="G29" s="328">
        <f t="shared" si="1"/>
        <v>0</v>
      </c>
    </row>
    <row r="30" spans="1:7" ht="12.75">
      <c r="A30" s="6">
        <v>7</v>
      </c>
      <c r="B30" s="1"/>
      <c r="C30" s="6"/>
      <c r="D30" s="328"/>
      <c r="E30" s="328"/>
      <c r="F30" s="328"/>
      <c r="G30" s="328">
        <f t="shared" si="1"/>
        <v>0</v>
      </c>
    </row>
    <row r="31" spans="1:7" ht="12.75">
      <c r="A31" s="6">
        <v>8</v>
      </c>
      <c r="B31" s="1"/>
      <c r="C31" s="6"/>
      <c r="D31" s="328"/>
      <c r="E31" s="328"/>
      <c r="F31" s="328"/>
      <c r="G31" s="328">
        <f t="shared" si="1"/>
        <v>0</v>
      </c>
    </row>
    <row r="32" spans="1:7" ht="13.5" thickBot="1">
      <c r="A32" s="6">
        <v>9</v>
      </c>
      <c r="B32" s="50"/>
      <c r="C32" s="331"/>
      <c r="D32" s="332"/>
      <c r="E32" s="332"/>
      <c r="F32" s="332"/>
      <c r="G32" s="328">
        <f t="shared" si="1"/>
        <v>0</v>
      </c>
    </row>
    <row r="33" spans="1:10" ht="13.5" thickBot="1">
      <c r="A33" s="485"/>
      <c r="B33" s="486" t="s">
        <v>963</v>
      </c>
      <c r="C33" s="487"/>
      <c r="D33" s="488">
        <f>SUM(D24:D32)</f>
        <v>0</v>
      </c>
      <c r="E33" s="488">
        <f>SUM(E24:E32)</f>
        <v>0</v>
      </c>
      <c r="F33" s="488">
        <f>SUM(F24:F32)</f>
        <v>0</v>
      </c>
      <c r="G33" s="489">
        <f>SUM(G24:G32)</f>
        <v>0</v>
      </c>
      <c r="H33" s="3"/>
      <c r="I33" s="10"/>
      <c r="J33" s="10"/>
    </row>
    <row r="34" ht="12.75">
      <c r="G34" s="3"/>
    </row>
    <row r="36" spans="2:7" ht="15">
      <c r="B36" s="691" t="s">
        <v>1314</v>
      </c>
      <c r="C36" s="691"/>
      <c r="D36" s="691"/>
      <c r="E36" s="691"/>
      <c r="F36" s="691"/>
      <c r="G36" s="691"/>
    </row>
    <row r="38" spans="1:7" ht="12.75">
      <c r="A38" s="692" t="s">
        <v>236</v>
      </c>
      <c r="B38" s="694" t="s">
        <v>954</v>
      </c>
      <c r="C38" s="692" t="s">
        <v>955</v>
      </c>
      <c r="D38" s="325" t="s">
        <v>956</v>
      </c>
      <c r="E38" s="692" t="s">
        <v>957</v>
      </c>
      <c r="F38" s="692" t="s">
        <v>958</v>
      </c>
      <c r="G38" s="325" t="s">
        <v>956</v>
      </c>
    </row>
    <row r="39" spans="1:7" ht="12.75">
      <c r="A39" s="693"/>
      <c r="B39" s="695"/>
      <c r="C39" s="693"/>
      <c r="D39" s="326" t="s">
        <v>1311</v>
      </c>
      <c r="E39" s="693"/>
      <c r="F39" s="693"/>
      <c r="G39" s="326" t="s">
        <v>1312</v>
      </c>
    </row>
    <row r="40" spans="1:7" ht="12.75">
      <c r="A40" s="6">
        <v>1</v>
      </c>
      <c r="B40" s="329" t="s">
        <v>256</v>
      </c>
      <c r="C40" s="6"/>
      <c r="D40" s="328">
        <f>D8-D24</f>
        <v>0</v>
      </c>
      <c r="E40" s="328">
        <f>E8-E24</f>
        <v>0</v>
      </c>
      <c r="F40" s="328">
        <f>F8-F24</f>
        <v>0</v>
      </c>
      <c r="G40" s="328">
        <f aca="true" t="shared" si="2" ref="G40:G48">D40+E40-F40</f>
        <v>0</v>
      </c>
    </row>
    <row r="41" spans="1:14" ht="12.75">
      <c r="A41" s="6">
        <v>2</v>
      </c>
      <c r="B41" s="327" t="s">
        <v>959</v>
      </c>
      <c r="C41" s="6"/>
      <c r="D41" s="328">
        <f aca="true" t="shared" si="3" ref="D41:F45">D9-D25</f>
        <v>0</v>
      </c>
      <c r="E41" s="328">
        <f t="shared" si="3"/>
        <v>0</v>
      </c>
      <c r="F41" s="328">
        <f t="shared" si="3"/>
        <v>0</v>
      </c>
      <c r="G41" s="328">
        <f t="shared" si="2"/>
        <v>0</v>
      </c>
      <c r="M41" s="4"/>
      <c r="N41" s="4"/>
    </row>
    <row r="42" spans="1:14" ht="12.75">
      <c r="A42" s="6">
        <v>3</v>
      </c>
      <c r="B42" s="327" t="s">
        <v>964</v>
      </c>
      <c r="C42" s="6"/>
      <c r="D42" s="328">
        <f t="shared" si="3"/>
        <v>61671</v>
      </c>
      <c r="E42" s="328">
        <f t="shared" si="3"/>
        <v>0</v>
      </c>
      <c r="F42" s="328">
        <f t="shared" si="3"/>
        <v>0</v>
      </c>
      <c r="G42" s="328">
        <f t="shared" si="2"/>
        <v>61671</v>
      </c>
      <c r="M42" s="4"/>
      <c r="N42" s="4"/>
    </row>
    <row r="43" spans="1:14" ht="12.75">
      <c r="A43" s="6">
        <v>4</v>
      </c>
      <c r="B43" s="327" t="s">
        <v>241</v>
      </c>
      <c r="C43" s="6"/>
      <c r="D43" s="328">
        <f t="shared" si="3"/>
        <v>0</v>
      </c>
      <c r="E43" s="328">
        <f t="shared" si="3"/>
        <v>0</v>
      </c>
      <c r="F43" s="328">
        <f t="shared" si="3"/>
        <v>0</v>
      </c>
      <c r="G43" s="328">
        <f t="shared" si="2"/>
        <v>0</v>
      </c>
      <c r="M43" s="4"/>
      <c r="N43" s="4"/>
    </row>
    <row r="44" spans="1:14" ht="12.75">
      <c r="A44" s="6">
        <v>5</v>
      </c>
      <c r="B44" s="327" t="s">
        <v>961</v>
      </c>
      <c r="C44" s="6"/>
      <c r="D44" s="328">
        <f t="shared" si="3"/>
        <v>0</v>
      </c>
      <c r="E44" s="328">
        <f t="shared" si="3"/>
        <v>0</v>
      </c>
      <c r="F44" s="328">
        <f t="shared" si="3"/>
        <v>0</v>
      </c>
      <c r="G44" s="328">
        <f t="shared" si="2"/>
        <v>0</v>
      </c>
      <c r="M44" s="4"/>
      <c r="N44" s="4"/>
    </row>
    <row r="45" spans="1:14" ht="12.75">
      <c r="A45" s="6">
        <v>6</v>
      </c>
      <c r="B45" s="327" t="s">
        <v>962</v>
      </c>
      <c r="C45" s="6"/>
      <c r="D45" s="328">
        <f t="shared" si="3"/>
        <v>0</v>
      </c>
      <c r="E45" s="328">
        <f t="shared" si="3"/>
        <v>0</v>
      </c>
      <c r="F45" s="328">
        <f t="shared" si="3"/>
        <v>0</v>
      </c>
      <c r="G45" s="328">
        <f t="shared" si="2"/>
        <v>0</v>
      </c>
      <c r="M45" s="4"/>
      <c r="N45" s="4"/>
    </row>
    <row r="46" spans="1:14" ht="12.75">
      <c r="A46" s="6">
        <v>7</v>
      </c>
      <c r="B46" s="327"/>
      <c r="C46" s="6"/>
      <c r="D46" s="328"/>
      <c r="E46" s="328"/>
      <c r="F46" s="328"/>
      <c r="G46" s="328">
        <f t="shared" si="2"/>
        <v>0</v>
      </c>
      <c r="M46" s="4"/>
      <c r="N46" s="4"/>
    </row>
    <row r="47" spans="1:14" ht="12.75">
      <c r="A47" s="6">
        <v>8</v>
      </c>
      <c r="B47" s="1"/>
      <c r="C47" s="6"/>
      <c r="D47" s="328"/>
      <c r="E47" s="328"/>
      <c r="F47" s="328"/>
      <c r="G47" s="328">
        <f t="shared" si="2"/>
        <v>0</v>
      </c>
      <c r="M47" s="4"/>
      <c r="N47" s="4"/>
    </row>
    <row r="48" spans="1:14" ht="13.5" thickBot="1">
      <c r="A48" s="6">
        <v>9</v>
      </c>
      <c r="B48" s="50"/>
      <c r="C48" s="331"/>
      <c r="D48" s="332"/>
      <c r="E48" s="332"/>
      <c r="F48" s="332"/>
      <c r="G48" s="332">
        <f t="shared" si="2"/>
        <v>0</v>
      </c>
      <c r="M48" s="4"/>
      <c r="N48" s="4"/>
    </row>
    <row r="49" spans="1:14" ht="13.5" thickBot="1">
      <c r="A49" s="485"/>
      <c r="B49" s="486" t="s">
        <v>963</v>
      </c>
      <c r="C49" s="487"/>
      <c r="D49" s="488">
        <f>SUM(D40:D48)</f>
        <v>61671</v>
      </c>
      <c r="E49" s="488">
        <f>SUM(E40:E48)</f>
        <v>0</v>
      </c>
      <c r="F49" s="488">
        <f>SUM(F40:F48)</f>
        <v>0</v>
      </c>
      <c r="G49" s="489">
        <f>SUM(G40:G48)</f>
        <v>61671</v>
      </c>
      <c r="I49" s="3"/>
      <c r="J49" s="10"/>
      <c r="M49" s="142"/>
      <c r="N49" s="4"/>
    </row>
    <row r="50" spans="6:10" s="4" customFormat="1" ht="12.75">
      <c r="F50" s="17"/>
      <c r="G50" s="333"/>
      <c r="J50" s="17"/>
    </row>
    <row r="51" spans="5:14" ht="15">
      <c r="E51" s="696" t="s">
        <v>965</v>
      </c>
      <c r="F51" s="696"/>
      <c r="G51" s="696"/>
      <c r="M51" s="4"/>
      <c r="N51" s="4"/>
    </row>
    <row r="52" spans="5:7" ht="12.75">
      <c r="E52" s="697" t="s">
        <v>1050</v>
      </c>
      <c r="F52" s="697"/>
      <c r="G52" s="697"/>
    </row>
  </sheetData>
  <sheetProtection/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 horizontalCentered="1" verticalCentered="1"/>
  <pageMargins left="0.17" right="0.17" top="0.18" bottom="0.17" header="0.17" footer="0.17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3"/>
  <sheetViews>
    <sheetView view="pageBreakPreview" zoomScaleSheetLayoutView="100" zoomScalePageLayoutView="0" workbookViewId="0" topLeftCell="A1">
      <selection activeCell="I50" sqref="I50"/>
    </sheetView>
  </sheetViews>
  <sheetFormatPr defaultColWidth="11.28125" defaultRowHeight="12.75"/>
  <cols>
    <col min="1" max="1" width="2.8515625" style="0" customWidth="1"/>
    <col min="2" max="5" width="11.28125" style="0" customWidth="1"/>
    <col min="6" max="6" width="9.421875" style="0" customWidth="1"/>
    <col min="7" max="7" width="11.28125" style="0" customWidth="1"/>
    <col min="8" max="8" width="10.57421875" style="0" customWidth="1"/>
  </cols>
  <sheetData>
    <row r="1" spans="1:10" ht="15">
      <c r="A1" s="297"/>
      <c r="B1" s="471" t="s">
        <v>815</v>
      </c>
      <c r="C1" s="334"/>
      <c r="D1" s="334"/>
      <c r="E1" s="297"/>
      <c r="F1" s="297"/>
      <c r="G1" s="297"/>
      <c r="H1" s="297"/>
      <c r="I1" s="297"/>
      <c r="J1" s="297"/>
    </row>
    <row r="2" spans="1:10" ht="15">
      <c r="A2" s="297"/>
      <c r="B2" s="484" t="s">
        <v>1049</v>
      </c>
      <c r="C2" s="334"/>
      <c r="D2" s="334"/>
      <c r="E2" s="297"/>
      <c r="F2" s="297"/>
      <c r="G2" s="297"/>
      <c r="H2" s="297"/>
      <c r="I2" s="297"/>
      <c r="J2" s="297"/>
    </row>
    <row r="3" spans="1:10" ht="12.75">
      <c r="A3" s="297"/>
      <c r="B3" s="46"/>
      <c r="C3" s="297"/>
      <c r="D3" s="297"/>
      <c r="E3" s="297"/>
      <c r="F3" s="297"/>
      <c r="G3" s="297"/>
      <c r="H3" s="297"/>
      <c r="I3" s="297" t="s">
        <v>966</v>
      </c>
      <c r="J3" s="297"/>
    </row>
    <row r="4" spans="1:16" ht="12.75">
      <c r="A4" s="119"/>
      <c r="B4" s="119"/>
      <c r="C4" s="119"/>
      <c r="D4" s="119"/>
      <c r="E4" s="119"/>
      <c r="F4" s="119"/>
      <c r="G4" s="119"/>
      <c r="H4" s="119"/>
      <c r="I4" s="495"/>
      <c r="J4" s="496" t="s">
        <v>967</v>
      </c>
      <c r="K4" s="4"/>
      <c r="L4" s="4"/>
      <c r="M4" s="4"/>
      <c r="N4" s="4"/>
      <c r="O4" s="4"/>
      <c r="P4" s="4"/>
    </row>
    <row r="5" spans="1:16" ht="15.75" customHeight="1">
      <c r="A5" s="705" t="s">
        <v>968</v>
      </c>
      <c r="B5" s="706"/>
      <c r="C5" s="706"/>
      <c r="D5" s="706"/>
      <c r="E5" s="706"/>
      <c r="F5" s="706"/>
      <c r="G5" s="706"/>
      <c r="H5" s="706"/>
      <c r="I5" s="706"/>
      <c r="J5" s="707"/>
      <c r="K5" s="335"/>
      <c r="L5" s="335"/>
      <c r="M5" s="335"/>
      <c r="N5" s="335"/>
      <c r="O5" s="335"/>
      <c r="P5" s="335"/>
    </row>
    <row r="6" spans="1:10" ht="26.25" customHeight="1">
      <c r="A6" s="336"/>
      <c r="B6" s="708" t="s">
        <v>969</v>
      </c>
      <c r="C6" s="708"/>
      <c r="D6" s="708"/>
      <c r="E6" s="708"/>
      <c r="F6" s="709"/>
      <c r="G6" s="337" t="s">
        <v>970</v>
      </c>
      <c r="H6" s="337" t="s">
        <v>971</v>
      </c>
      <c r="I6" s="338" t="s">
        <v>1315</v>
      </c>
      <c r="J6" s="338" t="s">
        <v>1276</v>
      </c>
    </row>
    <row r="7" spans="1:10" ht="16.5" customHeight="1">
      <c r="A7" s="336">
        <v>1</v>
      </c>
      <c r="B7" s="699" t="s">
        <v>972</v>
      </c>
      <c r="C7" s="702"/>
      <c r="D7" s="702"/>
      <c r="E7" s="702"/>
      <c r="F7" s="702"/>
      <c r="G7" s="350">
        <v>70</v>
      </c>
      <c r="H7" s="350">
        <v>11100</v>
      </c>
      <c r="I7" s="497">
        <f>SUM(I8:I10)</f>
        <v>2511</v>
      </c>
      <c r="J7" s="497">
        <f>SUM(J8:J10)</f>
        <v>2515.8</v>
      </c>
    </row>
    <row r="8" spans="1:10" ht="16.5" customHeight="1">
      <c r="A8" s="339" t="s">
        <v>243</v>
      </c>
      <c r="B8" s="700" t="s">
        <v>973</v>
      </c>
      <c r="C8" s="700"/>
      <c r="D8" s="700"/>
      <c r="E8" s="700"/>
      <c r="F8" s="701"/>
      <c r="G8" s="340" t="s">
        <v>974</v>
      </c>
      <c r="H8" s="340">
        <v>11101</v>
      </c>
      <c r="I8" s="434"/>
      <c r="J8" s="434"/>
    </row>
    <row r="9" spans="1:10" ht="16.5" customHeight="1">
      <c r="A9" s="339" t="s">
        <v>975</v>
      </c>
      <c r="B9" s="700" t="s">
        <v>976</v>
      </c>
      <c r="C9" s="700"/>
      <c r="D9" s="700"/>
      <c r="E9" s="700"/>
      <c r="F9" s="701"/>
      <c r="G9" s="340">
        <v>704</v>
      </c>
      <c r="H9" s="340">
        <v>11102</v>
      </c>
      <c r="I9" s="434">
        <v>1759</v>
      </c>
      <c r="J9" s="434">
        <v>438.4</v>
      </c>
    </row>
    <row r="10" spans="1:10" ht="16.5" customHeight="1">
      <c r="A10" s="339" t="s">
        <v>977</v>
      </c>
      <c r="B10" s="700" t="s">
        <v>978</v>
      </c>
      <c r="C10" s="700"/>
      <c r="D10" s="700"/>
      <c r="E10" s="700"/>
      <c r="F10" s="701"/>
      <c r="G10" s="342">
        <v>705</v>
      </c>
      <c r="H10" s="340">
        <v>11103</v>
      </c>
      <c r="I10" s="434">
        <v>752</v>
      </c>
      <c r="J10" s="434">
        <v>2077.4</v>
      </c>
    </row>
    <row r="11" spans="1:10" ht="16.5" customHeight="1">
      <c r="A11" s="343">
        <v>2</v>
      </c>
      <c r="B11" s="698" t="s">
        <v>979</v>
      </c>
      <c r="C11" s="698"/>
      <c r="D11" s="698"/>
      <c r="E11" s="698"/>
      <c r="F11" s="699"/>
      <c r="G11" s="344">
        <v>708</v>
      </c>
      <c r="H11" s="345">
        <v>11104</v>
      </c>
      <c r="I11" s="435">
        <f>SUM(I12:I14)</f>
        <v>0</v>
      </c>
      <c r="J11" s="435">
        <f>SUM(J12:J14)</f>
        <v>0</v>
      </c>
    </row>
    <row r="12" spans="1:10" ht="16.5" customHeight="1">
      <c r="A12" s="339" t="s">
        <v>243</v>
      </c>
      <c r="B12" s="700" t="s">
        <v>980</v>
      </c>
      <c r="C12" s="700"/>
      <c r="D12" s="700"/>
      <c r="E12" s="700"/>
      <c r="F12" s="701"/>
      <c r="G12" s="340">
        <v>7081</v>
      </c>
      <c r="H12" s="346">
        <v>111041</v>
      </c>
      <c r="I12" s="435"/>
      <c r="J12" s="435"/>
    </row>
    <row r="13" spans="1:10" ht="16.5" customHeight="1">
      <c r="A13" s="339" t="s">
        <v>245</v>
      </c>
      <c r="B13" s="700" t="s">
        <v>981</v>
      </c>
      <c r="C13" s="700"/>
      <c r="D13" s="700"/>
      <c r="E13" s="700"/>
      <c r="F13" s="701"/>
      <c r="G13" s="340">
        <v>7082</v>
      </c>
      <c r="H13" s="346">
        <v>111042</v>
      </c>
      <c r="I13" s="435"/>
      <c r="J13" s="435"/>
    </row>
    <row r="14" spans="1:10" ht="16.5" customHeight="1">
      <c r="A14" s="339" t="s">
        <v>247</v>
      </c>
      <c r="B14" s="700" t="s">
        <v>894</v>
      </c>
      <c r="C14" s="700"/>
      <c r="D14" s="700"/>
      <c r="E14" s="700"/>
      <c r="F14" s="701"/>
      <c r="G14" s="340">
        <v>7083</v>
      </c>
      <c r="H14" s="346">
        <v>111043</v>
      </c>
      <c r="I14" s="435"/>
      <c r="J14" s="435"/>
    </row>
    <row r="15" spans="1:10" ht="29.25" customHeight="1">
      <c r="A15" s="347">
        <v>3</v>
      </c>
      <c r="B15" s="698" t="s">
        <v>982</v>
      </c>
      <c r="C15" s="698"/>
      <c r="D15" s="698"/>
      <c r="E15" s="698"/>
      <c r="F15" s="699"/>
      <c r="G15" s="344">
        <v>71</v>
      </c>
      <c r="H15" s="345">
        <v>11201</v>
      </c>
      <c r="I15" s="435">
        <v>0</v>
      </c>
      <c r="J15" s="435">
        <v>0</v>
      </c>
    </row>
    <row r="16" spans="1:10" ht="16.5" customHeight="1">
      <c r="A16" s="347"/>
      <c r="B16" s="703" t="s">
        <v>983</v>
      </c>
      <c r="C16" s="703"/>
      <c r="D16" s="703"/>
      <c r="E16" s="703"/>
      <c r="F16" s="704"/>
      <c r="G16" s="348"/>
      <c r="H16" s="340">
        <v>112011</v>
      </c>
      <c r="I16" s="435"/>
      <c r="J16" s="435"/>
    </row>
    <row r="17" spans="1:10" ht="16.5" customHeight="1">
      <c r="A17" s="347"/>
      <c r="B17" s="703" t="s">
        <v>984</v>
      </c>
      <c r="C17" s="703"/>
      <c r="D17" s="703"/>
      <c r="E17" s="703"/>
      <c r="F17" s="704"/>
      <c r="G17" s="348"/>
      <c r="H17" s="340">
        <v>112012</v>
      </c>
      <c r="I17" s="435"/>
      <c r="J17" s="435"/>
    </row>
    <row r="18" spans="1:10" ht="16.5" customHeight="1">
      <c r="A18" s="343">
        <v>4</v>
      </c>
      <c r="B18" s="698" t="s">
        <v>985</v>
      </c>
      <c r="C18" s="698"/>
      <c r="D18" s="698"/>
      <c r="E18" s="698"/>
      <c r="F18" s="699"/>
      <c r="G18" s="349">
        <v>72</v>
      </c>
      <c r="H18" s="7">
        <v>11300</v>
      </c>
      <c r="I18" s="435">
        <v>0</v>
      </c>
      <c r="J18" s="435">
        <v>0</v>
      </c>
    </row>
    <row r="19" spans="1:10" ht="16.5" customHeight="1">
      <c r="A19" s="339"/>
      <c r="B19" s="711" t="s">
        <v>986</v>
      </c>
      <c r="C19" s="712"/>
      <c r="D19" s="712"/>
      <c r="E19" s="712"/>
      <c r="F19" s="712"/>
      <c r="G19" s="5"/>
      <c r="H19" s="13">
        <v>11301</v>
      </c>
      <c r="I19" s="435"/>
      <c r="J19" s="435"/>
    </row>
    <row r="20" spans="1:10" ht="16.5" customHeight="1">
      <c r="A20" s="343">
        <v>5</v>
      </c>
      <c r="B20" s="699" t="s">
        <v>987</v>
      </c>
      <c r="C20" s="702"/>
      <c r="D20" s="702"/>
      <c r="E20" s="702"/>
      <c r="F20" s="702"/>
      <c r="G20" s="350">
        <v>73</v>
      </c>
      <c r="H20" s="350">
        <v>11400</v>
      </c>
      <c r="I20" s="435">
        <v>0</v>
      </c>
      <c r="J20" s="435">
        <v>0</v>
      </c>
    </row>
    <row r="21" spans="1:10" ht="16.5" customHeight="1">
      <c r="A21" s="343">
        <v>6</v>
      </c>
      <c r="B21" s="699" t="s">
        <v>988</v>
      </c>
      <c r="C21" s="702"/>
      <c r="D21" s="702"/>
      <c r="E21" s="702"/>
      <c r="F21" s="702"/>
      <c r="G21" s="350">
        <v>75</v>
      </c>
      <c r="H21" s="351">
        <v>11500</v>
      </c>
      <c r="I21" s="435">
        <v>0</v>
      </c>
      <c r="J21" s="435">
        <v>0</v>
      </c>
    </row>
    <row r="22" spans="1:10" ht="16.5" customHeight="1">
      <c r="A22" s="343">
        <v>7</v>
      </c>
      <c r="B22" s="698" t="s">
        <v>989</v>
      </c>
      <c r="C22" s="698"/>
      <c r="D22" s="698"/>
      <c r="E22" s="698"/>
      <c r="F22" s="699"/>
      <c r="G22" s="344">
        <v>77</v>
      </c>
      <c r="H22" s="344">
        <v>11600</v>
      </c>
      <c r="I22" s="435">
        <v>0</v>
      </c>
      <c r="J22" s="435">
        <v>0</v>
      </c>
    </row>
    <row r="23" spans="1:10" ht="16.5" customHeight="1">
      <c r="A23" s="343" t="s">
        <v>990</v>
      </c>
      <c r="B23" s="702" t="s">
        <v>991</v>
      </c>
      <c r="C23" s="702"/>
      <c r="D23" s="702"/>
      <c r="E23" s="702"/>
      <c r="F23" s="702"/>
      <c r="G23" s="350"/>
      <c r="H23" s="350">
        <v>11800</v>
      </c>
      <c r="I23" s="435">
        <f>I7+I11+I15+I18+I20+I21+I22</f>
        <v>2511</v>
      </c>
      <c r="J23" s="435">
        <f>J7+J11+J15+J18+J20+J21+J22</f>
        <v>2515.8</v>
      </c>
    </row>
    <row r="24" spans="1:10" ht="16.5" customHeight="1">
      <c r="A24" s="352"/>
      <c r="B24" s="353"/>
      <c r="C24" s="353"/>
      <c r="D24" s="353"/>
      <c r="E24" s="353"/>
      <c r="F24" s="353"/>
      <c r="G24" s="353"/>
      <c r="H24" s="353"/>
      <c r="I24" s="354" t="s">
        <v>965</v>
      </c>
      <c r="J24" s="354"/>
    </row>
    <row r="25" spans="1:10" ht="16.5" customHeight="1">
      <c r="A25" s="352"/>
      <c r="B25" s="353"/>
      <c r="C25" s="353"/>
      <c r="D25" s="353"/>
      <c r="E25" s="353"/>
      <c r="F25" s="353"/>
      <c r="G25" s="353"/>
      <c r="H25" s="353"/>
      <c r="I25" s="354" t="s">
        <v>1088</v>
      </c>
      <c r="J25" s="354"/>
    </row>
    <row r="26" spans="1:10" ht="15">
      <c r="A26" s="297"/>
      <c r="B26" s="471" t="s">
        <v>815</v>
      </c>
      <c r="C26" s="334"/>
      <c r="D26" s="334"/>
      <c r="E26" s="297"/>
      <c r="F26" s="297"/>
      <c r="G26" s="297"/>
      <c r="H26" s="297"/>
      <c r="I26" s="297"/>
      <c r="J26" s="297"/>
    </row>
    <row r="27" spans="1:10" ht="15">
      <c r="A27" s="297"/>
      <c r="B27" s="484" t="s">
        <v>1049</v>
      </c>
      <c r="C27" s="334"/>
      <c r="D27" s="334"/>
      <c r="E27" s="297"/>
      <c r="F27" s="297"/>
      <c r="G27" s="297"/>
      <c r="H27" s="297"/>
      <c r="I27" s="297"/>
      <c r="J27" s="297"/>
    </row>
    <row r="28" spans="1:10" ht="12.75">
      <c r="A28" s="297"/>
      <c r="B28" s="46"/>
      <c r="C28" s="297"/>
      <c r="D28" s="297"/>
      <c r="E28" s="297"/>
      <c r="F28" s="297"/>
      <c r="G28" s="297"/>
      <c r="H28" s="297"/>
      <c r="I28" s="297" t="s">
        <v>992</v>
      </c>
      <c r="J28" s="297"/>
    </row>
    <row r="29" spans="1:16" ht="12.75" customHeight="1">
      <c r="A29" s="119"/>
      <c r="B29" s="119"/>
      <c r="C29" s="119"/>
      <c r="D29" s="119"/>
      <c r="E29" s="119"/>
      <c r="F29" s="119"/>
      <c r="G29" s="119"/>
      <c r="H29" s="119"/>
      <c r="I29" s="495"/>
      <c r="J29" s="496" t="s">
        <v>967</v>
      </c>
      <c r="K29" s="4"/>
      <c r="L29" s="4"/>
      <c r="M29" s="4"/>
      <c r="N29" s="4"/>
      <c r="O29" s="4"/>
      <c r="P29" s="4"/>
    </row>
    <row r="30" spans="1:10" ht="12.75">
      <c r="A30" s="705" t="s">
        <v>968</v>
      </c>
      <c r="B30" s="706"/>
      <c r="C30" s="706"/>
      <c r="D30" s="706"/>
      <c r="E30" s="706"/>
      <c r="F30" s="706"/>
      <c r="G30" s="706"/>
      <c r="H30" s="706"/>
      <c r="I30" s="706"/>
      <c r="J30" s="707"/>
    </row>
    <row r="31" spans="1:10" ht="24.75" customHeight="1">
      <c r="A31" s="355"/>
      <c r="B31" s="714" t="s">
        <v>993</v>
      </c>
      <c r="C31" s="715"/>
      <c r="D31" s="715"/>
      <c r="E31" s="715"/>
      <c r="F31" s="716"/>
      <c r="G31" s="356" t="s">
        <v>970</v>
      </c>
      <c r="H31" s="356" t="s">
        <v>971</v>
      </c>
      <c r="I31" s="338" t="s">
        <v>1315</v>
      </c>
      <c r="J31" s="338" t="s">
        <v>1276</v>
      </c>
    </row>
    <row r="32" spans="1:10" s="297" customFormat="1" ht="16.5" customHeight="1">
      <c r="A32" s="343">
        <v>1</v>
      </c>
      <c r="B32" s="699" t="s">
        <v>994</v>
      </c>
      <c r="C32" s="702"/>
      <c r="D32" s="702"/>
      <c r="E32" s="702"/>
      <c r="F32" s="702"/>
      <c r="G32" s="350">
        <v>60</v>
      </c>
      <c r="H32" s="350">
        <v>12100</v>
      </c>
      <c r="I32" s="435">
        <f>SUM(I33:I37)</f>
        <v>699</v>
      </c>
      <c r="J32" s="435">
        <f>SUM(J33:J37)</f>
        <v>573</v>
      </c>
    </row>
    <row r="33" spans="1:10" s="297" customFormat="1" ht="16.5" customHeight="1">
      <c r="A33" s="439" t="s">
        <v>995</v>
      </c>
      <c r="B33" s="710" t="s">
        <v>996</v>
      </c>
      <c r="C33" s="710" t="s">
        <v>997</v>
      </c>
      <c r="D33" s="710"/>
      <c r="E33" s="710"/>
      <c r="F33" s="710"/>
      <c r="G33" s="436" t="s">
        <v>998</v>
      </c>
      <c r="H33" s="436">
        <v>12101</v>
      </c>
      <c r="I33" s="434">
        <v>129</v>
      </c>
      <c r="J33" s="434">
        <v>443</v>
      </c>
    </row>
    <row r="34" spans="1:10" s="297" customFormat="1" ht="17.25" customHeight="1">
      <c r="A34" s="439" t="s">
        <v>975</v>
      </c>
      <c r="B34" s="710" t="s">
        <v>999</v>
      </c>
      <c r="C34" s="710" t="s">
        <v>997</v>
      </c>
      <c r="D34" s="710"/>
      <c r="E34" s="710"/>
      <c r="F34" s="710"/>
      <c r="G34" s="436"/>
      <c r="H34" s="437">
        <v>12102</v>
      </c>
      <c r="I34" s="21">
        <v>-32</v>
      </c>
      <c r="J34" s="21">
        <v>-8</v>
      </c>
    </row>
    <row r="35" spans="1:10" s="297" customFormat="1" ht="16.5" customHeight="1">
      <c r="A35" s="439" t="s">
        <v>977</v>
      </c>
      <c r="B35" s="710" t="s">
        <v>1000</v>
      </c>
      <c r="C35" s="710" t="s">
        <v>997</v>
      </c>
      <c r="D35" s="710"/>
      <c r="E35" s="710"/>
      <c r="F35" s="710"/>
      <c r="G35" s="436" t="s">
        <v>1001</v>
      </c>
      <c r="H35" s="436">
        <v>12103</v>
      </c>
      <c r="I35" s="434">
        <v>2275</v>
      </c>
      <c r="J35" s="434">
        <v>1451</v>
      </c>
    </row>
    <row r="36" spans="1:10" s="297" customFormat="1" ht="16.5" customHeight="1">
      <c r="A36" s="439" t="s">
        <v>1002</v>
      </c>
      <c r="B36" s="717" t="s">
        <v>580</v>
      </c>
      <c r="C36" s="710" t="s">
        <v>997</v>
      </c>
      <c r="D36" s="710"/>
      <c r="E36" s="710"/>
      <c r="F36" s="710"/>
      <c r="G36" s="436"/>
      <c r="H36" s="437">
        <v>12104</v>
      </c>
      <c r="I36" s="434">
        <v>-1673</v>
      </c>
      <c r="J36" s="434">
        <v>-1313</v>
      </c>
    </row>
    <row r="37" spans="1:10" s="297" customFormat="1" ht="16.5" customHeight="1">
      <c r="A37" s="439" t="s">
        <v>1003</v>
      </c>
      <c r="B37" s="710" t="s">
        <v>1004</v>
      </c>
      <c r="C37" s="710" t="s">
        <v>997</v>
      </c>
      <c r="D37" s="710"/>
      <c r="E37" s="710"/>
      <c r="F37" s="710"/>
      <c r="G37" s="436" t="s">
        <v>1005</v>
      </c>
      <c r="H37" s="437">
        <v>12105</v>
      </c>
      <c r="I37" s="434"/>
      <c r="J37" s="434"/>
    </row>
    <row r="38" spans="1:10" s="297" customFormat="1" ht="16.5" customHeight="1">
      <c r="A38" s="343">
        <v>2</v>
      </c>
      <c r="B38" s="702" t="s">
        <v>1006</v>
      </c>
      <c r="C38" s="702"/>
      <c r="D38" s="702"/>
      <c r="E38" s="702"/>
      <c r="F38" s="702"/>
      <c r="G38" s="350">
        <v>64</v>
      </c>
      <c r="H38" s="350">
        <v>12200</v>
      </c>
      <c r="I38" s="435">
        <f>I39+I40</f>
        <v>679</v>
      </c>
      <c r="J38" s="435">
        <f>J39+J40</f>
        <v>987</v>
      </c>
    </row>
    <row r="39" spans="1:10" s="297" customFormat="1" ht="16.5" customHeight="1">
      <c r="A39" s="339" t="s">
        <v>1007</v>
      </c>
      <c r="B39" s="702" t="s">
        <v>581</v>
      </c>
      <c r="C39" s="718"/>
      <c r="D39" s="718"/>
      <c r="E39" s="718"/>
      <c r="F39" s="718"/>
      <c r="G39" s="437">
        <v>641</v>
      </c>
      <c r="H39" s="437">
        <v>12201</v>
      </c>
      <c r="I39" s="438">
        <v>582</v>
      </c>
      <c r="J39" s="438">
        <v>846</v>
      </c>
    </row>
    <row r="40" spans="1:10" s="297" customFormat="1" ht="16.5" customHeight="1">
      <c r="A40" s="339" t="s">
        <v>1008</v>
      </c>
      <c r="B40" s="718" t="s">
        <v>1009</v>
      </c>
      <c r="C40" s="718"/>
      <c r="D40" s="718"/>
      <c r="E40" s="718"/>
      <c r="F40" s="718"/>
      <c r="G40" s="437">
        <v>644</v>
      </c>
      <c r="H40" s="437">
        <v>12202</v>
      </c>
      <c r="I40" s="438">
        <v>97</v>
      </c>
      <c r="J40" s="438">
        <v>141</v>
      </c>
    </row>
    <row r="41" spans="1:10" s="297" customFormat="1" ht="16.5" customHeight="1">
      <c r="A41" s="343">
        <v>3</v>
      </c>
      <c r="B41" s="702" t="s">
        <v>544</v>
      </c>
      <c r="C41" s="702"/>
      <c r="D41" s="702"/>
      <c r="E41" s="702"/>
      <c r="F41" s="702"/>
      <c r="G41" s="350">
        <v>68</v>
      </c>
      <c r="H41" s="350">
        <v>12300</v>
      </c>
      <c r="I41" s="435">
        <v>0</v>
      </c>
      <c r="J41" s="435">
        <v>0</v>
      </c>
    </row>
    <row r="42" spans="1:10" s="297" customFormat="1" ht="16.5" customHeight="1">
      <c r="A42" s="343">
        <v>4</v>
      </c>
      <c r="B42" s="702" t="s">
        <v>1010</v>
      </c>
      <c r="C42" s="702"/>
      <c r="D42" s="702"/>
      <c r="E42" s="702"/>
      <c r="F42" s="702"/>
      <c r="G42" s="350">
        <v>61</v>
      </c>
      <c r="H42" s="350">
        <v>12400</v>
      </c>
      <c r="I42" s="435">
        <f>SUM(I43:I57)</f>
        <v>448</v>
      </c>
      <c r="J42" s="435">
        <f>SUM(J43:J57)</f>
        <v>447</v>
      </c>
    </row>
    <row r="43" spans="1:10" s="297" customFormat="1" ht="16.5" customHeight="1">
      <c r="A43" s="339" t="s">
        <v>243</v>
      </c>
      <c r="B43" s="713" t="s">
        <v>1011</v>
      </c>
      <c r="C43" s="713"/>
      <c r="D43" s="713"/>
      <c r="E43" s="713"/>
      <c r="F43" s="713"/>
      <c r="G43" s="436"/>
      <c r="H43" s="436">
        <v>12401</v>
      </c>
      <c r="I43" s="434"/>
      <c r="J43" s="434"/>
    </row>
    <row r="44" spans="1:10" s="297" customFormat="1" ht="16.5" customHeight="1">
      <c r="A44" s="339" t="s">
        <v>245</v>
      </c>
      <c r="B44" s="713" t="s">
        <v>1012</v>
      </c>
      <c r="C44" s="713"/>
      <c r="D44" s="713"/>
      <c r="E44" s="713"/>
      <c r="F44" s="713"/>
      <c r="G44" s="439">
        <v>611</v>
      </c>
      <c r="H44" s="436">
        <v>12402</v>
      </c>
      <c r="I44" s="434"/>
      <c r="J44" s="434">
        <v>0.7</v>
      </c>
    </row>
    <row r="45" spans="1:10" s="297" customFormat="1" ht="16.5" customHeight="1">
      <c r="A45" s="339" t="s">
        <v>247</v>
      </c>
      <c r="B45" s="713" t="s">
        <v>432</v>
      </c>
      <c r="C45" s="713"/>
      <c r="D45" s="713"/>
      <c r="E45" s="713"/>
      <c r="F45" s="713"/>
      <c r="G45" s="436">
        <v>613</v>
      </c>
      <c r="H45" s="436">
        <v>12403</v>
      </c>
      <c r="I45" s="434">
        <v>264</v>
      </c>
      <c r="J45" s="434">
        <v>264</v>
      </c>
    </row>
    <row r="46" spans="1:10" s="297" customFormat="1" ht="16.5" customHeight="1">
      <c r="A46" s="339" t="s">
        <v>248</v>
      </c>
      <c r="B46" s="713" t="s">
        <v>1202</v>
      </c>
      <c r="C46" s="713"/>
      <c r="D46" s="713"/>
      <c r="E46" s="713"/>
      <c r="F46" s="713"/>
      <c r="G46" s="439">
        <v>615</v>
      </c>
      <c r="H46" s="436">
        <v>12404</v>
      </c>
      <c r="I46" s="440"/>
      <c r="J46" s="440"/>
    </row>
    <row r="47" spans="1:10" s="297" customFormat="1" ht="16.5" customHeight="1">
      <c r="A47" s="339" t="s">
        <v>1013</v>
      </c>
      <c r="B47" s="713" t="s">
        <v>1014</v>
      </c>
      <c r="C47" s="713"/>
      <c r="D47" s="713"/>
      <c r="E47" s="713"/>
      <c r="F47" s="713"/>
      <c r="G47" s="439">
        <v>616</v>
      </c>
      <c r="H47" s="436">
        <v>12405</v>
      </c>
      <c r="I47" s="434"/>
      <c r="J47" s="434"/>
    </row>
    <row r="48" spans="1:10" s="297" customFormat="1" ht="16.5" customHeight="1">
      <c r="A48" s="339" t="s">
        <v>1015</v>
      </c>
      <c r="B48" s="713" t="s">
        <v>1016</v>
      </c>
      <c r="C48" s="713"/>
      <c r="D48" s="713"/>
      <c r="E48" s="713"/>
      <c r="F48" s="713"/>
      <c r="G48" s="439">
        <v>617</v>
      </c>
      <c r="H48" s="436">
        <v>12406</v>
      </c>
      <c r="I48" s="434"/>
      <c r="J48" s="434"/>
    </row>
    <row r="49" spans="1:10" s="297" customFormat="1" ht="16.5" customHeight="1">
      <c r="A49" s="339" t="s">
        <v>1017</v>
      </c>
      <c r="B49" s="710" t="s">
        <v>1018</v>
      </c>
      <c r="C49" s="710" t="s">
        <v>997</v>
      </c>
      <c r="D49" s="710"/>
      <c r="E49" s="710"/>
      <c r="F49" s="710"/>
      <c r="G49" s="439">
        <v>618</v>
      </c>
      <c r="H49" s="436">
        <v>12407</v>
      </c>
      <c r="I49" s="434">
        <v>46</v>
      </c>
      <c r="J49" s="434">
        <v>13.8</v>
      </c>
    </row>
    <row r="50" spans="1:10" s="297" customFormat="1" ht="16.5" customHeight="1">
      <c r="A50" s="339" t="s">
        <v>1019</v>
      </c>
      <c r="B50" s="710" t="s">
        <v>1020</v>
      </c>
      <c r="C50" s="710"/>
      <c r="D50" s="710"/>
      <c r="E50" s="710"/>
      <c r="F50" s="710"/>
      <c r="G50" s="439">
        <v>623</v>
      </c>
      <c r="H50" s="436">
        <v>12408</v>
      </c>
      <c r="I50" s="434"/>
      <c r="J50" s="434"/>
    </row>
    <row r="51" spans="1:10" s="297" customFormat="1" ht="16.5" customHeight="1">
      <c r="A51" s="339" t="s">
        <v>1021</v>
      </c>
      <c r="B51" s="710" t="s">
        <v>1022</v>
      </c>
      <c r="C51" s="710"/>
      <c r="D51" s="710"/>
      <c r="E51" s="710"/>
      <c r="F51" s="710"/>
      <c r="G51" s="439">
        <v>624</v>
      </c>
      <c r="H51" s="436">
        <v>12409</v>
      </c>
      <c r="I51" s="434"/>
      <c r="J51" s="434"/>
    </row>
    <row r="52" spans="1:10" s="297" customFormat="1" ht="16.5" customHeight="1">
      <c r="A52" s="339" t="s">
        <v>1023</v>
      </c>
      <c r="B52" s="710" t="s">
        <v>1024</v>
      </c>
      <c r="C52" s="710"/>
      <c r="D52" s="710"/>
      <c r="E52" s="710"/>
      <c r="F52" s="710"/>
      <c r="G52" s="439">
        <v>625</v>
      </c>
      <c r="H52" s="436">
        <v>12410</v>
      </c>
      <c r="I52" s="434"/>
      <c r="J52" s="434"/>
    </row>
    <row r="53" spans="1:10" s="297" customFormat="1" ht="16.5" customHeight="1">
      <c r="A53" s="339" t="s">
        <v>1025</v>
      </c>
      <c r="B53" s="710" t="s">
        <v>1026</v>
      </c>
      <c r="C53" s="710"/>
      <c r="D53" s="710"/>
      <c r="E53" s="710"/>
      <c r="F53" s="710"/>
      <c r="G53" s="439">
        <v>626</v>
      </c>
      <c r="H53" s="436">
        <v>12411</v>
      </c>
      <c r="I53" s="434">
        <v>124</v>
      </c>
      <c r="J53" s="434">
        <v>151.3</v>
      </c>
    </row>
    <row r="54" spans="1:10" s="297" customFormat="1" ht="16.5" customHeight="1">
      <c r="A54" s="490" t="s">
        <v>1027</v>
      </c>
      <c r="B54" s="710" t="s">
        <v>1028</v>
      </c>
      <c r="C54" s="710"/>
      <c r="D54" s="710"/>
      <c r="E54" s="710"/>
      <c r="F54" s="710"/>
      <c r="G54" s="439">
        <v>627</v>
      </c>
      <c r="H54" s="436">
        <v>12412</v>
      </c>
      <c r="I54" s="434"/>
      <c r="J54" s="434"/>
    </row>
    <row r="55" spans="1:10" s="297" customFormat="1" ht="16.5" customHeight="1">
      <c r="A55" s="339"/>
      <c r="B55" s="719" t="s">
        <v>1029</v>
      </c>
      <c r="C55" s="719"/>
      <c r="D55" s="719"/>
      <c r="E55" s="719"/>
      <c r="F55" s="719"/>
      <c r="G55" s="439">
        <v>6271</v>
      </c>
      <c r="H55" s="439">
        <v>124121</v>
      </c>
      <c r="I55" s="434"/>
      <c r="J55" s="434"/>
    </row>
    <row r="56" spans="1:10" s="297" customFormat="1" ht="16.5" customHeight="1">
      <c r="A56" s="339"/>
      <c r="B56" s="719" t="s">
        <v>1030</v>
      </c>
      <c r="C56" s="719"/>
      <c r="D56" s="719"/>
      <c r="E56" s="719"/>
      <c r="F56" s="719"/>
      <c r="G56" s="439">
        <v>6272</v>
      </c>
      <c r="H56" s="439">
        <v>124122</v>
      </c>
      <c r="I56" s="434"/>
      <c r="J56" s="434"/>
    </row>
    <row r="57" spans="1:10" s="297" customFormat="1" ht="16.5" customHeight="1">
      <c r="A57" s="339" t="s">
        <v>1031</v>
      </c>
      <c r="B57" s="710" t="s">
        <v>1032</v>
      </c>
      <c r="C57" s="710"/>
      <c r="D57" s="710"/>
      <c r="E57" s="710"/>
      <c r="F57" s="710"/>
      <c r="G57" s="439">
        <v>628</v>
      </c>
      <c r="H57" s="439">
        <v>12413</v>
      </c>
      <c r="I57" s="434">
        <v>14</v>
      </c>
      <c r="J57" s="434">
        <v>17.2</v>
      </c>
    </row>
    <row r="58" spans="1:10" s="297" customFormat="1" ht="16.5" customHeight="1">
      <c r="A58" s="343">
        <v>5</v>
      </c>
      <c r="B58" s="717" t="s">
        <v>1033</v>
      </c>
      <c r="C58" s="710"/>
      <c r="D58" s="710"/>
      <c r="E58" s="710"/>
      <c r="F58" s="710"/>
      <c r="G58" s="341">
        <v>63</v>
      </c>
      <c r="H58" s="341">
        <v>12500</v>
      </c>
      <c r="I58" s="435">
        <f>SUM(I59:I62)</f>
        <v>70</v>
      </c>
      <c r="J58" s="435">
        <f>SUM(J59:J62)</f>
        <v>70</v>
      </c>
    </row>
    <row r="59" spans="1:10" s="297" customFormat="1" ht="16.5" customHeight="1">
      <c r="A59" s="339" t="s">
        <v>243</v>
      </c>
      <c r="B59" s="710" t="s">
        <v>1034</v>
      </c>
      <c r="C59" s="710"/>
      <c r="D59" s="710"/>
      <c r="E59" s="710"/>
      <c r="F59" s="710"/>
      <c r="G59" s="439">
        <v>632</v>
      </c>
      <c r="H59" s="439">
        <v>12501</v>
      </c>
      <c r="I59" s="434"/>
      <c r="J59" s="434"/>
    </row>
    <row r="60" spans="1:10" s="297" customFormat="1" ht="16.5" customHeight="1">
      <c r="A60" s="339" t="s">
        <v>245</v>
      </c>
      <c r="B60" s="710" t="s">
        <v>1035</v>
      </c>
      <c r="C60" s="710"/>
      <c r="D60" s="710"/>
      <c r="E60" s="710"/>
      <c r="F60" s="710"/>
      <c r="G60" s="439">
        <v>633</v>
      </c>
      <c r="H60" s="439">
        <v>12502</v>
      </c>
      <c r="I60" s="434"/>
      <c r="J60" s="434"/>
    </row>
    <row r="61" spans="1:10" s="297" customFormat="1" ht="16.5" customHeight="1">
      <c r="A61" s="339" t="s">
        <v>247</v>
      </c>
      <c r="B61" s="710" t="s">
        <v>438</v>
      </c>
      <c r="C61" s="710"/>
      <c r="D61" s="710"/>
      <c r="E61" s="710"/>
      <c r="F61" s="710"/>
      <c r="G61" s="439">
        <v>634</v>
      </c>
      <c r="H61" s="439">
        <v>12503</v>
      </c>
      <c r="I61" s="434">
        <v>70</v>
      </c>
      <c r="J61" s="434">
        <v>70</v>
      </c>
    </row>
    <row r="62" spans="1:10" s="297" customFormat="1" ht="16.5" customHeight="1">
      <c r="A62" s="339" t="s">
        <v>248</v>
      </c>
      <c r="B62" s="710" t="s">
        <v>1090</v>
      </c>
      <c r="C62" s="710"/>
      <c r="D62" s="710"/>
      <c r="E62" s="710"/>
      <c r="F62" s="710"/>
      <c r="G62" s="439" t="s">
        <v>1091</v>
      </c>
      <c r="H62" s="439">
        <v>12504</v>
      </c>
      <c r="I62" s="434"/>
      <c r="J62" s="434"/>
    </row>
    <row r="63" spans="1:10" s="297" customFormat="1" ht="12.75" customHeight="1">
      <c r="A63" s="343" t="s">
        <v>1092</v>
      </c>
      <c r="B63" s="702" t="s">
        <v>1093</v>
      </c>
      <c r="C63" s="702"/>
      <c r="D63" s="702"/>
      <c r="E63" s="702"/>
      <c r="F63" s="702"/>
      <c r="G63" s="439"/>
      <c r="H63" s="439">
        <v>12600</v>
      </c>
      <c r="I63" s="435">
        <f>I32+I38+I41+I42+I58</f>
        <v>1896</v>
      </c>
      <c r="J63" s="435">
        <f>J32+J38+J41+J42+J58</f>
        <v>2077</v>
      </c>
    </row>
    <row r="64" spans="1:10" s="297" customFormat="1" ht="16.5" customHeight="1">
      <c r="A64" s="322"/>
      <c r="B64" s="142" t="s">
        <v>1094</v>
      </c>
      <c r="C64" s="119"/>
      <c r="D64" s="119"/>
      <c r="E64" s="119"/>
      <c r="F64" s="119"/>
      <c r="G64" s="119"/>
      <c r="H64" s="119"/>
      <c r="I64" s="338" t="s">
        <v>1315</v>
      </c>
      <c r="J64" s="338" t="s">
        <v>1276</v>
      </c>
    </row>
    <row r="65" spans="1:10" s="297" customFormat="1" ht="16.5" customHeight="1">
      <c r="A65" s="491">
        <v>1</v>
      </c>
      <c r="B65" s="721" t="s">
        <v>1095</v>
      </c>
      <c r="C65" s="721"/>
      <c r="D65" s="721"/>
      <c r="E65" s="721"/>
      <c r="F65" s="721"/>
      <c r="G65" s="341"/>
      <c r="H65" s="341">
        <v>14000</v>
      </c>
      <c r="I65" s="441">
        <v>2</v>
      </c>
      <c r="J65" s="441">
        <v>2</v>
      </c>
    </row>
    <row r="66" spans="1:10" s="297" customFormat="1" ht="16.5" customHeight="1">
      <c r="A66" s="491">
        <v>2</v>
      </c>
      <c r="B66" s="721" t="s">
        <v>1096</v>
      </c>
      <c r="C66" s="721"/>
      <c r="D66" s="721"/>
      <c r="E66" s="721"/>
      <c r="F66" s="721"/>
      <c r="G66" s="341"/>
      <c r="H66" s="341">
        <v>15000</v>
      </c>
      <c r="I66" s="441">
        <v>0</v>
      </c>
      <c r="J66" s="441">
        <v>0</v>
      </c>
    </row>
    <row r="67" spans="1:10" s="297" customFormat="1" ht="16.5" customHeight="1">
      <c r="A67" s="11" t="s">
        <v>243</v>
      </c>
      <c r="B67" s="713" t="s">
        <v>1097</v>
      </c>
      <c r="C67" s="713"/>
      <c r="D67" s="713"/>
      <c r="E67" s="713"/>
      <c r="F67" s="713"/>
      <c r="G67" s="341"/>
      <c r="H67" s="439">
        <v>15001</v>
      </c>
      <c r="I67" s="441"/>
      <c r="J67" s="441"/>
    </row>
    <row r="68" spans="1:10" s="297" customFormat="1" ht="16.5" customHeight="1">
      <c r="A68" s="11"/>
      <c r="B68" s="720" t="s">
        <v>1098</v>
      </c>
      <c r="C68" s="720"/>
      <c r="D68" s="720"/>
      <c r="E68" s="720"/>
      <c r="F68" s="720"/>
      <c r="G68" s="341"/>
      <c r="H68" s="439">
        <v>150011</v>
      </c>
      <c r="I68" s="441"/>
      <c r="J68" s="441"/>
    </row>
    <row r="69" spans="1:10" s="297" customFormat="1" ht="16.5" customHeight="1">
      <c r="A69" s="492" t="s">
        <v>245</v>
      </c>
      <c r="B69" s="713" t="s">
        <v>1099</v>
      </c>
      <c r="C69" s="713"/>
      <c r="D69" s="713"/>
      <c r="E69" s="713"/>
      <c r="F69" s="713"/>
      <c r="G69" s="341"/>
      <c r="H69" s="439">
        <v>15002</v>
      </c>
      <c r="I69" s="441"/>
      <c r="J69" s="441"/>
    </row>
    <row r="70" spans="1:10" s="297" customFormat="1" ht="12.75">
      <c r="A70" s="492"/>
      <c r="B70" s="720" t="s">
        <v>1100</v>
      </c>
      <c r="C70" s="720"/>
      <c r="D70" s="720"/>
      <c r="E70" s="720"/>
      <c r="F70" s="720"/>
      <c r="G70" s="341"/>
      <c r="H70" s="439">
        <v>150021</v>
      </c>
      <c r="I70" s="441"/>
      <c r="J70" s="441"/>
    </row>
    <row r="71" spans="1:10" ht="12.75">
      <c r="A71" s="329"/>
      <c r="B71" s="329"/>
      <c r="C71" s="329"/>
      <c r="D71" s="329"/>
      <c r="E71" s="329"/>
      <c r="F71" s="329"/>
      <c r="G71" s="329"/>
      <c r="H71" s="329"/>
      <c r="I71" s="493" t="s">
        <v>965</v>
      </c>
      <c r="J71" s="357"/>
    </row>
    <row r="72" spans="1:10" ht="15.75">
      <c r="A72" s="297"/>
      <c r="B72" s="297"/>
      <c r="C72" s="297"/>
      <c r="D72" s="297"/>
      <c r="E72" s="297"/>
      <c r="F72" s="297"/>
      <c r="G72" s="297"/>
      <c r="H72" s="297"/>
      <c r="I72" s="494" t="s">
        <v>1088</v>
      </c>
      <c r="J72" s="358"/>
    </row>
    <row r="73" spans="1:10" ht="15.75">
      <c r="A73" s="297"/>
      <c r="B73" s="297"/>
      <c r="C73" s="297"/>
      <c r="D73" s="297"/>
      <c r="E73" s="297"/>
      <c r="F73" s="297"/>
      <c r="G73" s="297"/>
      <c r="H73" s="297"/>
      <c r="I73" s="297"/>
      <c r="J73" s="358"/>
    </row>
    <row r="74" spans="1:10" ht="15.75">
      <c r="A74" s="297"/>
      <c r="B74" s="297"/>
      <c r="C74" s="297"/>
      <c r="D74" s="297"/>
      <c r="E74" s="297"/>
      <c r="F74" s="297"/>
      <c r="G74" s="297"/>
      <c r="H74" s="297"/>
      <c r="I74" s="297"/>
      <c r="J74" s="358"/>
    </row>
    <row r="75" spans="1:10" ht="15.75">
      <c r="A75" s="297"/>
      <c r="B75" s="297"/>
      <c r="C75" s="297"/>
      <c r="D75" s="297"/>
      <c r="E75" s="297"/>
      <c r="F75" s="297"/>
      <c r="G75" s="297"/>
      <c r="H75" s="297"/>
      <c r="I75" s="297"/>
      <c r="J75" s="358"/>
    </row>
    <row r="76" spans="1:10" ht="15.75">
      <c r="A76" s="297"/>
      <c r="B76" s="359"/>
      <c r="C76" s="297"/>
      <c r="D76" s="297"/>
      <c r="E76" s="297"/>
      <c r="F76" s="297"/>
      <c r="G76" s="297"/>
      <c r="H76" s="297"/>
      <c r="I76" s="297"/>
      <c r="J76" s="358"/>
    </row>
    <row r="77" spans="1:10" ht="12.75">
      <c r="A77" s="297"/>
      <c r="B77" s="359"/>
      <c r="C77" s="297"/>
      <c r="D77" s="297"/>
      <c r="E77" s="297"/>
      <c r="F77" s="297"/>
      <c r="G77" s="297"/>
      <c r="H77" s="297"/>
      <c r="I77" s="297"/>
      <c r="J77" s="297"/>
    </row>
    <row r="78" spans="1:10" ht="12.75">
      <c r="A78" s="297"/>
      <c r="B78" s="359"/>
      <c r="C78" s="297"/>
      <c r="D78" s="297"/>
      <c r="E78" s="297"/>
      <c r="F78" s="297"/>
      <c r="G78" s="297"/>
      <c r="H78" s="297"/>
      <c r="I78" s="297"/>
      <c r="J78" s="297"/>
    </row>
    <row r="79" spans="1:10" ht="12.75">
      <c r="A79" s="297"/>
      <c r="B79" s="359"/>
      <c r="C79" s="297"/>
      <c r="D79" s="297"/>
      <c r="E79" s="297"/>
      <c r="F79" s="297"/>
      <c r="G79" s="297"/>
      <c r="H79" s="297"/>
      <c r="I79" s="297"/>
      <c r="J79" s="297"/>
    </row>
    <row r="80" spans="1:10" ht="12.75">
      <c r="A80" s="297"/>
      <c r="B80" s="297"/>
      <c r="C80" s="297"/>
      <c r="D80" s="297"/>
      <c r="E80" s="297"/>
      <c r="F80" s="297"/>
      <c r="G80" s="297"/>
      <c r="H80" s="297"/>
      <c r="I80" s="297"/>
      <c r="J80" s="297"/>
    </row>
    <row r="81" spans="1:10" ht="12.75">
      <c r="A81" s="297"/>
      <c r="B81" s="297"/>
      <c r="C81" s="297"/>
      <c r="D81" s="297"/>
      <c r="E81" s="297"/>
      <c r="F81" s="297"/>
      <c r="G81" s="297"/>
      <c r="H81" s="297"/>
      <c r="I81" s="297"/>
      <c r="J81" s="297"/>
    </row>
    <row r="82" spans="1:10" ht="12.75">
      <c r="A82" s="297"/>
      <c r="B82" s="297"/>
      <c r="C82" s="297"/>
      <c r="D82" s="297"/>
      <c r="E82" s="297"/>
      <c r="F82" s="297"/>
      <c r="G82" s="297"/>
      <c r="H82" s="297"/>
      <c r="I82" s="297"/>
      <c r="J82" s="297"/>
    </row>
    <row r="83" spans="1:10" ht="12.75">
      <c r="A83" s="297"/>
      <c r="B83" s="297"/>
      <c r="C83" s="297"/>
      <c r="D83" s="297"/>
      <c r="E83" s="297"/>
      <c r="F83" s="297"/>
      <c r="G83" s="297"/>
      <c r="H83" s="297"/>
      <c r="I83" s="297"/>
      <c r="J83" s="297"/>
    </row>
    <row r="84" spans="1:10" ht="12.75">
      <c r="A84" s="297"/>
      <c r="B84" s="297"/>
      <c r="C84" s="297"/>
      <c r="D84" s="297"/>
      <c r="E84" s="297"/>
      <c r="F84" s="297"/>
      <c r="G84" s="297"/>
      <c r="H84" s="297"/>
      <c r="I84" s="297"/>
      <c r="J84" s="297"/>
    </row>
    <row r="85" spans="1:10" ht="12.75">
      <c r="A85" s="297"/>
      <c r="B85" s="297"/>
      <c r="C85" s="297"/>
      <c r="D85" s="297"/>
      <c r="E85" s="297"/>
      <c r="F85" s="297"/>
      <c r="G85" s="297"/>
      <c r="H85" s="297"/>
      <c r="I85" s="297"/>
      <c r="J85" s="297"/>
    </row>
    <row r="86" spans="1:10" ht="12.75">
      <c r="A86" s="297"/>
      <c r="B86" s="297"/>
      <c r="C86" s="297"/>
      <c r="D86" s="297"/>
      <c r="E86" s="297"/>
      <c r="F86" s="297"/>
      <c r="G86" s="297"/>
      <c r="H86" s="297"/>
      <c r="I86" s="297"/>
      <c r="J86" s="297"/>
    </row>
    <row r="87" spans="1:10" ht="12.75">
      <c r="A87" s="297"/>
      <c r="B87" s="297"/>
      <c r="C87" s="297"/>
      <c r="D87" s="297"/>
      <c r="E87" s="297"/>
      <c r="F87" s="297"/>
      <c r="G87" s="297"/>
      <c r="H87" s="297"/>
      <c r="I87" s="297"/>
      <c r="J87" s="297"/>
    </row>
    <row r="88" spans="1:10" ht="12.75">
      <c r="A88" s="297"/>
      <c r="B88" s="297"/>
      <c r="C88" s="297"/>
      <c r="D88" s="297"/>
      <c r="E88" s="297"/>
      <c r="F88" s="297"/>
      <c r="G88" s="297"/>
      <c r="H88" s="297"/>
      <c r="I88" s="297"/>
      <c r="J88" s="297"/>
    </row>
    <row r="89" spans="1:10" ht="12.75">
      <c r="A89" s="297"/>
      <c r="B89" s="297"/>
      <c r="C89" s="297"/>
      <c r="D89" s="297"/>
      <c r="E89" s="297"/>
      <c r="F89" s="297"/>
      <c r="G89" s="297"/>
      <c r="H89" s="297"/>
      <c r="I89" s="297"/>
      <c r="J89" s="297"/>
    </row>
    <row r="90" spans="1:10" ht="12.75">
      <c r="A90" s="297"/>
      <c r="B90" s="297"/>
      <c r="C90" s="297"/>
      <c r="D90" s="297"/>
      <c r="E90" s="297"/>
      <c r="F90" s="297"/>
      <c r="G90" s="297"/>
      <c r="H90" s="297"/>
      <c r="I90" s="297"/>
      <c r="J90" s="297"/>
    </row>
    <row r="91" spans="1:10" ht="12.75">
      <c r="A91" s="297"/>
      <c r="B91" s="297"/>
      <c r="C91" s="297"/>
      <c r="D91" s="297"/>
      <c r="E91" s="297"/>
      <c r="F91" s="297"/>
      <c r="G91" s="297"/>
      <c r="H91" s="297"/>
      <c r="I91" s="297"/>
      <c r="J91" s="297"/>
    </row>
    <row r="92" spans="1:10" ht="12.75">
      <c r="A92" s="297"/>
      <c r="B92" s="297"/>
      <c r="C92" s="297"/>
      <c r="D92" s="297"/>
      <c r="E92" s="297"/>
      <c r="F92" s="297"/>
      <c r="G92" s="297"/>
      <c r="H92" s="297"/>
      <c r="I92" s="297"/>
      <c r="J92" s="297"/>
    </row>
    <row r="93" spans="1:10" ht="12.75">
      <c r="A93" s="297"/>
      <c r="B93" s="297"/>
      <c r="C93" s="297"/>
      <c r="D93" s="297"/>
      <c r="E93" s="297"/>
      <c r="F93" s="297"/>
      <c r="G93" s="297"/>
      <c r="H93" s="297"/>
      <c r="I93" s="297"/>
      <c r="J93" s="297"/>
    </row>
    <row r="94" spans="1:10" ht="12.75">
      <c r="A94" s="297"/>
      <c r="B94" s="297"/>
      <c r="C94" s="297"/>
      <c r="D94" s="297"/>
      <c r="E94" s="297"/>
      <c r="F94" s="297"/>
      <c r="G94" s="297"/>
      <c r="H94" s="297"/>
      <c r="I94" s="297"/>
      <c r="J94" s="297"/>
    </row>
    <row r="95" spans="1:10" ht="12.75">
      <c r="A95" s="297"/>
      <c r="B95" s="297"/>
      <c r="C95" s="297"/>
      <c r="D95" s="297"/>
      <c r="E95" s="297"/>
      <c r="F95" s="297"/>
      <c r="G95" s="297"/>
      <c r="H95" s="297"/>
      <c r="I95" s="297"/>
      <c r="J95" s="297"/>
    </row>
    <row r="96" spans="1:10" ht="12.75">
      <c r="A96" s="297"/>
      <c r="B96" s="297"/>
      <c r="C96" s="297"/>
      <c r="D96" s="297"/>
      <c r="E96" s="297"/>
      <c r="F96" s="297"/>
      <c r="G96" s="297"/>
      <c r="H96" s="297"/>
      <c r="I96" s="297"/>
      <c r="J96" s="297"/>
    </row>
    <row r="97" spans="1:10" ht="12.75">
      <c r="A97" s="297"/>
      <c r="B97" s="297"/>
      <c r="C97" s="297"/>
      <c r="D97" s="297"/>
      <c r="E97" s="297"/>
      <c r="F97" s="297"/>
      <c r="G97" s="297"/>
      <c r="H97" s="297"/>
      <c r="I97" s="297"/>
      <c r="J97" s="297"/>
    </row>
    <row r="98" spans="1:10" ht="12.75">
      <c r="A98" s="297"/>
      <c r="B98" s="297"/>
      <c r="C98" s="297"/>
      <c r="D98" s="297"/>
      <c r="E98" s="297"/>
      <c r="F98" s="297"/>
      <c r="G98" s="297"/>
      <c r="H98" s="297"/>
      <c r="I98" s="297"/>
      <c r="J98" s="297"/>
    </row>
    <row r="99" spans="1:10" ht="12.75">
      <c r="A99" s="297"/>
      <c r="B99" s="297"/>
      <c r="C99" s="297"/>
      <c r="D99" s="297"/>
      <c r="E99" s="297"/>
      <c r="F99" s="297"/>
      <c r="G99" s="297"/>
      <c r="H99" s="297"/>
      <c r="I99" s="297"/>
      <c r="J99" s="297"/>
    </row>
    <row r="100" spans="1:10" ht="12.75">
      <c r="A100" s="297"/>
      <c r="B100" s="297"/>
      <c r="C100" s="297"/>
      <c r="D100" s="297"/>
      <c r="E100" s="297"/>
      <c r="F100" s="297"/>
      <c r="G100" s="297"/>
      <c r="H100" s="297"/>
      <c r="I100" s="297"/>
      <c r="J100" s="297"/>
    </row>
    <row r="101" spans="1:10" ht="12.75">
      <c r="A101" s="297"/>
      <c r="B101" s="297"/>
      <c r="C101" s="297"/>
      <c r="D101" s="297"/>
      <c r="E101" s="297"/>
      <c r="F101" s="297"/>
      <c r="G101" s="297"/>
      <c r="H101" s="297"/>
      <c r="I101" s="297"/>
      <c r="J101" s="297"/>
    </row>
    <row r="102" spans="1:10" ht="12.75">
      <c r="A102" s="297"/>
      <c r="B102" s="297"/>
      <c r="C102" s="297"/>
      <c r="D102" s="297"/>
      <c r="E102" s="297"/>
      <c r="F102" s="297"/>
      <c r="G102" s="297"/>
      <c r="H102" s="297"/>
      <c r="I102" s="297"/>
      <c r="J102" s="297"/>
    </row>
    <row r="103" spans="1:10" ht="12.75">
      <c r="A103" s="297"/>
      <c r="B103" s="297"/>
      <c r="C103" s="297"/>
      <c r="D103" s="297"/>
      <c r="E103" s="297"/>
      <c r="F103" s="297"/>
      <c r="G103" s="297"/>
      <c r="H103" s="297"/>
      <c r="I103" s="297"/>
      <c r="J103" s="297"/>
    </row>
    <row r="104" spans="1:10" ht="12.75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</row>
    <row r="105" spans="1:10" ht="12.75">
      <c r="A105" s="297"/>
      <c r="B105" s="297"/>
      <c r="C105" s="297"/>
      <c r="D105" s="297"/>
      <c r="E105" s="297"/>
      <c r="F105" s="297"/>
      <c r="G105" s="297"/>
      <c r="H105" s="297"/>
      <c r="I105" s="297"/>
      <c r="J105" s="297"/>
    </row>
    <row r="106" spans="1:10" ht="12.75">
      <c r="A106" s="297"/>
      <c r="B106" s="297"/>
      <c r="C106" s="297"/>
      <c r="D106" s="297"/>
      <c r="E106" s="297"/>
      <c r="F106" s="297"/>
      <c r="G106" s="297"/>
      <c r="H106" s="297"/>
      <c r="I106" s="297"/>
      <c r="J106" s="297"/>
    </row>
    <row r="107" spans="1:10" ht="12.75">
      <c r="A107" s="297"/>
      <c r="B107" s="297"/>
      <c r="C107" s="297"/>
      <c r="D107" s="297"/>
      <c r="E107" s="297"/>
      <c r="F107" s="297"/>
      <c r="G107" s="297"/>
      <c r="H107" s="297"/>
      <c r="I107" s="297"/>
      <c r="J107" s="297"/>
    </row>
    <row r="108" spans="1:10" ht="12.75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</row>
    <row r="109" spans="1:10" ht="12.75">
      <c r="A109" s="297"/>
      <c r="B109" s="297"/>
      <c r="C109" s="297"/>
      <c r="D109" s="297"/>
      <c r="E109" s="297"/>
      <c r="F109" s="297"/>
      <c r="G109" s="297"/>
      <c r="H109" s="297"/>
      <c r="I109" s="297"/>
      <c r="J109" s="297"/>
    </row>
    <row r="110" spans="1:10" ht="12.75">
      <c r="A110" s="297"/>
      <c r="B110" s="297"/>
      <c r="C110" s="297"/>
      <c r="D110" s="297"/>
      <c r="E110" s="297"/>
      <c r="F110" s="297"/>
      <c r="G110" s="297"/>
      <c r="H110" s="297"/>
      <c r="I110" s="297"/>
      <c r="J110" s="297"/>
    </row>
    <row r="111" spans="1:10" ht="12.75">
      <c r="A111" s="297"/>
      <c r="B111" s="297"/>
      <c r="C111" s="297"/>
      <c r="D111" s="297"/>
      <c r="E111" s="297"/>
      <c r="F111" s="297"/>
      <c r="G111" s="297"/>
      <c r="H111" s="297"/>
      <c r="I111" s="297"/>
      <c r="J111" s="297"/>
    </row>
    <row r="112" spans="1:10" ht="12.7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</row>
    <row r="113" spans="1:10" ht="12.7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</row>
    <row r="114" spans="1:10" ht="12.75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</row>
    <row r="115" spans="1:10" ht="12.75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</row>
    <row r="116" spans="1:10" ht="12.75">
      <c r="A116" s="297"/>
      <c r="B116" s="297"/>
      <c r="C116" s="297"/>
      <c r="D116" s="297"/>
      <c r="E116" s="297"/>
      <c r="F116" s="297"/>
      <c r="G116" s="297"/>
      <c r="H116" s="297"/>
      <c r="I116" s="297"/>
      <c r="J116" s="297"/>
    </row>
    <row r="117" spans="1:10" ht="12.75">
      <c r="A117" s="297"/>
      <c r="B117" s="297"/>
      <c r="C117" s="297"/>
      <c r="D117" s="297"/>
      <c r="E117" s="297"/>
      <c r="F117" s="297"/>
      <c r="G117" s="297"/>
      <c r="H117" s="297"/>
      <c r="I117" s="297"/>
      <c r="J117" s="297"/>
    </row>
    <row r="118" spans="1:10" ht="12.75">
      <c r="A118" s="297"/>
      <c r="B118" s="297"/>
      <c r="C118" s="297"/>
      <c r="D118" s="297"/>
      <c r="E118" s="297"/>
      <c r="F118" s="297"/>
      <c r="G118" s="297"/>
      <c r="H118" s="297"/>
      <c r="I118" s="297"/>
      <c r="J118" s="297"/>
    </row>
    <row r="119" spans="1:10" ht="12.75">
      <c r="A119" s="297"/>
      <c r="B119" s="297"/>
      <c r="C119" s="297"/>
      <c r="D119" s="297"/>
      <c r="E119" s="297"/>
      <c r="F119" s="297"/>
      <c r="G119" s="297"/>
      <c r="H119" s="297"/>
      <c r="I119" s="297"/>
      <c r="J119" s="297"/>
    </row>
    <row r="120" spans="1:10" ht="12.75">
      <c r="A120" s="297"/>
      <c r="B120" s="297"/>
      <c r="C120" s="297"/>
      <c r="D120" s="297"/>
      <c r="E120" s="297"/>
      <c r="F120" s="297"/>
      <c r="G120" s="297"/>
      <c r="H120" s="297"/>
      <c r="I120" s="297"/>
      <c r="J120" s="297"/>
    </row>
    <row r="121" spans="1:10" ht="12.75">
      <c r="A121" s="297"/>
      <c r="B121" s="297"/>
      <c r="C121" s="297"/>
      <c r="D121" s="297"/>
      <c r="E121" s="297"/>
      <c r="F121" s="297"/>
      <c r="G121" s="297"/>
      <c r="H121" s="297"/>
      <c r="I121" s="297"/>
      <c r="J121" s="297"/>
    </row>
    <row r="122" spans="1:10" ht="12.75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</row>
    <row r="123" spans="1:10" ht="12.75">
      <c r="A123" s="297"/>
      <c r="B123" s="297"/>
      <c r="C123" s="297"/>
      <c r="D123" s="297"/>
      <c r="E123" s="297"/>
      <c r="F123" s="297"/>
      <c r="G123" s="297"/>
      <c r="H123" s="297"/>
      <c r="I123" s="297"/>
      <c r="J123" s="297"/>
    </row>
    <row r="124" spans="1:10" ht="12.75">
      <c r="A124" s="297"/>
      <c r="B124" s="297"/>
      <c r="C124" s="297"/>
      <c r="D124" s="297"/>
      <c r="E124" s="297"/>
      <c r="F124" s="297"/>
      <c r="G124" s="297"/>
      <c r="H124" s="297"/>
      <c r="I124" s="297"/>
      <c r="J124" s="297"/>
    </row>
    <row r="125" spans="1:10" ht="12.75">
      <c r="A125" s="297"/>
      <c r="B125" s="297"/>
      <c r="C125" s="297"/>
      <c r="D125" s="297"/>
      <c r="E125" s="297"/>
      <c r="F125" s="297"/>
      <c r="G125" s="297"/>
      <c r="H125" s="297"/>
      <c r="I125" s="297"/>
      <c r="J125" s="297"/>
    </row>
    <row r="126" spans="1:10" ht="12.75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</row>
    <row r="127" spans="1:10" ht="12.75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</row>
    <row r="128" spans="1:10" ht="12.75">
      <c r="A128" s="297"/>
      <c r="B128" s="297"/>
      <c r="C128" s="297"/>
      <c r="D128" s="297"/>
      <c r="E128" s="297"/>
      <c r="F128" s="297"/>
      <c r="G128" s="297"/>
      <c r="H128" s="297"/>
      <c r="I128" s="297"/>
      <c r="J128" s="297"/>
    </row>
    <row r="129" spans="1:10" ht="12.75">
      <c r="A129" s="297"/>
      <c r="B129" s="297"/>
      <c r="C129" s="297"/>
      <c r="D129" s="297"/>
      <c r="E129" s="297"/>
      <c r="F129" s="297"/>
      <c r="G129" s="297"/>
      <c r="H129" s="297"/>
      <c r="I129" s="297"/>
      <c r="J129" s="297"/>
    </row>
    <row r="130" spans="1:10" ht="12.75">
      <c r="A130" s="297"/>
      <c r="B130" s="297"/>
      <c r="C130" s="297"/>
      <c r="D130" s="297"/>
      <c r="E130" s="297"/>
      <c r="F130" s="297"/>
      <c r="G130" s="297"/>
      <c r="H130" s="297"/>
      <c r="I130" s="297"/>
      <c r="J130" s="297"/>
    </row>
    <row r="131" spans="1:10" ht="12.75">
      <c r="A131" s="297"/>
      <c r="B131" s="297"/>
      <c r="C131" s="297"/>
      <c r="D131" s="297"/>
      <c r="E131" s="297"/>
      <c r="F131" s="297"/>
      <c r="G131" s="297"/>
      <c r="H131" s="297"/>
      <c r="I131" s="297"/>
      <c r="J131" s="297"/>
    </row>
    <row r="132" spans="1:10" ht="12.75">
      <c r="A132" s="297"/>
      <c r="B132" s="297"/>
      <c r="C132" s="297"/>
      <c r="D132" s="297"/>
      <c r="E132" s="297"/>
      <c r="F132" s="297"/>
      <c r="G132" s="297"/>
      <c r="H132" s="297"/>
      <c r="I132" s="297"/>
      <c r="J132" s="297"/>
    </row>
    <row r="133" spans="1:10" ht="12.75">
      <c r="A133" s="297"/>
      <c r="B133" s="297"/>
      <c r="C133" s="297"/>
      <c r="D133" s="297"/>
      <c r="E133" s="297"/>
      <c r="F133" s="297"/>
      <c r="G133" s="297"/>
      <c r="H133" s="297"/>
      <c r="I133" s="297"/>
      <c r="J133" s="297"/>
    </row>
    <row r="134" spans="1:10" ht="12.75">
      <c r="A134" s="297"/>
      <c r="B134" s="297"/>
      <c r="C134" s="297"/>
      <c r="D134" s="297"/>
      <c r="E134" s="297"/>
      <c r="F134" s="297"/>
      <c r="G134" s="297"/>
      <c r="H134" s="297"/>
      <c r="I134" s="297"/>
      <c r="J134" s="297"/>
    </row>
    <row r="135" spans="1:10" ht="12.75">
      <c r="A135" s="297"/>
      <c r="B135" s="297"/>
      <c r="C135" s="297"/>
      <c r="D135" s="297"/>
      <c r="E135" s="297"/>
      <c r="F135" s="297"/>
      <c r="G135" s="297"/>
      <c r="H135" s="297"/>
      <c r="I135" s="297"/>
      <c r="J135" s="297"/>
    </row>
    <row r="136" spans="1:10" ht="12.75">
      <c r="A136" s="297"/>
      <c r="B136" s="297"/>
      <c r="C136" s="297"/>
      <c r="D136" s="297"/>
      <c r="E136" s="297"/>
      <c r="F136" s="297"/>
      <c r="G136" s="297"/>
      <c r="H136" s="297"/>
      <c r="I136" s="297"/>
      <c r="J136" s="297"/>
    </row>
    <row r="137" spans="1:10" ht="12.75">
      <c r="A137" s="297"/>
      <c r="B137" s="297"/>
      <c r="C137" s="297"/>
      <c r="D137" s="297"/>
      <c r="E137" s="297"/>
      <c r="F137" s="297"/>
      <c r="G137" s="297"/>
      <c r="H137" s="297"/>
      <c r="I137" s="297"/>
      <c r="J137" s="297"/>
    </row>
    <row r="138" spans="1:10" ht="12.75">
      <c r="A138" s="297"/>
      <c r="B138" s="297"/>
      <c r="C138" s="297"/>
      <c r="D138" s="297"/>
      <c r="E138" s="297"/>
      <c r="F138" s="297"/>
      <c r="G138" s="297"/>
      <c r="H138" s="297"/>
      <c r="I138" s="297"/>
      <c r="J138" s="297"/>
    </row>
    <row r="139" spans="1:10" ht="12.75">
      <c r="A139" s="297"/>
      <c r="B139" s="297"/>
      <c r="C139" s="297"/>
      <c r="D139" s="297"/>
      <c r="E139" s="297"/>
      <c r="F139" s="297"/>
      <c r="G139" s="297"/>
      <c r="H139" s="297"/>
      <c r="I139" s="297"/>
      <c r="J139" s="297"/>
    </row>
    <row r="140" spans="1:10" ht="12.75">
      <c r="A140" s="297"/>
      <c r="B140" s="297"/>
      <c r="C140" s="297"/>
      <c r="D140" s="297"/>
      <c r="E140" s="297"/>
      <c r="F140" s="297"/>
      <c r="G140" s="297"/>
      <c r="H140" s="297"/>
      <c r="I140" s="297"/>
      <c r="J140" s="297"/>
    </row>
    <row r="141" spans="1:10" ht="12.75">
      <c r="A141" s="297"/>
      <c r="B141" s="297"/>
      <c r="C141" s="297"/>
      <c r="D141" s="297"/>
      <c r="E141" s="297"/>
      <c r="F141" s="297"/>
      <c r="G141" s="297"/>
      <c r="H141" s="297"/>
      <c r="I141" s="297"/>
      <c r="J141" s="297"/>
    </row>
    <row r="142" spans="1:10" ht="12.75">
      <c r="A142" s="297"/>
      <c r="B142" s="297"/>
      <c r="C142" s="297"/>
      <c r="D142" s="297"/>
      <c r="E142" s="297"/>
      <c r="F142" s="297"/>
      <c r="G142" s="297"/>
      <c r="H142" s="297"/>
      <c r="I142" s="297"/>
      <c r="J142" s="297"/>
    </row>
    <row r="143" spans="1:10" ht="12.75">
      <c r="A143" s="297"/>
      <c r="B143" s="297"/>
      <c r="C143" s="297"/>
      <c r="D143" s="297"/>
      <c r="E143" s="297"/>
      <c r="F143" s="297"/>
      <c r="G143" s="297"/>
      <c r="H143" s="297"/>
      <c r="I143" s="297"/>
      <c r="J143" s="297"/>
    </row>
    <row r="144" spans="1:10" ht="12.75">
      <c r="A144" s="297"/>
      <c r="B144" s="297"/>
      <c r="C144" s="297"/>
      <c r="D144" s="297"/>
      <c r="E144" s="297"/>
      <c r="F144" s="297"/>
      <c r="G144" s="297"/>
      <c r="H144" s="297"/>
      <c r="I144" s="297"/>
      <c r="J144" s="297"/>
    </row>
    <row r="145" spans="1:10" ht="12.75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</row>
    <row r="146" spans="1:10" ht="12.75">
      <c r="A146" s="297"/>
      <c r="B146" s="297"/>
      <c r="C146" s="297"/>
      <c r="D146" s="297"/>
      <c r="E146" s="297"/>
      <c r="F146" s="297"/>
      <c r="G146" s="297"/>
      <c r="H146" s="297"/>
      <c r="I146" s="297"/>
      <c r="J146" s="297"/>
    </row>
    <row r="147" spans="1:10" ht="12.75">
      <c r="A147" s="297"/>
      <c r="B147" s="297"/>
      <c r="C147" s="297"/>
      <c r="D147" s="297"/>
      <c r="E147" s="297"/>
      <c r="F147" s="297"/>
      <c r="G147" s="297"/>
      <c r="H147" s="297"/>
      <c r="I147" s="297"/>
      <c r="J147" s="297"/>
    </row>
    <row r="148" spans="1:10" ht="12.75">
      <c r="A148" s="297"/>
      <c r="B148" s="297"/>
      <c r="C148" s="297"/>
      <c r="D148" s="297"/>
      <c r="E148" s="297"/>
      <c r="F148" s="297"/>
      <c r="G148" s="297"/>
      <c r="H148" s="297"/>
      <c r="I148" s="297"/>
      <c r="J148" s="297"/>
    </row>
    <row r="149" spans="1:10" ht="12.75">
      <c r="A149" s="297"/>
      <c r="B149" s="297"/>
      <c r="C149" s="297"/>
      <c r="D149" s="297"/>
      <c r="E149" s="297"/>
      <c r="F149" s="297"/>
      <c r="G149" s="297"/>
      <c r="H149" s="297"/>
      <c r="I149" s="297"/>
      <c r="J149" s="297"/>
    </row>
    <row r="150" spans="1:10" ht="12.75">
      <c r="A150" s="297"/>
      <c r="B150" s="297"/>
      <c r="C150" s="297"/>
      <c r="D150" s="297"/>
      <c r="E150" s="297"/>
      <c r="F150" s="297"/>
      <c r="G150" s="297"/>
      <c r="H150" s="297"/>
      <c r="I150" s="297"/>
      <c r="J150" s="297"/>
    </row>
    <row r="151" spans="1:10" ht="12.75">
      <c r="A151" s="297"/>
      <c r="B151" s="297"/>
      <c r="C151" s="297"/>
      <c r="D151" s="297"/>
      <c r="E151" s="297"/>
      <c r="F151" s="297"/>
      <c r="G151" s="297"/>
      <c r="H151" s="297"/>
      <c r="I151" s="297"/>
      <c r="J151" s="297"/>
    </row>
    <row r="152" spans="1:10" ht="12.75">
      <c r="A152" s="297"/>
      <c r="B152" s="297"/>
      <c r="C152" s="297"/>
      <c r="D152" s="297"/>
      <c r="E152" s="297"/>
      <c r="F152" s="297"/>
      <c r="G152" s="297"/>
      <c r="H152" s="297"/>
      <c r="I152" s="297"/>
      <c r="J152" s="297"/>
    </row>
    <row r="153" spans="1:10" ht="12.75">
      <c r="A153" s="297"/>
      <c r="B153" s="297"/>
      <c r="C153" s="297"/>
      <c r="D153" s="297"/>
      <c r="E153" s="297"/>
      <c r="F153" s="297"/>
      <c r="G153" s="297"/>
      <c r="H153" s="297"/>
      <c r="I153" s="297"/>
      <c r="J153" s="297"/>
    </row>
    <row r="154" spans="1:10" ht="12.75">
      <c r="A154" s="297"/>
      <c r="B154" s="297"/>
      <c r="C154" s="297"/>
      <c r="D154" s="297"/>
      <c r="E154" s="297"/>
      <c r="F154" s="297"/>
      <c r="G154" s="297"/>
      <c r="H154" s="297"/>
      <c r="I154" s="297"/>
      <c r="J154" s="297"/>
    </row>
    <row r="155" spans="1:10" ht="12.75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</row>
    <row r="156" spans="1:10" ht="12.75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</row>
    <row r="157" spans="1:10" ht="12.75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</row>
    <row r="158" spans="1:10" ht="12.75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</row>
    <row r="159" spans="1:10" ht="12.75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</row>
    <row r="160" spans="1:10" ht="12.75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</row>
    <row r="161" spans="1:10" ht="12.75">
      <c r="A161" s="297"/>
      <c r="B161" s="297"/>
      <c r="C161" s="297"/>
      <c r="D161" s="297"/>
      <c r="E161" s="297"/>
      <c r="F161" s="297"/>
      <c r="G161" s="297"/>
      <c r="H161" s="297"/>
      <c r="I161" s="297"/>
      <c r="J161" s="297"/>
    </row>
    <row r="162" spans="1:10" ht="12.75">
      <c r="A162" s="297"/>
      <c r="B162" s="297"/>
      <c r="C162" s="297"/>
      <c r="D162" s="297"/>
      <c r="E162" s="297"/>
      <c r="F162" s="297"/>
      <c r="G162" s="297"/>
      <c r="H162" s="297"/>
      <c r="I162" s="297"/>
      <c r="J162" s="297"/>
    </row>
    <row r="163" spans="1:10" ht="12.75">
      <c r="A163" s="297"/>
      <c r="B163" s="297"/>
      <c r="C163" s="297"/>
      <c r="D163" s="297"/>
      <c r="E163" s="297"/>
      <c r="F163" s="297"/>
      <c r="G163" s="297"/>
      <c r="H163" s="297"/>
      <c r="I163" s="297"/>
      <c r="J163" s="297"/>
    </row>
  </sheetData>
  <sheetProtection/>
  <mergeCells count="59">
    <mergeCell ref="B70:F70"/>
    <mergeCell ref="B63:F63"/>
    <mergeCell ref="B65:F65"/>
    <mergeCell ref="B66:F66"/>
    <mergeCell ref="B67:F67"/>
    <mergeCell ref="B68:F68"/>
    <mergeCell ref="B69:F69"/>
    <mergeCell ref="B59:F59"/>
    <mergeCell ref="B60:F60"/>
    <mergeCell ref="B61:F61"/>
    <mergeCell ref="B62:F62"/>
    <mergeCell ref="B57:F57"/>
    <mergeCell ref="B58:F58"/>
    <mergeCell ref="B49:F49"/>
    <mergeCell ref="B50:F50"/>
    <mergeCell ref="B51:F51"/>
    <mergeCell ref="B52:F52"/>
    <mergeCell ref="B55:F55"/>
    <mergeCell ref="B56:F56"/>
    <mergeCell ref="B53:F53"/>
    <mergeCell ref="B54:F54"/>
    <mergeCell ref="B39:F39"/>
    <mergeCell ref="B40:F40"/>
    <mergeCell ref="B41:F41"/>
    <mergeCell ref="B42:F42"/>
    <mergeCell ref="B43:F43"/>
    <mergeCell ref="B44:F44"/>
    <mergeCell ref="B47:F47"/>
    <mergeCell ref="B48:F48"/>
    <mergeCell ref="B23:F23"/>
    <mergeCell ref="A30:J30"/>
    <mergeCell ref="B31:F31"/>
    <mergeCell ref="B32:F32"/>
    <mergeCell ref="B45:F45"/>
    <mergeCell ref="B46:F46"/>
    <mergeCell ref="B35:F35"/>
    <mergeCell ref="B36:F36"/>
    <mergeCell ref="B37:F37"/>
    <mergeCell ref="B38:F38"/>
    <mergeCell ref="B13:F13"/>
    <mergeCell ref="B14:F14"/>
    <mergeCell ref="B33:F33"/>
    <mergeCell ref="B34:F34"/>
    <mergeCell ref="B17:F17"/>
    <mergeCell ref="B18:F18"/>
    <mergeCell ref="B19:F19"/>
    <mergeCell ref="B20:F20"/>
    <mergeCell ref="A5:J5"/>
    <mergeCell ref="B6:F6"/>
    <mergeCell ref="B7:F7"/>
    <mergeCell ref="B8:F8"/>
    <mergeCell ref="B9:F9"/>
    <mergeCell ref="B10:F10"/>
    <mergeCell ref="B11:F11"/>
    <mergeCell ref="B12:F12"/>
    <mergeCell ref="B21:F21"/>
    <mergeCell ref="B22:F22"/>
    <mergeCell ref="B15:F15"/>
    <mergeCell ref="B16:F16"/>
  </mergeCells>
  <printOptions horizontalCentered="1" verticalCentered="1"/>
  <pageMargins left="0.17" right="0.17" top="0.19" bottom="0.17" header="0.17" footer="0.17"/>
  <pageSetup horizontalDpi="600" verticalDpi="600" orientation="portrait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5"/>
  <sheetViews>
    <sheetView view="pageBreakPreview" zoomScaleSheetLayoutView="100" zoomScalePageLayoutView="0" workbookViewId="0" topLeftCell="H1">
      <selection activeCell="K49" sqref="K4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43.140625" style="0" customWidth="1"/>
    <col min="11" max="11" width="23.8515625" style="0" customWidth="1"/>
  </cols>
  <sheetData>
    <row r="1" spans="1:9" ht="15">
      <c r="A1" s="46" t="s">
        <v>1101</v>
      </c>
      <c r="B1" s="46" t="s">
        <v>1102</v>
      </c>
      <c r="C1" s="46" t="s">
        <v>1103</v>
      </c>
      <c r="I1" s="471" t="s">
        <v>815</v>
      </c>
    </row>
    <row r="2" spans="2:11" ht="15">
      <c r="B2" s="46" t="s">
        <v>1104</v>
      </c>
      <c r="C2" s="46" t="s">
        <v>1104</v>
      </c>
      <c r="I2" s="484" t="s">
        <v>1049</v>
      </c>
      <c r="K2" s="496" t="s">
        <v>967</v>
      </c>
    </row>
    <row r="3" spans="2:11" ht="12.75">
      <c r="B3" s="46"/>
      <c r="C3" s="46"/>
      <c r="I3" s="324"/>
      <c r="K3" s="297" t="s">
        <v>1105</v>
      </c>
    </row>
    <row r="4" spans="2:11" ht="12.75">
      <c r="B4" s="297" t="s">
        <v>1106</v>
      </c>
      <c r="C4" s="297" t="s">
        <v>1106</v>
      </c>
      <c r="H4" s="1"/>
      <c r="I4" s="1"/>
      <c r="J4" s="5" t="s">
        <v>1107</v>
      </c>
      <c r="K4" s="8" t="s">
        <v>1108</v>
      </c>
    </row>
    <row r="5" spans="2:11" ht="12.75">
      <c r="B5" s="297" t="s">
        <v>1109</v>
      </c>
      <c r="C5" s="297" t="s">
        <v>1109</v>
      </c>
      <c r="H5" s="1">
        <v>1</v>
      </c>
      <c r="I5" s="5" t="s">
        <v>1104</v>
      </c>
      <c r="J5" s="11" t="s">
        <v>1106</v>
      </c>
      <c r="K5" s="364"/>
    </row>
    <row r="6" spans="2:11" ht="12.75">
      <c r="B6" s="297" t="s">
        <v>1110</v>
      </c>
      <c r="C6" s="297" t="s">
        <v>1110</v>
      </c>
      <c r="H6" s="1">
        <v>2</v>
      </c>
      <c r="I6" s="5" t="s">
        <v>1104</v>
      </c>
      <c r="J6" s="11" t="s">
        <v>1111</v>
      </c>
      <c r="K6" s="364"/>
    </row>
    <row r="7" spans="2:11" ht="12.75">
      <c r="B7" s="297" t="s">
        <v>1112</v>
      </c>
      <c r="C7" s="297" t="s">
        <v>1112</v>
      </c>
      <c r="H7" s="1">
        <v>3</v>
      </c>
      <c r="I7" s="5" t="s">
        <v>1104</v>
      </c>
      <c r="J7" s="11" t="s">
        <v>1113</v>
      </c>
      <c r="K7" s="364"/>
    </row>
    <row r="8" spans="2:11" ht="12.75">
      <c r="B8" s="297" t="s">
        <v>1114</v>
      </c>
      <c r="C8" s="297" t="s">
        <v>1114</v>
      </c>
      <c r="H8" s="1">
        <v>4</v>
      </c>
      <c r="I8" s="5" t="s">
        <v>1104</v>
      </c>
      <c r="J8" s="11" t="s">
        <v>1112</v>
      </c>
      <c r="K8" s="364"/>
    </row>
    <row r="9" spans="2:11" ht="12.75">
      <c r="B9" s="297" t="s">
        <v>1115</v>
      </c>
      <c r="C9" s="297" t="s">
        <v>1115</v>
      </c>
      <c r="H9" s="1">
        <v>5</v>
      </c>
      <c r="I9" s="5" t="s">
        <v>1104</v>
      </c>
      <c r="J9" s="11" t="s">
        <v>1114</v>
      </c>
      <c r="K9" s="364"/>
    </row>
    <row r="10" spans="2:11" ht="12.75">
      <c r="B10" s="297" t="s">
        <v>1116</v>
      </c>
      <c r="C10" s="297" t="s">
        <v>1116</v>
      </c>
      <c r="H10" s="1">
        <v>6</v>
      </c>
      <c r="I10" s="5" t="s">
        <v>1104</v>
      </c>
      <c r="J10" s="11" t="s">
        <v>1115</v>
      </c>
      <c r="K10" s="364"/>
    </row>
    <row r="11" spans="2:11" ht="12.75">
      <c r="B11" s="297" t="s">
        <v>1117</v>
      </c>
      <c r="C11" s="297" t="s">
        <v>1117</v>
      </c>
      <c r="H11" s="1">
        <v>7</v>
      </c>
      <c r="I11" s="5" t="s">
        <v>1104</v>
      </c>
      <c r="J11" s="11" t="s">
        <v>1118</v>
      </c>
      <c r="K11" s="364"/>
    </row>
    <row r="12" spans="2:11" ht="12.75">
      <c r="B12" s="46" t="s">
        <v>1119</v>
      </c>
      <c r="C12" s="46" t="s">
        <v>1119</v>
      </c>
      <c r="H12" s="1">
        <v>8</v>
      </c>
      <c r="I12" s="5" t="s">
        <v>1104</v>
      </c>
      <c r="J12" s="11" t="s">
        <v>1193</v>
      </c>
      <c r="K12" s="364">
        <v>753</v>
      </c>
    </row>
    <row r="13" spans="2:11" ht="12.75">
      <c r="B13" s="46"/>
      <c r="C13" s="46"/>
      <c r="H13" s="5" t="s">
        <v>233</v>
      </c>
      <c r="I13" s="5"/>
      <c r="J13" s="5" t="s">
        <v>1120</v>
      </c>
      <c r="K13" s="399">
        <f>SUM(K5:K12)</f>
        <v>753</v>
      </c>
    </row>
    <row r="14" spans="2:11" ht="12.75">
      <c r="B14" s="297" t="s">
        <v>1121</v>
      </c>
      <c r="C14" s="297" t="s">
        <v>1121</v>
      </c>
      <c r="H14" s="1">
        <v>9</v>
      </c>
      <c r="I14" s="5" t="s">
        <v>1119</v>
      </c>
      <c r="J14" s="11" t="s">
        <v>1122</v>
      </c>
      <c r="K14" s="20"/>
    </row>
    <row r="15" spans="2:11" ht="12.75">
      <c r="B15" s="297" t="s">
        <v>1123</v>
      </c>
      <c r="C15" s="297" t="s">
        <v>1123</v>
      </c>
      <c r="H15" s="1">
        <v>10</v>
      </c>
      <c r="I15" s="5" t="s">
        <v>1119</v>
      </c>
      <c r="J15" s="11" t="s">
        <v>1123</v>
      </c>
      <c r="K15" s="21"/>
    </row>
    <row r="16" spans="2:11" ht="12.75">
      <c r="B16" s="297" t="s">
        <v>1124</v>
      </c>
      <c r="C16" s="297" t="s">
        <v>1124</v>
      </c>
      <c r="H16" s="1">
        <v>11</v>
      </c>
      <c r="I16" s="5" t="s">
        <v>1119</v>
      </c>
      <c r="J16" s="11" t="s">
        <v>1124</v>
      </c>
      <c r="K16" s="20"/>
    </row>
    <row r="17" spans="2:11" ht="12.75">
      <c r="B17" s="297"/>
      <c r="C17" s="297"/>
      <c r="H17" s="5" t="s">
        <v>234</v>
      </c>
      <c r="I17" s="5"/>
      <c r="J17" s="5" t="s">
        <v>1125</v>
      </c>
      <c r="K17" s="22">
        <f>SUM(K14:K16)</f>
        <v>0</v>
      </c>
    </row>
    <row r="18" spans="2:11" ht="12.75">
      <c r="B18" s="46" t="s">
        <v>1126</v>
      </c>
      <c r="C18" s="46" t="s">
        <v>1126</v>
      </c>
      <c r="H18" s="1">
        <v>12</v>
      </c>
      <c r="I18" s="5" t="s">
        <v>1126</v>
      </c>
      <c r="J18" s="11" t="s">
        <v>1127</v>
      </c>
      <c r="K18" s="473"/>
    </row>
    <row r="19" spans="2:11" ht="12.75">
      <c r="B19" s="297" t="s">
        <v>1116</v>
      </c>
      <c r="C19" s="297" t="s">
        <v>1116</v>
      </c>
      <c r="H19" s="1">
        <v>13</v>
      </c>
      <c r="I19" s="5" t="s">
        <v>1126</v>
      </c>
      <c r="J19" s="11" t="s">
        <v>1128</v>
      </c>
      <c r="K19" s="473"/>
    </row>
    <row r="20" spans="2:11" ht="12.75">
      <c r="B20" s="297" t="s">
        <v>1129</v>
      </c>
      <c r="C20" s="297" t="s">
        <v>1129</v>
      </c>
      <c r="H20" s="1">
        <v>14</v>
      </c>
      <c r="I20" s="5" t="s">
        <v>1126</v>
      </c>
      <c r="J20" s="11" t="s">
        <v>1130</v>
      </c>
      <c r="K20" s="473"/>
    </row>
    <row r="21" spans="2:11" ht="12.75">
      <c r="B21" s="297" t="s">
        <v>1130</v>
      </c>
      <c r="C21" s="297" t="s">
        <v>1130</v>
      </c>
      <c r="H21" s="1">
        <v>15</v>
      </c>
      <c r="I21" s="5" t="s">
        <v>1126</v>
      </c>
      <c r="J21" s="11" t="s">
        <v>1131</v>
      </c>
      <c r="K21" s="473"/>
    </row>
    <row r="22" spans="2:11" ht="12.75">
      <c r="B22" s="297" t="s">
        <v>1131</v>
      </c>
      <c r="C22" s="297" t="s">
        <v>1131</v>
      </c>
      <c r="H22" s="1">
        <v>16</v>
      </c>
      <c r="I22" s="5" t="s">
        <v>1126</v>
      </c>
      <c r="J22" s="11" t="s">
        <v>1132</v>
      </c>
      <c r="K22" s="473"/>
    </row>
    <row r="23" spans="2:11" ht="12.75">
      <c r="B23" s="297" t="s">
        <v>1133</v>
      </c>
      <c r="C23" s="297" t="s">
        <v>1133</v>
      </c>
      <c r="H23" s="1">
        <v>17</v>
      </c>
      <c r="I23" s="5" t="s">
        <v>1126</v>
      </c>
      <c r="J23" s="11" t="s">
        <v>1134</v>
      </c>
      <c r="K23" s="473"/>
    </row>
    <row r="24" spans="2:11" ht="12.75">
      <c r="B24" s="297" t="s">
        <v>1134</v>
      </c>
      <c r="C24" s="297" t="s">
        <v>1134</v>
      </c>
      <c r="H24" s="1">
        <v>18</v>
      </c>
      <c r="I24" s="5" t="s">
        <v>1126</v>
      </c>
      <c r="J24" s="11" t="s">
        <v>1135</v>
      </c>
      <c r="K24" s="473"/>
    </row>
    <row r="25" spans="2:11" ht="12.75">
      <c r="B25" s="297" t="s">
        <v>1136</v>
      </c>
      <c r="C25" s="297" t="s">
        <v>1136</v>
      </c>
      <c r="H25" s="1">
        <v>19</v>
      </c>
      <c r="I25" s="5" t="s">
        <v>1126</v>
      </c>
      <c r="J25" s="11" t="s">
        <v>582</v>
      </c>
      <c r="K25" s="473"/>
    </row>
    <row r="26" spans="2:11" ht="12.75">
      <c r="B26" s="297"/>
      <c r="C26" s="297"/>
      <c r="H26" s="5" t="s">
        <v>235</v>
      </c>
      <c r="I26" s="5"/>
      <c r="J26" s="5" t="s">
        <v>1138</v>
      </c>
      <c r="K26" s="22">
        <f>SUM(K18:K25)</f>
        <v>0</v>
      </c>
    </row>
    <row r="27" spans="2:11" ht="12.75">
      <c r="B27" s="297" t="s">
        <v>1137</v>
      </c>
      <c r="C27" s="297" t="s">
        <v>1137</v>
      </c>
      <c r="H27" s="1">
        <v>20</v>
      </c>
      <c r="I27" s="5" t="s">
        <v>1139</v>
      </c>
      <c r="J27" s="11" t="s">
        <v>1140</v>
      </c>
      <c r="K27" s="473"/>
    </row>
    <row r="28" spans="2:11" ht="12.75">
      <c r="B28" s="46" t="s">
        <v>1139</v>
      </c>
      <c r="C28" s="46" t="s">
        <v>1139</v>
      </c>
      <c r="H28" s="1">
        <v>21</v>
      </c>
      <c r="I28" s="5" t="s">
        <v>1139</v>
      </c>
      <c r="J28" s="11" t="s">
        <v>1141</v>
      </c>
      <c r="K28" s="473"/>
    </row>
    <row r="29" spans="2:11" ht="12.75">
      <c r="B29" s="297" t="s">
        <v>1142</v>
      </c>
      <c r="C29" s="297" t="s">
        <v>1142</v>
      </c>
      <c r="H29" s="1">
        <v>22</v>
      </c>
      <c r="I29" s="5" t="s">
        <v>1139</v>
      </c>
      <c r="J29" s="11" t="s">
        <v>1143</v>
      </c>
      <c r="K29" s="473"/>
    </row>
    <row r="30" spans="2:11" ht="12.75">
      <c r="B30" s="297" t="s">
        <v>1141</v>
      </c>
      <c r="C30" s="297" t="s">
        <v>1141</v>
      </c>
      <c r="H30" s="1">
        <v>23</v>
      </c>
      <c r="I30" s="5" t="s">
        <v>1139</v>
      </c>
      <c r="J30" s="11" t="s">
        <v>1144</v>
      </c>
      <c r="K30" s="473"/>
    </row>
    <row r="31" spans="2:11" ht="12.75">
      <c r="B31" s="297"/>
      <c r="C31" s="297"/>
      <c r="H31" s="5" t="s">
        <v>1145</v>
      </c>
      <c r="I31" s="5"/>
      <c r="J31" s="5" t="s">
        <v>1146</v>
      </c>
      <c r="K31" s="22">
        <f>SUM(K27:K30)</f>
        <v>0</v>
      </c>
    </row>
    <row r="32" spans="2:11" ht="12.75">
      <c r="B32" s="297" t="s">
        <v>1143</v>
      </c>
      <c r="C32" s="297" t="s">
        <v>1143</v>
      </c>
      <c r="H32" s="1">
        <v>24</v>
      </c>
      <c r="I32" s="5" t="s">
        <v>1147</v>
      </c>
      <c r="J32" s="11" t="s">
        <v>1148</v>
      </c>
      <c r="K32" s="473"/>
    </row>
    <row r="33" spans="2:11" ht="12.75">
      <c r="B33" s="297" t="s">
        <v>1144</v>
      </c>
      <c r="C33" s="297" t="s">
        <v>1144</v>
      </c>
      <c r="H33" s="1">
        <v>25</v>
      </c>
      <c r="I33" s="5" t="s">
        <v>1147</v>
      </c>
      <c r="J33" s="11" t="s">
        <v>1149</v>
      </c>
      <c r="K33" s="473"/>
    </row>
    <row r="34" spans="8:11" ht="12.75">
      <c r="H34" s="1">
        <v>26</v>
      </c>
      <c r="I34" s="5" t="s">
        <v>1147</v>
      </c>
      <c r="J34" s="11" t="s">
        <v>1150</v>
      </c>
      <c r="K34" s="473"/>
    </row>
    <row r="35" spans="2:11" ht="12.75">
      <c r="B35" s="46" t="s">
        <v>1147</v>
      </c>
      <c r="C35" s="46" t="s">
        <v>1147</v>
      </c>
      <c r="H35" s="1">
        <v>27</v>
      </c>
      <c r="I35" s="5" t="s">
        <v>1147</v>
      </c>
      <c r="J35" s="11" t="s">
        <v>1151</v>
      </c>
      <c r="K35" s="473"/>
    </row>
    <row r="36" spans="2:11" ht="12.75">
      <c r="B36" s="297" t="s">
        <v>1148</v>
      </c>
      <c r="C36" s="297" t="s">
        <v>1148</v>
      </c>
      <c r="H36" s="1">
        <v>28</v>
      </c>
      <c r="I36" s="5" t="s">
        <v>1147</v>
      </c>
      <c r="J36" s="11" t="s">
        <v>1152</v>
      </c>
      <c r="K36" s="473"/>
    </row>
    <row r="37" spans="2:11" ht="12.75">
      <c r="B37" s="297" t="s">
        <v>1149</v>
      </c>
      <c r="C37" s="297" t="s">
        <v>1149</v>
      </c>
      <c r="H37" s="1">
        <v>29</v>
      </c>
      <c r="I37" s="5" t="s">
        <v>1147</v>
      </c>
      <c r="J37" s="360" t="s">
        <v>1153</v>
      </c>
      <c r="K37" s="473"/>
    </row>
    <row r="38" spans="2:11" ht="12.75">
      <c r="B38" s="297" t="s">
        <v>1150</v>
      </c>
      <c r="C38" s="297" t="s">
        <v>1150</v>
      </c>
      <c r="H38" s="1">
        <v>30</v>
      </c>
      <c r="I38" s="5" t="s">
        <v>1147</v>
      </c>
      <c r="J38" s="11" t="s">
        <v>1154</v>
      </c>
      <c r="K38" s="473"/>
    </row>
    <row r="39" spans="2:11" ht="12.75">
      <c r="B39" s="297" t="s">
        <v>1151</v>
      </c>
      <c r="C39" s="297" t="s">
        <v>1151</v>
      </c>
      <c r="H39" s="1">
        <v>31</v>
      </c>
      <c r="I39" s="5" t="s">
        <v>1147</v>
      </c>
      <c r="J39" s="11" t="s">
        <v>1155</v>
      </c>
      <c r="K39" s="473"/>
    </row>
    <row r="40" spans="2:11" ht="12.75">
      <c r="B40" s="297"/>
      <c r="C40" s="297"/>
      <c r="H40" s="1">
        <v>32</v>
      </c>
      <c r="I40" s="5" t="s">
        <v>1147</v>
      </c>
      <c r="J40" s="11" t="s">
        <v>1156</v>
      </c>
      <c r="K40" s="473"/>
    </row>
    <row r="41" spans="2:11" ht="12.75">
      <c r="B41" s="297" t="s">
        <v>1152</v>
      </c>
      <c r="C41" s="297" t="s">
        <v>1152</v>
      </c>
      <c r="H41" s="1">
        <v>33</v>
      </c>
      <c r="I41" s="5" t="s">
        <v>1147</v>
      </c>
      <c r="J41" s="11" t="s">
        <v>1157</v>
      </c>
      <c r="K41" s="473"/>
    </row>
    <row r="42" spans="2:11" ht="12.75">
      <c r="B42" s="297" t="s">
        <v>1153</v>
      </c>
      <c r="C42" s="297" t="s">
        <v>1153</v>
      </c>
      <c r="H42" s="49">
        <v>34</v>
      </c>
      <c r="I42" s="5" t="s">
        <v>1147</v>
      </c>
      <c r="J42" s="11" t="s">
        <v>1192</v>
      </c>
      <c r="K42" s="473">
        <v>1758</v>
      </c>
    </row>
    <row r="43" spans="2:11" ht="12.75">
      <c r="B43" s="297" t="s">
        <v>1154</v>
      </c>
      <c r="C43" s="297" t="s">
        <v>1154</v>
      </c>
      <c r="H43" s="5" t="s">
        <v>1158</v>
      </c>
      <c r="I43" s="1"/>
      <c r="J43" s="5" t="s">
        <v>1159</v>
      </c>
      <c r="K43" s="22">
        <f>SUM(K32:K42)</f>
        <v>1758</v>
      </c>
    </row>
    <row r="44" spans="2:11" ht="12.75">
      <c r="B44" s="297" t="s">
        <v>1155</v>
      </c>
      <c r="C44" s="297" t="s">
        <v>1155</v>
      </c>
      <c r="H44" s="1"/>
      <c r="I44" s="1"/>
      <c r="J44" s="5" t="s">
        <v>1160</v>
      </c>
      <c r="K44" s="22">
        <f>K13+K17+K26+K31+K43</f>
        <v>2511</v>
      </c>
    </row>
    <row r="45" spans="2:11" ht="12.75">
      <c r="B45" s="297" t="s">
        <v>1205</v>
      </c>
      <c r="C45" s="297" t="s">
        <v>1205</v>
      </c>
      <c r="K45" s="167"/>
    </row>
    <row r="46" ht="12.75">
      <c r="K46" s="167"/>
    </row>
    <row r="47" spans="9:11" ht="12.75">
      <c r="I47" s="118" t="s">
        <v>1275</v>
      </c>
      <c r="J47" s="50"/>
      <c r="K47" s="452" t="s">
        <v>1161</v>
      </c>
    </row>
    <row r="48" spans="9:11" ht="12.75">
      <c r="I48" s="81"/>
      <c r="J48" s="361"/>
      <c r="K48" s="453"/>
    </row>
    <row r="49" spans="9:11" ht="12.75">
      <c r="I49" s="54" t="s">
        <v>1162</v>
      </c>
      <c r="J49" s="54"/>
      <c r="K49" s="473"/>
    </row>
    <row r="50" spans="9:11" ht="12.75">
      <c r="I50" s="1" t="s">
        <v>1163</v>
      </c>
      <c r="J50" s="1"/>
      <c r="K50" s="473">
        <v>2</v>
      </c>
    </row>
    <row r="51" spans="9:11" ht="12.75">
      <c r="I51" s="1" t="s">
        <v>1164</v>
      </c>
      <c r="J51" s="1"/>
      <c r="K51" s="473"/>
    </row>
    <row r="52" spans="9:11" ht="12.75">
      <c r="I52" s="1" t="s">
        <v>1165</v>
      </c>
      <c r="J52" s="1"/>
      <c r="K52" s="473"/>
    </row>
    <row r="53" spans="9:11" ht="12.75">
      <c r="I53" s="117" t="s">
        <v>1166</v>
      </c>
      <c r="J53" s="50"/>
      <c r="K53" s="473"/>
    </row>
    <row r="54" spans="9:11" ht="12.75">
      <c r="I54" s="362"/>
      <c r="J54" s="363" t="s">
        <v>246</v>
      </c>
      <c r="K54" s="454">
        <f>SUM(K49:K53)</f>
        <v>2</v>
      </c>
    </row>
    <row r="56" ht="12.75">
      <c r="K56" s="46" t="s">
        <v>965</v>
      </c>
    </row>
    <row r="57" ht="12.75">
      <c r="K57" t="s">
        <v>1088</v>
      </c>
    </row>
    <row r="58" ht="12.75">
      <c r="I58" s="46" t="s">
        <v>1167</v>
      </c>
    </row>
    <row r="60" ht="12.75">
      <c r="I60" s="46"/>
    </row>
    <row r="61" spans="8:15" ht="12.75">
      <c r="H61" s="46"/>
      <c r="I61" s="46"/>
      <c r="J61" s="46"/>
      <c r="K61" s="46"/>
      <c r="L61" s="46"/>
      <c r="M61" s="46"/>
      <c r="N61" s="46"/>
      <c r="O61" s="46"/>
    </row>
    <row r="62" spans="8:15" ht="12.75">
      <c r="H62" s="46"/>
      <c r="I62" s="46"/>
      <c r="J62" s="46"/>
      <c r="K62" s="46"/>
      <c r="L62" s="46"/>
      <c r="M62" s="46"/>
      <c r="N62" s="46"/>
      <c r="O62" s="46"/>
    </row>
    <row r="63" spans="9:15" ht="12.75">
      <c r="I63" s="46"/>
      <c r="J63" s="46"/>
      <c r="K63" s="46"/>
      <c r="L63" s="46"/>
      <c r="M63" s="46"/>
      <c r="N63" s="46"/>
      <c r="O63" s="46"/>
    </row>
    <row r="64" spans="9:15" ht="12.75">
      <c r="I64" s="46"/>
      <c r="J64" s="46"/>
      <c r="K64" s="46"/>
      <c r="L64" s="46"/>
      <c r="M64" s="46"/>
      <c r="N64" s="46"/>
      <c r="O64" s="46"/>
    </row>
    <row r="65" spans="8:9" ht="12.75">
      <c r="H65" s="46"/>
      <c r="I65" s="46"/>
    </row>
  </sheetData>
  <sheetProtection/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8515625" style="297" customWidth="1"/>
    <col min="2" max="2" width="29.28125" style="450" customWidth="1"/>
    <col min="3" max="3" width="16.140625" style="317" customWidth="1"/>
    <col min="4" max="4" width="11.421875" style="451" bestFit="1" customWidth="1"/>
    <col min="5" max="5" width="14.7109375" style="297" customWidth="1"/>
    <col min="6" max="6" width="16.8515625" style="297" customWidth="1"/>
    <col min="7" max="16384" width="9.140625" style="297" customWidth="1"/>
  </cols>
  <sheetData>
    <row r="1" spans="1:6" ht="18">
      <c r="A1" s="471" t="s">
        <v>815</v>
      </c>
      <c r="B1" s="442"/>
      <c r="C1" s="442"/>
      <c r="D1" s="442"/>
      <c r="E1" s="119"/>
      <c r="F1" s="119"/>
    </row>
    <row r="2" spans="1:6" ht="18">
      <c r="A2" s="484" t="s">
        <v>1049</v>
      </c>
      <c r="B2" s="442"/>
      <c r="C2" s="442"/>
      <c r="D2" s="443"/>
      <c r="E2" s="444"/>
      <c r="F2" s="444"/>
    </row>
    <row r="3" spans="1:6" ht="18">
      <c r="A3" s="444"/>
      <c r="B3" s="201"/>
      <c r="C3" s="445"/>
      <c r="D3" s="443"/>
      <c r="E3" s="444"/>
      <c r="F3" s="444"/>
    </row>
    <row r="4" spans="1:6" ht="15">
      <c r="A4" s="722" t="s">
        <v>1316</v>
      </c>
      <c r="B4" s="722"/>
      <c r="C4" s="722"/>
      <c r="D4" s="722"/>
      <c r="E4" s="722"/>
      <c r="F4" s="722"/>
    </row>
    <row r="5" spans="1:6" ht="18">
      <c r="A5" s="444"/>
      <c r="B5" s="201"/>
      <c r="C5" s="445"/>
      <c r="D5" s="443"/>
      <c r="E5" s="444"/>
      <c r="F5" s="444"/>
    </row>
    <row r="6" spans="1:6" ht="12.75">
      <c r="A6" s="665" t="s">
        <v>60</v>
      </c>
      <c r="B6" s="666" t="s">
        <v>61</v>
      </c>
      <c r="C6" s="665" t="s">
        <v>99</v>
      </c>
      <c r="D6" s="723" t="s">
        <v>100</v>
      </c>
      <c r="E6" s="666" t="s">
        <v>101</v>
      </c>
      <c r="F6" s="662" t="s">
        <v>102</v>
      </c>
    </row>
    <row r="7" spans="1:6" ht="33" customHeight="1">
      <c r="A7" s="665"/>
      <c r="B7" s="666"/>
      <c r="C7" s="665"/>
      <c r="D7" s="724"/>
      <c r="E7" s="666"/>
      <c r="F7" s="666"/>
    </row>
    <row r="8" spans="1:6" ht="19.5" customHeight="1">
      <c r="A8" s="15">
        <v>1</v>
      </c>
      <c r="B8" s="446"/>
      <c r="C8" s="447"/>
      <c r="D8" s="448"/>
      <c r="E8" s="449"/>
      <c r="F8" s="448"/>
    </row>
    <row r="9" spans="1:6" ht="19.5" customHeight="1">
      <c r="A9" s="15">
        <v>2</v>
      </c>
      <c r="B9" s="446"/>
      <c r="C9" s="447"/>
      <c r="D9" s="448"/>
      <c r="E9" s="449"/>
      <c r="F9" s="448"/>
    </row>
    <row r="10" spans="1:6" ht="19.5" customHeight="1">
      <c r="A10" s="15">
        <v>3</v>
      </c>
      <c r="B10" s="446"/>
      <c r="C10" s="447"/>
      <c r="D10" s="448"/>
      <c r="E10" s="449"/>
      <c r="F10" s="448"/>
    </row>
    <row r="11" spans="1:6" ht="19.5" customHeight="1">
      <c r="A11" s="15">
        <v>4</v>
      </c>
      <c r="B11" s="446"/>
      <c r="C11" s="447"/>
      <c r="D11" s="448"/>
      <c r="E11" s="449"/>
      <c r="F11" s="448"/>
    </row>
    <row r="12" spans="1:6" ht="19.5" customHeight="1">
      <c r="A12" s="15">
        <v>5</v>
      </c>
      <c r="B12" s="446"/>
      <c r="C12" s="447"/>
      <c r="D12" s="448"/>
      <c r="E12" s="449"/>
      <c r="F12" s="448"/>
    </row>
    <row r="13" spans="1:6" ht="15.75" customHeight="1">
      <c r="A13" s="668" t="s">
        <v>63</v>
      </c>
      <c r="B13" s="668"/>
      <c r="C13" s="668"/>
      <c r="D13" s="668"/>
      <c r="E13" s="668"/>
      <c r="F13" s="725">
        <f>SUM(F8:F12)</f>
        <v>0</v>
      </c>
    </row>
    <row r="14" spans="1:6" ht="13.5" customHeight="1">
      <c r="A14" s="668"/>
      <c r="B14" s="668"/>
      <c r="C14" s="668"/>
      <c r="D14" s="668"/>
      <c r="E14" s="668"/>
      <c r="F14" s="725"/>
    </row>
    <row r="17" spans="1:6" ht="15">
      <c r="A17" s="670" t="s">
        <v>921</v>
      </c>
      <c r="B17" s="670"/>
      <c r="E17" s="667" t="s">
        <v>64</v>
      </c>
      <c r="F17" s="667"/>
    </row>
    <row r="18" spans="5:6" ht="15">
      <c r="E18" s="667" t="s">
        <v>1088</v>
      </c>
      <c r="F18" s="667"/>
    </row>
  </sheetData>
  <sheetProtection/>
  <mergeCells count="12">
    <mergeCell ref="E18:F18"/>
    <mergeCell ref="C6:C7"/>
    <mergeCell ref="D6:D7"/>
    <mergeCell ref="A13:E14"/>
    <mergeCell ref="F13:F14"/>
    <mergeCell ref="A4:F4"/>
    <mergeCell ref="E6:E7"/>
    <mergeCell ref="F6:F7"/>
    <mergeCell ref="A6:A7"/>
    <mergeCell ref="B6:B7"/>
    <mergeCell ref="A17:B17"/>
    <mergeCell ref="E17:F17"/>
  </mergeCells>
  <printOptions horizontalCentered="1" verticalCentered="1"/>
  <pageMargins left="0.17" right="0.17" top="0.18" bottom="0.17" header="0.17" footer="0.17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view="pageBreakPreview" zoomScaleSheetLayoutView="100" zoomScalePageLayoutView="0" workbookViewId="0" topLeftCell="A19">
      <selection activeCell="D36" sqref="D36:F36"/>
    </sheetView>
  </sheetViews>
  <sheetFormatPr defaultColWidth="9.140625" defaultRowHeight="12.75"/>
  <cols>
    <col min="3" max="3" width="36.421875" style="0" customWidth="1"/>
    <col min="5" max="5" width="11.28125" style="0" customWidth="1"/>
    <col min="6" max="6" width="21.140625" style="0" customWidth="1"/>
  </cols>
  <sheetData>
    <row r="1" spans="1:6" ht="12.75" customHeight="1">
      <c r="A1" s="726" t="s">
        <v>591</v>
      </c>
      <c r="B1" s="727"/>
      <c r="C1" s="727"/>
      <c r="D1" s="727"/>
      <c r="E1" s="727"/>
      <c r="F1" s="728"/>
    </row>
    <row r="2" spans="1:6" ht="15.75" customHeight="1">
      <c r="A2" s="729"/>
      <c r="B2" s="730"/>
      <c r="C2" s="730"/>
      <c r="D2" s="730"/>
      <c r="E2" s="730"/>
      <c r="F2" s="731"/>
    </row>
    <row r="3" spans="1:6" ht="12.75" customHeight="1" thickBot="1">
      <c r="A3" s="732"/>
      <c r="B3" s="733"/>
      <c r="C3" s="733"/>
      <c r="D3" s="733"/>
      <c r="E3" s="733"/>
      <c r="F3" s="734"/>
    </row>
    <row r="4" spans="1:6" ht="18" customHeight="1">
      <c r="A4" s="26"/>
      <c r="B4" s="27"/>
      <c r="C4" s="27"/>
      <c r="D4" s="27"/>
      <c r="E4" s="27"/>
      <c r="F4" s="28"/>
    </row>
    <row r="5" spans="1:6" ht="18" customHeight="1">
      <c r="A5" s="23"/>
      <c r="B5" s="24"/>
      <c r="C5" s="24"/>
      <c r="D5" s="24"/>
      <c r="E5" s="24"/>
      <c r="F5" s="25"/>
    </row>
    <row r="6" spans="1:6" ht="18" customHeight="1">
      <c r="A6" s="32"/>
      <c r="B6" s="40"/>
      <c r="C6" s="40"/>
      <c r="D6" s="40"/>
      <c r="E6" s="40"/>
      <c r="F6" s="41"/>
    </row>
    <row r="7" spans="1:6" ht="18" customHeight="1">
      <c r="A7" s="26"/>
      <c r="B7" s="27"/>
      <c r="C7" s="27"/>
      <c r="D7" s="27"/>
      <c r="E7" s="27"/>
      <c r="F7" s="28"/>
    </row>
    <row r="8" spans="1:6" ht="18" customHeight="1">
      <c r="A8" s="23"/>
      <c r="B8" s="24"/>
      <c r="C8" s="24"/>
      <c r="D8" s="24"/>
      <c r="E8" s="24"/>
      <c r="F8" s="25"/>
    </row>
    <row r="9" spans="1:6" ht="18" customHeight="1">
      <c r="A9" s="32"/>
      <c r="B9" s="40"/>
      <c r="C9" s="40"/>
      <c r="D9" s="40"/>
      <c r="E9" s="40"/>
      <c r="F9" s="41"/>
    </row>
    <row r="10" spans="1:6" ht="18" customHeight="1">
      <c r="A10" s="45"/>
      <c r="B10" s="38"/>
      <c r="C10" s="38"/>
      <c r="D10" s="38"/>
      <c r="E10" s="38"/>
      <c r="F10" s="39"/>
    </row>
    <row r="11" spans="1:6" ht="18" customHeight="1">
      <c r="A11" s="45"/>
      <c r="B11" s="38"/>
      <c r="C11" s="38"/>
      <c r="D11" s="38"/>
      <c r="E11" s="38"/>
      <c r="F11" s="39"/>
    </row>
    <row r="12" spans="1:6" ht="18" customHeight="1">
      <c r="A12" s="26"/>
      <c r="B12" s="27"/>
      <c r="C12" s="27"/>
      <c r="D12" s="27"/>
      <c r="E12" s="27"/>
      <c r="F12" s="28"/>
    </row>
    <row r="13" spans="1:6" ht="18" customHeight="1">
      <c r="A13" s="32"/>
      <c r="B13" s="40"/>
      <c r="C13" s="40"/>
      <c r="D13" s="40"/>
      <c r="E13" s="40"/>
      <c r="F13" s="41"/>
    </row>
    <row r="14" spans="1:6" ht="18" customHeight="1">
      <c r="A14" s="45"/>
      <c r="B14" s="38"/>
      <c r="C14" s="38"/>
      <c r="D14" s="38"/>
      <c r="E14" s="38"/>
      <c r="F14" s="39"/>
    </row>
    <row r="15" spans="1:6" ht="18" customHeight="1">
      <c r="A15" s="45"/>
      <c r="B15" s="38"/>
      <c r="C15" s="38"/>
      <c r="D15" s="38"/>
      <c r="E15" s="38"/>
      <c r="F15" s="39"/>
    </row>
    <row r="16" spans="1:6" ht="18" customHeight="1">
      <c r="A16" s="45"/>
      <c r="B16" s="38"/>
      <c r="C16" s="38"/>
      <c r="D16" s="38"/>
      <c r="E16" s="38"/>
      <c r="F16" s="39"/>
    </row>
    <row r="17" spans="1:6" ht="18" customHeight="1">
      <c r="A17" s="45"/>
      <c r="B17" s="38"/>
      <c r="C17" s="38"/>
      <c r="D17" s="38"/>
      <c r="E17" s="38"/>
      <c r="F17" s="39"/>
    </row>
    <row r="18" spans="1:6" ht="18" customHeight="1">
      <c r="A18" s="45"/>
      <c r="B18" s="38"/>
      <c r="C18" s="38"/>
      <c r="D18" s="38"/>
      <c r="E18" s="38"/>
      <c r="F18" s="39"/>
    </row>
    <row r="19" spans="1:6" ht="18" customHeight="1">
      <c r="A19" s="45"/>
      <c r="B19" s="38"/>
      <c r="C19" s="38"/>
      <c r="D19" s="38"/>
      <c r="E19" s="38"/>
      <c r="F19" s="39"/>
    </row>
    <row r="20" spans="1:6" ht="18" customHeight="1">
      <c r="A20" s="45"/>
      <c r="B20" s="38"/>
      <c r="C20" s="38"/>
      <c r="D20" s="38"/>
      <c r="E20" s="38"/>
      <c r="F20" s="39"/>
    </row>
    <row r="21" spans="1:6" ht="18" customHeight="1">
      <c r="A21" s="45"/>
      <c r="B21" s="38"/>
      <c r="C21" s="38"/>
      <c r="D21" s="38"/>
      <c r="E21" s="38"/>
      <c r="F21" s="39"/>
    </row>
    <row r="22" spans="1:6" ht="18" customHeight="1">
      <c r="A22" s="45"/>
      <c r="B22" s="38"/>
      <c r="C22" s="38"/>
      <c r="D22" s="38"/>
      <c r="E22" s="38"/>
      <c r="F22" s="39"/>
    </row>
    <row r="23" spans="1:6" ht="18" customHeight="1">
      <c r="A23" s="45"/>
      <c r="B23" s="38"/>
      <c r="C23" s="38"/>
      <c r="D23" s="38"/>
      <c r="E23" s="38"/>
      <c r="F23" s="39"/>
    </row>
    <row r="24" spans="1:6" ht="18" customHeight="1">
      <c r="A24" s="45"/>
      <c r="B24" s="38"/>
      <c r="C24" s="38"/>
      <c r="D24" s="38"/>
      <c r="E24" s="38"/>
      <c r="F24" s="39"/>
    </row>
    <row r="25" spans="1:6" ht="18" customHeight="1">
      <c r="A25" s="45"/>
      <c r="B25" s="38"/>
      <c r="C25" s="38"/>
      <c r="D25" s="38"/>
      <c r="E25" s="38"/>
      <c r="F25" s="39"/>
    </row>
    <row r="26" spans="1:6" ht="18" customHeight="1">
      <c r="A26" s="45"/>
      <c r="B26" s="38"/>
      <c r="C26" s="38"/>
      <c r="D26" s="38"/>
      <c r="E26" s="38"/>
      <c r="F26" s="39"/>
    </row>
    <row r="27" spans="1:6" ht="18" customHeight="1">
      <c r="A27" s="45"/>
      <c r="B27" s="38"/>
      <c r="C27" s="38"/>
      <c r="D27" s="38"/>
      <c r="E27" s="38"/>
      <c r="F27" s="39"/>
    </row>
    <row r="28" spans="1:6" ht="18" customHeight="1">
      <c r="A28" s="45"/>
      <c r="B28" s="38"/>
      <c r="C28" s="38"/>
      <c r="D28" s="38"/>
      <c r="E28" s="38"/>
      <c r="F28" s="39"/>
    </row>
    <row r="29" spans="1:6" ht="18" customHeight="1">
      <c r="A29" s="45"/>
      <c r="B29" s="38"/>
      <c r="C29" s="38"/>
      <c r="D29" s="38"/>
      <c r="E29" s="38"/>
      <c r="F29" s="39"/>
    </row>
    <row r="30" spans="1:6" ht="18" customHeight="1">
      <c r="A30" s="45"/>
      <c r="B30" s="38"/>
      <c r="C30" s="38"/>
      <c r="D30" s="38"/>
      <c r="E30" s="38"/>
      <c r="F30" s="39"/>
    </row>
    <row r="31" spans="1:6" ht="12.75">
      <c r="A31" s="26"/>
      <c r="B31" s="27"/>
      <c r="C31" s="27"/>
      <c r="D31" s="27"/>
      <c r="E31" s="27"/>
      <c r="F31" s="28"/>
    </row>
    <row r="32" spans="1:6" ht="12.75">
      <c r="A32" s="26"/>
      <c r="B32" s="27"/>
      <c r="C32" s="27"/>
      <c r="D32" s="27"/>
      <c r="E32" s="27"/>
      <c r="F32" s="28"/>
    </row>
    <row r="33" spans="1:6" ht="12.75">
      <c r="A33" s="26"/>
      <c r="B33" s="27"/>
      <c r="C33" s="27"/>
      <c r="D33" s="27"/>
      <c r="E33" s="27"/>
      <c r="F33" s="28"/>
    </row>
    <row r="34" spans="1:6" ht="12.75">
      <c r="A34" s="26"/>
      <c r="B34" s="27"/>
      <c r="C34" s="27"/>
      <c r="D34" s="737" t="s">
        <v>575</v>
      </c>
      <c r="E34" s="737"/>
      <c r="F34" s="738"/>
    </row>
    <row r="35" spans="1:3" ht="12.75">
      <c r="A35" s="26"/>
      <c r="B35" s="27"/>
      <c r="C35" s="27"/>
    </row>
    <row r="36" spans="1:6" ht="15">
      <c r="A36" s="26"/>
      <c r="B36" s="27"/>
      <c r="C36" s="27"/>
      <c r="D36" s="735" t="s">
        <v>429</v>
      </c>
      <c r="E36" s="735"/>
      <c r="F36" s="736"/>
    </row>
    <row r="37" spans="1:6" ht="12.75">
      <c r="A37" s="26"/>
      <c r="B37" s="27"/>
      <c r="C37" s="27"/>
      <c r="D37" s="27"/>
      <c r="E37" s="27"/>
      <c r="F37" s="28"/>
    </row>
    <row r="38" spans="1:6" ht="32.25" customHeight="1">
      <c r="A38" s="45"/>
      <c r="B38" s="38"/>
      <c r="C38" s="38"/>
      <c r="D38" s="38"/>
      <c r="E38" s="38"/>
      <c r="F38" s="39"/>
    </row>
  </sheetData>
  <sheetProtection/>
  <mergeCells count="3">
    <mergeCell ref="A1:F3"/>
    <mergeCell ref="D36:F36"/>
    <mergeCell ref="D34:F34"/>
  </mergeCells>
  <printOptions horizontalCentered="1" verticalCentered="1"/>
  <pageMargins left="0.17" right="0.17" top="0.17" bottom="0.18" header="0.17" footer="0.17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E18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506" customWidth="1"/>
    <col min="2" max="2" width="58.140625" style="506" customWidth="1"/>
    <col min="3" max="3" width="15.8515625" style="513" customWidth="1"/>
    <col min="4" max="4" width="12.421875" style="526" customWidth="1"/>
    <col min="5" max="5" width="12.8515625" style="526" customWidth="1"/>
    <col min="6" max="16384" width="9.140625" style="506" customWidth="1"/>
  </cols>
  <sheetData>
    <row r="1" spans="1:5" s="501" customFormat="1" ht="28.5" customHeight="1">
      <c r="A1" s="498"/>
      <c r="B1" s="498" t="s">
        <v>696</v>
      </c>
      <c r="C1" s="499" t="s">
        <v>600</v>
      </c>
      <c r="D1" s="500" t="s">
        <v>231</v>
      </c>
      <c r="E1" s="500" t="s">
        <v>232</v>
      </c>
    </row>
    <row r="2" spans="1:5" ht="15.75" customHeight="1">
      <c r="A2" s="502"/>
      <c r="B2" s="503" t="s">
        <v>242</v>
      </c>
      <c r="C2" s="504"/>
      <c r="D2" s="505"/>
      <c r="E2" s="505"/>
    </row>
    <row r="3" spans="1:5" ht="12.75">
      <c r="A3" s="507">
        <v>1</v>
      </c>
      <c r="B3" s="503" t="s">
        <v>697</v>
      </c>
      <c r="C3" s="504"/>
      <c r="D3" s="508"/>
      <c r="E3" s="508"/>
    </row>
    <row r="4" spans="1:5" ht="12.75">
      <c r="A4" s="509"/>
      <c r="B4" s="503" t="s">
        <v>698</v>
      </c>
      <c r="C4" s="504">
        <v>50</v>
      </c>
      <c r="D4" s="508">
        <f>D5+D6</f>
        <v>0</v>
      </c>
      <c r="E4" s="508">
        <f>E5+E6</f>
        <v>0</v>
      </c>
    </row>
    <row r="5" spans="1:5" ht="12.75">
      <c r="A5" s="509"/>
      <c r="B5" s="510" t="s">
        <v>699</v>
      </c>
      <c r="C5" s="504">
        <v>503</v>
      </c>
      <c r="D5" s="511"/>
      <c r="E5" s="511"/>
    </row>
    <row r="6" spans="1:5" ht="12.75">
      <c r="A6" s="509"/>
      <c r="B6" s="510" t="s">
        <v>700</v>
      </c>
      <c r="C6" s="504">
        <v>504</v>
      </c>
      <c r="D6" s="511"/>
      <c r="E6" s="511"/>
    </row>
    <row r="7" spans="1:5" ht="12.75">
      <c r="A7" s="509"/>
      <c r="B7" s="503" t="s">
        <v>701</v>
      </c>
      <c r="C7" s="504">
        <v>51</v>
      </c>
      <c r="D7" s="508"/>
      <c r="E7" s="508"/>
    </row>
    <row r="8" spans="1:5" ht="12.75">
      <c r="A8" s="509"/>
      <c r="B8" s="503" t="s">
        <v>365</v>
      </c>
      <c r="C8" s="504">
        <v>511</v>
      </c>
      <c r="D8" s="508">
        <f>D9+D10</f>
        <v>0</v>
      </c>
      <c r="E8" s="508">
        <f>E9+E10</f>
        <v>0</v>
      </c>
    </row>
    <row r="9" spans="1:5" ht="12.75">
      <c r="A9" s="509"/>
      <c r="B9" s="510" t="s">
        <v>702</v>
      </c>
      <c r="C9" s="504">
        <v>5111</v>
      </c>
      <c r="D9" s="511"/>
      <c r="E9" s="511"/>
    </row>
    <row r="10" spans="1:5" ht="12.75">
      <c r="A10" s="509"/>
      <c r="B10" s="510" t="s">
        <v>703</v>
      </c>
      <c r="C10" s="504">
        <v>5114</v>
      </c>
      <c r="D10" s="511"/>
      <c r="E10" s="511"/>
    </row>
    <row r="11" spans="1:5" ht="12.75">
      <c r="A11" s="509"/>
      <c r="B11" s="503" t="s">
        <v>366</v>
      </c>
      <c r="C11" s="504">
        <v>512</v>
      </c>
      <c r="D11" s="508">
        <f>D12+D13</f>
        <v>8542.730000000447</v>
      </c>
      <c r="E11" s="508">
        <f>E12+E13</f>
        <v>37698</v>
      </c>
    </row>
    <row r="12" spans="1:5" ht="12.75">
      <c r="A12" s="509"/>
      <c r="B12" s="510" t="s">
        <v>704</v>
      </c>
      <c r="C12" s="504">
        <v>5121</v>
      </c>
      <c r="D12" s="511">
        <v>8542.730000000447</v>
      </c>
      <c r="E12" s="511">
        <v>37698</v>
      </c>
    </row>
    <row r="13" spans="1:5" ht="12.75">
      <c r="A13" s="509"/>
      <c r="B13" s="510" t="s">
        <v>705</v>
      </c>
      <c r="C13" s="504">
        <v>5122</v>
      </c>
      <c r="D13" s="511"/>
      <c r="E13" s="511"/>
    </row>
    <row r="14" spans="1:5" ht="12.75">
      <c r="A14" s="509"/>
      <c r="B14" s="503" t="s">
        <v>706</v>
      </c>
      <c r="C14" s="504">
        <v>52</v>
      </c>
      <c r="D14" s="508">
        <f>D15+D16</f>
        <v>1298855.2</v>
      </c>
      <c r="E14" s="508">
        <f>E15+E16</f>
        <v>6746</v>
      </c>
    </row>
    <row r="15" spans="1:5" ht="12.75">
      <c r="A15" s="509"/>
      <c r="B15" s="510" t="s">
        <v>707</v>
      </c>
      <c r="C15" s="504">
        <v>5311</v>
      </c>
      <c r="D15" s="511">
        <v>1298855.2</v>
      </c>
      <c r="E15" s="511">
        <v>6746</v>
      </c>
    </row>
    <row r="16" spans="1:5" ht="12.75">
      <c r="A16" s="509"/>
      <c r="B16" s="510" t="s">
        <v>708</v>
      </c>
      <c r="C16" s="504">
        <v>5340</v>
      </c>
      <c r="D16" s="511"/>
      <c r="E16" s="511"/>
    </row>
    <row r="17" spans="1:5" ht="12.75">
      <c r="A17" s="509"/>
      <c r="B17" s="503" t="s">
        <v>709</v>
      </c>
      <c r="C17" s="504">
        <v>532</v>
      </c>
      <c r="D17" s="508">
        <f>D18+D19+D20</f>
        <v>0</v>
      </c>
      <c r="E17" s="508">
        <f>E18+E19+E20</f>
        <v>0</v>
      </c>
    </row>
    <row r="18" spans="1:5" ht="12.75">
      <c r="A18" s="509"/>
      <c r="B18" s="510" t="s">
        <v>710</v>
      </c>
      <c r="C18" s="504">
        <v>5321</v>
      </c>
      <c r="D18" s="511"/>
      <c r="E18" s="511"/>
    </row>
    <row r="19" spans="1:5" ht="12.75">
      <c r="A19" s="509"/>
      <c r="B19" s="510" t="s">
        <v>711</v>
      </c>
      <c r="C19" s="504">
        <v>5322</v>
      </c>
      <c r="D19" s="511"/>
      <c r="E19" s="511"/>
    </row>
    <row r="20" spans="1:5" ht="12.75">
      <c r="A20" s="509"/>
      <c r="B20" s="510" t="s">
        <v>712</v>
      </c>
      <c r="C20" s="504">
        <v>5223</v>
      </c>
      <c r="D20" s="511"/>
      <c r="E20" s="511"/>
    </row>
    <row r="21" spans="1:5" ht="12.75">
      <c r="A21" s="509"/>
      <c r="B21" s="503" t="s">
        <v>713</v>
      </c>
      <c r="C21" s="504">
        <v>54</v>
      </c>
      <c r="D21" s="508"/>
      <c r="E21" s="508"/>
    </row>
    <row r="22" spans="1:5" ht="12.75">
      <c r="A22" s="509"/>
      <c r="B22" s="503" t="s">
        <v>714</v>
      </c>
      <c r="C22" s="504">
        <v>541</v>
      </c>
      <c r="D22" s="508">
        <f>D23+D24</f>
        <v>0</v>
      </c>
      <c r="E22" s="508">
        <f>E23+E24</f>
        <v>0</v>
      </c>
    </row>
    <row r="23" spans="1:5" ht="12.75">
      <c r="A23" s="509"/>
      <c r="B23" s="510" t="s">
        <v>715</v>
      </c>
      <c r="C23" s="504">
        <v>5411</v>
      </c>
      <c r="D23" s="511"/>
      <c r="E23" s="511"/>
    </row>
    <row r="24" spans="1:5" ht="12.75">
      <c r="A24" s="509"/>
      <c r="B24" s="510" t="s">
        <v>716</v>
      </c>
      <c r="C24" s="504">
        <v>5412</v>
      </c>
      <c r="D24" s="511"/>
      <c r="E24" s="511"/>
    </row>
    <row r="25" spans="1:5" ht="12.75">
      <c r="A25" s="509"/>
      <c r="B25" s="503" t="s">
        <v>717</v>
      </c>
      <c r="C25" s="504">
        <v>543</v>
      </c>
      <c r="D25" s="508">
        <f>D26+D27</f>
        <v>0</v>
      </c>
      <c r="E25" s="508">
        <f>E26+E27</f>
        <v>0</v>
      </c>
    </row>
    <row r="26" spans="1:5" ht="12.75">
      <c r="A26" s="509"/>
      <c r="B26" s="510" t="s">
        <v>718</v>
      </c>
      <c r="C26" s="504">
        <v>5431</v>
      </c>
      <c r="D26" s="511"/>
      <c r="E26" s="511"/>
    </row>
    <row r="27" spans="1:5" ht="12.75">
      <c r="A27" s="509"/>
      <c r="B27" s="510" t="s">
        <v>719</v>
      </c>
      <c r="C27" s="504">
        <v>5432</v>
      </c>
      <c r="D27" s="511"/>
      <c r="E27" s="511"/>
    </row>
    <row r="28" spans="1:5" ht="12.75">
      <c r="A28" s="509"/>
      <c r="B28" s="503" t="s">
        <v>720</v>
      </c>
      <c r="C28" s="504">
        <v>590</v>
      </c>
      <c r="D28" s="508">
        <f>D29+D30+D31</f>
        <v>0</v>
      </c>
      <c r="E28" s="508">
        <f>E29+E30+E31</f>
        <v>0</v>
      </c>
    </row>
    <row r="29" spans="1:5" ht="12.75">
      <c r="A29" s="509"/>
      <c r="B29" s="510" t="s">
        <v>721</v>
      </c>
      <c r="C29" s="504">
        <v>5903</v>
      </c>
      <c r="D29" s="511"/>
      <c r="E29" s="511"/>
    </row>
    <row r="30" spans="1:5" ht="12.75">
      <c r="A30" s="509"/>
      <c r="B30" s="510" t="s">
        <v>722</v>
      </c>
      <c r="C30" s="504">
        <v>5905</v>
      </c>
      <c r="D30" s="511"/>
      <c r="E30" s="511"/>
    </row>
    <row r="31" spans="1:5" ht="12.75">
      <c r="A31" s="509"/>
      <c r="B31" s="510" t="s">
        <v>723</v>
      </c>
      <c r="C31" s="504">
        <v>5999</v>
      </c>
      <c r="D31" s="511"/>
      <c r="E31" s="511"/>
    </row>
    <row r="32" spans="1:5" ht="12.75">
      <c r="A32" s="509"/>
      <c r="B32" s="503" t="s">
        <v>724</v>
      </c>
      <c r="C32" s="504">
        <v>55</v>
      </c>
      <c r="D32" s="508"/>
      <c r="E32" s="508"/>
    </row>
    <row r="33" spans="1:5" ht="12.75">
      <c r="A33" s="509"/>
      <c r="B33" s="503" t="s">
        <v>244</v>
      </c>
      <c r="C33" s="504">
        <v>551</v>
      </c>
      <c r="D33" s="508">
        <f>D34</f>
        <v>0</v>
      </c>
      <c r="E33" s="508">
        <f>E34</f>
        <v>0</v>
      </c>
    </row>
    <row r="34" spans="1:5" ht="12.75">
      <c r="A34" s="509"/>
      <c r="B34" s="510" t="s">
        <v>725</v>
      </c>
      <c r="C34" s="504">
        <v>5511</v>
      </c>
      <c r="D34" s="511"/>
      <c r="E34" s="511"/>
    </row>
    <row r="35" spans="1:5" ht="12.75">
      <c r="A35" s="509"/>
      <c r="B35" s="503" t="s">
        <v>369</v>
      </c>
      <c r="C35" s="504">
        <v>590</v>
      </c>
      <c r="D35" s="508">
        <f>D36</f>
        <v>0</v>
      </c>
      <c r="E35" s="508">
        <f>E36</f>
        <v>0</v>
      </c>
    </row>
    <row r="36" spans="1:5" ht="12.75">
      <c r="A36" s="509"/>
      <c r="B36" s="510" t="s">
        <v>723</v>
      </c>
      <c r="C36" s="504">
        <v>599</v>
      </c>
      <c r="D36" s="511"/>
      <c r="E36" s="511"/>
    </row>
    <row r="37" spans="1:5" ht="12.75">
      <c r="A37" s="509"/>
      <c r="B37" s="503" t="s">
        <v>726</v>
      </c>
      <c r="C37" s="504">
        <v>552</v>
      </c>
      <c r="D37" s="508"/>
      <c r="E37" s="508"/>
    </row>
    <row r="38" spans="1:5" ht="12.75">
      <c r="A38" s="509"/>
      <c r="B38" s="503" t="s">
        <v>727</v>
      </c>
      <c r="C38" s="504">
        <v>559</v>
      </c>
      <c r="D38" s="508"/>
      <c r="E38" s="508"/>
    </row>
    <row r="39" spans="1:5" ht="15" customHeight="1">
      <c r="A39" s="509"/>
      <c r="B39" s="503" t="s">
        <v>469</v>
      </c>
      <c r="C39" s="504"/>
      <c r="D39" s="508">
        <f>D4+D7+D8+D11+D14+D17+D21+D22+D25+D28+D32+D33+D35+D37+D38</f>
        <v>1307397.9300000004</v>
      </c>
      <c r="E39" s="508">
        <f>E4+E7+E8+E11+E14+E17+E21+E22+E25+E28+E32+E33+E35+E37+E38</f>
        <v>44444</v>
      </c>
    </row>
    <row r="40" spans="1:5" ht="12.75">
      <c r="A40" s="509">
        <v>2</v>
      </c>
      <c r="B40" s="510" t="s">
        <v>728</v>
      </c>
      <c r="C40" s="504"/>
      <c r="D40" s="511"/>
      <c r="E40" s="511"/>
    </row>
    <row r="41" spans="1:5" ht="12.75">
      <c r="A41" s="509"/>
      <c r="B41" s="510" t="s">
        <v>729</v>
      </c>
      <c r="C41" s="504">
        <v>411</v>
      </c>
      <c r="D41" s="511">
        <v>36000</v>
      </c>
      <c r="E41" s="511"/>
    </row>
    <row r="42" spans="1:5" ht="12.75">
      <c r="A42" s="509"/>
      <c r="B42" s="510" t="s">
        <v>730</v>
      </c>
      <c r="C42" s="504">
        <v>413</v>
      </c>
      <c r="D42" s="511"/>
      <c r="E42" s="511"/>
    </row>
    <row r="43" spans="1:5" ht="12.75">
      <c r="A43" s="509"/>
      <c r="B43" s="510" t="s">
        <v>731</v>
      </c>
      <c r="C43" s="504">
        <v>414</v>
      </c>
      <c r="D43" s="511"/>
      <c r="E43" s="511"/>
    </row>
    <row r="44" spans="1:5" ht="12.75">
      <c r="A44" s="509"/>
      <c r="B44" s="510" t="s">
        <v>732</v>
      </c>
      <c r="C44" s="504">
        <v>416</v>
      </c>
      <c r="D44" s="511"/>
      <c r="E44" s="511"/>
    </row>
    <row r="45" spans="1:5" ht="12.75">
      <c r="A45" s="509"/>
      <c r="B45" s="510" t="s">
        <v>733</v>
      </c>
      <c r="C45" s="504">
        <v>418</v>
      </c>
      <c r="D45" s="511"/>
      <c r="E45" s="511"/>
    </row>
    <row r="46" spans="1:5" ht="12.75">
      <c r="A46" s="509"/>
      <c r="B46" s="510" t="s">
        <v>734</v>
      </c>
      <c r="C46" s="504">
        <v>467</v>
      </c>
      <c r="D46" s="511"/>
      <c r="E46" s="511"/>
    </row>
    <row r="47" spans="1:5" ht="12.75">
      <c r="A47" s="509"/>
      <c r="B47" s="510" t="s">
        <v>735</v>
      </c>
      <c r="C47" s="504">
        <v>465</v>
      </c>
      <c r="D47" s="511"/>
      <c r="E47" s="511"/>
    </row>
    <row r="48" spans="1:5" ht="12.75">
      <c r="A48" s="509"/>
      <c r="B48" s="510" t="s">
        <v>736</v>
      </c>
      <c r="C48" s="504">
        <v>444</v>
      </c>
      <c r="D48" s="511">
        <v>91558</v>
      </c>
      <c r="E48" s="511"/>
    </row>
    <row r="49" spans="1:5" ht="12.75">
      <c r="A49" s="509"/>
      <c r="B49" s="510" t="s">
        <v>737</v>
      </c>
      <c r="C49" s="504">
        <v>4454</v>
      </c>
      <c r="D49" s="511">
        <v>224788.14</v>
      </c>
      <c r="E49" s="511">
        <v>7299</v>
      </c>
    </row>
    <row r="50" spans="1:5" ht="12.75">
      <c r="A50" s="509"/>
      <c r="B50" s="510" t="s">
        <v>738</v>
      </c>
      <c r="C50" s="504">
        <v>447</v>
      </c>
      <c r="D50" s="511"/>
      <c r="E50" s="511"/>
    </row>
    <row r="51" spans="1:5" ht="12.75">
      <c r="A51" s="509"/>
      <c r="B51" s="510" t="s">
        <v>740</v>
      </c>
      <c r="C51" s="504">
        <v>448</v>
      </c>
      <c r="D51" s="511"/>
      <c r="E51" s="511"/>
    </row>
    <row r="52" spans="1:5" ht="12.75">
      <c r="A52" s="509"/>
      <c r="B52" s="510" t="s">
        <v>741</v>
      </c>
      <c r="C52" s="504">
        <v>451</v>
      </c>
      <c r="D52" s="511"/>
      <c r="E52" s="511"/>
    </row>
    <row r="53" spans="1:5" ht="12.75">
      <c r="A53" s="509"/>
      <c r="B53" s="510" t="s">
        <v>742</v>
      </c>
      <c r="C53" s="504">
        <v>455</v>
      </c>
      <c r="D53" s="511"/>
      <c r="E53" s="511"/>
    </row>
    <row r="54" spans="1:5" ht="12.75">
      <c r="A54" s="509"/>
      <c r="B54" s="510" t="s">
        <v>743</v>
      </c>
      <c r="C54" s="504">
        <v>456</v>
      </c>
      <c r="D54" s="511"/>
      <c r="E54" s="511"/>
    </row>
    <row r="55" spans="1:5" ht="12.75">
      <c r="A55" s="509"/>
      <c r="B55" s="510" t="s">
        <v>744</v>
      </c>
      <c r="C55" s="504">
        <v>401</v>
      </c>
      <c r="D55" s="511"/>
      <c r="E55" s="511"/>
    </row>
    <row r="56" spans="1:5" ht="12.75">
      <c r="A56" s="509"/>
      <c r="B56" s="510" t="s">
        <v>745</v>
      </c>
      <c r="C56" s="504">
        <v>404</v>
      </c>
      <c r="D56" s="511"/>
      <c r="E56" s="511"/>
    </row>
    <row r="57" spans="1:5" ht="12.75">
      <c r="A57" s="509"/>
      <c r="B57" s="510" t="s">
        <v>746</v>
      </c>
      <c r="C57" s="504">
        <v>469</v>
      </c>
      <c r="D57" s="511">
        <v>5288.57</v>
      </c>
      <c r="E57" s="511"/>
    </row>
    <row r="58" spans="1:5" ht="12.75">
      <c r="A58" s="509"/>
      <c r="B58" s="510" t="s">
        <v>747</v>
      </c>
      <c r="C58" s="504">
        <v>460</v>
      </c>
      <c r="D58" s="511">
        <v>307000</v>
      </c>
      <c r="E58" s="511"/>
    </row>
    <row r="59" spans="1:5" ht="12.75">
      <c r="A59" s="509"/>
      <c r="B59" s="510" t="s">
        <v>748</v>
      </c>
      <c r="C59" s="504">
        <v>476</v>
      </c>
      <c r="D59" s="511"/>
      <c r="E59" s="511"/>
    </row>
    <row r="60" spans="1:5" ht="12.75">
      <c r="A60" s="509"/>
      <c r="B60" s="510" t="s">
        <v>749</v>
      </c>
      <c r="C60" s="504">
        <v>49</v>
      </c>
      <c r="D60" s="511"/>
      <c r="E60" s="511"/>
    </row>
    <row r="61" spans="1:5" s="513" customFormat="1" ht="15" customHeight="1">
      <c r="A61" s="512"/>
      <c r="B61" s="503" t="s">
        <v>466</v>
      </c>
      <c r="C61" s="504"/>
      <c r="D61" s="508">
        <f>SUM(D41:D60)</f>
        <v>664634.71</v>
      </c>
      <c r="E61" s="508">
        <f>SUM(E41:E60)</f>
        <v>7299</v>
      </c>
    </row>
    <row r="62" spans="1:5" ht="15" customHeight="1">
      <c r="A62" s="498">
        <v>3</v>
      </c>
      <c r="B62" s="514" t="s">
        <v>249</v>
      </c>
      <c r="C62" s="515"/>
      <c r="D62" s="516"/>
      <c r="E62" s="516"/>
    </row>
    <row r="63" spans="1:5" ht="12.75">
      <c r="A63" s="510"/>
      <c r="B63" s="503" t="s">
        <v>750</v>
      </c>
      <c r="C63" s="504">
        <v>31</v>
      </c>
      <c r="D63" s="508">
        <f>D64</f>
        <v>0</v>
      </c>
      <c r="E63" s="508">
        <f>E64</f>
        <v>0</v>
      </c>
    </row>
    <row r="64" spans="1:5" ht="12.75">
      <c r="A64" s="510"/>
      <c r="B64" s="510" t="s">
        <v>751</v>
      </c>
      <c r="C64" s="504">
        <v>311</v>
      </c>
      <c r="D64" s="511"/>
      <c r="E64" s="511"/>
    </row>
    <row r="65" spans="1:5" ht="12.75">
      <c r="A65" s="510"/>
      <c r="B65" s="503" t="s">
        <v>752</v>
      </c>
      <c r="C65" s="504">
        <v>312</v>
      </c>
      <c r="D65" s="508"/>
      <c r="E65" s="508"/>
    </row>
    <row r="66" spans="1:5" ht="12.75">
      <c r="A66" s="510"/>
      <c r="B66" s="510" t="s">
        <v>753</v>
      </c>
      <c r="C66" s="504">
        <v>3123</v>
      </c>
      <c r="D66" s="511"/>
      <c r="E66" s="511"/>
    </row>
    <row r="67" spans="1:5" ht="12.75">
      <c r="A67" s="510"/>
      <c r="B67" s="510" t="s">
        <v>754</v>
      </c>
      <c r="C67" s="504">
        <v>3124</v>
      </c>
      <c r="D67" s="511"/>
      <c r="E67" s="511"/>
    </row>
    <row r="68" spans="1:5" ht="12.75">
      <c r="A68" s="510"/>
      <c r="B68" s="510" t="s">
        <v>755</v>
      </c>
      <c r="C68" s="504">
        <v>3125</v>
      </c>
      <c r="D68" s="511"/>
      <c r="E68" s="511"/>
    </row>
    <row r="69" spans="1:5" ht="12.75">
      <c r="A69" s="510"/>
      <c r="B69" s="510" t="s">
        <v>756</v>
      </c>
      <c r="C69" s="504">
        <v>3126</v>
      </c>
      <c r="D69" s="511"/>
      <c r="E69" s="511"/>
    </row>
    <row r="70" spans="1:5" ht="12.75">
      <c r="A70" s="510"/>
      <c r="B70" s="510" t="s">
        <v>757</v>
      </c>
      <c r="C70" s="504">
        <v>3127</v>
      </c>
      <c r="D70" s="511"/>
      <c r="E70" s="511"/>
    </row>
    <row r="71" spans="1:5" ht="12.75">
      <c r="A71" s="510"/>
      <c r="B71" s="503" t="s">
        <v>758</v>
      </c>
      <c r="C71" s="504">
        <v>33</v>
      </c>
      <c r="D71" s="508"/>
      <c r="E71" s="508"/>
    </row>
    <row r="72" spans="1:5" ht="12.75">
      <c r="A72" s="510"/>
      <c r="B72" s="510" t="s">
        <v>759</v>
      </c>
      <c r="C72" s="504">
        <v>331</v>
      </c>
      <c r="D72" s="511"/>
      <c r="E72" s="511"/>
    </row>
    <row r="73" spans="1:5" ht="12.75">
      <c r="A73" s="510"/>
      <c r="B73" s="510" t="s">
        <v>760</v>
      </c>
      <c r="C73" s="504">
        <v>332</v>
      </c>
      <c r="D73" s="511"/>
      <c r="E73" s="511"/>
    </row>
    <row r="74" spans="1:5" ht="12.75">
      <c r="A74" s="510"/>
      <c r="B74" s="510" t="s">
        <v>762</v>
      </c>
      <c r="C74" s="504">
        <v>333</v>
      </c>
      <c r="D74" s="511"/>
      <c r="E74" s="511"/>
    </row>
    <row r="75" spans="1:5" ht="12.75">
      <c r="A75" s="510"/>
      <c r="B75" s="510" t="s">
        <v>763</v>
      </c>
      <c r="C75" s="504">
        <v>393</v>
      </c>
      <c r="D75" s="511"/>
      <c r="E75" s="511"/>
    </row>
    <row r="76" spans="1:5" ht="12.75">
      <c r="A76" s="510"/>
      <c r="B76" s="503" t="s">
        <v>761</v>
      </c>
      <c r="C76" s="504">
        <v>34</v>
      </c>
      <c r="D76" s="508">
        <f>SUM(D77:D80)</f>
        <v>0</v>
      </c>
      <c r="E76" s="508">
        <f>SUM(E77:E80)</f>
        <v>0</v>
      </c>
    </row>
    <row r="77" spans="1:5" ht="12.75">
      <c r="A77" s="510"/>
      <c r="B77" s="510" t="s">
        <v>764</v>
      </c>
      <c r="C77" s="504">
        <v>341</v>
      </c>
      <c r="D77" s="511"/>
      <c r="E77" s="511"/>
    </row>
    <row r="78" spans="1:5" ht="12.75">
      <c r="A78" s="510"/>
      <c r="B78" s="510" t="s">
        <v>765</v>
      </c>
      <c r="C78" s="504">
        <v>342</v>
      </c>
      <c r="D78" s="511"/>
      <c r="E78" s="511"/>
    </row>
    <row r="79" spans="1:5" ht="12.75">
      <c r="A79" s="510"/>
      <c r="B79" s="510" t="s">
        <v>767</v>
      </c>
      <c r="C79" s="504">
        <v>347</v>
      </c>
      <c r="D79" s="511"/>
      <c r="E79" s="511"/>
    </row>
    <row r="80" spans="1:5" ht="12.75">
      <c r="A80" s="510"/>
      <c r="B80" s="510" t="s">
        <v>766</v>
      </c>
      <c r="C80" s="504">
        <v>394</v>
      </c>
      <c r="D80" s="511"/>
      <c r="E80" s="511"/>
    </row>
    <row r="81" spans="1:5" ht="12.75">
      <c r="A81" s="510"/>
      <c r="B81" s="503" t="s">
        <v>325</v>
      </c>
      <c r="C81" s="504">
        <v>35</v>
      </c>
      <c r="D81" s="508">
        <f>SUM(D82:D88)</f>
        <v>9183719</v>
      </c>
      <c r="E81" s="508">
        <f>SUM(E82:E88)</f>
        <v>7372585</v>
      </c>
    </row>
    <row r="82" spans="1:5" ht="12.75">
      <c r="A82" s="510"/>
      <c r="B82" s="510" t="s">
        <v>576</v>
      </c>
      <c r="C82" s="504"/>
      <c r="D82" s="511">
        <v>9183719</v>
      </c>
      <c r="E82" s="511">
        <v>7372585</v>
      </c>
    </row>
    <row r="83" spans="1:5" ht="12.75">
      <c r="A83" s="510"/>
      <c r="B83" s="510" t="s">
        <v>768</v>
      </c>
      <c r="C83" s="504">
        <v>395</v>
      </c>
      <c r="D83" s="511"/>
      <c r="E83" s="511"/>
    </row>
    <row r="84" spans="1:5" ht="12.75">
      <c r="A84" s="510"/>
      <c r="B84" s="510" t="s">
        <v>769</v>
      </c>
      <c r="C84" s="504">
        <v>371</v>
      </c>
      <c r="D84" s="511"/>
      <c r="E84" s="511"/>
    </row>
    <row r="85" spans="1:5" ht="12.75">
      <c r="A85" s="510"/>
      <c r="B85" s="510" t="s">
        <v>769</v>
      </c>
      <c r="C85" s="504">
        <v>372</v>
      </c>
      <c r="D85" s="511"/>
      <c r="E85" s="511"/>
    </row>
    <row r="86" spans="1:5" ht="12.75">
      <c r="A86" s="510"/>
      <c r="B86" s="510" t="s">
        <v>770</v>
      </c>
      <c r="C86" s="504">
        <v>374</v>
      </c>
      <c r="D86" s="511"/>
      <c r="E86" s="511"/>
    </row>
    <row r="87" spans="1:5" ht="12.75">
      <c r="A87" s="510"/>
      <c r="B87" s="510" t="s">
        <v>771</v>
      </c>
      <c r="C87" s="504">
        <v>375</v>
      </c>
      <c r="D87" s="511"/>
      <c r="E87" s="511"/>
    </row>
    <row r="88" spans="1:5" ht="12.75">
      <c r="A88" s="510"/>
      <c r="B88" s="510" t="s">
        <v>772</v>
      </c>
      <c r="C88" s="504">
        <v>376</v>
      </c>
      <c r="D88" s="511"/>
      <c r="E88" s="511"/>
    </row>
    <row r="89" spans="1:5" ht="15" customHeight="1">
      <c r="A89" s="510"/>
      <c r="B89" s="503" t="s">
        <v>467</v>
      </c>
      <c r="C89" s="504"/>
      <c r="D89" s="508">
        <f>D63+D65+D71+D76+D81</f>
        <v>9183719</v>
      </c>
      <c r="E89" s="508">
        <f>E63+E65+E71+E76+E81</f>
        <v>7372585</v>
      </c>
    </row>
    <row r="90" spans="1:5" ht="12.75" customHeight="1">
      <c r="A90" s="510"/>
      <c r="B90" s="510"/>
      <c r="C90" s="504"/>
      <c r="D90" s="511"/>
      <c r="E90" s="511"/>
    </row>
    <row r="91" spans="1:5" s="513" customFormat="1" ht="15" customHeight="1">
      <c r="A91" s="503">
        <v>4</v>
      </c>
      <c r="B91" s="503" t="s">
        <v>773</v>
      </c>
      <c r="C91" s="504"/>
      <c r="D91" s="508">
        <v>0</v>
      </c>
      <c r="E91" s="508">
        <v>0</v>
      </c>
    </row>
    <row r="92" spans="1:5" s="513" customFormat="1" ht="15" customHeight="1">
      <c r="A92" s="503">
        <v>5</v>
      </c>
      <c r="B92" s="503" t="s">
        <v>774</v>
      </c>
      <c r="C92" s="504"/>
      <c r="D92" s="508">
        <v>0</v>
      </c>
      <c r="E92" s="508">
        <v>0</v>
      </c>
    </row>
    <row r="93" spans="1:5" ht="12.75" customHeight="1">
      <c r="A93" s="510">
        <v>6</v>
      </c>
      <c r="B93" s="510" t="s">
        <v>775</v>
      </c>
      <c r="C93" s="504"/>
      <c r="D93" s="511"/>
      <c r="E93" s="511"/>
    </row>
    <row r="94" spans="1:5" ht="12.75" customHeight="1">
      <c r="A94" s="510"/>
      <c r="B94" s="510" t="s">
        <v>776</v>
      </c>
      <c r="C94" s="504">
        <v>486</v>
      </c>
      <c r="D94" s="511"/>
      <c r="E94" s="511"/>
    </row>
    <row r="95" spans="1:5" s="518" customFormat="1" ht="12.75" customHeight="1">
      <c r="A95" s="517"/>
      <c r="B95" s="510" t="s">
        <v>777</v>
      </c>
      <c r="C95" s="504">
        <v>481</v>
      </c>
      <c r="D95" s="511"/>
      <c r="E95" s="511"/>
    </row>
    <row r="96" spans="1:5" ht="12.75" customHeight="1">
      <c r="A96" s="510"/>
      <c r="B96" s="510" t="s">
        <v>778</v>
      </c>
      <c r="C96" s="504">
        <v>483</v>
      </c>
      <c r="D96" s="511"/>
      <c r="E96" s="511"/>
    </row>
    <row r="97" spans="1:5" ht="12.75" customHeight="1">
      <c r="A97" s="510"/>
      <c r="B97" s="510" t="s">
        <v>779</v>
      </c>
      <c r="C97" s="504">
        <v>487</v>
      </c>
      <c r="D97" s="511"/>
      <c r="E97" s="511"/>
    </row>
    <row r="98" spans="1:5" s="513" customFormat="1" ht="15" customHeight="1">
      <c r="A98" s="503"/>
      <c r="B98" s="503" t="s">
        <v>780</v>
      </c>
      <c r="C98" s="504"/>
      <c r="D98" s="508">
        <f>D94+D95+D96+D97</f>
        <v>0</v>
      </c>
      <c r="E98" s="508">
        <f>E94+E95+E96+E97</f>
        <v>0</v>
      </c>
    </row>
    <row r="99" spans="1:5" ht="12.75" customHeight="1">
      <c r="A99" s="510"/>
      <c r="B99" s="510"/>
      <c r="C99" s="504"/>
      <c r="D99" s="511"/>
      <c r="E99" s="511"/>
    </row>
    <row r="100" spans="1:5" ht="19.5" customHeight="1">
      <c r="A100" s="514"/>
      <c r="B100" s="514" t="s">
        <v>781</v>
      </c>
      <c r="C100" s="504"/>
      <c r="D100" s="508">
        <f>D39+D61+D89+D91+D92+D98</f>
        <v>11155751.64</v>
      </c>
      <c r="E100" s="508">
        <f>E39+E61+E89+E91+E92+E98</f>
        <v>7424328</v>
      </c>
    </row>
    <row r="101" spans="1:5" ht="12.75" customHeight="1">
      <c r="A101" s="510"/>
      <c r="B101" s="510"/>
      <c r="C101" s="504"/>
      <c r="D101" s="511"/>
      <c r="E101" s="511"/>
    </row>
    <row r="102" spans="1:5" ht="19.5" customHeight="1">
      <c r="A102" s="510"/>
      <c r="B102" s="514" t="s">
        <v>782</v>
      </c>
      <c r="C102" s="504"/>
      <c r="D102" s="511"/>
      <c r="E102" s="511"/>
    </row>
    <row r="103" spans="1:5" ht="12.75" customHeight="1">
      <c r="A103" s="510">
        <v>1</v>
      </c>
      <c r="B103" s="503" t="s">
        <v>783</v>
      </c>
      <c r="C103" s="519"/>
      <c r="D103" s="508"/>
      <c r="E103" s="508"/>
    </row>
    <row r="104" spans="1:5" ht="12.75" customHeight="1">
      <c r="A104" s="510"/>
      <c r="B104" s="510" t="s">
        <v>311</v>
      </c>
      <c r="C104" s="519" t="s">
        <v>857</v>
      </c>
      <c r="D104" s="511"/>
      <c r="E104" s="511"/>
    </row>
    <row r="105" spans="1:5" ht="12.75" customHeight="1">
      <c r="A105" s="510"/>
      <c r="B105" s="510" t="s">
        <v>784</v>
      </c>
      <c r="C105" s="519">
        <v>2961</v>
      </c>
      <c r="D105" s="511"/>
      <c r="E105" s="511"/>
    </row>
    <row r="106" spans="1:5" ht="12.75" customHeight="1">
      <c r="A106" s="510"/>
      <c r="B106" s="510" t="s">
        <v>785</v>
      </c>
      <c r="C106" s="519">
        <v>262</v>
      </c>
      <c r="D106" s="511"/>
      <c r="E106" s="511"/>
    </row>
    <row r="107" spans="1:5" ht="12.75" customHeight="1">
      <c r="A107" s="510"/>
      <c r="B107" s="510" t="s">
        <v>786</v>
      </c>
      <c r="C107" s="519">
        <v>2962</v>
      </c>
      <c r="D107" s="511"/>
      <c r="E107" s="511"/>
    </row>
    <row r="108" spans="1:5" ht="12.75" customHeight="1">
      <c r="A108" s="510"/>
      <c r="B108" s="510" t="s">
        <v>787</v>
      </c>
      <c r="C108" s="519">
        <v>263</v>
      </c>
      <c r="D108" s="511"/>
      <c r="E108" s="511"/>
    </row>
    <row r="109" spans="1:5" ht="12.75" customHeight="1">
      <c r="A109" s="510"/>
      <c r="B109" s="510" t="s">
        <v>788</v>
      </c>
      <c r="C109" s="519">
        <v>2964</v>
      </c>
      <c r="D109" s="511"/>
      <c r="E109" s="511"/>
    </row>
    <row r="110" spans="1:5" ht="12.75" customHeight="1">
      <c r="A110" s="510"/>
      <c r="B110" s="510" t="s">
        <v>789</v>
      </c>
      <c r="C110" s="519">
        <v>265</v>
      </c>
      <c r="D110" s="511"/>
      <c r="E110" s="511"/>
    </row>
    <row r="111" spans="1:5" ht="12.75" customHeight="1">
      <c r="A111" s="510"/>
      <c r="B111" s="510" t="s">
        <v>790</v>
      </c>
      <c r="C111" s="519">
        <v>268</v>
      </c>
      <c r="D111" s="511"/>
      <c r="E111" s="511"/>
    </row>
    <row r="112" spans="1:5" ht="12.75" customHeight="1">
      <c r="A112" s="510"/>
      <c r="B112" s="510" t="s">
        <v>791</v>
      </c>
      <c r="C112" s="519">
        <v>2965</v>
      </c>
      <c r="D112" s="511"/>
      <c r="E112" s="511"/>
    </row>
    <row r="113" spans="1:5" ht="12.75" customHeight="1">
      <c r="A113" s="510"/>
      <c r="B113" s="510" t="s">
        <v>792</v>
      </c>
      <c r="C113" s="519">
        <v>2966</v>
      </c>
      <c r="D113" s="511"/>
      <c r="E113" s="511"/>
    </row>
    <row r="114" spans="1:5" ht="12.75" customHeight="1">
      <c r="A114" s="510"/>
      <c r="B114" s="510" t="s">
        <v>793</v>
      </c>
      <c r="C114" s="519" t="s">
        <v>858</v>
      </c>
      <c r="D114" s="511"/>
      <c r="E114" s="511"/>
    </row>
    <row r="115" spans="1:5" ht="12.75" customHeight="1">
      <c r="A115" s="510"/>
      <c r="B115" s="510" t="s">
        <v>1268</v>
      </c>
      <c r="C115" s="519">
        <v>451</v>
      </c>
      <c r="D115" s="511"/>
      <c r="E115" s="511"/>
    </row>
    <row r="116" spans="1:5" ht="12.75" customHeight="1">
      <c r="A116" s="510"/>
      <c r="B116" s="510" t="s">
        <v>1269</v>
      </c>
      <c r="C116" s="519">
        <v>455</v>
      </c>
      <c r="D116" s="511"/>
      <c r="E116" s="511"/>
    </row>
    <row r="117" spans="1:5" ht="12.75" customHeight="1">
      <c r="A117" s="510"/>
      <c r="B117" s="510" t="s">
        <v>1270</v>
      </c>
      <c r="C117" s="519">
        <v>457</v>
      </c>
      <c r="D117" s="511"/>
      <c r="E117" s="511"/>
    </row>
    <row r="118" spans="1:5" ht="12.75" customHeight="1">
      <c r="A118" s="510"/>
      <c r="B118" s="510" t="s">
        <v>794</v>
      </c>
      <c r="C118" s="520" t="s">
        <v>859</v>
      </c>
      <c r="D118" s="511"/>
      <c r="E118" s="511"/>
    </row>
    <row r="119" spans="1:5" ht="12.75" customHeight="1">
      <c r="A119" s="510"/>
      <c r="B119" s="510" t="s">
        <v>795</v>
      </c>
      <c r="C119" s="520" t="s">
        <v>860</v>
      </c>
      <c r="D119" s="511"/>
      <c r="E119" s="511"/>
    </row>
    <row r="120" spans="1:5" ht="12.75" customHeight="1">
      <c r="A120" s="510"/>
      <c r="B120" s="510" t="s">
        <v>796</v>
      </c>
      <c r="C120" s="520" t="s">
        <v>861</v>
      </c>
      <c r="D120" s="511"/>
      <c r="E120" s="511"/>
    </row>
    <row r="121" spans="1:5" ht="12.75" customHeight="1">
      <c r="A121" s="510"/>
      <c r="B121" s="510" t="s">
        <v>797</v>
      </c>
      <c r="C121" s="520" t="s">
        <v>862</v>
      </c>
      <c r="D121" s="511"/>
      <c r="E121" s="511"/>
    </row>
    <row r="122" spans="1:5" ht="12.75" customHeight="1">
      <c r="A122" s="510"/>
      <c r="B122" s="510" t="s">
        <v>733</v>
      </c>
      <c r="C122" s="520" t="s">
        <v>863</v>
      </c>
      <c r="D122" s="511"/>
      <c r="E122" s="511"/>
    </row>
    <row r="123" spans="1:5" ht="12.75" customHeight="1">
      <c r="A123" s="510"/>
      <c r="B123" s="510" t="s">
        <v>798</v>
      </c>
      <c r="C123" s="520" t="s">
        <v>864</v>
      </c>
      <c r="D123" s="511"/>
      <c r="E123" s="511"/>
    </row>
    <row r="124" spans="1:5" ht="12.75" customHeight="1">
      <c r="A124" s="510"/>
      <c r="B124" s="510" t="s">
        <v>799</v>
      </c>
      <c r="C124" s="520" t="s">
        <v>865</v>
      </c>
      <c r="D124" s="511"/>
      <c r="E124" s="511"/>
    </row>
    <row r="125" spans="1:5" ht="12.75" customHeight="1">
      <c r="A125" s="510"/>
      <c r="B125" s="510" t="s">
        <v>800</v>
      </c>
      <c r="C125" s="520" t="s">
        <v>866</v>
      </c>
      <c r="D125" s="511"/>
      <c r="E125" s="511"/>
    </row>
    <row r="126" spans="1:5" ht="12.75" customHeight="1">
      <c r="A126" s="510"/>
      <c r="B126" s="510" t="s">
        <v>801</v>
      </c>
      <c r="C126" s="520" t="s">
        <v>867</v>
      </c>
      <c r="D126" s="511"/>
      <c r="E126" s="511"/>
    </row>
    <row r="127" spans="1:5" ht="12.75" customHeight="1">
      <c r="A127" s="510"/>
      <c r="B127" s="510" t="s">
        <v>802</v>
      </c>
      <c r="C127" s="520" t="s">
        <v>868</v>
      </c>
      <c r="D127" s="511"/>
      <c r="E127" s="511"/>
    </row>
    <row r="128" spans="1:5" ht="12.75" customHeight="1">
      <c r="A128" s="510"/>
      <c r="B128" s="510" t="s">
        <v>353</v>
      </c>
      <c r="C128" s="520" t="s">
        <v>866</v>
      </c>
      <c r="D128" s="511"/>
      <c r="E128" s="511"/>
    </row>
    <row r="129" spans="1:5" ht="12.75" customHeight="1">
      <c r="A129" s="510"/>
      <c r="B129" s="510" t="s">
        <v>803</v>
      </c>
      <c r="C129" s="520" t="s">
        <v>869</v>
      </c>
      <c r="D129" s="511"/>
      <c r="E129" s="511"/>
    </row>
    <row r="130" spans="1:5" ht="12.75" customHeight="1">
      <c r="A130" s="510"/>
      <c r="B130" s="510" t="s">
        <v>804</v>
      </c>
      <c r="C130" s="520" t="s">
        <v>870</v>
      </c>
      <c r="D130" s="511"/>
      <c r="E130" s="511"/>
    </row>
    <row r="131" spans="1:5" ht="12.75" customHeight="1">
      <c r="A131" s="510"/>
      <c r="B131" s="510" t="s">
        <v>805</v>
      </c>
      <c r="C131" s="520" t="s">
        <v>871</v>
      </c>
      <c r="D131" s="511"/>
      <c r="E131" s="511"/>
    </row>
    <row r="132" spans="1:5" ht="12.75" customHeight="1">
      <c r="A132" s="510"/>
      <c r="B132" s="510" t="s">
        <v>806</v>
      </c>
      <c r="C132" s="520" t="s">
        <v>872</v>
      </c>
      <c r="D132" s="511"/>
      <c r="E132" s="511"/>
    </row>
    <row r="133" spans="1:5" ht="12.75" customHeight="1">
      <c r="A133" s="510"/>
      <c r="B133" s="510" t="s">
        <v>342</v>
      </c>
      <c r="C133" s="520" t="s">
        <v>873</v>
      </c>
      <c r="D133" s="511"/>
      <c r="E133" s="511"/>
    </row>
    <row r="134" spans="1:5" ht="12.75" customHeight="1">
      <c r="A134" s="510"/>
      <c r="B134" s="510" t="s">
        <v>807</v>
      </c>
      <c r="C134" s="520" t="s">
        <v>874</v>
      </c>
      <c r="D134" s="511"/>
      <c r="E134" s="511"/>
    </row>
    <row r="135" spans="1:5" ht="12.75" customHeight="1">
      <c r="A135" s="510"/>
      <c r="B135" s="510" t="s">
        <v>817</v>
      </c>
      <c r="C135" s="520" t="s">
        <v>875</v>
      </c>
      <c r="D135" s="511"/>
      <c r="E135" s="511"/>
    </row>
    <row r="136" spans="1:5" ht="12.75" customHeight="1">
      <c r="A136" s="510"/>
      <c r="B136" s="510" t="s">
        <v>818</v>
      </c>
      <c r="C136" s="520" t="s">
        <v>876</v>
      </c>
      <c r="D136" s="511"/>
      <c r="E136" s="511"/>
    </row>
    <row r="137" spans="1:5" ht="12.75" customHeight="1">
      <c r="A137" s="510"/>
      <c r="B137" s="510" t="s">
        <v>819</v>
      </c>
      <c r="C137" s="520" t="s">
        <v>868</v>
      </c>
      <c r="D137" s="511"/>
      <c r="E137" s="511"/>
    </row>
    <row r="138" spans="1:5" ht="12.75" customHeight="1">
      <c r="A138" s="510"/>
      <c r="B138" s="510" t="s">
        <v>820</v>
      </c>
      <c r="C138" s="520" t="s">
        <v>877</v>
      </c>
      <c r="D138" s="511"/>
      <c r="E138" s="511"/>
    </row>
    <row r="139" spans="1:5" ht="12.75" customHeight="1">
      <c r="A139" s="510"/>
      <c r="B139" s="510" t="s">
        <v>821</v>
      </c>
      <c r="C139" s="520" t="s">
        <v>878</v>
      </c>
      <c r="D139" s="511"/>
      <c r="E139" s="511"/>
    </row>
    <row r="140" spans="1:5" ht="12.75" customHeight="1">
      <c r="A140" s="510"/>
      <c r="B140" s="510" t="s">
        <v>822</v>
      </c>
      <c r="C140" s="520" t="s">
        <v>879</v>
      </c>
      <c r="D140" s="511"/>
      <c r="E140" s="511"/>
    </row>
    <row r="141" spans="1:5" ht="12.75" customHeight="1">
      <c r="A141" s="510"/>
      <c r="B141" s="510" t="s">
        <v>823</v>
      </c>
      <c r="C141" s="520" t="s">
        <v>880</v>
      </c>
      <c r="D141" s="511"/>
      <c r="E141" s="511"/>
    </row>
    <row r="142" spans="1:5" ht="12.75" customHeight="1">
      <c r="A142" s="510"/>
      <c r="B142" s="510" t="s">
        <v>824</v>
      </c>
      <c r="C142" s="520" t="s">
        <v>881</v>
      </c>
      <c r="D142" s="511"/>
      <c r="E142" s="511"/>
    </row>
    <row r="143" spans="1:5" ht="12.75" customHeight="1">
      <c r="A143" s="510"/>
      <c r="B143" s="510" t="s">
        <v>825</v>
      </c>
      <c r="C143" s="520" t="s">
        <v>882</v>
      </c>
      <c r="D143" s="511"/>
      <c r="E143" s="511"/>
    </row>
    <row r="144" spans="1:5" ht="12.75" customHeight="1">
      <c r="A144" s="510"/>
      <c r="B144" s="510" t="s">
        <v>469</v>
      </c>
      <c r="C144" s="499"/>
      <c r="D144" s="508">
        <f>SUM(D104:D143)</f>
        <v>0</v>
      </c>
      <c r="E144" s="508">
        <f>SUM(E104:E143)</f>
        <v>0</v>
      </c>
    </row>
    <row r="145" spans="1:5" ht="12.75" customHeight="1">
      <c r="A145" s="510">
        <v>2</v>
      </c>
      <c r="B145" s="503" t="s">
        <v>255</v>
      </c>
      <c r="C145" s="499"/>
      <c r="D145" s="508"/>
      <c r="E145" s="508"/>
    </row>
    <row r="146" spans="1:5" ht="12.75" customHeight="1">
      <c r="A146" s="510"/>
      <c r="B146" s="510" t="s">
        <v>826</v>
      </c>
      <c r="C146" s="499">
        <v>211</v>
      </c>
      <c r="D146" s="511"/>
      <c r="E146" s="511"/>
    </row>
    <row r="147" spans="1:5" ht="12.75" customHeight="1">
      <c r="A147" s="510"/>
      <c r="B147" s="510" t="s">
        <v>827</v>
      </c>
      <c r="C147" s="499">
        <v>2911</v>
      </c>
      <c r="D147" s="511"/>
      <c r="E147" s="511"/>
    </row>
    <row r="148" spans="1:5" ht="12.75" customHeight="1">
      <c r="A148" s="510"/>
      <c r="B148" s="510" t="s">
        <v>240</v>
      </c>
      <c r="C148" s="499">
        <v>212</v>
      </c>
      <c r="D148" s="511"/>
      <c r="E148" s="511"/>
    </row>
    <row r="149" spans="1:5" ht="12.75" customHeight="1">
      <c r="A149" s="510"/>
      <c r="B149" s="510" t="s">
        <v>828</v>
      </c>
      <c r="C149" s="499">
        <v>2912</v>
      </c>
      <c r="D149" s="511"/>
      <c r="E149" s="511"/>
    </row>
    <row r="150" spans="1:5" ht="12.75" customHeight="1">
      <c r="A150" s="510"/>
      <c r="B150" s="510" t="s">
        <v>829</v>
      </c>
      <c r="C150" s="499">
        <v>2812</v>
      </c>
      <c r="D150" s="511"/>
      <c r="E150" s="511"/>
    </row>
    <row r="151" spans="1:5" ht="12.75" customHeight="1">
      <c r="A151" s="510"/>
      <c r="B151" s="510" t="s">
        <v>830</v>
      </c>
      <c r="C151" s="499">
        <v>213</v>
      </c>
      <c r="D151" s="511"/>
      <c r="E151" s="511"/>
    </row>
    <row r="152" spans="1:5" ht="12.75" customHeight="1">
      <c r="A152" s="510"/>
      <c r="B152" s="510" t="s">
        <v>831</v>
      </c>
      <c r="C152" s="499">
        <v>2913</v>
      </c>
      <c r="D152" s="511"/>
      <c r="E152" s="511"/>
    </row>
    <row r="153" spans="1:5" ht="12.75" customHeight="1">
      <c r="A153" s="510"/>
      <c r="B153" s="510" t="s">
        <v>241</v>
      </c>
      <c r="C153" s="499">
        <v>215</v>
      </c>
      <c r="D153" s="511"/>
      <c r="E153" s="511"/>
    </row>
    <row r="154" spans="1:5" ht="12.75" customHeight="1">
      <c r="A154" s="510"/>
      <c r="B154" s="510" t="s">
        <v>832</v>
      </c>
      <c r="C154" s="499">
        <v>2915</v>
      </c>
      <c r="D154" s="511"/>
      <c r="E154" s="511"/>
    </row>
    <row r="155" spans="1:5" ht="12.75" customHeight="1">
      <c r="A155" s="510"/>
      <c r="B155" s="510" t="s">
        <v>833</v>
      </c>
      <c r="C155" s="499">
        <v>2813</v>
      </c>
      <c r="D155" s="511"/>
      <c r="E155" s="511"/>
    </row>
    <row r="156" spans="1:5" ht="12.75" customHeight="1">
      <c r="A156" s="510"/>
      <c r="B156" s="510" t="s">
        <v>834</v>
      </c>
      <c r="C156" s="499">
        <v>2815</v>
      </c>
      <c r="D156" s="511"/>
      <c r="E156" s="511"/>
    </row>
    <row r="157" spans="1:5" ht="12.75" customHeight="1">
      <c r="A157" s="510"/>
      <c r="B157" s="503" t="s">
        <v>835</v>
      </c>
      <c r="C157" s="499">
        <v>218</v>
      </c>
      <c r="D157" s="508"/>
      <c r="E157" s="508"/>
    </row>
    <row r="158" spans="1:5" ht="12.75">
      <c r="A158" s="510"/>
      <c r="B158" s="510" t="s">
        <v>1271</v>
      </c>
      <c r="C158" s="499">
        <v>2181</v>
      </c>
      <c r="D158" s="511"/>
      <c r="E158" s="511"/>
    </row>
    <row r="159" spans="1:5" ht="12.75">
      <c r="A159" s="510"/>
      <c r="B159" s="510" t="s">
        <v>1272</v>
      </c>
      <c r="C159" s="499">
        <v>2182</v>
      </c>
      <c r="D159" s="511"/>
      <c r="E159" s="511"/>
    </row>
    <row r="160" spans="1:5" ht="12.75">
      <c r="A160" s="510"/>
      <c r="B160" s="510" t="s">
        <v>1273</v>
      </c>
      <c r="C160" s="499">
        <v>2183</v>
      </c>
      <c r="D160" s="511"/>
      <c r="E160" s="511"/>
    </row>
    <row r="161" spans="1:5" ht="12.75">
      <c r="A161" s="510"/>
      <c r="B161" s="510" t="s">
        <v>1274</v>
      </c>
      <c r="C161" s="499">
        <v>2918</v>
      </c>
      <c r="D161" s="511"/>
      <c r="E161" s="511"/>
    </row>
    <row r="162" spans="1:5" ht="12.75">
      <c r="A162" s="510"/>
      <c r="B162" s="510" t="s">
        <v>1280</v>
      </c>
      <c r="C162" s="499">
        <v>2818</v>
      </c>
      <c r="D162" s="511"/>
      <c r="E162" s="511"/>
    </row>
    <row r="163" spans="1:5" ht="12.75">
      <c r="A163" s="510"/>
      <c r="B163" s="503" t="s">
        <v>837</v>
      </c>
      <c r="C163" s="520" t="s">
        <v>883</v>
      </c>
      <c r="D163" s="508"/>
      <c r="E163" s="508"/>
    </row>
    <row r="164" spans="1:5" ht="12.75">
      <c r="A164" s="510"/>
      <c r="B164" s="503" t="s">
        <v>466</v>
      </c>
      <c r="C164" s="499"/>
      <c r="D164" s="508">
        <f>SUM(D146:D163)</f>
        <v>0</v>
      </c>
      <c r="E164" s="508">
        <f>SUM(E146:E163)</f>
        <v>0</v>
      </c>
    </row>
    <row r="165" spans="1:5" ht="12.75">
      <c r="A165" s="510">
        <v>3</v>
      </c>
      <c r="B165" s="503" t="s">
        <v>838</v>
      </c>
      <c r="C165" s="499"/>
      <c r="D165" s="508"/>
      <c r="E165" s="508"/>
    </row>
    <row r="166" spans="1:5" ht="12.75">
      <c r="A166" s="510"/>
      <c r="B166" s="510" t="s">
        <v>839</v>
      </c>
      <c r="C166" s="499">
        <v>24</v>
      </c>
      <c r="D166" s="511"/>
      <c r="E166" s="511"/>
    </row>
    <row r="167" spans="1:5" ht="12.75">
      <c r="A167" s="510"/>
      <c r="B167" s="510" t="s">
        <v>840</v>
      </c>
      <c r="C167" s="499">
        <v>284</v>
      </c>
      <c r="D167" s="511"/>
      <c r="E167" s="511"/>
    </row>
    <row r="168" spans="1:5" ht="12.75">
      <c r="A168" s="510"/>
      <c r="B168" s="510" t="s">
        <v>841</v>
      </c>
      <c r="C168" s="499">
        <v>293</v>
      </c>
      <c r="D168" s="511"/>
      <c r="E168" s="511"/>
    </row>
    <row r="169" spans="1:5" ht="12.75">
      <c r="A169" s="503"/>
      <c r="B169" s="503" t="s">
        <v>467</v>
      </c>
      <c r="C169" s="499"/>
      <c r="D169" s="508">
        <f>SUM(D166:D168)</f>
        <v>0</v>
      </c>
      <c r="E169" s="508">
        <f>SUM(E166:E168)</f>
        <v>0</v>
      </c>
    </row>
    <row r="170" spans="1:5" ht="12.75">
      <c r="A170" s="510">
        <v>4</v>
      </c>
      <c r="B170" s="503" t="s">
        <v>842</v>
      </c>
      <c r="C170" s="499"/>
      <c r="D170" s="508"/>
      <c r="E170" s="508"/>
    </row>
    <row r="171" spans="1:5" ht="12.75">
      <c r="A171" s="510"/>
      <c r="B171" s="510" t="s">
        <v>843</v>
      </c>
      <c r="C171" s="499">
        <v>201</v>
      </c>
      <c r="D171" s="511"/>
      <c r="E171" s="511"/>
    </row>
    <row r="172" spans="1:5" ht="12.75">
      <c r="A172" s="510"/>
      <c r="B172" s="510" t="s">
        <v>844</v>
      </c>
      <c r="C172" s="499">
        <v>2801</v>
      </c>
      <c r="D172" s="511"/>
      <c r="E172" s="511"/>
    </row>
    <row r="173" spans="1:5" ht="12.75">
      <c r="A173" s="510"/>
      <c r="B173" s="510" t="s">
        <v>845</v>
      </c>
      <c r="C173" s="499">
        <v>2901</v>
      </c>
      <c r="D173" s="511"/>
      <c r="E173" s="511"/>
    </row>
    <row r="174" spans="1:5" ht="12.75">
      <c r="A174" s="510"/>
      <c r="B174" s="510" t="s">
        <v>846</v>
      </c>
      <c r="C174" s="499">
        <v>205</v>
      </c>
      <c r="D174" s="511"/>
      <c r="E174" s="511"/>
    </row>
    <row r="175" spans="1:5" ht="12.75">
      <c r="A175" s="510"/>
      <c r="B175" s="510" t="s">
        <v>847</v>
      </c>
      <c r="C175" s="499">
        <v>2805</v>
      </c>
      <c r="D175" s="511"/>
      <c r="E175" s="511"/>
    </row>
    <row r="176" spans="1:5" ht="12.75">
      <c r="A176" s="510"/>
      <c r="B176" s="510" t="s">
        <v>848</v>
      </c>
      <c r="C176" s="499">
        <v>2905</v>
      </c>
      <c r="D176" s="511"/>
      <c r="E176" s="511"/>
    </row>
    <row r="177" spans="1:5" ht="12.75">
      <c r="A177" s="510"/>
      <c r="B177" s="510" t="s">
        <v>849</v>
      </c>
      <c r="C177" s="499">
        <v>208</v>
      </c>
      <c r="D177" s="511"/>
      <c r="E177" s="511"/>
    </row>
    <row r="178" spans="1:5" ht="12.75">
      <c r="A178" s="510"/>
      <c r="B178" s="510" t="s">
        <v>850</v>
      </c>
      <c r="C178" s="499">
        <v>2808</v>
      </c>
      <c r="D178" s="511"/>
      <c r="E178" s="511"/>
    </row>
    <row r="179" spans="1:5" ht="12.75">
      <c r="A179" s="510"/>
      <c r="B179" s="510" t="s">
        <v>851</v>
      </c>
      <c r="C179" s="499">
        <v>2908</v>
      </c>
      <c r="D179" s="511"/>
      <c r="E179" s="511"/>
    </row>
    <row r="180" spans="1:5" ht="12.75">
      <c r="A180" s="510"/>
      <c r="B180" s="503" t="s">
        <v>468</v>
      </c>
      <c r="C180" s="499"/>
      <c r="D180" s="508">
        <f>SUM(D171:D179)</f>
        <v>0</v>
      </c>
      <c r="E180" s="508">
        <f>SUM(E171:E179)</f>
        <v>0</v>
      </c>
    </row>
    <row r="181" spans="1:5" ht="12.75">
      <c r="A181" s="510">
        <v>5</v>
      </c>
      <c r="B181" s="510" t="s">
        <v>852</v>
      </c>
      <c r="C181" s="499">
        <v>4562</v>
      </c>
      <c r="D181" s="511"/>
      <c r="E181" s="511"/>
    </row>
    <row r="182" spans="1:5" ht="12.75">
      <c r="A182" s="510">
        <v>6</v>
      </c>
      <c r="B182" s="510" t="s">
        <v>853</v>
      </c>
      <c r="C182" s="499"/>
      <c r="D182" s="511"/>
      <c r="E182" s="511"/>
    </row>
    <row r="183" spans="1:5" ht="19.5" customHeight="1">
      <c r="A183" s="514"/>
      <c r="B183" s="514" t="s">
        <v>854</v>
      </c>
      <c r="C183" s="499"/>
      <c r="D183" s="508">
        <f>D144+D164+D169+D180+D181+D182</f>
        <v>0</v>
      </c>
      <c r="E183" s="508">
        <f>E144+E164+E169+E180+E181+E182</f>
        <v>0</v>
      </c>
    </row>
    <row r="184" spans="1:5" ht="19.5" customHeight="1">
      <c r="A184" s="514"/>
      <c r="B184" s="514" t="s">
        <v>855</v>
      </c>
      <c r="C184" s="499"/>
      <c r="D184" s="508">
        <f>D100+D183</f>
        <v>11155751.64</v>
      </c>
      <c r="E184" s="508">
        <f>E100+E183</f>
        <v>7424328</v>
      </c>
    </row>
    <row r="185" spans="1:5" ht="12.75">
      <c r="A185" s="521"/>
      <c r="B185" s="521"/>
      <c r="C185" s="522"/>
      <c r="D185" s="523"/>
      <c r="E185" s="523"/>
    </row>
    <row r="186" spans="1:5" ht="12.75">
      <c r="A186" s="521"/>
      <c r="B186" s="521"/>
      <c r="C186" s="522"/>
      <c r="D186" s="523"/>
      <c r="E186" s="523"/>
    </row>
    <row r="187" spans="1:5" ht="12.75">
      <c r="A187" s="521"/>
      <c r="B187" s="521"/>
      <c r="C187" s="522"/>
      <c r="D187" s="523"/>
      <c r="E187" s="523"/>
    </row>
    <row r="188" spans="1:5" ht="12.75">
      <c r="A188" s="521"/>
      <c r="B188" s="521"/>
      <c r="C188" s="522"/>
      <c r="D188" s="523"/>
      <c r="E188" s="523"/>
    </row>
    <row r="189" spans="1:5" ht="12.75">
      <c r="A189" s="524"/>
      <c r="B189" s="524"/>
      <c r="C189" s="522"/>
      <c r="D189" s="525"/>
      <c r="E189" s="525"/>
    </row>
  </sheetData>
  <sheetProtection/>
  <printOptions horizontalCentered="1" verticalCentered="1"/>
  <pageMargins left="0.25" right="0.29" top="0.25" bottom="0.27" header="0.25" footer="0.25"/>
  <pageSetup horizontalDpi="300" verticalDpi="300" orientation="portrait" scale="92" r:id="rId1"/>
  <rowBreaks count="2" manualBreakCount="2">
    <brk id="61" max="4" man="1"/>
    <brk id="120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E114"/>
  <sheetViews>
    <sheetView view="pageBreakPreview" zoomScaleSheetLayoutView="100" zoomScalePageLayoutView="0" workbookViewId="0" topLeftCell="A1">
      <selection activeCell="C116" sqref="C116"/>
    </sheetView>
  </sheetViews>
  <sheetFormatPr defaultColWidth="9.140625" defaultRowHeight="12.75"/>
  <cols>
    <col min="1" max="1" width="4.421875" style="0" customWidth="1"/>
    <col min="2" max="2" width="55.8515625" style="0" customWidth="1"/>
    <col min="3" max="3" width="8.8515625" style="0" customWidth="1"/>
    <col min="4" max="4" width="15.7109375" style="167" customWidth="1"/>
    <col min="5" max="5" width="16.140625" style="167" customWidth="1"/>
  </cols>
  <sheetData>
    <row r="1" spans="1:5" s="47" customFormat="1" ht="27.75" customHeight="1" thickBot="1">
      <c r="A1" s="80"/>
      <c r="B1" s="85" t="s">
        <v>599</v>
      </c>
      <c r="C1" s="91" t="s">
        <v>600</v>
      </c>
      <c r="D1" s="365" t="s">
        <v>231</v>
      </c>
      <c r="E1" s="365" t="s">
        <v>232</v>
      </c>
    </row>
    <row r="2" spans="1:5" ht="15" customHeight="1">
      <c r="A2" s="76" t="s">
        <v>233</v>
      </c>
      <c r="B2" s="86" t="s">
        <v>601</v>
      </c>
      <c r="C2" s="92"/>
      <c r="D2" s="374"/>
      <c r="E2" s="375"/>
    </row>
    <row r="3" spans="1:5" ht="12.75">
      <c r="A3" s="61">
        <v>1</v>
      </c>
      <c r="B3" s="81" t="s">
        <v>244</v>
      </c>
      <c r="C3" s="93">
        <v>55</v>
      </c>
      <c r="D3" s="376"/>
      <c r="E3" s="377"/>
    </row>
    <row r="4" spans="1:5" ht="13.5" thickBot="1">
      <c r="A4" s="62"/>
      <c r="B4" s="82" t="s">
        <v>605</v>
      </c>
      <c r="C4" s="94">
        <v>5512</v>
      </c>
      <c r="D4" s="378"/>
      <c r="E4" s="379"/>
    </row>
    <row r="5" spans="1:5" ht="13.5" thickBot="1">
      <c r="A5" s="63"/>
      <c r="B5" s="83" t="s">
        <v>469</v>
      </c>
      <c r="C5" s="95"/>
      <c r="D5" s="380">
        <f>D3</f>
        <v>0</v>
      </c>
      <c r="E5" s="380">
        <f>E3</f>
        <v>0</v>
      </c>
    </row>
    <row r="6" spans="1:5" ht="12.75">
      <c r="A6" s="64">
        <v>2</v>
      </c>
      <c r="B6" s="87" t="s">
        <v>602</v>
      </c>
      <c r="C6" s="92"/>
      <c r="D6" s="374">
        <f>D7+D8+D11</f>
        <v>0</v>
      </c>
      <c r="E6" s="374">
        <f>E7+E8+E11</f>
        <v>0</v>
      </c>
    </row>
    <row r="7" spans="1:5" ht="12.75">
      <c r="A7" s="61"/>
      <c r="B7" s="88" t="s">
        <v>603</v>
      </c>
      <c r="C7" s="93">
        <v>519</v>
      </c>
      <c r="D7" s="376"/>
      <c r="E7" s="377"/>
    </row>
    <row r="8" spans="1:5" ht="12.75">
      <c r="A8" s="61"/>
      <c r="B8" s="88" t="s">
        <v>604</v>
      </c>
      <c r="C8" s="93">
        <v>542</v>
      </c>
      <c r="D8" s="376">
        <f>D9+D10</f>
        <v>0</v>
      </c>
      <c r="E8" s="376">
        <f>E9+E10</f>
        <v>0</v>
      </c>
    </row>
    <row r="9" spans="1:5" ht="12.75">
      <c r="A9" s="61"/>
      <c r="B9" s="88" t="s">
        <v>606</v>
      </c>
      <c r="C9" s="93">
        <v>5411</v>
      </c>
      <c r="D9" s="376"/>
      <c r="E9" s="377"/>
    </row>
    <row r="10" spans="1:5" ht="12.75">
      <c r="A10" s="61"/>
      <c r="B10" s="88" t="s">
        <v>607</v>
      </c>
      <c r="C10" s="93">
        <v>5412</v>
      </c>
      <c r="D10" s="376"/>
      <c r="E10" s="377"/>
    </row>
    <row r="11" spans="1:5" ht="12.75">
      <c r="A11" s="61"/>
      <c r="B11" s="88" t="s">
        <v>608</v>
      </c>
      <c r="C11" s="93">
        <v>544</v>
      </c>
      <c r="D11" s="376">
        <f>D12+D13</f>
        <v>0</v>
      </c>
      <c r="E11" s="376">
        <f>E12+E13</f>
        <v>0</v>
      </c>
    </row>
    <row r="12" spans="1:5" ht="12.75">
      <c r="A12" s="61"/>
      <c r="B12" s="88" t="s">
        <v>609</v>
      </c>
      <c r="C12" s="93">
        <v>5441</v>
      </c>
      <c r="D12" s="376"/>
      <c r="E12" s="377"/>
    </row>
    <row r="13" spans="1:5" ht="12.75">
      <c r="A13" s="61"/>
      <c r="B13" s="88" t="s">
        <v>610</v>
      </c>
      <c r="C13" s="93">
        <v>5442</v>
      </c>
      <c r="D13" s="376"/>
      <c r="E13" s="377"/>
    </row>
    <row r="14" spans="1:5" ht="12.75">
      <c r="A14" s="61"/>
      <c r="B14" s="88" t="s">
        <v>611</v>
      </c>
      <c r="C14" s="93"/>
      <c r="D14" s="376">
        <f>D15+D20</f>
        <v>0</v>
      </c>
      <c r="E14" s="376">
        <f>E15+E20</f>
        <v>0</v>
      </c>
    </row>
    <row r="15" spans="1:5" ht="12.75">
      <c r="A15" s="61"/>
      <c r="B15" s="88" t="s">
        <v>612</v>
      </c>
      <c r="C15" s="93">
        <v>4613</v>
      </c>
      <c r="D15" s="376">
        <f>SUM(D16:D19)</f>
        <v>0</v>
      </c>
      <c r="E15" s="376">
        <f>SUM(E16:E19)</f>
        <v>0</v>
      </c>
    </row>
    <row r="16" spans="1:5" ht="12.75">
      <c r="A16" s="61"/>
      <c r="B16" s="88" t="s">
        <v>613</v>
      </c>
      <c r="C16" s="93">
        <v>4681</v>
      </c>
      <c r="D16" s="376"/>
      <c r="E16" s="377"/>
    </row>
    <row r="17" spans="1:5" ht="12.75">
      <c r="A17" s="61"/>
      <c r="B17" s="88" t="s">
        <v>614</v>
      </c>
      <c r="C17" s="93">
        <v>2341</v>
      </c>
      <c r="D17" s="376"/>
      <c r="E17" s="377"/>
    </row>
    <row r="18" spans="1:5" ht="12.75">
      <c r="A18" s="61"/>
      <c r="B18" s="88" t="s">
        <v>615</v>
      </c>
      <c r="C18" s="93">
        <v>484</v>
      </c>
      <c r="D18" s="376"/>
      <c r="E18" s="377"/>
    </row>
    <row r="19" spans="1:5" ht="12.75">
      <c r="A19" s="61"/>
      <c r="B19" s="88" t="s">
        <v>616</v>
      </c>
      <c r="C19" s="93">
        <v>4612</v>
      </c>
      <c r="D19" s="376"/>
      <c r="E19" s="377"/>
    </row>
    <row r="20" spans="1:5" ht="12.75">
      <c r="A20" s="61"/>
      <c r="B20" s="88" t="s">
        <v>617</v>
      </c>
      <c r="C20" s="93">
        <v>4682</v>
      </c>
      <c r="D20" s="376">
        <f>SUM(D21:D22)</f>
        <v>0</v>
      </c>
      <c r="E20" s="376">
        <f>SUM(E21:E22)</f>
        <v>0</v>
      </c>
    </row>
    <row r="21" spans="1:5" ht="12.75">
      <c r="A21" s="61"/>
      <c r="B21" s="88" t="s">
        <v>618</v>
      </c>
      <c r="C21" s="93" t="s">
        <v>619</v>
      </c>
      <c r="D21" s="376"/>
      <c r="E21" s="377"/>
    </row>
    <row r="22" spans="1:5" ht="13.5" thickBot="1">
      <c r="A22" s="62"/>
      <c r="B22" s="89" t="s">
        <v>620</v>
      </c>
      <c r="C22" s="96">
        <v>1016108</v>
      </c>
      <c r="D22" s="378"/>
      <c r="E22" s="379"/>
    </row>
    <row r="23" spans="1:5" ht="13.5" thickBot="1">
      <c r="A23" s="63"/>
      <c r="B23" s="83" t="s">
        <v>466</v>
      </c>
      <c r="C23" s="95"/>
      <c r="D23" s="380">
        <f>D6+D14</f>
        <v>0</v>
      </c>
      <c r="E23" s="380">
        <f>E6+E14</f>
        <v>0</v>
      </c>
    </row>
    <row r="24" spans="1:5" ht="12.75">
      <c r="A24" s="64">
        <v>3</v>
      </c>
      <c r="B24" s="87" t="s">
        <v>621</v>
      </c>
      <c r="C24" s="92"/>
      <c r="D24" s="374"/>
      <c r="E24" s="375"/>
    </row>
    <row r="25" spans="1:5" ht="12.75">
      <c r="A25" s="61"/>
      <c r="B25" s="88" t="s">
        <v>622</v>
      </c>
      <c r="C25" s="93">
        <v>486</v>
      </c>
      <c r="D25" s="376"/>
      <c r="E25" s="377"/>
    </row>
    <row r="26" spans="1:5" ht="12.75">
      <c r="A26" s="61"/>
      <c r="B26" s="88" t="s">
        <v>623</v>
      </c>
      <c r="C26" s="93">
        <v>401</v>
      </c>
      <c r="D26" s="376">
        <v>8898236</v>
      </c>
      <c r="E26" s="377">
        <v>6478695</v>
      </c>
    </row>
    <row r="27" spans="1:5" ht="12.75">
      <c r="A27" s="61"/>
      <c r="B27" s="88" t="s">
        <v>624</v>
      </c>
      <c r="C27" s="93">
        <v>403</v>
      </c>
      <c r="D27" s="376"/>
      <c r="E27" s="377"/>
    </row>
    <row r="28" spans="1:5" ht="12.75">
      <c r="A28" s="61"/>
      <c r="B28" s="88" t="s">
        <v>625</v>
      </c>
      <c r="C28" s="93">
        <v>404</v>
      </c>
      <c r="D28" s="376"/>
      <c r="E28" s="377"/>
    </row>
    <row r="29" spans="1:5" ht="12.75">
      <c r="A29" s="61"/>
      <c r="B29" s="88" t="s">
        <v>626</v>
      </c>
      <c r="C29" s="93">
        <v>42</v>
      </c>
      <c r="D29" s="404">
        <f>D30+D31</f>
        <v>55372</v>
      </c>
      <c r="E29" s="404">
        <f>E30+E31</f>
        <v>55372</v>
      </c>
    </row>
    <row r="30" spans="1:5" ht="12.75">
      <c r="A30" s="61"/>
      <c r="B30" s="88" t="s">
        <v>627</v>
      </c>
      <c r="C30" s="93">
        <v>421</v>
      </c>
      <c r="D30" s="376">
        <v>55372</v>
      </c>
      <c r="E30" s="377">
        <v>55372</v>
      </c>
    </row>
    <row r="31" spans="1:5" ht="12.75">
      <c r="A31" s="61"/>
      <c r="B31" s="88" t="s">
        <v>628</v>
      </c>
      <c r="C31" s="93">
        <v>423</v>
      </c>
      <c r="D31" s="376"/>
      <c r="E31" s="377"/>
    </row>
    <row r="32" spans="1:5" ht="12.75">
      <c r="A32" s="61"/>
      <c r="B32" s="88" t="s">
        <v>629</v>
      </c>
      <c r="C32" s="93">
        <v>43</v>
      </c>
      <c r="D32" s="404">
        <f>D33+D34+D35</f>
        <v>18051</v>
      </c>
      <c r="E32" s="404">
        <f>E33+E34+E35</f>
        <v>17772</v>
      </c>
    </row>
    <row r="33" spans="1:5" ht="12.75">
      <c r="A33" s="61"/>
      <c r="B33" s="88" t="s">
        <v>630</v>
      </c>
      <c r="C33" s="93">
        <v>431</v>
      </c>
      <c r="D33" s="376">
        <v>18051</v>
      </c>
      <c r="E33" s="377">
        <v>17772</v>
      </c>
    </row>
    <row r="34" spans="1:5" ht="12.75">
      <c r="A34" s="61"/>
      <c r="B34" s="88" t="s">
        <v>631</v>
      </c>
      <c r="C34" s="93">
        <v>437</v>
      </c>
      <c r="D34" s="376"/>
      <c r="E34" s="377"/>
    </row>
    <row r="35" spans="1:5" ht="12.75">
      <c r="A35" s="61"/>
      <c r="B35" s="88" t="s">
        <v>632</v>
      </c>
      <c r="C35" s="93">
        <v>438</v>
      </c>
      <c r="D35" s="376"/>
      <c r="E35" s="377"/>
    </row>
    <row r="36" spans="1:5" ht="12.75">
      <c r="A36" s="61"/>
      <c r="B36" s="88" t="s">
        <v>633</v>
      </c>
      <c r="C36" s="93">
        <v>44</v>
      </c>
      <c r="D36" s="404">
        <f>SUM(D37:D44)</f>
        <v>28900</v>
      </c>
      <c r="E36" s="404">
        <f>SUM(E37:E44)</f>
        <v>-34902</v>
      </c>
    </row>
    <row r="37" spans="1:5" ht="12.75">
      <c r="A37" s="61"/>
      <c r="B37" s="88" t="s">
        <v>634</v>
      </c>
      <c r="C37" s="93">
        <v>441</v>
      </c>
      <c r="D37" s="376"/>
      <c r="E37" s="377"/>
    </row>
    <row r="38" spans="1:5" ht="12.75">
      <c r="A38" s="61"/>
      <c r="B38" s="88" t="s">
        <v>635</v>
      </c>
      <c r="C38" s="93">
        <v>442</v>
      </c>
      <c r="D38" s="376">
        <v>4700</v>
      </c>
      <c r="E38" s="377">
        <v>4600</v>
      </c>
    </row>
    <row r="39" spans="1:5" ht="12.75">
      <c r="A39" s="61"/>
      <c r="B39" s="88" t="s">
        <v>636</v>
      </c>
      <c r="C39" s="93">
        <v>443</v>
      </c>
      <c r="D39" s="376"/>
      <c r="E39" s="377"/>
    </row>
    <row r="40" spans="1:5" ht="12.75">
      <c r="A40" s="61"/>
      <c r="B40" s="88" t="s">
        <v>637</v>
      </c>
      <c r="C40" s="93">
        <v>444</v>
      </c>
      <c r="D40" s="376"/>
      <c r="E40" s="377">
        <v>-53902</v>
      </c>
    </row>
    <row r="41" spans="1:5" ht="12.75">
      <c r="A41" s="61"/>
      <c r="B41" s="88" t="s">
        <v>638</v>
      </c>
      <c r="C41" s="93">
        <v>4453</v>
      </c>
      <c r="D41" s="376"/>
      <c r="E41" s="377"/>
    </row>
    <row r="42" spans="1:5" ht="12.75">
      <c r="A42" s="61"/>
      <c r="B42" s="88" t="s">
        <v>1041</v>
      </c>
      <c r="C42" s="93">
        <v>447</v>
      </c>
      <c r="D42" s="376">
        <v>24200</v>
      </c>
      <c r="E42" s="377">
        <v>14400</v>
      </c>
    </row>
    <row r="43" spans="1:5" ht="12.75">
      <c r="A43" s="61"/>
      <c r="B43" s="88" t="s">
        <v>639</v>
      </c>
      <c r="C43" s="93">
        <v>448</v>
      </c>
      <c r="D43" s="376"/>
      <c r="E43" s="377"/>
    </row>
    <row r="44" spans="1:5" ht="12.75">
      <c r="A44" s="61"/>
      <c r="B44" s="88" t="s">
        <v>640</v>
      </c>
      <c r="C44" s="93">
        <v>449</v>
      </c>
      <c r="D44" s="376"/>
      <c r="E44" s="377"/>
    </row>
    <row r="45" spans="1:5" ht="12.75">
      <c r="A45" s="61"/>
      <c r="B45" s="88" t="s">
        <v>641</v>
      </c>
      <c r="C45" s="93">
        <v>455</v>
      </c>
      <c r="D45" s="376">
        <v>1573883.49</v>
      </c>
      <c r="E45" s="377"/>
    </row>
    <row r="46" spans="1:5" ht="12.75">
      <c r="A46" s="61"/>
      <c r="B46" s="88" t="s">
        <v>642</v>
      </c>
      <c r="C46" s="93">
        <v>456</v>
      </c>
      <c r="D46" s="376"/>
      <c r="E46" s="377"/>
    </row>
    <row r="47" spans="1:5" ht="12.75">
      <c r="A47" s="61"/>
      <c r="B47" s="88" t="s">
        <v>643</v>
      </c>
      <c r="C47" s="93">
        <v>457</v>
      </c>
      <c r="D47" s="376"/>
      <c r="E47" s="377"/>
    </row>
    <row r="48" spans="1:5" ht="12.75">
      <c r="A48" s="61"/>
      <c r="B48" s="88" t="s">
        <v>644</v>
      </c>
      <c r="C48" s="93">
        <v>460</v>
      </c>
      <c r="D48" s="376"/>
      <c r="E48" s="377"/>
    </row>
    <row r="49" spans="1:5" ht="12.75">
      <c r="A49" s="61"/>
      <c r="B49" s="88" t="s">
        <v>645</v>
      </c>
      <c r="C49" s="93">
        <v>464</v>
      </c>
      <c r="D49" s="376"/>
      <c r="E49" s="377"/>
    </row>
    <row r="50" spans="1:5" ht="12.75">
      <c r="A50" s="61"/>
      <c r="B50" s="88" t="s">
        <v>646</v>
      </c>
      <c r="C50" s="93">
        <v>467</v>
      </c>
      <c r="D50" s="376">
        <v>43000</v>
      </c>
      <c r="E50" s="377">
        <v>6800</v>
      </c>
    </row>
    <row r="51" spans="1:5" ht="12.75">
      <c r="A51" s="61"/>
      <c r="B51" s="88" t="s">
        <v>647</v>
      </c>
      <c r="C51" s="93">
        <v>477</v>
      </c>
      <c r="D51" s="376"/>
      <c r="E51" s="377"/>
    </row>
    <row r="52" spans="1:5" ht="13.5" thickBot="1">
      <c r="A52" s="62"/>
      <c r="B52" s="89" t="s">
        <v>648</v>
      </c>
      <c r="C52" s="94">
        <v>409</v>
      </c>
      <c r="D52" s="378"/>
      <c r="E52" s="379"/>
    </row>
    <row r="53" spans="1:5" ht="13.5" thickBot="1">
      <c r="A53" s="63"/>
      <c r="B53" s="83" t="s">
        <v>467</v>
      </c>
      <c r="C53" s="95"/>
      <c r="D53" s="380">
        <f>D25+D26+D27+D28+D29+D32+D36+D45+D46+D47+D48+D49+D50+D51+D52</f>
        <v>10617442.49</v>
      </c>
      <c r="E53" s="380">
        <f>E25+E26+E27+E28+E29+E32+E36+E45+E46+E47+E48+E49+E50+E51+E52</f>
        <v>6523737</v>
      </c>
    </row>
    <row r="54" spans="1:5" ht="12.75">
      <c r="A54" s="64">
        <v>4</v>
      </c>
      <c r="B54" s="87" t="s">
        <v>649</v>
      </c>
      <c r="C54" s="92"/>
      <c r="D54" s="374">
        <f>D55+D56</f>
        <v>0</v>
      </c>
      <c r="E54" s="374">
        <f>E55+E56</f>
        <v>0</v>
      </c>
    </row>
    <row r="55" spans="1:5" ht="12.75">
      <c r="A55" s="61"/>
      <c r="B55" s="88" t="s">
        <v>650</v>
      </c>
      <c r="C55" s="93">
        <v>466</v>
      </c>
      <c r="D55" s="376"/>
      <c r="E55" s="377"/>
    </row>
    <row r="56" spans="1:5" ht="12.75">
      <c r="A56" s="61"/>
      <c r="B56" s="88" t="s">
        <v>651</v>
      </c>
      <c r="C56" s="93">
        <v>4661</v>
      </c>
      <c r="D56" s="376"/>
      <c r="E56" s="377"/>
    </row>
    <row r="57" spans="1:5" ht="12.75">
      <c r="A57" s="61"/>
      <c r="B57" s="88" t="s">
        <v>652</v>
      </c>
      <c r="C57" s="93">
        <v>484</v>
      </c>
      <c r="D57" s="376"/>
      <c r="E57" s="377"/>
    </row>
    <row r="58" spans="1:5" ht="13.5" thickBot="1">
      <c r="A58" s="62"/>
      <c r="B58" s="89" t="s">
        <v>653</v>
      </c>
      <c r="C58" s="94">
        <v>488</v>
      </c>
      <c r="D58" s="378"/>
      <c r="E58" s="379"/>
    </row>
    <row r="59" spans="1:5" ht="13.5" thickBot="1">
      <c r="A59" s="63"/>
      <c r="B59" s="83" t="s">
        <v>468</v>
      </c>
      <c r="C59" s="95"/>
      <c r="D59" s="380">
        <f>D54+D57+D58</f>
        <v>0</v>
      </c>
      <c r="E59" s="380">
        <f>E54+E57+E58</f>
        <v>0</v>
      </c>
    </row>
    <row r="60" spans="1:5" ht="13.5" thickBot="1">
      <c r="A60" s="65">
        <v>5</v>
      </c>
      <c r="B60" s="90" t="s">
        <v>654</v>
      </c>
      <c r="C60" s="97">
        <v>463</v>
      </c>
      <c r="D60" s="381"/>
      <c r="E60" s="382"/>
    </row>
    <row r="61" spans="1:5" s="46" customFormat="1" ht="19.5" customHeight="1" thickBot="1">
      <c r="A61" s="67" t="s">
        <v>655</v>
      </c>
      <c r="B61" s="84" t="s">
        <v>695</v>
      </c>
      <c r="C61" s="98"/>
      <c r="D61" s="383">
        <f>D5+D23+D53+D59+D60</f>
        <v>10617442.49</v>
      </c>
      <c r="E61" s="383">
        <f>E5+E23+E53+E59+E60</f>
        <v>6523737</v>
      </c>
    </row>
    <row r="62" spans="3:4" ht="13.5" thickBot="1">
      <c r="C62" s="19"/>
      <c r="D62" s="384"/>
    </row>
    <row r="63" spans="1:5" ht="19.5" customHeight="1" thickBot="1">
      <c r="A63" s="99" t="s">
        <v>234</v>
      </c>
      <c r="B63" s="85" t="s">
        <v>656</v>
      </c>
      <c r="C63" s="100"/>
      <c r="D63" s="385"/>
      <c r="E63" s="386"/>
    </row>
    <row r="64" spans="1:5" ht="12.75">
      <c r="A64" s="54">
        <v>1</v>
      </c>
      <c r="B64" s="54" t="s">
        <v>657</v>
      </c>
      <c r="C64" s="53"/>
      <c r="D64" s="387"/>
      <c r="E64" s="387"/>
    </row>
    <row r="65" spans="1:5" ht="12.75">
      <c r="A65" s="1"/>
      <c r="B65" s="1" t="s">
        <v>658</v>
      </c>
      <c r="C65" s="8"/>
      <c r="D65" s="20"/>
      <c r="E65" s="20"/>
    </row>
    <row r="66" spans="1:5" ht="12.75">
      <c r="A66" s="1"/>
      <c r="B66" s="1" t="s">
        <v>659</v>
      </c>
      <c r="C66" s="8">
        <v>4681</v>
      </c>
      <c r="D66" s="20"/>
      <c r="E66" s="20"/>
    </row>
    <row r="67" spans="1:5" ht="12.75">
      <c r="A67" s="1"/>
      <c r="B67" s="1" t="s">
        <v>660</v>
      </c>
      <c r="C67" s="8">
        <v>4688</v>
      </c>
      <c r="D67" s="20"/>
      <c r="E67" s="20"/>
    </row>
    <row r="68" spans="1:5" ht="12.75">
      <c r="A68" s="1"/>
      <c r="B68" s="1" t="s">
        <v>661</v>
      </c>
      <c r="C68" s="8">
        <v>1611</v>
      </c>
      <c r="D68" s="20"/>
      <c r="E68" s="20"/>
    </row>
    <row r="69" spans="1:5" ht="12.75">
      <c r="A69" s="1"/>
      <c r="B69" s="1" t="s">
        <v>662</v>
      </c>
      <c r="C69" s="8">
        <v>1618</v>
      </c>
      <c r="D69" s="20"/>
      <c r="E69" s="20"/>
    </row>
    <row r="70" spans="1:5" ht="12.75">
      <c r="A70" s="1"/>
      <c r="B70" s="1" t="s">
        <v>663</v>
      </c>
      <c r="C70" s="8">
        <v>4683</v>
      </c>
      <c r="D70" s="20"/>
      <c r="E70" s="20"/>
    </row>
    <row r="71" spans="1:5" ht="12.75">
      <c r="A71" s="1"/>
      <c r="B71" s="1" t="s">
        <v>664</v>
      </c>
      <c r="C71" s="8">
        <v>46831</v>
      </c>
      <c r="D71" s="20"/>
      <c r="E71" s="20"/>
    </row>
    <row r="72" spans="1:5" ht="13.5" thickBot="1">
      <c r="A72" s="50"/>
      <c r="B72" s="50" t="s">
        <v>665</v>
      </c>
      <c r="C72" s="51">
        <v>46832</v>
      </c>
      <c r="D72" s="388"/>
      <c r="E72" s="388"/>
    </row>
    <row r="73" spans="1:5" ht="13.5" thickBot="1">
      <c r="A73" s="71"/>
      <c r="B73" s="55" t="s">
        <v>469</v>
      </c>
      <c r="C73" s="56"/>
      <c r="D73" s="389">
        <f>SUM(D66:D72)</f>
        <v>0</v>
      </c>
      <c r="E73" s="389">
        <f>SUM(E66:E72)</f>
        <v>0</v>
      </c>
    </row>
    <row r="74" spans="1:5" ht="12.75">
      <c r="A74" s="54">
        <v>2</v>
      </c>
      <c r="B74" s="52" t="s">
        <v>666</v>
      </c>
      <c r="C74" s="53"/>
      <c r="D74" s="387"/>
      <c r="E74" s="387"/>
    </row>
    <row r="75" spans="1:5" ht="12.75">
      <c r="A75" s="1"/>
      <c r="B75" s="49" t="s">
        <v>667</v>
      </c>
      <c r="C75" s="8">
        <v>451</v>
      </c>
      <c r="D75" s="20"/>
      <c r="E75" s="20"/>
    </row>
    <row r="76" spans="1:5" ht="12.75">
      <c r="A76" s="1"/>
      <c r="B76" s="49" t="s">
        <v>668</v>
      </c>
      <c r="C76" s="8">
        <v>455</v>
      </c>
      <c r="D76" s="20"/>
      <c r="E76" s="20"/>
    </row>
    <row r="77" spans="1:5" ht="12.75">
      <c r="A77" s="1"/>
      <c r="B77" s="49" t="s">
        <v>642</v>
      </c>
      <c r="C77" s="8">
        <v>456</v>
      </c>
      <c r="D77" s="20"/>
      <c r="E77" s="20"/>
    </row>
    <row r="78" spans="1:5" ht="12.75">
      <c r="A78" s="1"/>
      <c r="B78" s="49" t="s">
        <v>643</v>
      </c>
      <c r="C78" s="8">
        <v>457</v>
      </c>
      <c r="D78" s="20"/>
      <c r="E78" s="20"/>
    </row>
    <row r="79" spans="1:5" ht="12.75">
      <c r="A79" s="1"/>
      <c r="B79" s="49" t="s">
        <v>645</v>
      </c>
      <c r="C79" s="8">
        <v>464</v>
      </c>
      <c r="D79" s="20"/>
      <c r="E79" s="20"/>
    </row>
    <row r="80" spans="1:5" ht="12.75">
      <c r="A80" s="1"/>
      <c r="B80" s="49" t="s">
        <v>669</v>
      </c>
      <c r="C80" s="8">
        <v>467</v>
      </c>
      <c r="D80" s="20"/>
      <c r="E80" s="20"/>
    </row>
    <row r="81" spans="1:5" ht="12.75">
      <c r="A81" s="1"/>
      <c r="B81" s="49" t="s">
        <v>670</v>
      </c>
      <c r="C81" s="8">
        <v>401</v>
      </c>
      <c r="D81" s="20"/>
      <c r="E81" s="20"/>
    </row>
    <row r="82" spans="1:5" ht="12.75">
      <c r="A82" s="1"/>
      <c r="B82" s="49" t="s">
        <v>624</v>
      </c>
      <c r="C82" s="8">
        <v>403</v>
      </c>
      <c r="D82" s="20"/>
      <c r="E82" s="20"/>
    </row>
    <row r="83" spans="1:5" ht="12.75">
      <c r="A83" s="1"/>
      <c r="B83" s="49" t="s">
        <v>671</v>
      </c>
      <c r="C83" s="8">
        <v>404</v>
      </c>
      <c r="D83" s="20"/>
      <c r="E83" s="20"/>
    </row>
    <row r="84" spans="1:5" ht="13.5" thickBot="1">
      <c r="A84" s="50"/>
      <c r="B84" s="58" t="s">
        <v>648</v>
      </c>
      <c r="C84" s="51">
        <v>409</v>
      </c>
      <c r="D84" s="388"/>
      <c r="E84" s="388"/>
    </row>
    <row r="85" spans="1:5" ht="13.5" thickBot="1">
      <c r="A85" s="71"/>
      <c r="B85" s="55" t="s">
        <v>466</v>
      </c>
      <c r="C85" s="56"/>
      <c r="D85" s="389">
        <f>SUM(D75:D84)</f>
        <v>0</v>
      </c>
      <c r="E85" s="389">
        <f>SUM(E75:E84)</f>
        <v>0</v>
      </c>
    </row>
    <row r="86" spans="1:5" ht="13.5" thickBot="1">
      <c r="A86" s="72">
        <v>3</v>
      </c>
      <c r="B86" s="73" t="s">
        <v>672</v>
      </c>
      <c r="C86" s="77">
        <v>463</v>
      </c>
      <c r="D86" s="390"/>
      <c r="E86" s="391"/>
    </row>
    <row r="87" spans="1:5" ht="12.75">
      <c r="A87" s="54">
        <v>4</v>
      </c>
      <c r="B87" s="52" t="s">
        <v>673</v>
      </c>
      <c r="C87" s="53">
        <v>466</v>
      </c>
      <c r="D87" s="387"/>
      <c r="E87" s="387"/>
    </row>
    <row r="88" spans="1:5" ht="12.75">
      <c r="A88" s="1"/>
      <c r="B88" s="49" t="s">
        <v>674</v>
      </c>
      <c r="C88" s="8">
        <v>484</v>
      </c>
      <c r="D88" s="20"/>
      <c r="E88" s="20"/>
    </row>
    <row r="89" spans="1:5" ht="13.5" thickBot="1">
      <c r="A89" s="50"/>
      <c r="B89" s="58" t="s">
        <v>653</v>
      </c>
      <c r="C89" s="51">
        <v>488</v>
      </c>
      <c r="D89" s="388"/>
      <c r="E89" s="388"/>
    </row>
    <row r="90" spans="1:5" ht="13.5" thickBot="1">
      <c r="A90" s="71"/>
      <c r="B90" s="55" t="s">
        <v>468</v>
      </c>
      <c r="C90" s="56"/>
      <c r="D90" s="389">
        <f>SUM(D87:D89)</f>
        <v>0</v>
      </c>
      <c r="E90" s="389">
        <f>SUM(E87:E89)</f>
        <v>0</v>
      </c>
    </row>
    <row r="91" spans="1:5" ht="19.5" customHeight="1" thickBot="1">
      <c r="A91" s="74"/>
      <c r="B91" s="68" t="s">
        <v>675</v>
      </c>
      <c r="C91" s="69"/>
      <c r="D91" s="392">
        <f>D73+D85+D86+D90</f>
        <v>0</v>
      </c>
      <c r="E91" s="392">
        <f>E73+E85+E86+E90</f>
        <v>0</v>
      </c>
    </row>
    <row r="92" spans="1:5" ht="13.5" thickBot="1">
      <c r="A92" s="66"/>
      <c r="B92" s="66"/>
      <c r="C92" s="78"/>
      <c r="D92" s="394"/>
      <c r="E92" s="394"/>
    </row>
    <row r="93" spans="1:5" ht="19.5" customHeight="1" thickBot="1">
      <c r="A93" s="74"/>
      <c r="B93" s="68" t="s">
        <v>676</v>
      </c>
      <c r="C93" s="69"/>
      <c r="D93" s="392">
        <f>D61+D91</f>
        <v>10617442.49</v>
      </c>
      <c r="E93" s="392">
        <f>E61+E91</f>
        <v>6523737</v>
      </c>
    </row>
    <row r="94" spans="1:5" ht="12.75">
      <c r="A94" s="54"/>
      <c r="B94" s="54"/>
      <c r="C94" s="53"/>
      <c r="D94" s="387"/>
      <c r="E94" s="387"/>
    </row>
    <row r="95" spans="1:5" s="47" customFormat="1" ht="19.5" customHeight="1">
      <c r="A95" s="14" t="s">
        <v>235</v>
      </c>
      <c r="B95" s="48" t="s">
        <v>476</v>
      </c>
      <c r="C95" s="14"/>
      <c r="D95" s="395"/>
      <c r="E95" s="395"/>
    </row>
    <row r="96" spans="1:5" ht="12.75">
      <c r="A96" s="1">
        <v>1</v>
      </c>
      <c r="B96" s="1" t="s">
        <v>677</v>
      </c>
      <c r="C96" s="79" t="s">
        <v>679</v>
      </c>
      <c r="D96" s="20"/>
      <c r="E96" s="20"/>
    </row>
    <row r="97" spans="1:5" ht="12.75">
      <c r="A97" s="1">
        <v>2</v>
      </c>
      <c r="B97" s="1" t="s">
        <v>678</v>
      </c>
      <c r="C97" s="79" t="s">
        <v>679</v>
      </c>
      <c r="D97" s="20"/>
      <c r="E97" s="20"/>
    </row>
    <row r="98" spans="1:5" ht="12.75">
      <c r="A98" s="1">
        <v>3</v>
      </c>
      <c r="B98" s="1" t="s">
        <v>680</v>
      </c>
      <c r="C98" s="79" t="s">
        <v>679</v>
      </c>
      <c r="D98" s="22">
        <f>D99+D100</f>
        <v>100000</v>
      </c>
      <c r="E98" s="22">
        <f>E99+E100</f>
        <v>100000</v>
      </c>
    </row>
    <row r="99" spans="1:5" ht="12.75">
      <c r="A99" s="1"/>
      <c r="B99" s="1" t="s">
        <v>681</v>
      </c>
      <c r="C99" s="8"/>
      <c r="D99" s="20"/>
      <c r="E99" s="20"/>
    </row>
    <row r="100" spans="1:5" ht="12.75">
      <c r="A100" s="1"/>
      <c r="B100" s="1" t="s">
        <v>682</v>
      </c>
      <c r="C100" s="8"/>
      <c r="D100" s="20">
        <v>100000</v>
      </c>
      <c r="E100" s="20">
        <v>100000</v>
      </c>
    </row>
    <row r="101" spans="1:5" ht="12.75">
      <c r="A101" s="1">
        <v>4</v>
      </c>
      <c r="B101" s="1" t="s">
        <v>266</v>
      </c>
      <c r="C101" s="8">
        <v>104</v>
      </c>
      <c r="D101" s="20"/>
      <c r="E101" s="20"/>
    </row>
    <row r="102" spans="1:5" ht="12.75">
      <c r="A102" s="1">
        <v>5</v>
      </c>
      <c r="B102" s="1" t="s">
        <v>683</v>
      </c>
      <c r="C102" s="8">
        <v>105</v>
      </c>
      <c r="D102" s="20"/>
      <c r="E102" s="20"/>
    </row>
    <row r="103" spans="1:5" ht="12.75">
      <c r="A103" s="1">
        <v>6</v>
      </c>
      <c r="B103" s="1" t="s">
        <v>684</v>
      </c>
      <c r="C103" s="8">
        <v>103</v>
      </c>
      <c r="D103" s="20"/>
      <c r="E103" s="20"/>
    </row>
    <row r="104" spans="1:5" ht="12.75">
      <c r="A104" s="1">
        <v>7</v>
      </c>
      <c r="B104" s="1" t="s">
        <v>685</v>
      </c>
      <c r="C104" s="8">
        <v>106</v>
      </c>
      <c r="D104" s="22">
        <f>D105+D106+D107</f>
        <v>293886</v>
      </c>
      <c r="E104" s="22">
        <f>E105+E106+E107</f>
        <v>0</v>
      </c>
    </row>
    <row r="105" spans="1:5" ht="12.75">
      <c r="A105" s="1"/>
      <c r="B105" s="1" t="s">
        <v>686</v>
      </c>
      <c r="C105" s="8">
        <v>1061</v>
      </c>
      <c r="D105" s="20">
        <v>14694</v>
      </c>
      <c r="E105" s="20"/>
    </row>
    <row r="106" spans="1:5" ht="12.75">
      <c r="A106" s="1"/>
      <c r="B106" s="1" t="s">
        <v>687</v>
      </c>
      <c r="C106" s="8">
        <v>1062</v>
      </c>
      <c r="D106" s="20"/>
      <c r="E106" s="20"/>
    </row>
    <row r="107" spans="1:5" ht="12.75">
      <c r="A107" s="1"/>
      <c r="B107" s="1" t="s">
        <v>688</v>
      </c>
      <c r="C107" s="8">
        <v>1068</v>
      </c>
      <c r="D107" s="20">
        <v>279192</v>
      </c>
      <c r="E107" s="20"/>
    </row>
    <row r="108" spans="1:5" ht="12.75">
      <c r="A108" s="1">
        <v>8</v>
      </c>
      <c r="B108" s="1" t="s">
        <v>689</v>
      </c>
      <c r="C108" s="8">
        <v>107</v>
      </c>
      <c r="D108" s="22">
        <v>506705</v>
      </c>
      <c r="E108" s="22">
        <v>506705</v>
      </c>
    </row>
    <row r="109" spans="1:5" ht="12.75">
      <c r="A109" s="1">
        <v>9</v>
      </c>
      <c r="B109" s="1" t="s">
        <v>690</v>
      </c>
      <c r="C109" s="8">
        <v>121</v>
      </c>
      <c r="D109" s="22">
        <v>-398281.85</v>
      </c>
      <c r="E109" s="22">
        <v>293886</v>
      </c>
    </row>
    <row r="110" spans="1:5" ht="12.75">
      <c r="A110" s="1">
        <v>10</v>
      </c>
      <c r="B110" s="1" t="s">
        <v>691</v>
      </c>
      <c r="C110" s="8">
        <v>137</v>
      </c>
      <c r="D110" s="22"/>
      <c r="E110" s="22"/>
    </row>
    <row r="111" spans="1:5" ht="13.5" thickBot="1">
      <c r="A111" s="50">
        <v>11</v>
      </c>
      <c r="B111" s="50" t="s">
        <v>692</v>
      </c>
      <c r="C111" s="51">
        <v>151</v>
      </c>
      <c r="D111" s="371"/>
      <c r="E111" s="371"/>
    </row>
    <row r="112" spans="1:5" ht="19.5" customHeight="1" thickBot="1">
      <c r="A112" s="74"/>
      <c r="B112" s="68" t="s">
        <v>693</v>
      </c>
      <c r="C112" s="69"/>
      <c r="D112" s="392">
        <f>D96+D97+D98+D101+D102+D103+D104+D108+D109+D110+D111</f>
        <v>502309.15</v>
      </c>
      <c r="E112" s="392">
        <f>E96+E97+E98+E101+E102+E103+E104+E108+E109+E110+E111</f>
        <v>900591</v>
      </c>
    </row>
    <row r="113" spans="1:5" ht="13.5" thickBot="1">
      <c r="A113" s="66"/>
      <c r="B113" s="66"/>
      <c r="C113" s="78"/>
      <c r="D113" s="394"/>
      <c r="E113" s="394"/>
    </row>
    <row r="114" spans="1:5" ht="19.5" customHeight="1" thickBot="1">
      <c r="A114" s="75"/>
      <c r="B114" s="68" t="s">
        <v>694</v>
      </c>
      <c r="C114" s="56"/>
      <c r="D114" s="392">
        <f>D93+D112</f>
        <v>11119751.64</v>
      </c>
      <c r="E114" s="392">
        <f>E93+E112</f>
        <v>7424328</v>
      </c>
    </row>
  </sheetData>
  <sheetProtection/>
  <printOptions horizontalCentered="1" verticalCentered="1"/>
  <pageMargins left="0.17" right="0.12" top="0.17" bottom="0.17" header="0.17" footer="0.17"/>
  <pageSetup horizontalDpi="300" verticalDpi="300" orientation="portrait" scale="97" r:id="rId1"/>
  <rowBreaks count="1" manualBreakCount="1">
    <brk id="6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E200"/>
  <sheetViews>
    <sheetView view="pageBreakPreview" zoomScaleSheetLayoutView="100" zoomScalePageLayoutView="0" workbookViewId="0" topLeftCell="A106">
      <selection activeCell="E79" sqref="E79"/>
    </sheetView>
  </sheetViews>
  <sheetFormatPr defaultColWidth="9.140625" defaultRowHeight="12.75"/>
  <cols>
    <col min="1" max="1" width="6.421875" style="0" customWidth="1"/>
    <col min="2" max="2" width="60.00390625" style="0" customWidth="1"/>
    <col min="3" max="3" width="8.8515625" style="46" customWidth="1"/>
    <col min="4" max="4" width="15.57421875" style="167" customWidth="1"/>
    <col min="5" max="5" width="15.8515625" style="167" customWidth="1"/>
  </cols>
  <sheetData>
    <row r="1" spans="1:5" s="70" customFormat="1" ht="27" customHeight="1" thickBot="1">
      <c r="A1" s="99"/>
      <c r="B1" s="105" t="s">
        <v>856</v>
      </c>
      <c r="C1" s="91" t="s">
        <v>600</v>
      </c>
      <c r="D1" s="365" t="s">
        <v>231</v>
      </c>
      <c r="E1" s="365" t="s">
        <v>232</v>
      </c>
    </row>
    <row r="2" spans="1:5" ht="12.75">
      <c r="A2" s="101">
        <v>1</v>
      </c>
      <c r="B2" s="102" t="s">
        <v>273</v>
      </c>
      <c r="C2" s="112"/>
      <c r="D2" s="238"/>
      <c r="E2" s="238"/>
    </row>
    <row r="3" spans="1:5" ht="12.75">
      <c r="A3" s="101"/>
      <c r="B3" s="106" t="s">
        <v>884</v>
      </c>
      <c r="C3" s="112">
        <v>701</v>
      </c>
      <c r="D3" s="307"/>
      <c r="E3" s="307"/>
    </row>
    <row r="4" spans="1:5" ht="13.5" thickBot="1">
      <c r="A4" s="135"/>
      <c r="B4" s="108" t="s">
        <v>885</v>
      </c>
      <c r="C4" s="114">
        <v>705</v>
      </c>
      <c r="D4" s="367">
        <v>946938.34</v>
      </c>
      <c r="E4" s="367"/>
    </row>
    <row r="5" spans="1:5" ht="13.5" thickBot="1">
      <c r="A5" s="63"/>
      <c r="B5" s="57" t="s">
        <v>469</v>
      </c>
      <c r="C5" s="111"/>
      <c r="D5" s="366">
        <f>SUM(D3:D4)</f>
        <v>946938.34</v>
      </c>
      <c r="E5" s="366">
        <f>SUM(E3:E4)</f>
        <v>0</v>
      </c>
    </row>
    <row r="6" spans="1:5" ht="12.75">
      <c r="A6" s="134">
        <v>2</v>
      </c>
      <c r="B6" s="104" t="s">
        <v>886</v>
      </c>
      <c r="C6" s="107"/>
      <c r="D6" s="368"/>
      <c r="E6" s="368"/>
    </row>
    <row r="7" spans="1:5" ht="12.75">
      <c r="A7" s="101"/>
      <c r="B7" s="106" t="s">
        <v>887</v>
      </c>
      <c r="C7" s="112">
        <v>702</v>
      </c>
      <c r="D7" s="307"/>
      <c r="E7" s="307"/>
    </row>
    <row r="8" spans="1:5" ht="12.75">
      <c r="A8" s="101"/>
      <c r="B8" s="106" t="s">
        <v>888</v>
      </c>
      <c r="C8" s="112">
        <v>703</v>
      </c>
      <c r="D8" s="307"/>
      <c r="E8" s="307"/>
    </row>
    <row r="9" spans="1:5" ht="12.75">
      <c r="A9" s="101"/>
      <c r="B9" s="106" t="s">
        <v>889</v>
      </c>
      <c r="C9" s="112">
        <v>704</v>
      </c>
      <c r="D9" s="307">
        <v>853088</v>
      </c>
      <c r="E9" s="307">
        <v>1597960</v>
      </c>
    </row>
    <row r="10" spans="1:5" ht="12.75">
      <c r="A10" s="101"/>
      <c r="B10" s="106" t="s">
        <v>890</v>
      </c>
      <c r="C10" s="112">
        <v>707</v>
      </c>
      <c r="D10" s="307"/>
      <c r="E10" s="307"/>
    </row>
    <row r="11" spans="1:5" ht="12.75">
      <c r="A11" s="101"/>
      <c r="B11" s="106" t="s">
        <v>891</v>
      </c>
      <c r="C11" s="112">
        <v>708</v>
      </c>
      <c r="D11" s="307"/>
      <c r="E11" s="307"/>
    </row>
    <row r="12" spans="1:5" ht="12.75">
      <c r="A12" s="101"/>
      <c r="B12" s="106" t="s">
        <v>892</v>
      </c>
      <c r="C12" s="112">
        <v>7081</v>
      </c>
      <c r="D12" s="307"/>
      <c r="E12" s="307"/>
    </row>
    <row r="13" spans="1:5" ht="12.75">
      <c r="A13" s="101"/>
      <c r="B13" s="106" t="s">
        <v>893</v>
      </c>
      <c r="C13" s="112">
        <v>7082</v>
      </c>
      <c r="D13" s="307"/>
      <c r="E13" s="307"/>
    </row>
    <row r="14" spans="1:5" ht="12.75">
      <c r="A14" s="101"/>
      <c r="B14" s="106" t="s">
        <v>894</v>
      </c>
      <c r="C14" s="112">
        <v>7083</v>
      </c>
      <c r="D14" s="307"/>
      <c r="E14" s="307"/>
    </row>
    <row r="15" spans="1:5" ht="12.75">
      <c r="A15" s="101"/>
      <c r="B15" s="106" t="s">
        <v>895</v>
      </c>
      <c r="C15" s="112">
        <v>7084</v>
      </c>
      <c r="D15" s="307"/>
      <c r="E15" s="307"/>
    </row>
    <row r="16" spans="1:5" ht="13.5" thickBot="1">
      <c r="A16" s="101"/>
      <c r="B16" s="106" t="s">
        <v>836</v>
      </c>
      <c r="C16" s="112">
        <v>7088</v>
      </c>
      <c r="D16" s="307"/>
      <c r="E16" s="307"/>
    </row>
    <row r="17" spans="1:5" ht="13.5" thickBot="1">
      <c r="A17" s="63"/>
      <c r="B17" s="57" t="s">
        <v>466</v>
      </c>
      <c r="C17" s="111"/>
      <c r="D17" s="366">
        <f>SUM(D7:D16)</f>
        <v>853088</v>
      </c>
      <c r="E17" s="366">
        <f>SUM(E7:E16)</f>
        <v>1597960</v>
      </c>
    </row>
    <row r="18" spans="1:5" ht="13.5" thickBot="1">
      <c r="A18" s="63">
        <v>3</v>
      </c>
      <c r="B18" s="57" t="s">
        <v>896</v>
      </c>
      <c r="C18" s="111">
        <v>714</v>
      </c>
      <c r="D18" s="366"/>
      <c r="E18" s="370"/>
    </row>
    <row r="19" spans="1:5" ht="13.5" thickBot="1">
      <c r="A19" s="63">
        <v>4</v>
      </c>
      <c r="B19" s="57" t="s">
        <v>897</v>
      </c>
      <c r="C19" s="111">
        <v>721</v>
      </c>
      <c r="D19" s="366"/>
      <c r="E19" s="370"/>
    </row>
    <row r="20" spans="1:5" ht="12.75">
      <c r="A20" s="134">
        <v>5</v>
      </c>
      <c r="B20" s="104" t="s">
        <v>898</v>
      </c>
      <c r="C20" s="107">
        <v>73</v>
      </c>
      <c r="D20" s="368"/>
      <c r="E20" s="368"/>
    </row>
    <row r="21" spans="1:5" ht="12.75">
      <c r="A21" s="101"/>
      <c r="B21" s="106" t="s">
        <v>899</v>
      </c>
      <c r="C21" s="112">
        <v>731</v>
      </c>
      <c r="D21" s="307"/>
      <c r="E21" s="307"/>
    </row>
    <row r="22" spans="1:5" ht="13.5" thickBot="1">
      <c r="A22" s="101"/>
      <c r="B22" s="106" t="s">
        <v>900</v>
      </c>
      <c r="C22" s="112">
        <v>732</v>
      </c>
      <c r="D22" s="307"/>
      <c r="E22" s="307"/>
    </row>
    <row r="23" spans="1:5" ht="13.5" thickBot="1">
      <c r="A23" s="63"/>
      <c r="B23" s="57" t="s">
        <v>1281</v>
      </c>
      <c r="C23" s="111"/>
      <c r="D23" s="366">
        <f>SUM(D21:D22)</f>
        <v>0</v>
      </c>
      <c r="E23" s="366">
        <f>SUM(E21:E22)</f>
        <v>0</v>
      </c>
    </row>
    <row r="24" spans="1:5" ht="12.75">
      <c r="A24" s="101">
        <v>6</v>
      </c>
      <c r="B24" s="106" t="s">
        <v>901</v>
      </c>
      <c r="C24" s="112">
        <v>75</v>
      </c>
      <c r="D24" s="307"/>
      <c r="E24" s="307"/>
    </row>
    <row r="25" spans="1:5" ht="12.75">
      <c r="A25" s="101"/>
      <c r="B25" s="106" t="s">
        <v>902</v>
      </c>
      <c r="C25" s="112">
        <v>751</v>
      </c>
      <c r="D25" s="307"/>
      <c r="E25" s="307"/>
    </row>
    <row r="26" spans="1:5" ht="12.75">
      <c r="A26" s="101"/>
      <c r="B26" s="106" t="s">
        <v>903</v>
      </c>
      <c r="C26" s="112">
        <v>752</v>
      </c>
      <c r="D26" s="307"/>
      <c r="E26" s="307"/>
    </row>
    <row r="27" spans="1:5" ht="12.75">
      <c r="A27" s="101"/>
      <c r="B27" s="106" t="s">
        <v>904</v>
      </c>
      <c r="C27" s="112">
        <v>754</v>
      </c>
      <c r="D27" s="307"/>
      <c r="E27" s="307"/>
    </row>
    <row r="28" spans="1:5" ht="12.75">
      <c r="A28" s="101"/>
      <c r="B28" s="106" t="s">
        <v>905</v>
      </c>
      <c r="C28" s="112">
        <v>756</v>
      </c>
      <c r="D28" s="307"/>
      <c r="E28" s="307"/>
    </row>
    <row r="29" spans="1:5" ht="12.75">
      <c r="A29" s="101"/>
      <c r="B29" s="106" t="s">
        <v>906</v>
      </c>
      <c r="C29" s="112">
        <v>757</v>
      </c>
      <c r="D29" s="307"/>
      <c r="E29" s="307"/>
    </row>
    <row r="30" spans="1:5" ht="13.5" thickBot="1">
      <c r="A30" s="101"/>
      <c r="B30" s="106" t="s">
        <v>907</v>
      </c>
      <c r="C30" s="112">
        <v>758</v>
      </c>
      <c r="D30" s="307"/>
      <c r="E30" s="307"/>
    </row>
    <row r="31" spans="1:5" ht="13.5" thickBot="1">
      <c r="A31" s="63"/>
      <c r="B31" s="57" t="s">
        <v>780</v>
      </c>
      <c r="C31" s="111"/>
      <c r="D31" s="366">
        <f>SUM(D25:D30)</f>
        <v>0</v>
      </c>
      <c r="E31" s="366">
        <f>SUM(E25:E30)</f>
        <v>0</v>
      </c>
    </row>
    <row r="32" spans="1:5" ht="13.5" thickBot="1">
      <c r="A32" s="63">
        <v>7</v>
      </c>
      <c r="B32" s="57" t="s">
        <v>908</v>
      </c>
      <c r="C32" s="111">
        <v>60</v>
      </c>
      <c r="D32" s="366">
        <f>D5+D17+D18+D19+D23+D31</f>
        <v>1800026.3399999999</v>
      </c>
      <c r="E32" s="366">
        <f>E5+E17+E18+E19+E23+E31</f>
        <v>1597960</v>
      </c>
    </row>
    <row r="33" spans="1:5" ht="12.75">
      <c r="A33" s="134">
        <v>8</v>
      </c>
      <c r="B33" s="104" t="s">
        <v>909</v>
      </c>
      <c r="C33" s="107">
        <v>60</v>
      </c>
      <c r="D33" s="368"/>
      <c r="E33" s="368"/>
    </row>
    <row r="34" spans="1:5" ht="12.75">
      <c r="A34" s="101"/>
      <c r="B34" s="106" t="s">
        <v>910</v>
      </c>
      <c r="C34" s="112">
        <v>601</v>
      </c>
      <c r="D34" s="307"/>
      <c r="E34" s="307"/>
    </row>
    <row r="35" spans="1:5" ht="12.75">
      <c r="A35" s="101"/>
      <c r="B35" s="106" t="s">
        <v>911</v>
      </c>
      <c r="C35" s="112">
        <v>602</v>
      </c>
      <c r="D35" s="307"/>
      <c r="E35" s="307"/>
    </row>
    <row r="36" spans="1:5" ht="12.75">
      <c r="A36" s="101"/>
      <c r="B36" s="106" t="s">
        <v>912</v>
      </c>
      <c r="C36" s="112">
        <v>603</v>
      </c>
      <c r="D36" s="307"/>
      <c r="E36" s="307"/>
    </row>
    <row r="37" spans="1:5" ht="12.75">
      <c r="A37" s="101"/>
      <c r="B37" s="106" t="s">
        <v>913</v>
      </c>
      <c r="C37" s="112">
        <v>6031</v>
      </c>
      <c r="D37" s="307"/>
      <c r="E37" s="307"/>
    </row>
    <row r="38" spans="1:5" ht="12.75">
      <c r="A38" s="101"/>
      <c r="B38" s="106" t="s">
        <v>914</v>
      </c>
      <c r="C38" s="112">
        <v>6035</v>
      </c>
      <c r="D38" s="307">
        <v>776400</v>
      </c>
      <c r="E38" s="307">
        <v>-348830</v>
      </c>
    </row>
    <row r="39" spans="1:5" ht="12.75">
      <c r="A39" s="101"/>
      <c r="B39" s="106" t="s">
        <v>915</v>
      </c>
      <c r="C39" s="112">
        <v>604</v>
      </c>
      <c r="D39" s="307"/>
      <c r="E39" s="307"/>
    </row>
    <row r="40" spans="1:5" ht="12.75">
      <c r="A40" s="101"/>
      <c r="B40" s="106" t="s">
        <v>916</v>
      </c>
      <c r="C40" s="112">
        <v>605</v>
      </c>
      <c r="D40" s="307"/>
      <c r="E40" s="307">
        <v>348830</v>
      </c>
    </row>
    <row r="41" spans="1:5" ht="12.75">
      <c r="A41" s="135"/>
      <c r="B41" s="108" t="s">
        <v>917</v>
      </c>
      <c r="C41" s="114">
        <v>606</v>
      </c>
      <c r="D41" s="367">
        <v>115560</v>
      </c>
      <c r="E41" s="367"/>
    </row>
    <row r="42" spans="1:5" ht="15" customHeight="1">
      <c r="A42" s="101"/>
      <c r="B42" s="9" t="s">
        <v>918</v>
      </c>
      <c r="C42" s="123">
        <v>607</v>
      </c>
      <c r="D42" s="396"/>
      <c r="E42" s="396"/>
    </row>
    <row r="43" spans="1:5" ht="13.5" thickBot="1">
      <c r="A43" s="134"/>
      <c r="B43" s="109" t="s">
        <v>836</v>
      </c>
      <c r="C43" s="107">
        <v>608</v>
      </c>
      <c r="D43" s="308"/>
      <c r="E43" s="308"/>
    </row>
    <row r="44" spans="1:5" ht="13.5" thickBot="1">
      <c r="A44" s="63"/>
      <c r="B44" s="57" t="s">
        <v>1282</v>
      </c>
      <c r="C44" s="111"/>
      <c r="D44" s="366">
        <f>SUM(D34:D43)</f>
        <v>891960</v>
      </c>
      <c r="E44" s="366">
        <f>SUM(E34:E43)</f>
        <v>0</v>
      </c>
    </row>
    <row r="45" spans="1:5" ht="12.75">
      <c r="A45" s="101">
        <v>9</v>
      </c>
      <c r="B45" s="102" t="s">
        <v>919</v>
      </c>
      <c r="C45" s="112">
        <v>64</v>
      </c>
      <c r="D45" s="238"/>
      <c r="E45" s="238"/>
    </row>
    <row r="46" spans="1:5" ht="12.75">
      <c r="A46" s="101"/>
      <c r="B46" s="106" t="s">
        <v>1042</v>
      </c>
      <c r="C46" s="112">
        <v>641</v>
      </c>
      <c r="D46" s="307">
        <v>822000</v>
      </c>
      <c r="E46" s="307">
        <v>812000</v>
      </c>
    </row>
    <row r="47" spans="1:5" ht="12.75">
      <c r="A47" s="101"/>
      <c r="B47" s="106" t="s">
        <v>920</v>
      </c>
      <c r="C47" s="112">
        <v>644</v>
      </c>
      <c r="D47" s="307">
        <v>137274</v>
      </c>
      <c r="E47" s="307">
        <v>149004</v>
      </c>
    </row>
    <row r="48" spans="1:5" ht="12.75">
      <c r="A48" s="101"/>
      <c r="B48" s="106" t="s">
        <v>1168</v>
      </c>
      <c r="C48" s="112">
        <v>645</v>
      </c>
      <c r="D48" s="307"/>
      <c r="E48" s="307"/>
    </row>
    <row r="49" spans="1:5" ht="13.5" thickBot="1">
      <c r="A49" s="101"/>
      <c r="B49" s="106" t="s">
        <v>452</v>
      </c>
      <c r="C49" s="112">
        <v>648</v>
      </c>
      <c r="D49" s="307"/>
      <c r="E49" s="307"/>
    </row>
    <row r="50" spans="1:5" ht="13.5" thickBot="1">
      <c r="A50" s="63"/>
      <c r="B50" s="57" t="s">
        <v>1283</v>
      </c>
      <c r="C50" s="111"/>
      <c r="D50" s="366">
        <f>SUM(D46:D49)</f>
        <v>959274</v>
      </c>
      <c r="E50" s="366">
        <f>SUM(E46:E49)</f>
        <v>961004</v>
      </c>
    </row>
    <row r="51" spans="1:5" ht="12.75">
      <c r="A51" s="101">
        <v>10</v>
      </c>
      <c r="B51" s="102" t="s">
        <v>1169</v>
      </c>
      <c r="C51" s="112">
        <v>68</v>
      </c>
      <c r="D51" s="238"/>
      <c r="E51" s="238"/>
    </row>
    <row r="52" spans="1:5" ht="12.75">
      <c r="A52" s="101"/>
      <c r="B52" s="106" t="s">
        <v>1170</v>
      </c>
      <c r="C52" s="112">
        <v>681</v>
      </c>
      <c r="D52" s="307"/>
      <c r="E52" s="307"/>
    </row>
    <row r="53" spans="1:5" ht="12.75">
      <c r="A53" s="101"/>
      <c r="B53" s="106" t="s">
        <v>1171</v>
      </c>
      <c r="C53" s="112">
        <v>6811</v>
      </c>
      <c r="D53" s="307"/>
      <c r="E53" s="307"/>
    </row>
    <row r="54" spans="1:5" ht="12.75">
      <c r="A54" s="101"/>
      <c r="B54" s="106" t="s">
        <v>1172</v>
      </c>
      <c r="C54" s="112">
        <v>6812</v>
      </c>
      <c r="D54" s="307"/>
      <c r="E54" s="307"/>
    </row>
    <row r="55" spans="1:5" ht="12.75">
      <c r="A55" s="101"/>
      <c r="B55" s="106" t="s">
        <v>1173</v>
      </c>
      <c r="C55" s="112">
        <v>6813</v>
      </c>
      <c r="D55" s="307"/>
      <c r="E55" s="307"/>
    </row>
    <row r="56" spans="1:5" ht="12.75">
      <c r="A56" s="101"/>
      <c r="B56" s="106" t="s">
        <v>1174</v>
      </c>
      <c r="C56" s="112">
        <v>6815</v>
      </c>
      <c r="D56" s="307"/>
      <c r="E56" s="307"/>
    </row>
    <row r="57" spans="1:5" ht="12.75">
      <c r="A57" s="101"/>
      <c r="B57" s="106" t="s">
        <v>1194</v>
      </c>
      <c r="C57" s="112">
        <v>6816</v>
      </c>
      <c r="D57" s="307"/>
      <c r="E57" s="307"/>
    </row>
    <row r="58" spans="1:5" ht="12.75">
      <c r="A58" s="101"/>
      <c r="B58" s="106" t="s">
        <v>1195</v>
      </c>
      <c r="C58" s="112">
        <v>686</v>
      </c>
      <c r="D58" s="307"/>
      <c r="E58" s="307"/>
    </row>
    <row r="59" spans="1:5" ht="12.75">
      <c r="A59" s="101"/>
      <c r="B59" s="106" t="s">
        <v>1196</v>
      </c>
      <c r="C59" s="112">
        <v>6862</v>
      </c>
      <c r="D59" s="307"/>
      <c r="E59" s="307"/>
    </row>
    <row r="60" spans="1:5" ht="12.75">
      <c r="A60" s="101"/>
      <c r="B60" s="106" t="s">
        <v>1197</v>
      </c>
      <c r="C60" s="112">
        <v>6864</v>
      </c>
      <c r="D60" s="307"/>
      <c r="E60" s="307"/>
    </row>
    <row r="61" spans="1:5" ht="12.75">
      <c r="A61" s="101"/>
      <c r="B61" s="106" t="s">
        <v>1198</v>
      </c>
      <c r="C61" s="112">
        <v>6865</v>
      </c>
      <c r="D61" s="307"/>
      <c r="E61" s="307"/>
    </row>
    <row r="62" spans="1:5" ht="13.5" thickBot="1">
      <c r="A62" s="101"/>
      <c r="B62" s="106" t="s">
        <v>1199</v>
      </c>
      <c r="C62" s="112">
        <v>687</v>
      </c>
      <c r="D62" s="307"/>
      <c r="E62" s="307"/>
    </row>
    <row r="63" spans="1:5" ht="13.5" thickBot="1">
      <c r="A63" s="63"/>
      <c r="B63" s="57" t="s">
        <v>1284</v>
      </c>
      <c r="C63" s="111"/>
      <c r="D63" s="366">
        <f>SUM(D52:D62)</f>
        <v>0</v>
      </c>
      <c r="E63" s="366">
        <f>SUM(E52:E62)</f>
        <v>0</v>
      </c>
    </row>
    <row r="64" spans="1:5" ht="12.75">
      <c r="A64" s="101">
        <v>11</v>
      </c>
      <c r="B64" s="102" t="s">
        <v>452</v>
      </c>
      <c r="C64" s="112"/>
      <c r="D64" s="238"/>
      <c r="E64" s="238"/>
    </row>
    <row r="65" spans="1:5" ht="12.75">
      <c r="A65" s="101"/>
      <c r="B65" s="106" t="s">
        <v>1200</v>
      </c>
      <c r="C65" s="112">
        <v>61</v>
      </c>
      <c r="D65" s="238">
        <f>D66+D67+D68+D69+D70+D71</f>
        <v>226850</v>
      </c>
      <c r="E65" s="238">
        <f>E66+E67+E68+E69+E70+E71</f>
        <v>144000</v>
      </c>
    </row>
    <row r="66" spans="1:5" ht="12.75">
      <c r="A66" s="135"/>
      <c r="B66" s="108" t="s">
        <v>1201</v>
      </c>
      <c r="C66" s="114">
        <v>611</v>
      </c>
      <c r="D66" s="367">
        <v>24500</v>
      </c>
      <c r="E66" s="367"/>
    </row>
    <row r="67" spans="1:5" s="46" customFormat="1" ht="12.75" customHeight="1">
      <c r="A67" s="136"/>
      <c r="B67" s="120" t="s">
        <v>892</v>
      </c>
      <c r="C67" s="123">
        <v>613</v>
      </c>
      <c r="D67" s="396">
        <v>198000</v>
      </c>
      <c r="E67" s="396">
        <v>144000</v>
      </c>
    </row>
    <row r="68" spans="1:5" ht="12.75">
      <c r="A68" s="137"/>
      <c r="B68" s="110" t="s">
        <v>1202</v>
      </c>
      <c r="C68" s="116">
        <v>615</v>
      </c>
      <c r="D68" s="369"/>
      <c r="E68" s="369"/>
    </row>
    <row r="69" spans="1:5" ht="12" customHeight="1">
      <c r="A69" s="103"/>
      <c r="B69" s="113" t="s">
        <v>1203</v>
      </c>
      <c r="C69" s="112">
        <v>616</v>
      </c>
      <c r="D69" s="397"/>
      <c r="E69" s="397"/>
    </row>
    <row r="70" spans="1:5" ht="12.75">
      <c r="A70" s="134"/>
      <c r="B70" s="109" t="s">
        <v>1204</v>
      </c>
      <c r="C70" s="107">
        <v>617</v>
      </c>
      <c r="D70" s="308"/>
      <c r="E70" s="308"/>
    </row>
    <row r="71" spans="1:5" ht="12.75">
      <c r="A71" s="101"/>
      <c r="B71" s="109" t="s">
        <v>907</v>
      </c>
      <c r="C71" s="112">
        <v>618</v>
      </c>
      <c r="D71" s="307">
        <v>4350</v>
      </c>
      <c r="E71" s="307"/>
    </row>
    <row r="72" spans="1:5" ht="12.75">
      <c r="A72" s="101"/>
      <c r="B72" s="109" t="s">
        <v>1205</v>
      </c>
      <c r="C72" s="112">
        <v>62</v>
      </c>
      <c r="D72" s="238">
        <f>D73+D74+D75+D76+D77+D78+D79+D80</f>
        <v>120237.78</v>
      </c>
      <c r="E72" s="238">
        <f>E73+E74+E75+E76+E77+E78+E79+E80</f>
        <v>165416</v>
      </c>
    </row>
    <row r="73" spans="1:5" ht="12.75">
      <c r="A73" s="101"/>
      <c r="B73" s="106" t="s">
        <v>1206</v>
      </c>
      <c r="C73" s="112">
        <v>621</v>
      </c>
      <c r="D73" s="307"/>
      <c r="E73" s="307"/>
    </row>
    <row r="74" spans="1:5" ht="12.75">
      <c r="A74" s="101"/>
      <c r="B74" s="106" t="s">
        <v>1207</v>
      </c>
      <c r="C74" s="112">
        <v>622</v>
      </c>
      <c r="D74" s="307"/>
      <c r="E74" s="307"/>
    </row>
    <row r="75" spans="1:5" ht="12.75">
      <c r="A75" s="101"/>
      <c r="B75" s="106" t="s">
        <v>1208</v>
      </c>
      <c r="C75" s="112">
        <v>623</v>
      </c>
      <c r="D75" s="307"/>
      <c r="E75" s="307"/>
    </row>
    <row r="76" spans="1:5" ht="12.75">
      <c r="A76" s="101"/>
      <c r="B76" s="106" t="s">
        <v>1209</v>
      </c>
      <c r="C76" s="112">
        <v>624</v>
      </c>
      <c r="D76" s="307"/>
      <c r="E76" s="307"/>
    </row>
    <row r="77" spans="1:5" ht="12.75">
      <c r="A77" s="101"/>
      <c r="B77" s="109" t="s">
        <v>1210</v>
      </c>
      <c r="C77" s="112">
        <v>625</v>
      </c>
      <c r="D77" s="307"/>
      <c r="E77" s="307"/>
    </row>
    <row r="78" spans="1:5" ht="12.75">
      <c r="A78" s="101"/>
      <c r="B78" s="106" t="s">
        <v>1211</v>
      </c>
      <c r="C78" s="112">
        <v>626</v>
      </c>
      <c r="D78" s="307">
        <v>104602</v>
      </c>
      <c r="E78" s="307">
        <v>128507</v>
      </c>
    </row>
    <row r="79" spans="1:5" ht="12.75">
      <c r="A79" s="101"/>
      <c r="B79" s="106" t="s">
        <v>1212</v>
      </c>
      <c r="C79" s="112">
        <v>627</v>
      </c>
      <c r="D79" s="307"/>
      <c r="E79" s="307">
        <v>30076</v>
      </c>
    </row>
    <row r="80" spans="1:5" ht="12.75">
      <c r="A80" s="101"/>
      <c r="B80" s="106" t="s">
        <v>1213</v>
      </c>
      <c r="C80" s="112">
        <v>628</v>
      </c>
      <c r="D80" s="307">
        <v>15635.78</v>
      </c>
      <c r="E80" s="307">
        <v>6833</v>
      </c>
    </row>
    <row r="81" spans="1:5" ht="12.75">
      <c r="A81" s="101"/>
      <c r="B81" s="106" t="s">
        <v>1214</v>
      </c>
      <c r="C81" s="112">
        <v>63</v>
      </c>
      <c r="D81" s="238">
        <f>D82+D83+D84+D85</f>
        <v>0</v>
      </c>
      <c r="E81" s="238">
        <f>E82+E83+E84+E85</f>
        <v>1000</v>
      </c>
    </row>
    <row r="82" spans="1:5" ht="12.75">
      <c r="A82" s="101"/>
      <c r="B82" s="106" t="s">
        <v>1215</v>
      </c>
      <c r="C82" s="112">
        <v>631</v>
      </c>
      <c r="D82" s="307"/>
      <c r="E82" s="307"/>
    </row>
    <row r="83" spans="1:5" ht="12.75">
      <c r="A83" s="101"/>
      <c r="B83" s="106" t="s">
        <v>1216</v>
      </c>
      <c r="C83" s="112">
        <v>632</v>
      </c>
      <c r="D83" s="307"/>
      <c r="E83" s="307"/>
    </row>
    <row r="84" spans="1:5" ht="12.75">
      <c r="A84" s="101"/>
      <c r="B84" s="106" t="s">
        <v>1217</v>
      </c>
      <c r="C84" s="116">
        <v>633</v>
      </c>
      <c r="D84" s="307"/>
      <c r="E84" s="307">
        <v>1000</v>
      </c>
    </row>
    <row r="85" spans="1:5" ht="12.75">
      <c r="A85" s="101"/>
      <c r="B85" s="110" t="s">
        <v>1218</v>
      </c>
      <c r="C85" s="112">
        <v>638</v>
      </c>
      <c r="D85" s="307"/>
      <c r="E85" s="307"/>
    </row>
    <row r="86" spans="1:5" ht="12.75">
      <c r="A86" s="101"/>
      <c r="B86" s="106" t="s">
        <v>1219</v>
      </c>
      <c r="C86" s="112">
        <v>65</v>
      </c>
      <c r="D86" s="238">
        <f>D87+D88+D89+D90+D91+D92</f>
        <v>0</v>
      </c>
      <c r="E86" s="238">
        <f>E87+E88+E89+E90+E91+E92</f>
        <v>0</v>
      </c>
    </row>
    <row r="87" spans="1:5" ht="12.75">
      <c r="A87" s="101"/>
      <c r="B87" s="106" t="s">
        <v>1220</v>
      </c>
      <c r="C87" s="112">
        <v>652</v>
      </c>
      <c r="D87" s="307"/>
      <c r="E87" s="307"/>
    </row>
    <row r="88" spans="1:5" ht="12.75">
      <c r="A88" s="101"/>
      <c r="B88" s="106" t="s">
        <v>1221</v>
      </c>
      <c r="C88" s="112">
        <v>653</v>
      </c>
      <c r="D88" s="307"/>
      <c r="E88" s="307"/>
    </row>
    <row r="89" spans="1:5" ht="12.75">
      <c r="A89" s="101"/>
      <c r="B89" s="106" t="s">
        <v>1222</v>
      </c>
      <c r="C89" s="112">
        <v>654</v>
      </c>
      <c r="D89" s="307"/>
      <c r="E89" s="307"/>
    </row>
    <row r="90" spans="1:5" ht="12.75">
      <c r="A90" s="101"/>
      <c r="B90" s="106" t="s">
        <v>1223</v>
      </c>
      <c r="C90" s="112">
        <v>656</v>
      </c>
      <c r="D90" s="307"/>
      <c r="E90" s="307"/>
    </row>
    <row r="91" spans="1:5" ht="12.75">
      <c r="A91" s="101"/>
      <c r="B91" s="106" t="s">
        <v>1224</v>
      </c>
      <c r="C91" s="112">
        <v>657</v>
      </c>
      <c r="D91" s="307"/>
      <c r="E91" s="307"/>
    </row>
    <row r="92" spans="1:5" ht="13.5" thickBot="1">
      <c r="A92" s="101"/>
      <c r="B92" s="106" t="s">
        <v>348</v>
      </c>
      <c r="C92" s="112">
        <v>658</v>
      </c>
      <c r="D92" s="307"/>
      <c r="E92" s="307"/>
    </row>
    <row r="93" spans="1:5" ht="13.5" thickBot="1">
      <c r="A93" s="63"/>
      <c r="B93" s="57" t="s">
        <v>1285</v>
      </c>
      <c r="C93" s="111"/>
      <c r="D93" s="366">
        <f>D65+D72+D81+D86</f>
        <v>347087.78</v>
      </c>
      <c r="E93" s="366">
        <f>E65+E72+E81+E86</f>
        <v>310416</v>
      </c>
    </row>
    <row r="94" spans="1:5" ht="19.5" customHeight="1" thickBot="1">
      <c r="A94" s="67">
        <v>12</v>
      </c>
      <c r="B94" s="68" t="s">
        <v>1225</v>
      </c>
      <c r="C94" s="115"/>
      <c r="D94" s="392">
        <f>D44+D50+D63+D93</f>
        <v>2198321.7800000003</v>
      </c>
      <c r="E94" s="392">
        <f>E44+E50+E63+E93</f>
        <v>1271420</v>
      </c>
    </row>
    <row r="95" spans="1:5" ht="19.5" customHeight="1" thickBot="1">
      <c r="A95" s="67">
        <v>13</v>
      </c>
      <c r="B95" s="68" t="s">
        <v>1226</v>
      </c>
      <c r="C95" s="115"/>
      <c r="D95" s="392">
        <f>D32-D94</f>
        <v>-398295.4400000004</v>
      </c>
      <c r="E95" s="392">
        <f>E32-E94</f>
        <v>326540</v>
      </c>
    </row>
    <row r="96" spans="1:5" ht="12.75" customHeight="1">
      <c r="A96" s="138">
        <v>14</v>
      </c>
      <c r="B96" s="143" t="s">
        <v>1227</v>
      </c>
      <c r="C96" s="122"/>
      <c r="D96" s="398">
        <f>D97-D98</f>
        <v>0</v>
      </c>
      <c r="E96" s="398">
        <f>E97-E98</f>
        <v>0</v>
      </c>
    </row>
    <row r="97" spans="1:5" ht="12.75" customHeight="1">
      <c r="A97" s="101"/>
      <c r="B97" s="106" t="s">
        <v>1228</v>
      </c>
      <c r="C97" s="112">
        <v>761</v>
      </c>
      <c r="D97" s="307"/>
      <c r="E97" s="307"/>
    </row>
    <row r="98" spans="1:5" s="46" customFormat="1" ht="12.75" customHeight="1">
      <c r="A98" s="139"/>
      <c r="B98" s="12" t="s">
        <v>446</v>
      </c>
      <c r="C98" s="123">
        <v>661</v>
      </c>
      <c r="D98" s="396"/>
      <c r="E98" s="396"/>
    </row>
    <row r="99" spans="1:5" s="46" customFormat="1" ht="12.75" customHeight="1">
      <c r="A99" s="139">
        <v>15</v>
      </c>
      <c r="B99" s="60" t="s">
        <v>1229</v>
      </c>
      <c r="C99" s="123"/>
      <c r="D99" s="399">
        <f>D100-D101</f>
        <v>0</v>
      </c>
      <c r="E99" s="399">
        <f>E100-E101</f>
        <v>0</v>
      </c>
    </row>
    <row r="100" spans="1:5" ht="12.75" customHeight="1">
      <c r="A100" s="101"/>
      <c r="B100" s="106" t="s">
        <v>1230</v>
      </c>
      <c r="C100" s="112">
        <v>762</v>
      </c>
      <c r="D100" s="307"/>
      <c r="E100" s="307"/>
    </row>
    <row r="101" spans="1:5" ht="12.75" customHeight="1">
      <c r="A101" s="101"/>
      <c r="B101" s="106" t="s">
        <v>1231</v>
      </c>
      <c r="C101" s="112">
        <v>662</v>
      </c>
      <c r="D101" s="307"/>
      <c r="E101" s="307"/>
    </row>
    <row r="102" spans="1:5" s="47" customFormat="1" ht="12.75" customHeight="1">
      <c r="A102" s="101">
        <v>16</v>
      </c>
      <c r="B102" s="102" t="s">
        <v>1235</v>
      </c>
      <c r="C102" s="112"/>
      <c r="D102" s="238"/>
      <c r="E102" s="238"/>
    </row>
    <row r="103" spans="1:5" ht="12.75" customHeight="1">
      <c r="A103" s="101">
        <v>16.1</v>
      </c>
      <c r="B103" s="124" t="s">
        <v>1237</v>
      </c>
      <c r="C103" s="125"/>
      <c r="D103" s="238">
        <f>D104+D105+D106-D107</f>
        <v>0</v>
      </c>
      <c r="E103" s="238">
        <f>E104+E105+E106-E107</f>
        <v>0</v>
      </c>
    </row>
    <row r="104" spans="1:5" ht="12.75" customHeight="1">
      <c r="A104" s="101"/>
      <c r="B104" s="106" t="s">
        <v>1236</v>
      </c>
      <c r="C104" s="112">
        <v>763</v>
      </c>
      <c r="D104" s="307"/>
      <c r="E104" s="307"/>
    </row>
    <row r="105" spans="1:5" s="46" customFormat="1" ht="12.75" customHeight="1">
      <c r="A105" s="139"/>
      <c r="B105" s="12" t="s">
        <v>1238</v>
      </c>
      <c r="C105" s="123">
        <v>764</v>
      </c>
      <c r="D105" s="396"/>
      <c r="E105" s="396"/>
    </row>
    <row r="106" spans="1:5" ht="12.75" customHeight="1">
      <c r="A106" s="101"/>
      <c r="B106" s="106" t="s">
        <v>1239</v>
      </c>
      <c r="C106" s="112">
        <v>765</v>
      </c>
      <c r="D106" s="307"/>
      <c r="E106" s="307"/>
    </row>
    <row r="107" spans="1:5" ht="12.75" customHeight="1">
      <c r="A107" s="140"/>
      <c r="B107" s="121" t="s">
        <v>1240</v>
      </c>
      <c r="C107" s="123">
        <v>665</v>
      </c>
      <c r="D107" s="396"/>
      <c r="E107" s="396"/>
    </row>
    <row r="108" spans="1:5" ht="12.75" customHeight="1">
      <c r="A108" s="101">
        <v>16.2</v>
      </c>
      <c r="B108" s="102" t="s">
        <v>1241</v>
      </c>
      <c r="C108" s="112"/>
      <c r="D108" s="238">
        <f>D109</f>
        <v>13.59</v>
      </c>
      <c r="E108" s="238">
        <f>E109</f>
        <v>0</v>
      </c>
    </row>
    <row r="109" spans="1:5" ht="12.75" customHeight="1">
      <c r="A109" s="101"/>
      <c r="B109" s="113" t="s">
        <v>1242</v>
      </c>
      <c r="C109" s="112">
        <v>767</v>
      </c>
      <c r="D109" s="307">
        <v>13.59</v>
      </c>
      <c r="E109" s="307"/>
    </row>
    <row r="110" spans="1:5" ht="12.75" customHeight="1">
      <c r="A110" s="101">
        <v>16.3</v>
      </c>
      <c r="B110" s="102" t="s">
        <v>1243</v>
      </c>
      <c r="C110" s="112"/>
      <c r="D110" s="238">
        <f>D111-D112</f>
        <v>0</v>
      </c>
      <c r="E110" s="238">
        <f>E111-E112</f>
        <v>0</v>
      </c>
    </row>
    <row r="111" spans="1:5" ht="12.75" customHeight="1">
      <c r="A111" s="101"/>
      <c r="B111" s="106" t="s">
        <v>1244</v>
      </c>
      <c r="C111" s="112">
        <v>766</v>
      </c>
      <c r="D111" s="307"/>
      <c r="E111" s="307"/>
    </row>
    <row r="112" spans="1:5" ht="12.75" customHeight="1">
      <c r="A112" s="101"/>
      <c r="B112" s="106" t="s">
        <v>1245</v>
      </c>
      <c r="C112" s="112">
        <v>666</v>
      </c>
      <c r="D112" s="307"/>
      <c r="E112" s="307"/>
    </row>
    <row r="113" spans="1:5" ht="12.75" customHeight="1">
      <c r="A113" s="101">
        <v>16.4</v>
      </c>
      <c r="B113" s="102" t="s">
        <v>1246</v>
      </c>
      <c r="C113" s="112"/>
      <c r="D113" s="238">
        <f>D114-D115</f>
        <v>0</v>
      </c>
      <c r="E113" s="238">
        <f>E114-E115</f>
        <v>0</v>
      </c>
    </row>
    <row r="114" spans="1:5" ht="12.75" customHeight="1">
      <c r="A114" s="101"/>
      <c r="B114" s="106" t="s">
        <v>1247</v>
      </c>
      <c r="C114" s="112">
        <v>768</v>
      </c>
      <c r="D114" s="307"/>
      <c r="E114" s="307"/>
    </row>
    <row r="115" spans="1:5" ht="12.75" customHeight="1" thickBot="1">
      <c r="A115" s="135"/>
      <c r="B115" s="108" t="s">
        <v>447</v>
      </c>
      <c r="C115" s="114">
        <v>668</v>
      </c>
      <c r="D115" s="367"/>
      <c r="E115" s="367"/>
    </row>
    <row r="116" spans="1:5" ht="19.5" customHeight="1" thickBot="1">
      <c r="A116" s="131">
        <v>17</v>
      </c>
      <c r="B116" s="126" t="s">
        <v>1248</v>
      </c>
      <c r="C116" s="127"/>
      <c r="D116" s="400">
        <f>D96+D99+D103+D108+D110+D113</f>
        <v>13.59</v>
      </c>
      <c r="E116" s="400">
        <f>E96+E99+E103+E108+E110+E113</f>
        <v>0</v>
      </c>
    </row>
    <row r="117" spans="1:5" ht="15" customHeight="1">
      <c r="A117" s="132">
        <v>18</v>
      </c>
      <c r="B117" s="128" t="s">
        <v>1249</v>
      </c>
      <c r="C117" s="129" t="s">
        <v>1266</v>
      </c>
      <c r="D117" s="401"/>
      <c r="E117" s="402"/>
    </row>
    <row r="118" spans="1:5" ht="12.75" customHeight="1">
      <c r="A118" s="134"/>
      <c r="B118" s="109" t="s">
        <v>1267</v>
      </c>
      <c r="C118" s="107">
        <v>771</v>
      </c>
      <c r="D118" s="308"/>
      <c r="E118" s="308"/>
    </row>
    <row r="119" spans="1:5" ht="12.75" customHeight="1">
      <c r="A119" s="101"/>
      <c r="B119" s="106" t="s">
        <v>1250</v>
      </c>
      <c r="C119" s="112">
        <v>772</v>
      </c>
      <c r="D119" s="307"/>
      <c r="E119" s="307"/>
    </row>
    <row r="120" spans="1:5" ht="12.75" customHeight="1">
      <c r="A120" s="101"/>
      <c r="B120" s="106" t="s">
        <v>1251</v>
      </c>
      <c r="C120" s="112">
        <v>773</v>
      </c>
      <c r="D120" s="307"/>
      <c r="E120" s="307"/>
    </row>
    <row r="121" spans="1:5" ht="12.75" customHeight="1">
      <c r="A121" s="101"/>
      <c r="B121" s="106" t="s">
        <v>1252</v>
      </c>
      <c r="C121" s="112">
        <v>777</v>
      </c>
      <c r="D121" s="307"/>
      <c r="E121" s="307"/>
    </row>
    <row r="122" spans="1:5" ht="12.75" customHeight="1">
      <c r="A122" s="59"/>
      <c r="B122" s="106" t="s">
        <v>1253</v>
      </c>
      <c r="C122" s="112">
        <v>778</v>
      </c>
      <c r="D122" s="21"/>
      <c r="E122" s="21"/>
    </row>
    <row r="123" spans="1:5" ht="12.75" customHeight="1">
      <c r="A123" s="59"/>
      <c r="B123" s="106" t="s">
        <v>1257</v>
      </c>
      <c r="C123" s="112">
        <v>671</v>
      </c>
      <c r="D123" s="21"/>
      <c r="E123" s="21"/>
    </row>
    <row r="124" spans="1:5" ht="12.75" customHeight="1">
      <c r="A124" s="59"/>
      <c r="B124" s="106" t="s">
        <v>1258</v>
      </c>
      <c r="C124" s="112">
        <v>672</v>
      </c>
      <c r="D124" s="21"/>
      <c r="E124" s="21"/>
    </row>
    <row r="125" spans="1:5" ht="12.75" customHeight="1">
      <c r="A125" s="59"/>
      <c r="B125" s="106" t="s">
        <v>1259</v>
      </c>
      <c r="C125" s="112">
        <v>673</v>
      </c>
      <c r="D125" s="21"/>
      <c r="E125" s="21"/>
    </row>
    <row r="126" spans="1:5" ht="12.75" customHeight="1">
      <c r="A126" s="59"/>
      <c r="B126" s="106" t="s">
        <v>1260</v>
      </c>
      <c r="C126" s="112">
        <v>677</v>
      </c>
      <c r="D126" s="21"/>
      <c r="E126" s="21"/>
    </row>
    <row r="127" spans="1:5" ht="12.75" customHeight="1" thickBot="1">
      <c r="A127" s="59"/>
      <c r="B127" s="106" t="s">
        <v>1261</v>
      </c>
      <c r="C127" s="112">
        <v>678</v>
      </c>
      <c r="D127" s="21"/>
      <c r="E127" s="21"/>
    </row>
    <row r="128" spans="1:5" ht="13.5" thickBot="1">
      <c r="A128" s="63"/>
      <c r="B128" s="57" t="s">
        <v>1286</v>
      </c>
      <c r="C128" s="111"/>
      <c r="D128" s="366">
        <f>D117+D118+D119+D120+D121+D122-D123-D124-D125-D126-D127</f>
        <v>0</v>
      </c>
      <c r="E128" s="366">
        <f>E117+E118+E119+E120+E121+E122-E123-E124-E125-E126-E127</f>
        <v>0</v>
      </c>
    </row>
    <row r="129" spans="1:5" ht="19.5" customHeight="1" thickBot="1">
      <c r="A129" s="67">
        <v>19</v>
      </c>
      <c r="B129" s="68" t="s">
        <v>1262</v>
      </c>
      <c r="C129" s="57"/>
      <c r="D129" s="392">
        <f>D95+D116-D128</f>
        <v>-398281.8500000004</v>
      </c>
      <c r="E129" s="392">
        <f>E95+E116-E128</f>
        <v>326540</v>
      </c>
    </row>
    <row r="130" spans="1:5" ht="19.5" customHeight="1" thickBot="1">
      <c r="A130" s="67"/>
      <c r="B130" s="68" t="s">
        <v>1263</v>
      </c>
      <c r="C130" s="111"/>
      <c r="D130" s="392">
        <v>0</v>
      </c>
      <c r="E130" s="392">
        <f>(E129+E91)*0.1</f>
        <v>32654</v>
      </c>
    </row>
    <row r="131" spans="1:5" ht="19.5" customHeight="1" thickBot="1">
      <c r="A131" s="133"/>
      <c r="B131" s="130" t="s">
        <v>1264</v>
      </c>
      <c r="C131" s="157">
        <v>121</v>
      </c>
      <c r="D131" s="403">
        <f>D129-D130</f>
        <v>-398281.8500000004</v>
      </c>
      <c r="E131" s="403">
        <f>E129-E130</f>
        <v>293886</v>
      </c>
    </row>
    <row r="132" spans="1:5" ht="19.5" customHeight="1" thickBot="1">
      <c r="A132" s="67"/>
      <c r="B132" s="126" t="s">
        <v>1265</v>
      </c>
      <c r="C132" s="111">
        <v>121</v>
      </c>
      <c r="D132" s="392">
        <f>D131</f>
        <v>-398281.8500000004</v>
      </c>
      <c r="E132" s="393">
        <f>E131</f>
        <v>293886</v>
      </c>
    </row>
    <row r="133" spans="1:5" ht="12.75" customHeight="1">
      <c r="A133" s="119"/>
      <c r="B133" s="141"/>
      <c r="C133" s="142"/>
      <c r="D133" s="372"/>
      <c r="E133" s="372"/>
    </row>
    <row r="134" spans="1:5" ht="12.75" customHeight="1">
      <c r="A134" s="119"/>
      <c r="B134" s="141"/>
      <c r="C134" s="142"/>
      <c r="D134" s="372"/>
      <c r="E134" s="372"/>
    </row>
    <row r="135" spans="1:5" ht="12.75" customHeight="1">
      <c r="A135" s="119"/>
      <c r="B135" s="141"/>
      <c r="C135" s="142"/>
      <c r="D135" s="372"/>
      <c r="E135" s="372"/>
    </row>
    <row r="136" spans="1:5" ht="12.75" customHeight="1">
      <c r="A136" s="119"/>
      <c r="B136" s="141"/>
      <c r="C136" s="142"/>
      <c r="D136" s="372"/>
      <c r="E136" s="372"/>
    </row>
    <row r="137" spans="1:5" ht="12.75" customHeight="1">
      <c r="A137" s="119"/>
      <c r="B137" s="141"/>
      <c r="C137" s="142"/>
      <c r="D137" s="372"/>
      <c r="E137" s="372"/>
    </row>
    <row r="138" spans="1:5" ht="12.75" customHeight="1">
      <c r="A138" s="119"/>
      <c r="B138" s="141"/>
      <c r="C138" s="142"/>
      <c r="D138" s="372"/>
      <c r="E138" s="372"/>
    </row>
    <row r="139" spans="1:5" ht="12.75" customHeight="1">
      <c r="A139" s="119"/>
      <c r="B139" s="141"/>
      <c r="C139" s="142"/>
      <c r="D139" s="372"/>
      <c r="E139" s="372"/>
    </row>
    <row r="140" spans="1:5" ht="12.75" customHeight="1">
      <c r="A140" s="119"/>
      <c r="B140" s="141"/>
      <c r="C140" s="142"/>
      <c r="D140" s="372"/>
      <c r="E140" s="372"/>
    </row>
    <row r="141" spans="1:5" ht="12.75" customHeight="1">
      <c r="A141" s="119"/>
      <c r="B141" s="141"/>
      <c r="C141" s="142"/>
      <c r="D141" s="372"/>
      <c r="E141" s="372"/>
    </row>
    <row r="142" spans="1:5" ht="12.75" customHeight="1">
      <c r="A142" s="119"/>
      <c r="B142" s="141"/>
      <c r="C142" s="142"/>
      <c r="D142" s="372"/>
      <c r="E142" s="372"/>
    </row>
    <row r="143" spans="1:5" ht="12.75" customHeight="1">
      <c r="A143" s="119"/>
      <c r="B143" s="141"/>
      <c r="C143" s="142"/>
      <c r="D143" s="372"/>
      <c r="E143" s="372"/>
    </row>
    <row r="144" spans="1:5" ht="12.75" customHeight="1">
      <c r="A144" s="119"/>
      <c r="B144" s="141"/>
      <c r="C144" s="142"/>
      <c r="D144" s="372"/>
      <c r="E144" s="372"/>
    </row>
    <row r="145" spans="1:5" ht="12.75" customHeight="1">
      <c r="A145" s="119"/>
      <c r="B145" s="141"/>
      <c r="C145" s="142"/>
      <c r="D145" s="372"/>
      <c r="E145" s="372"/>
    </row>
    <row r="146" spans="1:5" ht="12.75" customHeight="1">
      <c r="A146" s="119"/>
      <c r="B146" s="141"/>
      <c r="C146" s="142"/>
      <c r="D146" s="372"/>
      <c r="E146" s="372"/>
    </row>
    <row r="147" spans="1:5" ht="12.75" customHeight="1">
      <c r="A147" s="119"/>
      <c r="B147" s="141"/>
      <c r="C147" s="142"/>
      <c r="D147" s="372"/>
      <c r="E147" s="372"/>
    </row>
    <row r="148" spans="1:5" ht="12.75" customHeight="1">
      <c r="A148" s="119"/>
      <c r="B148" s="141"/>
      <c r="C148" s="142"/>
      <c r="D148" s="372"/>
      <c r="E148" s="372"/>
    </row>
    <row r="149" spans="1:5" ht="12.75" customHeight="1">
      <c r="A149" s="119"/>
      <c r="B149" s="141"/>
      <c r="C149" s="142"/>
      <c r="D149" s="372"/>
      <c r="E149" s="372"/>
    </row>
    <row r="150" spans="1:5" ht="12.75" customHeight="1">
      <c r="A150" s="119"/>
      <c r="B150" s="141"/>
      <c r="C150" s="142"/>
      <c r="D150" s="372"/>
      <c r="E150" s="372"/>
    </row>
    <row r="151" spans="1:5" ht="12.75" customHeight="1">
      <c r="A151" s="119"/>
      <c r="B151" s="141"/>
      <c r="C151" s="142"/>
      <c r="D151" s="372"/>
      <c r="E151" s="372"/>
    </row>
    <row r="152" spans="1:5" ht="12.75" customHeight="1">
      <c r="A152" s="119"/>
      <c r="B152" s="141"/>
      <c r="C152" s="142"/>
      <c r="D152" s="372"/>
      <c r="E152" s="372"/>
    </row>
    <row r="153" spans="1:5" ht="12.75" customHeight="1">
      <c r="A153" s="119"/>
      <c r="B153" s="141"/>
      <c r="C153" s="142"/>
      <c r="D153" s="372"/>
      <c r="E153" s="372"/>
    </row>
    <row r="154" spans="1:5" ht="12.75" customHeight="1">
      <c r="A154" s="119"/>
      <c r="B154" s="141"/>
      <c r="C154" s="142"/>
      <c r="D154" s="372"/>
      <c r="E154" s="372"/>
    </row>
    <row r="155" spans="1:5" ht="12.75" customHeight="1">
      <c r="A155" s="119"/>
      <c r="B155" s="141"/>
      <c r="C155" s="142"/>
      <c r="D155" s="372"/>
      <c r="E155" s="372"/>
    </row>
    <row r="156" spans="1:5" ht="12.75" customHeight="1">
      <c r="A156" s="119"/>
      <c r="B156" s="141"/>
      <c r="C156" s="142"/>
      <c r="D156" s="372"/>
      <c r="E156" s="372"/>
    </row>
    <row r="157" spans="1:5" ht="12.75" customHeight="1">
      <c r="A157" s="119"/>
      <c r="B157" s="141"/>
      <c r="C157" s="142"/>
      <c r="D157" s="372"/>
      <c r="E157" s="372"/>
    </row>
    <row r="158" spans="1:5" ht="12.75" customHeight="1">
      <c r="A158" s="119"/>
      <c r="B158" s="141"/>
      <c r="C158" s="142"/>
      <c r="D158" s="372"/>
      <c r="E158" s="372"/>
    </row>
    <row r="159" spans="1:5" ht="12.75" customHeight="1">
      <c r="A159" s="119"/>
      <c r="B159" s="141"/>
      <c r="C159" s="142"/>
      <c r="D159" s="372"/>
      <c r="E159" s="372"/>
    </row>
    <row r="160" spans="1:5" ht="12.75" customHeight="1">
      <c r="A160" s="119"/>
      <c r="B160" s="141"/>
      <c r="C160" s="142"/>
      <c r="D160" s="372"/>
      <c r="E160" s="372"/>
    </row>
    <row r="161" spans="1:5" ht="12.75" customHeight="1">
      <c r="A161" s="119"/>
      <c r="B161" s="141"/>
      <c r="C161" s="142"/>
      <c r="D161" s="372"/>
      <c r="E161" s="372"/>
    </row>
    <row r="162" spans="1:5" ht="12.75" customHeight="1">
      <c r="A162" s="119"/>
      <c r="B162" s="141"/>
      <c r="C162" s="142"/>
      <c r="D162" s="372"/>
      <c r="E162" s="372"/>
    </row>
    <row r="163" spans="1:5" ht="12.75" customHeight="1">
      <c r="A163" s="119"/>
      <c r="B163" s="141"/>
      <c r="C163" s="142"/>
      <c r="D163" s="372"/>
      <c r="E163" s="372"/>
    </row>
    <row r="164" spans="1:5" ht="12.75">
      <c r="A164" s="119"/>
      <c r="B164" s="141"/>
      <c r="C164" s="142"/>
      <c r="D164" s="372"/>
      <c r="E164" s="372"/>
    </row>
    <row r="165" spans="1:5" ht="12.75">
      <c r="A165" s="119"/>
      <c r="B165" s="141"/>
      <c r="C165" s="142"/>
      <c r="D165" s="372"/>
      <c r="E165" s="372"/>
    </row>
    <row r="166" spans="1:5" ht="12.75">
      <c r="A166" s="119"/>
      <c r="B166" s="141"/>
      <c r="C166" s="142"/>
      <c r="D166" s="372"/>
      <c r="E166" s="372"/>
    </row>
    <row r="167" spans="1:5" ht="12.75">
      <c r="A167" s="119"/>
      <c r="B167" s="141"/>
      <c r="C167" s="142"/>
      <c r="D167" s="372"/>
      <c r="E167" s="372"/>
    </row>
    <row r="168" spans="1:5" ht="12.75">
      <c r="A168" s="119"/>
      <c r="B168" s="141"/>
      <c r="C168" s="142"/>
      <c r="D168" s="372"/>
      <c r="E168" s="372"/>
    </row>
    <row r="169" spans="1:5" ht="12.75">
      <c r="A169" s="119"/>
      <c r="B169" s="141"/>
      <c r="C169" s="142"/>
      <c r="D169" s="372"/>
      <c r="E169" s="372"/>
    </row>
    <row r="170" spans="1:5" ht="12.75">
      <c r="A170" s="119"/>
      <c r="B170" s="141"/>
      <c r="C170" s="142"/>
      <c r="D170" s="372"/>
      <c r="E170" s="372"/>
    </row>
    <row r="171" spans="1:5" ht="12.75">
      <c r="A171" s="119"/>
      <c r="B171" s="141"/>
      <c r="C171" s="142"/>
      <c r="D171" s="372"/>
      <c r="E171" s="372"/>
    </row>
    <row r="172" spans="1:5" ht="12.75">
      <c r="A172" s="119"/>
      <c r="B172" s="141"/>
      <c r="C172" s="142"/>
      <c r="D172" s="372"/>
      <c r="E172" s="372"/>
    </row>
    <row r="173" spans="1:5" ht="12.75">
      <c r="A173" s="119"/>
      <c r="B173" s="141"/>
      <c r="C173" s="142"/>
      <c r="D173" s="372"/>
      <c r="E173" s="372"/>
    </row>
    <row r="174" spans="1:5" ht="12.75">
      <c r="A174" s="119"/>
      <c r="B174" s="141"/>
      <c r="C174" s="142"/>
      <c r="D174" s="372"/>
      <c r="E174" s="372"/>
    </row>
    <row r="175" spans="1:5" ht="12.75">
      <c r="A175" s="119"/>
      <c r="B175" s="141"/>
      <c r="C175" s="142"/>
      <c r="D175" s="372"/>
      <c r="E175" s="372"/>
    </row>
    <row r="176" spans="1:5" ht="12.75">
      <c r="A176" s="119"/>
      <c r="B176" s="141"/>
      <c r="C176" s="142"/>
      <c r="D176" s="372"/>
      <c r="E176" s="372"/>
    </row>
    <row r="177" spans="1:5" ht="12.75">
      <c r="A177" s="119"/>
      <c r="B177" s="141"/>
      <c r="C177" s="142"/>
      <c r="D177" s="372"/>
      <c r="E177" s="372"/>
    </row>
    <row r="178" spans="1:5" ht="12.75">
      <c r="A178" s="119"/>
      <c r="B178" s="141"/>
      <c r="C178" s="142"/>
      <c r="D178" s="372"/>
      <c r="E178" s="372"/>
    </row>
    <row r="179" spans="1:5" ht="12.75">
      <c r="A179" s="119"/>
      <c r="B179" s="141"/>
      <c r="C179" s="142"/>
      <c r="D179" s="372"/>
      <c r="E179" s="372"/>
    </row>
    <row r="180" spans="1:5" ht="12.75">
      <c r="A180" s="119"/>
      <c r="B180" s="141"/>
      <c r="C180" s="142"/>
      <c r="D180" s="372"/>
      <c r="E180" s="372"/>
    </row>
    <row r="181" spans="1:5" ht="12.75">
      <c r="A181" s="119"/>
      <c r="B181" s="141"/>
      <c r="C181" s="142"/>
      <c r="D181" s="372"/>
      <c r="E181" s="372"/>
    </row>
    <row r="182" spans="1:5" ht="12.75">
      <c r="A182" s="119"/>
      <c r="B182" s="141"/>
      <c r="C182" s="142"/>
      <c r="D182" s="372"/>
      <c r="E182" s="372"/>
    </row>
    <row r="183" spans="1:5" ht="12.75">
      <c r="A183" s="119"/>
      <c r="B183" s="141"/>
      <c r="C183" s="142"/>
      <c r="D183" s="372"/>
      <c r="E183" s="372"/>
    </row>
    <row r="184" spans="1:5" ht="12.75">
      <c r="A184" s="119"/>
      <c r="B184" s="141"/>
      <c r="C184" s="142"/>
      <c r="D184" s="372"/>
      <c r="E184" s="372"/>
    </row>
    <row r="185" spans="1:5" ht="12.75">
      <c r="A185" s="119"/>
      <c r="B185" s="141"/>
      <c r="C185" s="142"/>
      <c r="D185" s="372"/>
      <c r="E185" s="372"/>
    </row>
    <row r="186" spans="1:5" ht="12.75">
      <c r="A186" s="119"/>
      <c r="B186" s="141"/>
      <c r="C186" s="142"/>
      <c r="D186" s="372"/>
      <c r="E186" s="372"/>
    </row>
    <row r="187" spans="1:5" ht="12.75">
      <c r="A187" s="119"/>
      <c r="B187" s="141"/>
      <c r="C187" s="142"/>
      <c r="D187" s="372"/>
      <c r="E187" s="372"/>
    </row>
    <row r="188" spans="1:5" ht="12.75">
      <c r="A188" s="119"/>
      <c r="B188" s="141"/>
      <c r="C188" s="142"/>
      <c r="D188" s="372"/>
      <c r="E188" s="372"/>
    </row>
    <row r="189" spans="1:5" ht="12.75">
      <c r="A189" s="119"/>
      <c r="B189" s="141"/>
      <c r="C189" s="142"/>
      <c r="D189" s="372"/>
      <c r="E189" s="372"/>
    </row>
    <row r="190" spans="1:5" ht="12.75">
      <c r="A190" s="119"/>
      <c r="B190" s="141"/>
      <c r="C190" s="142"/>
      <c r="D190" s="372"/>
      <c r="E190" s="372"/>
    </row>
    <row r="191" spans="1:5" ht="12.75">
      <c r="A191" s="119"/>
      <c r="B191" s="119"/>
      <c r="C191" s="142"/>
      <c r="D191" s="372"/>
      <c r="E191" s="372"/>
    </row>
    <row r="192" spans="1:5" ht="12.75">
      <c r="A192" s="119"/>
      <c r="B192" s="119"/>
      <c r="C192" s="142"/>
      <c r="D192" s="372"/>
      <c r="E192" s="372"/>
    </row>
    <row r="193" spans="1:5" ht="12.75">
      <c r="A193" s="119"/>
      <c r="B193" s="119"/>
      <c r="C193" s="142"/>
      <c r="D193" s="372"/>
      <c r="E193" s="372"/>
    </row>
    <row r="194" spans="1:5" ht="12.75">
      <c r="A194" s="119"/>
      <c r="B194" s="119"/>
      <c r="C194" s="142"/>
      <c r="D194" s="372"/>
      <c r="E194" s="372"/>
    </row>
    <row r="195" spans="1:5" ht="12.75">
      <c r="A195" s="4"/>
      <c r="B195" s="4"/>
      <c r="C195" s="142"/>
      <c r="D195" s="373"/>
      <c r="E195" s="373"/>
    </row>
    <row r="196" spans="1:5" ht="12.75">
      <c r="A196" s="4"/>
      <c r="B196" s="4"/>
      <c r="C196" s="142"/>
      <c r="D196" s="373"/>
      <c r="E196" s="373"/>
    </row>
    <row r="197" spans="1:5" ht="12.75">
      <c r="A197" s="4"/>
      <c r="B197" s="4"/>
      <c r="C197" s="142"/>
      <c r="D197" s="373"/>
      <c r="E197" s="373"/>
    </row>
    <row r="198" spans="1:5" ht="12.75">
      <c r="A198" s="4"/>
      <c r="B198" s="4"/>
      <c r="C198" s="142"/>
      <c r="D198" s="373"/>
      <c r="E198" s="373"/>
    </row>
    <row r="199" spans="1:5" ht="12.75">
      <c r="A199" s="4"/>
      <c r="B199" s="4"/>
      <c r="C199" s="142"/>
      <c r="D199" s="373"/>
      <c r="E199" s="373"/>
    </row>
    <row r="200" spans="1:5" ht="12.75">
      <c r="A200" s="4"/>
      <c r="B200" s="4"/>
      <c r="C200" s="142"/>
      <c r="D200" s="373"/>
      <c r="E200" s="373"/>
    </row>
  </sheetData>
  <sheetProtection/>
  <printOptions horizontalCentered="1" verticalCentered="1"/>
  <pageMargins left="0.17" right="0.17" top="0.18" bottom="0.17" header="0.17" footer="0.17"/>
  <pageSetup horizontalDpi="300" verticalDpi="300" orientation="portrait" r:id="rId1"/>
  <rowBreaks count="2" manualBreakCount="2">
    <brk id="50" max="4" man="1"/>
    <brk id="9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506" customWidth="1"/>
    <col min="2" max="2" width="44.28125" style="506" customWidth="1"/>
    <col min="3" max="3" width="15.00390625" style="568" customWidth="1"/>
    <col min="4" max="4" width="16.140625" style="526" customWidth="1"/>
    <col min="5" max="5" width="16.57421875" style="526" customWidth="1"/>
    <col min="6" max="16384" width="9.140625" style="506" customWidth="1"/>
  </cols>
  <sheetData>
    <row r="1" spans="1:5" s="530" customFormat="1" ht="25.5">
      <c r="A1" s="527" t="s">
        <v>237</v>
      </c>
      <c r="B1" s="528" t="s">
        <v>238</v>
      </c>
      <c r="C1" s="527" t="s">
        <v>537</v>
      </c>
      <c r="D1" s="529" t="s">
        <v>231</v>
      </c>
      <c r="E1" s="529" t="s">
        <v>232</v>
      </c>
    </row>
    <row r="2" spans="1:5" ht="13.5" customHeight="1">
      <c r="A2" s="531"/>
      <c r="B2" s="531"/>
      <c r="C2" s="532"/>
      <c r="D2" s="533"/>
      <c r="E2" s="533"/>
    </row>
    <row r="3" spans="1:5" s="537" customFormat="1" ht="13.5" customHeight="1">
      <c r="A3" s="534" t="s">
        <v>233</v>
      </c>
      <c r="B3" s="535" t="s">
        <v>242</v>
      </c>
      <c r="C3" s="534"/>
      <c r="D3" s="536"/>
      <c r="E3" s="536"/>
    </row>
    <row r="4" spans="1:5" ht="13.5" customHeight="1">
      <c r="A4" s="538"/>
      <c r="B4" s="539"/>
      <c r="C4" s="540"/>
      <c r="D4" s="541"/>
      <c r="E4" s="541"/>
    </row>
    <row r="5" spans="1:5" ht="13.5" customHeight="1">
      <c r="A5" s="499">
        <v>1</v>
      </c>
      <c r="B5" s="503" t="s">
        <v>492</v>
      </c>
      <c r="C5" s="499"/>
      <c r="D5" s="542">
        <f>SUM(D6:D7)</f>
        <v>24220.27000000002</v>
      </c>
      <c r="E5" s="542">
        <f>SUM(E6:E7)</f>
        <v>50211.03</v>
      </c>
    </row>
    <row r="6" spans="1:5" ht="13.5" customHeight="1">
      <c r="A6" s="499"/>
      <c r="B6" s="510" t="s">
        <v>704</v>
      </c>
      <c r="C6" s="499"/>
      <c r="D6" s="543">
        <v>14901.500000000466</v>
      </c>
      <c r="E6" s="543">
        <v>36197.28</v>
      </c>
    </row>
    <row r="7" spans="1:5" ht="13.5" customHeight="1">
      <c r="A7" s="499"/>
      <c r="B7" s="510" t="s">
        <v>707</v>
      </c>
      <c r="C7" s="499"/>
      <c r="D7" s="543">
        <v>9318.769999999553</v>
      </c>
      <c r="E7" s="543">
        <v>14013.75</v>
      </c>
    </row>
    <row r="8" spans="1:5" ht="13.5" customHeight="1">
      <c r="A8" s="499">
        <v>2</v>
      </c>
      <c r="B8" s="544" t="s">
        <v>493</v>
      </c>
      <c r="C8" s="545"/>
      <c r="D8" s="546"/>
      <c r="E8" s="546"/>
    </row>
    <row r="9" spans="1:5" ht="13.5" customHeight="1">
      <c r="A9" s="547" t="s">
        <v>243</v>
      </c>
      <c r="B9" s="538" t="s">
        <v>244</v>
      </c>
      <c r="C9" s="548"/>
      <c r="D9" s="546"/>
      <c r="E9" s="546"/>
    </row>
    <row r="10" spans="1:5" ht="13.5" customHeight="1">
      <c r="A10" s="547" t="s">
        <v>245</v>
      </c>
      <c r="B10" s="538" t="s">
        <v>494</v>
      </c>
      <c r="C10" s="548"/>
      <c r="D10" s="546"/>
      <c r="E10" s="546"/>
    </row>
    <row r="11" spans="1:5" s="513" customFormat="1" ht="13.5" customHeight="1">
      <c r="A11" s="503"/>
      <c r="B11" s="549" t="s">
        <v>466</v>
      </c>
      <c r="C11" s="550"/>
      <c r="D11" s="508">
        <f>SUM(D9:D10)</f>
        <v>0</v>
      </c>
      <c r="E11" s="508">
        <f>SUM(E9:E10)</f>
        <v>0</v>
      </c>
    </row>
    <row r="12" spans="1:5" ht="13.5" customHeight="1">
      <c r="A12" s="499">
        <v>3</v>
      </c>
      <c r="B12" s="544" t="s">
        <v>495</v>
      </c>
      <c r="C12" s="545"/>
      <c r="D12" s="542"/>
      <c r="E12" s="542"/>
    </row>
    <row r="13" spans="1:5" ht="13.5" customHeight="1">
      <c r="A13" s="547" t="s">
        <v>243</v>
      </c>
      <c r="B13" s="551" t="s">
        <v>496</v>
      </c>
      <c r="C13" s="552"/>
      <c r="D13" s="543">
        <v>647945.6</v>
      </c>
      <c r="E13" s="543">
        <v>610245.6</v>
      </c>
    </row>
    <row r="14" spans="1:5" ht="13.5" customHeight="1">
      <c r="A14" s="547" t="s">
        <v>245</v>
      </c>
      <c r="B14" s="551" t="s">
        <v>497</v>
      </c>
      <c r="C14" s="548" t="s">
        <v>1255</v>
      </c>
      <c r="D14" s="543">
        <v>53007.2041</v>
      </c>
      <c r="E14" s="543">
        <v>81989.43</v>
      </c>
    </row>
    <row r="15" spans="1:5" ht="13.5" customHeight="1">
      <c r="A15" s="547" t="s">
        <v>247</v>
      </c>
      <c r="B15" s="538" t="s">
        <v>498</v>
      </c>
      <c r="C15" s="548" t="s">
        <v>558</v>
      </c>
      <c r="D15" s="543">
        <v>19807.387333333376</v>
      </c>
      <c r="E15" s="543"/>
    </row>
    <row r="16" spans="1:5" ht="13.5" customHeight="1">
      <c r="A16" s="547" t="s">
        <v>248</v>
      </c>
      <c r="B16" s="538" t="s">
        <v>499</v>
      </c>
      <c r="C16" s="548"/>
      <c r="D16" s="543">
        <v>2200</v>
      </c>
      <c r="E16" s="543">
        <v>131600</v>
      </c>
    </row>
    <row r="17" spans="1:5" s="513" customFormat="1" ht="13.5" customHeight="1">
      <c r="A17" s="503"/>
      <c r="B17" s="549" t="s">
        <v>467</v>
      </c>
      <c r="C17" s="550"/>
      <c r="D17" s="508">
        <f>SUM(D13:D16)</f>
        <v>722960.1914333333</v>
      </c>
      <c r="E17" s="508">
        <f>SUM(E13:E16)</f>
        <v>823835.03</v>
      </c>
    </row>
    <row r="18" spans="1:5" ht="13.5" customHeight="1">
      <c r="A18" s="499">
        <v>4</v>
      </c>
      <c r="B18" s="503" t="s">
        <v>249</v>
      </c>
      <c r="C18" s="499"/>
      <c r="D18" s="546"/>
      <c r="E18" s="546"/>
    </row>
    <row r="19" spans="1:5" ht="13.5" customHeight="1">
      <c r="A19" s="547" t="s">
        <v>243</v>
      </c>
      <c r="B19" s="538" t="s">
        <v>500</v>
      </c>
      <c r="C19" s="548"/>
      <c r="D19" s="546"/>
      <c r="E19" s="546"/>
    </row>
    <row r="20" spans="1:5" ht="13.5" customHeight="1">
      <c r="A20" s="547" t="s">
        <v>245</v>
      </c>
      <c r="B20" s="551" t="s">
        <v>501</v>
      </c>
      <c r="C20" s="552"/>
      <c r="D20" s="541"/>
      <c r="E20" s="541"/>
    </row>
    <row r="21" spans="1:5" ht="13.5" customHeight="1">
      <c r="A21" s="547" t="s">
        <v>247</v>
      </c>
      <c r="B21" s="538" t="s">
        <v>502</v>
      </c>
      <c r="C21" s="548"/>
      <c r="D21" s="546"/>
      <c r="E21" s="546"/>
    </row>
    <row r="22" spans="1:5" ht="13.5" customHeight="1">
      <c r="A22" s="553" t="s">
        <v>250</v>
      </c>
      <c r="B22" s="538" t="s">
        <v>503</v>
      </c>
      <c r="C22" s="548"/>
      <c r="D22" s="546">
        <v>12661780.16</v>
      </c>
      <c r="E22" s="546">
        <v>10956682.49</v>
      </c>
    </row>
    <row r="23" spans="1:5" ht="13.5" customHeight="1">
      <c r="A23" s="547" t="s">
        <v>248</v>
      </c>
      <c r="B23" s="538" t="s">
        <v>504</v>
      </c>
      <c r="C23" s="548"/>
      <c r="D23" s="546"/>
      <c r="E23" s="546"/>
    </row>
    <row r="24" spans="1:5" s="513" customFormat="1" ht="13.5" customHeight="1">
      <c r="A24" s="503"/>
      <c r="B24" s="549" t="s">
        <v>468</v>
      </c>
      <c r="C24" s="550"/>
      <c r="D24" s="508">
        <f>SUM(D19:D23)</f>
        <v>12661780.16</v>
      </c>
      <c r="E24" s="508">
        <f>SUM(E19:E23)</f>
        <v>10956682.49</v>
      </c>
    </row>
    <row r="25" spans="1:5" s="537" customFormat="1" ht="13.5" customHeight="1">
      <c r="A25" s="534">
        <v>5</v>
      </c>
      <c r="B25" s="535" t="s">
        <v>252</v>
      </c>
      <c r="C25" s="534"/>
      <c r="D25" s="536"/>
      <c r="E25" s="536"/>
    </row>
    <row r="26" spans="1:5" s="537" customFormat="1" ht="13.5" customHeight="1">
      <c r="A26" s="534">
        <v>6</v>
      </c>
      <c r="B26" s="535" t="s">
        <v>505</v>
      </c>
      <c r="C26" s="534"/>
      <c r="D26" s="536"/>
      <c r="E26" s="536"/>
    </row>
    <row r="27" spans="1:5" s="537" customFormat="1" ht="13.5" customHeight="1">
      <c r="A27" s="534">
        <v>7</v>
      </c>
      <c r="B27" s="535" t="s">
        <v>506</v>
      </c>
      <c r="C27" s="534"/>
      <c r="D27" s="554"/>
      <c r="E27" s="554"/>
    </row>
    <row r="28" spans="1:5" s="537" customFormat="1" ht="19.5" customHeight="1">
      <c r="A28" s="555"/>
      <c r="B28" s="535" t="s">
        <v>471</v>
      </c>
      <c r="C28" s="534"/>
      <c r="D28" s="536">
        <f>D5+D11+D17+D24+D25+D26+D27</f>
        <v>13408960.621433333</v>
      </c>
      <c r="E28" s="536">
        <f>E5+E11+E17+E24+E25+E26+E27</f>
        <v>11830728.55</v>
      </c>
    </row>
    <row r="29" spans="1:5" s="530" customFormat="1" ht="13.5" customHeight="1">
      <c r="A29" s="499" t="s">
        <v>234</v>
      </c>
      <c r="B29" s="503" t="s">
        <v>253</v>
      </c>
      <c r="C29" s="499"/>
      <c r="D29" s="511"/>
      <c r="E29" s="511"/>
    </row>
    <row r="30" spans="1:5" ht="13.5" customHeight="1">
      <c r="A30" s="538"/>
      <c r="B30" s="538"/>
      <c r="C30" s="548"/>
      <c r="D30" s="546"/>
      <c r="E30" s="546"/>
    </row>
    <row r="31" spans="1:5" s="530" customFormat="1" ht="13.5" customHeight="1">
      <c r="A31" s="499">
        <v>1</v>
      </c>
      <c r="B31" s="503" t="s">
        <v>254</v>
      </c>
      <c r="C31" s="499"/>
      <c r="D31" s="511"/>
      <c r="E31" s="511"/>
    </row>
    <row r="32" spans="1:5" ht="13.5" customHeight="1">
      <c r="A32" s="547" t="s">
        <v>243</v>
      </c>
      <c r="B32" s="551" t="s">
        <v>507</v>
      </c>
      <c r="C32" s="552"/>
      <c r="D32" s="541"/>
      <c r="E32" s="541"/>
    </row>
    <row r="33" spans="1:5" ht="13.5" customHeight="1">
      <c r="A33" s="547" t="s">
        <v>245</v>
      </c>
      <c r="B33" s="556" t="s">
        <v>508</v>
      </c>
      <c r="C33" s="548"/>
      <c r="D33" s="546"/>
      <c r="E33" s="546"/>
    </row>
    <row r="34" spans="1:5" ht="13.5" customHeight="1">
      <c r="A34" s="547" t="s">
        <v>247</v>
      </c>
      <c r="B34" s="538" t="s">
        <v>509</v>
      </c>
      <c r="C34" s="548"/>
      <c r="D34" s="546"/>
      <c r="E34" s="546"/>
    </row>
    <row r="35" spans="1:5" ht="13.5" customHeight="1">
      <c r="A35" s="553" t="s">
        <v>250</v>
      </c>
      <c r="B35" s="538" t="s">
        <v>510</v>
      </c>
      <c r="C35" s="548"/>
      <c r="D35" s="546"/>
      <c r="E35" s="546"/>
    </row>
    <row r="36" spans="1:5" s="513" customFormat="1" ht="13.5" customHeight="1">
      <c r="A36" s="503"/>
      <c r="B36" s="549" t="s">
        <v>469</v>
      </c>
      <c r="C36" s="550"/>
      <c r="D36" s="508">
        <f>SUM(D32:D35)</f>
        <v>0</v>
      </c>
      <c r="E36" s="508">
        <f>SUM(E32:E35)</f>
        <v>0</v>
      </c>
    </row>
    <row r="37" spans="1:5" s="530" customFormat="1" ht="13.5" customHeight="1">
      <c r="A37" s="499">
        <v>2</v>
      </c>
      <c r="B37" s="503" t="s">
        <v>255</v>
      </c>
      <c r="C37" s="499"/>
      <c r="D37" s="511"/>
      <c r="E37" s="511"/>
    </row>
    <row r="38" spans="1:5" ht="13.5" customHeight="1">
      <c r="A38" s="547" t="s">
        <v>243</v>
      </c>
      <c r="B38" s="538" t="s">
        <v>256</v>
      </c>
      <c r="C38" s="548"/>
      <c r="D38" s="546"/>
      <c r="E38" s="546"/>
    </row>
    <row r="39" spans="1:5" ht="13.5" customHeight="1">
      <c r="A39" s="547" t="s">
        <v>245</v>
      </c>
      <c r="B39" s="551" t="s">
        <v>511</v>
      </c>
      <c r="C39" s="552"/>
      <c r="D39" s="546"/>
      <c r="E39" s="546"/>
    </row>
    <row r="40" spans="1:5" ht="13.5" customHeight="1">
      <c r="A40" s="547" t="s">
        <v>247</v>
      </c>
      <c r="B40" s="551" t="s">
        <v>465</v>
      </c>
      <c r="C40" s="552"/>
      <c r="D40" s="546">
        <v>61671</v>
      </c>
      <c r="E40" s="546">
        <v>61671</v>
      </c>
    </row>
    <row r="41" spans="1:5" ht="13.5" customHeight="1">
      <c r="A41" s="553" t="s">
        <v>250</v>
      </c>
      <c r="B41" s="551" t="s">
        <v>513</v>
      </c>
      <c r="C41" s="552"/>
      <c r="D41" s="546"/>
      <c r="E41" s="546"/>
    </row>
    <row r="42" spans="1:5" s="513" customFormat="1" ht="13.5" customHeight="1">
      <c r="A42" s="503"/>
      <c r="B42" s="549" t="s">
        <v>466</v>
      </c>
      <c r="C42" s="550"/>
      <c r="D42" s="508">
        <f>SUM(D38:D41)</f>
        <v>61671</v>
      </c>
      <c r="E42" s="508">
        <f>SUM(E38:E41)</f>
        <v>61671</v>
      </c>
    </row>
    <row r="43" spans="1:5" s="530" customFormat="1" ht="13.5" customHeight="1">
      <c r="A43" s="499">
        <v>3</v>
      </c>
      <c r="B43" s="503" t="s">
        <v>257</v>
      </c>
      <c r="C43" s="499"/>
      <c r="D43" s="511"/>
      <c r="E43" s="511"/>
    </row>
    <row r="44" spans="1:5" s="530" customFormat="1" ht="13.5" customHeight="1">
      <c r="A44" s="499">
        <v>4</v>
      </c>
      <c r="B44" s="503" t="s">
        <v>258</v>
      </c>
      <c r="C44" s="499"/>
      <c r="D44" s="511"/>
      <c r="E44" s="511"/>
    </row>
    <row r="45" spans="1:5" s="557" customFormat="1" ht="13.5" customHeight="1">
      <c r="A45" s="547" t="s">
        <v>243</v>
      </c>
      <c r="B45" s="538" t="s">
        <v>514</v>
      </c>
      <c r="C45" s="548"/>
      <c r="D45" s="546"/>
      <c r="E45" s="546"/>
    </row>
    <row r="46" spans="1:5" s="557" customFormat="1" ht="13.5" customHeight="1">
      <c r="A46" s="547" t="s">
        <v>245</v>
      </c>
      <c r="B46" s="538" t="s">
        <v>259</v>
      </c>
      <c r="C46" s="548"/>
      <c r="D46" s="546"/>
      <c r="E46" s="546"/>
    </row>
    <row r="47" spans="1:5" s="557" customFormat="1" ht="13.5" customHeight="1">
      <c r="A47" s="547" t="s">
        <v>247</v>
      </c>
      <c r="B47" s="538" t="s">
        <v>512</v>
      </c>
      <c r="C47" s="548"/>
      <c r="D47" s="546"/>
      <c r="E47" s="546"/>
    </row>
    <row r="48" spans="1:5" s="513" customFormat="1" ht="13.5" customHeight="1">
      <c r="A48" s="503"/>
      <c r="B48" s="549" t="s">
        <v>246</v>
      </c>
      <c r="C48" s="550"/>
      <c r="D48" s="508">
        <f>SUM(D45:D47)</f>
        <v>0</v>
      </c>
      <c r="E48" s="508">
        <f>SUM(E45:E47)</f>
        <v>0</v>
      </c>
    </row>
    <row r="49" spans="1:5" s="530" customFormat="1" ht="13.5" customHeight="1">
      <c r="A49" s="499">
        <v>5</v>
      </c>
      <c r="B49" s="503" t="s">
        <v>515</v>
      </c>
      <c r="C49" s="499"/>
      <c r="D49" s="511"/>
      <c r="E49" s="511"/>
    </row>
    <row r="50" spans="1:5" s="530" customFormat="1" ht="13.5" customHeight="1">
      <c r="A50" s="499">
        <v>6</v>
      </c>
      <c r="B50" s="503" t="s">
        <v>516</v>
      </c>
      <c r="C50" s="499"/>
      <c r="D50" s="511"/>
      <c r="E50" s="511"/>
    </row>
    <row r="51" spans="1:5" s="530" customFormat="1" ht="20.25" customHeight="1">
      <c r="A51" s="510"/>
      <c r="B51" s="503" t="s">
        <v>470</v>
      </c>
      <c r="C51" s="499"/>
      <c r="D51" s="508">
        <f>D36+D42+D48+D49+D50</f>
        <v>61671</v>
      </c>
      <c r="E51" s="508">
        <f>E36+E42+E48+E49+E50</f>
        <v>61671</v>
      </c>
    </row>
    <row r="52" spans="1:5" ht="13.5" customHeight="1">
      <c r="A52" s="558"/>
      <c r="B52" s="559"/>
      <c r="C52" s="558"/>
      <c r="D52" s="546"/>
      <c r="E52" s="546"/>
    </row>
    <row r="53" spans="1:5" s="561" customFormat="1" ht="20.25" customHeight="1">
      <c r="A53" s="560"/>
      <c r="B53" s="531" t="s">
        <v>517</v>
      </c>
      <c r="C53" s="532"/>
      <c r="D53" s="533">
        <f>D28+D51</f>
        <v>13470631.621433333</v>
      </c>
      <c r="E53" s="533">
        <f>E28+E51</f>
        <v>11892399.55</v>
      </c>
    </row>
    <row r="54" spans="1:5" ht="12.75">
      <c r="A54" s="562"/>
      <c r="B54" s="562"/>
      <c r="C54" s="563"/>
      <c r="D54" s="564"/>
      <c r="E54" s="564"/>
    </row>
    <row r="55" spans="1:5" ht="15">
      <c r="A55" s="565"/>
      <c r="B55" s="565"/>
      <c r="C55" s="566"/>
      <c r="D55" s="567"/>
      <c r="E55" s="567"/>
    </row>
    <row r="56" spans="1:5" ht="15">
      <c r="A56" s="565"/>
      <c r="B56" s="565"/>
      <c r="C56" s="566"/>
      <c r="D56" s="567"/>
      <c r="E56" s="567"/>
    </row>
  </sheetData>
  <sheetProtection/>
  <printOptions horizontalCentered="1" verticalCentered="1"/>
  <pageMargins left="0.25" right="0.25" top="0.25" bottom="0.21" header="0.27" footer="0.21"/>
  <pageSetup horizontalDpi="300" verticalDpi="3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N49"/>
  <sheetViews>
    <sheetView view="pageBreakPreview" zoomScaleSheetLayoutView="100" zoomScalePageLayoutView="0" workbookViewId="0" topLeftCell="A1">
      <selection activeCell="A39" sqref="A39"/>
    </sheetView>
  </sheetViews>
  <sheetFormatPr defaultColWidth="9.140625" defaultRowHeight="12.75"/>
  <cols>
    <col min="1" max="1" width="6.57421875" style="243" customWidth="1"/>
    <col min="2" max="2" width="12.00390625" style="243" customWidth="1"/>
    <col min="3" max="3" width="9.140625" style="243" customWidth="1"/>
    <col min="4" max="4" width="8.7109375" style="243" customWidth="1"/>
    <col min="5" max="5" width="3.140625" style="243" customWidth="1"/>
    <col min="6" max="6" width="11.140625" style="243" customWidth="1"/>
    <col min="7" max="7" width="4.8515625" style="243" customWidth="1"/>
    <col min="8" max="8" width="3.57421875" style="243" customWidth="1"/>
    <col min="9" max="9" width="15.7109375" style="243" customWidth="1"/>
    <col min="10" max="10" width="3.57421875" style="243" customWidth="1"/>
    <col min="11" max="11" width="15.7109375" style="243" customWidth="1"/>
    <col min="12" max="12" width="4.57421875" style="243" customWidth="1"/>
    <col min="13" max="13" width="12.421875" style="243" bestFit="1" customWidth="1"/>
    <col min="14" max="14" width="9.57421875" style="243" bestFit="1" customWidth="1"/>
    <col min="15" max="16384" width="9.140625" style="243" customWidth="1"/>
  </cols>
  <sheetData>
    <row r="1" spans="7:10" s="239" customFormat="1" ht="9.75" customHeight="1">
      <c r="G1" s="156"/>
      <c r="H1" s="156"/>
      <c r="I1" s="156"/>
      <c r="J1" s="156"/>
    </row>
    <row r="2" spans="1:11" ht="14.25" customHeight="1">
      <c r="A2" s="240" t="s">
        <v>1287</v>
      </c>
      <c r="B2" s="240"/>
      <c r="C2" s="240"/>
      <c r="D2" s="241"/>
      <c r="E2" s="241"/>
      <c r="F2" s="241"/>
      <c r="G2" s="242"/>
      <c r="H2" s="762" t="s">
        <v>1288</v>
      </c>
      <c r="I2" s="763"/>
      <c r="J2" s="763"/>
      <c r="K2" s="764"/>
    </row>
    <row r="3" spans="1:11" ht="15">
      <c r="A3" s="240" t="s">
        <v>1289</v>
      </c>
      <c r="B3" s="240"/>
      <c r="C3" s="240"/>
      <c r="D3" s="241"/>
      <c r="E3" s="241"/>
      <c r="F3" s="241"/>
      <c r="G3" s="244"/>
      <c r="H3" s="765" t="s">
        <v>1290</v>
      </c>
      <c r="I3" s="766"/>
      <c r="J3" s="766"/>
      <c r="K3" s="767"/>
    </row>
    <row r="4" spans="1:11" ht="13.5" customHeight="1" thickBot="1">
      <c r="A4" s="753"/>
      <c r="B4" s="753"/>
      <c r="C4" s="241"/>
      <c r="D4" s="241"/>
      <c r="E4" s="241"/>
      <c r="F4" s="241"/>
      <c r="G4" s="244"/>
      <c r="H4" s="246"/>
      <c r="I4" s="247"/>
      <c r="J4" s="247"/>
      <c r="K4" s="248"/>
    </row>
    <row r="5" spans="1:10" ht="9" customHeight="1" hidden="1">
      <c r="A5" s="753"/>
      <c r="B5" s="753"/>
      <c r="G5" s="244"/>
      <c r="H5" s="244"/>
      <c r="I5" s="244"/>
      <c r="J5" s="244"/>
    </row>
    <row r="6" spans="1:2" ht="0.75" customHeight="1" hidden="1">
      <c r="A6" s="753"/>
      <c r="B6" s="753"/>
    </row>
    <row r="7" spans="1:11" ht="15.75" customHeight="1">
      <c r="A7" s="753"/>
      <c r="B7" s="753"/>
      <c r="C7" s="770" t="s">
        <v>1291</v>
      </c>
      <c r="D7" s="771"/>
      <c r="E7" s="249"/>
      <c r="F7" s="768" t="s">
        <v>1292</v>
      </c>
      <c r="G7" s="769"/>
      <c r="H7" s="250"/>
      <c r="I7" s="251"/>
      <c r="J7" s="250"/>
      <c r="K7" s="252"/>
    </row>
    <row r="8" spans="1:11" ht="18" customHeight="1" thickBot="1">
      <c r="A8" s="753"/>
      <c r="B8" s="753"/>
      <c r="C8" s="775"/>
      <c r="D8" s="776"/>
      <c r="E8" s="253"/>
      <c r="F8" s="254"/>
      <c r="G8" s="255"/>
      <c r="H8" s="256"/>
      <c r="I8" s="256"/>
      <c r="J8" s="256"/>
      <c r="K8" s="257"/>
    </row>
    <row r="9" spans="1:11" ht="25.5" customHeight="1" thickBot="1">
      <c r="A9" s="754"/>
      <c r="B9" s="754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4.25" customHeight="1" thickBot="1">
      <c r="A10" s="755" t="s">
        <v>1293</v>
      </c>
      <c r="B10" s="756"/>
      <c r="C10" s="756"/>
      <c r="D10" s="756"/>
      <c r="E10" s="756"/>
      <c r="F10" s="756"/>
      <c r="G10" s="258"/>
      <c r="H10" s="259" t="s">
        <v>1294</v>
      </c>
      <c r="I10" s="757" t="s">
        <v>1044</v>
      </c>
      <c r="J10" s="758"/>
      <c r="K10" s="759"/>
    </row>
    <row r="11" spans="1:11" ht="12.75">
      <c r="A11" s="760" t="s">
        <v>1295</v>
      </c>
      <c r="B11" s="761"/>
      <c r="C11" s="761"/>
      <c r="D11" s="761"/>
      <c r="E11" s="761"/>
      <c r="F11" s="761"/>
      <c r="G11" s="244"/>
      <c r="H11" s="260" t="s">
        <v>1296</v>
      </c>
      <c r="I11" s="757" t="s">
        <v>1043</v>
      </c>
      <c r="J11" s="758"/>
      <c r="K11" s="759"/>
    </row>
    <row r="12" spans="1:11" ht="12.75">
      <c r="A12" s="760" t="s">
        <v>1297</v>
      </c>
      <c r="B12" s="761"/>
      <c r="C12" s="761"/>
      <c r="D12" s="761"/>
      <c r="E12" s="761"/>
      <c r="F12" s="761"/>
      <c r="G12" s="244"/>
      <c r="H12" s="260" t="s">
        <v>1298</v>
      </c>
      <c r="I12" s="261"/>
      <c r="J12" s="261"/>
      <c r="K12" s="262"/>
    </row>
    <row r="13" spans="1:11" ht="12.75">
      <c r="A13" s="745" t="s">
        <v>1299</v>
      </c>
      <c r="B13" s="746"/>
      <c r="C13" s="746"/>
      <c r="D13" s="746"/>
      <c r="E13" s="746"/>
      <c r="F13" s="746"/>
      <c r="G13" s="244"/>
      <c r="H13" s="263" t="s">
        <v>1300</v>
      </c>
      <c r="I13" s="772"/>
      <c r="J13" s="773"/>
      <c r="K13" s="774"/>
    </row>
    <row r="14" spans="1:11" ht="12.75">
      <c r="A14" s="745" t="s">
        <v>1301</v>
      </c>
      <c r="B14" s="746"/>
      <c r="C14" s="746"/>
      <c r="D14" s="746"/>
      <c r="E14" s="746"/>
      <c r="F14" s="746"/>
      <c r="G14" s="244"/>
      <c r="H14" s="264"/>
      <c r="I14" s="772" t="s">
        <v>1045</v>
      </c>
      <c r="J14" s="773"/>
      <c r="K14" s="774"/>
    </row>
    <row r="15" spans="1:11" ht="12.75">
      <c r="A15" s="745" t="s">
        <v>1302</v>
      </c>
      <c r="B15" s="746"/>
      <c r="C15" s="746"/>
      <c r="D15" s="746"/>
      <c r="E15" s="746"/>
      <c r="F15" s="746"/>
      <c r="G15" s="244"/>
      <c r="H15" s="263" t="s">
        <v>1303</v>
      </c>
      <c r="I15" s="261"/>
      <c r="J15" s="261"/>
      <c r="K15" s="262"/>
    </row>
    <row r="16" spans="1:11" ht="13.5" thickBot="1">
      <c r="A16" s="747" t="s">
        <v>1304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9"/>
    </row>
    <row r="17" spans="1:8" ht="24.75" customHeight="1">
      <c r="A17" s="265"/>
      <c r="B17" s="265"/>
      <c r="C17" s="266" t="s">
        <v>0</v>
      </c>
      <c r="D17" s="145"/>
      <c r="E17" s="145"/>
      <c r="F17" s="145"/>
      <c r="G17" s="145"/>
      <c r="H17" s="145"/>
    </row>
    <row r="18" spans="1:11" ht="15" customHeight="1" thickBot="1">
      <c r="A18" s="752" t="s">
        <v>1</v>
      </c>
      <c r="B18" s="752"/>
      <c r="C18" s="752"/>
      <c r="D18" s="752"/>
      <c r="E18" s="752"/>
      <c r="F18" s="752"/>
      <c r="G18" s="267"/>
      <c r="H18" s="741" t="s">
        <v>2</v>
      </c>
      <c r="I18" s="741"/>
      <c r="J18" s="741" t="s">
        <v>3</v>
      </c>
      <c r="K18" s="741"/>
    </row>
    <row r="19" spans="1:11" ht="16.5" customHeight="1">
      <c r="A19" s="268" t="s">
        <v>55</v>
      </c>
      <c r="B19" s="241" t="s">
        <v>38</v>
      </c>
      <c r="C19" s="241"/>
      <c r="H19" s="269" t="s">
        <v>4</v>
      </c>
      <c r="I19" s="234"/>
      <c r="J19" s="270" t="s">
        <v>5</v>
      </c>
      <c r="K19" s="234"/>
    </row>
    <row r="20" spans="1:13" ht="15" customHeight="1">
      <c r="A20" s="271" t="s">
        <v>56</v>
      </c>
      <c r="B20" s="272" t="s">
        <v>39</v>
      </c>
      <c r="C20" s="272"/>
      <c r="D20" s="272"/>
      <c r="E20" s="272"/>
      <c r="F20" s="272"/>
      <c r="G20" s="272"/>
      <c r="H20" s="273" t="s">
        <v>6</v>
      </c>
      <c r="I20" s="235"/>
      <c r="J20" s="274" t="s">
        <v>7</v>
      </c>
      <c r="K20" s="235"/>
      <c r="L20" s="244"/>
      <c r="M20" s="244"/>
    </row>
    <row r="21" spans="1:13" ht="16.5" customHeight="1" thickBot="1">
      <c r="A21" s="271" t="s">
        <v>8</v>
      </c>
      <c r="B21" s="272" t="s">
        <v>40</v>
      </c>
      <c r="C21" s="272"/>
      <c r="D21" s="244"/>
      <c r="E21" s="244"/>
      <c r="F21" s="244"/>
      <c r="G21" s="244"/>
      <c r="H21" s="275" t="s">
        <v>7</v>
      </c>
      <c r="I21" s="276"/>
      <c r="J21" s="277" t="s">
        <v>8</v>
      </c>
      <c r="K21" s="236"/>
      <c r="L21" s="244"/>
      <c r="M21" s="278"/>
    </row>
    <row r="22" spans="1:13" ht="15.75" customHeight="1" thickBot="1">
      <c r="A22" s="744" t="s">
        <v>9</v>
      </c>
      <c r="B22" s="744"/>
      <c r="C22" s="744"/>
      <c r="D22" s="744"/>
      <c r="E22" s="744"/>
      <c r="F22" s="744"/>
      <c r="G22" s="272"/>
      <c r="H22" s="245"/>
      <c r="I22" s="146"/>
      <c r="J22" s="279"/>
      <c r="K22" s="147"/>
      <c r="L22" s="244"/>
      <c r="M22" s="244"/>
    </row>
    <row r="23" spans="1:13" ht="17.25" customHeight="1">
      <c r="A23" s="280" t="s">
        <v>57</v>
      </c>
      <c r="B23" s="119" t="s">
        <v>41</v>
      </c>
      <c r="C23" s="119"/>
      <c r="D23" s="119"/>
      <c r="E23" s="119"/>
      <c r="F23" s="119"/>
      <c r="G23" s="244"/>
      <c r="H23" s="269" t="s">
        <v>10</v>
      </c>
      <c r="I23" s="234"/>
      <c r="J23" s="281" t="s">
        <v>11</v>
      </c>
      <c r="K23" s="234"/>
      <c r="L23" s="244"/>
      <c r="M23" s="244"/>
    </row>
    <row r="24" spans="1:13" ht="16.5" customHeight="1" thickBot="1">
      <c r="A24" s="271" t="s">
        <v>58</v>
      </c>
      <c r="B24" s="119" t="s">
        <v>42</v>
      </c>
      <c r="C24" s="119"/>
      <c r="D24" s="119"/>
      <c r="E24" s="119"/>
      <c r="F24" s="119"/>
      <c r="G24" s="244"/>
      <c r="H24" s="275" t="s">
        <v>12</v>
      </c>
      <c r="I24" s="236"/>
      <c r="J24" s="274" t="s">
        <v>13</v>
      </c>
      <c r="K24" s="235"/>
      <c r="L24" s="244"/>
      <c r="M24" s="244"/>
    </row>
    <row r="25" spans="1:13" ht="15" customHeight="1">
      <c r="A25" s="280" t="s">
        <v>14</v>
      </c>
      <c r="B25" s="119" t="s">
        <v>43</v>
      </c>
      <c r="C25" s="119"/>
      <c r="D25" s="119"/>
      <c r="E25" s="119"/>
      <c r="F25" s="119"/>
      <c r="G25" s="244"/>
      <c r="H25" s="148"/>
      <c r="I25" s="149"/>
      <c r="J25" s="274" t="s">
        <v>14</v>
      </c>
      <c r="K25" s="235"/>
      <c r="L25" s="244"/>
      <c r="M25" s="244"/>
    </row>
    <row r="26" spans="1:13" ht="16.5" customHeight="1" thickBot="1">
      <c r="A26" s="271" t="s">
        <v>15</v>
      </c>
      <c r="B26" s="119" t="s">
        <v>44</v>
      </c>
      <c r="C26" s="119"/>
      <c r="D26" s="119"/>
      <c r="E26" s="119"/>
      <c r="F26" s="119"/>
      <c r="G26" s="272"/>
      <c r="H26" s="148"/>
      <c r="I26" s="149"/>
      <c r="J26" s="277" t="s">
        <v>15</v>
      </c>
      <c r="K26" s="236"/>
      <c r="L26" s="244"/>
      <c r="M26" s="244"/>
    </row>
    <row r="27" spans="1:13" ht="18" customHeight="1" thickBot="1">
      <c r="A27" s="744" t="s">
        <v>54</v>
      </c>
      <c r="B27" s="744"/>
      <c r="C27" s="744"/>
      <c r="D27" s="744"/>
      <c r="E27" s="744"/>
      <c r="F27" s="744"/>
      <c r="G27" s="282"/>
      <c r="H27" s="150"/>
      <c r="I27" s="149"/>
      <c r="J27" s="279"/>
      <c r="K27" s="283"/>
      <c r="L27" s="244"/>
      <c r="M27" s="244"/>
    </row>
    <row r="28" spans="1:13" ht="16.5" customHeight="1">
      <c r="A28" s="271" t="s">
        <v>16</v>
      </c>
      <c r="B28" s="272" t="s">
        <v>45</v>
      </c>
      <c r="C28" s="272"/>
      <c r="D28" s="272"/>
      <c r="E28" s="272"/>
      <c r="F28" s="272"/>
      <c r="G28" s="244"/>
      <c r="H28" s="148"/>
      <c r="I28" s="149"/>
      <c r="J28" s="281" t="s">
        <v>16</v>
      </c>
      <c r="K28" s="237"/>
      <c r="L28" s="244"/>
      <c r="M28" s="244"/>
    </row>
    <row r="29" spans="1:13" ht="17.25" customHeight="1">
      <c r="A29" s="280" t="s">
        <v>17</v>
      </c>
      <c r="B29" s="244" t="s">
        <v>37</v>
      </c>
      <c r="C29" s="244"/>
      <c r="D29" s="244"/>
      <c r="E29" s="244"/>
      <c r="F29" s="244"/>
      <c r="G29" s="244"/>
      <c r="H29" s="148"/>
      <c r="I29" s="149"/>
      <c r="J29" s="274" t="s">
        <v>17</v>
      </c>
      <c r="K29" s="235"/>
      <c r="L29" s="244"/>
      <c r="M29" s="244"/>
    </row>
    <row r="30" spans="1:13" ht="16.5" customHeight="1" thickBot="1">
      <c r="A30" s="271" t="s">
        <v>18</v>
      </c>
      <c r="B30" s="272" t="s">
        <v>46</v>
      </c>
      <c r="C30" s="272"/>
      <c r="D30" s="272"/>
      <c r="E30" s="272"/>
      <c r="F30" s="284"/>
      <c r="G30" s="285"/>
      <c r="H30" s="148"/>
      <c r="I30" s="149"/>
      <c r="J30" s="277" t="s">
        <v>18</v>
      </c>
      <c r="K30" s="236"/>
      <c r="L30" s="244"/>
      <c r="M30" s="244"/>
    </row>
    <row r="31" spans="1:13" ht="15.75" customHeight="1">
      <c r="A31" s="280" t="s">
        <v>19</v>
      </c>
      <c r="B31" s="244" t="s">
        <v>47</v>
      </c>
      <c r="C31" s="244"/>
      <c r="D31" s="244"/>
      <c r="E31" s="244"/>
      <c r="F31" s="244"/>
      <c r="G31" s="244"/>
      <c r="H31" s="270" t="s">
        <v>19</v>
      </c>
      <c r="I31" s="286"/>
      <c r="J31" s="148"/>
      <c r="K31" s="151"/>
      <c r="L31" s="244"/>
      <c r="M31" s="244"/>
    </row>
    <row r="32" spans="1:13" ht="15.75" customHeight="1">
      <c r="A32" s="271" t="s">
        <v>20</v>
      </c>
      <c r="B32" s="272" t="s">
        <v>48</v>
      </c>
      <c r="C32" s="272"/>
      <c r="D32" s="272"/>
      <c r="E32" s="272"/>
      <c r="F32" s="272"/>
      <c r="G32" s="244"/>
      <c r="H32" s="274" t="s">
        <v>20</v>
      </c>
      <c r="I32" s="287"/>
      <c r="J32" s="148"/>
      <c r="K32" s="151"/>
      <c r="L32" s="244"/>
      <c r="M32" s="244"/>
    </row>
    <row r="33" spans="1:13" ht="15" customHeight="1">
      <c r="A33" s="271" t="s">
        <v>21</v>
      </c>
      <c r="B33" s="272" t="s">
        <v>49</v>
      </c>
      <c r="C33" s="272"/>
      <c r="D33" s="272"/>
      <c r="E33" s="272"/>
      <c r="F33" s="272"/>
      <c r="G33" s="244"/>
      <c r="H33" s="274" t="s">
        <v>21</v>
      </c>
      <c r="I33" s="287"/>
      <c r="J33" s="148"/>
      <c r="K33" s="151"/>
      <c r="L33" s="244"/>
      <c r="M33" s="244"/>
    </row>
    <row r="34" spans="1:14" ht="15" customHeight="1" thickBot="1">
      <c r="A34" s="271" t="s">
        <v>22</v>
      </c>
      <c r="B34" s="272" t="s">
        <v>50</v>
      </c>
      <c r="C34" s="272"/>
      <c r="D34" s="272"/>
      <c r="E34" s="272"/>
      <c r="F34" s="272"/>
      <c r="G34" s="244"/>
      <c r="H34" s="288" t="s">
        <v>22</v>
      </c>
      <c r="I34" s="289"/>
      <c r="J34" s="148"/>
      <c r="K34" s="151"/>
      <c r="L34" s="244"/>
      <c r="M34" s="244"/>
      <c r="N34" s="290"/>
    </row>
    <row r="35" spans="1:13" ht="17.25" customHeight="1">
      <c r="A35" s="280" t="s">
        <v>23</v>
      </c>
      <c r="B35" s="244" t="s">
        <v>51</v>
      </c>
      <c r="C35" s="244"/>
      <c r="D35" s="244"/>
      <c r="E35" s="244"/>
      <c r="F35" s="244"/>
      <c r="G35" s="244"/>
      <c r="H35" s="148"/>
      <c r="I35" s="148"/>
      <c r="J35" s="269" t="s">
        <v>23</v>
      </c>
      <c r="K35" s="234"/>
      <c r="L35" s="244"/>
      <c r="M35" s="244"/>
    </row>
    <row r="36" spans="1:13" ht="17.25" customHeight="1">
      <c r="A36" s="271" t="s">
        <v>24</v>
      </c>
      <c r="B36" s="244" t="s">
        <v>52</v>
      </c>
      <c r="C36" s="244"/>
      <c r="D36" s="244"/>
      <c r="E36" s="244"/>
      <c r="F36" s="244"/>
      <c r="G36" s="244"/>
      <c r="H36" s="750"/>
      <c r="I36" s="750"/>
      <c r="J36" s="273" t="s">
        <v>24</v>
      </c>
      <c r="K36" s="235"/>
      <c r="L36" s="244"/>
      <c r="M36" s="244"/>
    </row>
    <row r="37" spans="1:13" ht="16.5" customHeight="1" thickBot="1">
      <c r="A37" s="271" t="s">
        <v>59</v>
      </c>
      <c r="B37" s="149" t="s">
        <v>53</v>
      </c>
      <c r="C37" s="244"/>
      <c r="D37" s="244"/>
      <c r="E37" s="244"/>
      <c r="F37" s="244"/>
      <c r="G37" s="244"/>
      <c r="H37" s="148"/>
      <c r="I37" s="148"/>
      <c r="J37" s="275" t="s">
        <v>59</v>
      </c>
      <c r="K37" s="236"/>
      <c r="L37" s="244"/>
      <c r="M37" s="244"/>
    </row>
    <row r="38" spans="1:13" ht="20.25" customHeight="1" thickBot="1">
      <c r="A38" s="751" t="s">
        <v>1046</v>
      </c>
      <c r="B38" s="751"/>
      <c r="C38" s="751"/>
      <c r="D38" s="291"/>
      <c r="E38" s="292"/>
      <c r="F38" s="292"/>
      <c r="G38" s="292"/>
      <c r="H38" s="292"/>
      <c r="I38" s="292"/>
      <c r="J38" s="292"/>
      <c r="K38" s="292"/>
      <c r="L38" s="244"/>
      <c r="M38" s="244"/>
    </row>
    <row r="39" spans="1:13" ht="15.75" customHeight="1">
      <c r="A39" s="293" t="s">
        <v>25</v>
      </c>
      <c r="B39" s="247"/>
      <c r="C39" s="247"/>
      <c r="D39" s="247"/>
      <c r="E39" s="247"/>
      <c r="F39" s="739" t="s">
        <v>26</v>
      </c>
      <c r="G39" s="739"/>
      <c r="H39" s="739"/>
      <c r="I39" s="739"/>
      <c r="J39" s="739"/>
      <c r="K39" s="739"/>
      <c r="L39" s="152"/>
      <c r="M39" s="153"/>
    </row>
    <row r="40" spans="1:11" ht="17.25" customHeight="1">
      <c r="A40" s="294"/>
      <c r="B40" s="294"/>
      <c r="C40" s="294"/>
      <c r="D40" s="294"/>
      <c r="E40" s="294"/>
      <c r="F40" s="294"/>
      <c r="G40" s="295" t="s">
        <v>27</v>
      </c>
      <c r="H40" s="294"/>
      <c r="I40" s="294"/>
      <c r="J40" s="294"/>
      <c r="K40" s="294"/>
    </row>
    <row r="41" spans="1:3" ht="12.75">
      <c r="A41" s="296" t="s">
        <v>28</v>
      </c>
      <c r="B41" s="296"/>
      <c r="C41" s="296"/>
    </row>
    <row r="42" spans="1:2" ht="15" thickBot="1">
      <c r="A42" s="154" t="s">
        <v>29</v>
      </c>
      <c r="B42" s="297" t="s">
        <v>30</v>
      </c>
    </row>
    <row r="43" spans="1:11" ht="15" thickBot="1">
      <c r="A43" s="154" t="s">
        <v>31</v>
      </c>
      <c r="B43" s="297" t="s">
        <v>32</v>
      </c>
      <c r="G43" s="740" t="s">
        <v>33</v>
      </c>
      <c r="H43" s="740"/>
      <c r="I43" s="741"/>
      <c r="J43" s="742"/>
      <c r="K43" s="743"/>
    </row>
    <row r="44" spans="1:2" ht="14.25">
      <c r="A44" s="154" t="s">
        <v>31</v>
      </c>
      <c r="B44" s="297" t="s">
        <v>34</v>
      </c>
    </row>
    <row r="45" spans="1:12" ht="14.25">
      <c r="A45" s="154" t="s">
        <v>31</v>
      </c>
      <c r="B45" s="297" t="s">
        <v>35</v>
      </c>
      <c r="J45" s="152" t="s">
        <v>36</v>
      </c>
      <c r="K45" s="298"/>
      <c r="L45" s="152"/>
    </row>
    <row r="46" spans="6:13" ht="11.25" customHeight="1">
      <c r="F46" s="299"/>
      <c r="G46" s="299"/>
      <c r="H46" s="299"/>
      <c r="I46" s="299"/>
      <c r="J46" s="300"/>
      <c r="K46" s="152"/>
      <c r="M46" s="152"/>
    </row>
    <row r="47" ht="9.75" customHeight="1">
      <c r="F47" s="152"/>
    </row>
    <row r="48" spans="1:12" ht="12.75">
      <c r="A48" s="301"/>
      <c r="B48" s="301"/>
      <c r="C48" s="244"/>
      <c r="D48" s="244"/>
      <c r="E48" s="244"/>
      <c r="F48" s="244"/>
      <c r="G48" s="244"/>
      <c r="H48" s="244"/>
      <c r="I48" s="244"/>
      <c r="J48" s="244"/>
      <c r="K48" s="244"/>
      <c r="L48" s="244"/>
    </row>
    <row r="49" spans="1:11" ht="12.75">
      <c r="A49" s="244"/>
      <c r="B49" s="244"/>
      <c r="C49" s="244"/>
      <c r="D49" s="244"/>
      <c r="E49" s="244"/>
      <c r="F49" s="244"/>
      <c r="G49" s="244"/>
      <c r="H49" s="153"/>
      <c r="I49" s="153"/>
      <c r="J49" s="153"/>
      <c r="K49" s="244"/>
    </row>
  </sheetData>
  <sheetProtection/>
  <mergeCells count="27">
    <mergeCell ref="I13:K13"/>
    <mergeCell ref="I14:K14"/>
    <mergeCell ref="C8:D8"/>
    <mergeCell ref="I10:K10"/>
    <mergeCell ref="A11:F11"/>
    <mergeCell ref="A12:F12"/>
    <mergeCell ref="I11:K11"/>
    <mergeCell ref="H2:K2"/>
    <mergeCell ref="H3:K3"/>
    <mergeCell ref="F7:G7"/>
    <mergeCell ref="C7:D7"/>
    <mergeCell ref="A38:C38"/>
    <mergeCell ref="A18:F18"/>
    <mergeCell ref="A4:B9"/>
    <mergeCell ref="A13:F13"/>
    <mergeCell ref="A14:F14"/>
    <mergeCell ref="A10:F10"/>
    <mergeCell ref="F39:K39"/>
    <mergeCell ref="G43:I43"/>
    <mergeCell ref="J43:K43"/>
    <mergeCell ref="A22:F22"/>
    <mergeCell ref="A27:F27"/>
    <mergeCell ref="A15:F15"/>
    <mergeCell ref="A16:K16"/>
    <mergeCell ref="H18:I18"/>
    <mergeCell ref="J18:K18"/>
    <mergeCell ref="H36:I36"/>
  </mergeCells>
  <printOptions/>
  <pageMargins left="0.71" right="0.75" top="1" bottom="1" header="0.5" footer="0.5"/>
  <pageSetup horizontalDpi="300" verticalDpi="300" orientation="portrait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8515625" style="0" customWidth="1"/>
    <col min="2" max="2" width="48.8515625" style="166" bestFit="1" customWidth="1"/>
    <col min="3" max="3" width="13.421875" style="18" customWidth="1"/>
    <col min="4" max="4" width="17.421875" style="0" customWidth="1"/>
  </cols>
  <sheetData>
    <row r="1" spans="1:4" ht="18">
      <c r="A1" s="158"/>
      <c r="B1" s="158"/>
      <c r="C1" s="158"/>
      <c r="D1" s="4"/>
    </row>
    <row r="2" spans="1:4" ht="18">
      <c r="A2" s="158"/>
      <c r="B2" s="158"/>
      <c r="C2" s="158"/>
      <c r="D2" s="160"/>
    </row>
    <row r="3" spans="1:4" ht="18">
      <c r="A3" s="160"/>
      <c r="B3" s="161"/>
      <c r="C3" s="144"/>
      <c r="D3" s="160"/>
    </row>
    <row r="4" spans="1:4" ht="18">
      <c r="A4" s="778" t="s">
        <v>78</v>
      </c>
      <c r="B4" s="778"/>
      <c r="C4" s="778"/>
      <c r="D4" s="778"/>
    </row>
    <row r="5" spans="1:4" ht="18.75" thickBot="1">
      <c r="A5" s="160"/>
      <c r="B5" s="161"/>
      <c r="C5" s="144"/>
      <c r="D5" s="160"/>
    </row>
    <row r="6" spans="1:4" ht="12.75">
      <c r="A6" s="779" t="s">
        <v>60</v>
      </c>
      <c r="B6" s="781" t="s">
        <v>79</v>
      </c>
      <c r="C6" s="783" t="s">
        <v>80</v>
      </c>
      <c r="D6" s="784"/>
    </row>
    <row r="7" spans="1:4" ht="24.75" customHeight="1" thickBot="1">
      <c r="A7" s="780"/>
      <c r="B7" s="782"/>
      <c r="C7" s="780"/>
      <c r="D7" s="785"/>
    </row>
    <row r="8" spans="1:4" s="46" customFormat="1" ht="24.75" customHeight="1" thickBot="1">
      <c r="A8" s="91">
        <v>1</v>
      </c>
      <c r="B8" s="191" t="s">
        <v>81</v>
      </c>
      <c r="C8" s="184"/>
      <c r="D8" s="185"/>
    </row>
    <row r="9" spans="1:4" ht="24.75" customHeight="1">
      <c r="A9" s="92"/>
      <c r="B9" s="192" t="s">
        <v>82</v>
      </c>
      <c r="C9" s="163"/>
      <c r="D9" s="186"/>
    </row>
    <row r="10" spans="1:4" ht="24.75" customHeight="1">
      <c r="A10" s="93"/>
      <c r="B10" s="193" t="s">
        <v>83</v>
      </c>
      <c r="C10" s="165"/>
      <c r="D10" s="187"/>
    </row>
    <row r="11" spans="1:4" ht="24.75" customHeight="1" thickBot="1">
      <c r="A11" s="196"/>
      <c r="B11" s="194" t="s">
        <v>84</v>
      </c>
      <c r="C11" s="188"/>
      <c r="D11" s="189"/>
    </row>
    <row r="12" spans="1:4" ht="24.75" customHeight="1" thickBot="1">
      <c r="A12" s="91">
        <v>2</v>
      </c>
      <c r="B12" s="191" t="s">
        <v>85</v>
      </c>
      <c r="C12" s="184"/>
      <c r="D12" s="198"/>
    </row>
    <row r="13" spans="1:4" ht="24.75" customHeight="1" thickBot="1">
      <c r="A13" s="91">
        <v>3</v>
      </c>
      <c r="B13" s="191" t="s">
        <v>86</v>
      </c>
      <c r="C13" s="184"/>
      <c r="D13" s="198"/>
    </row>
    <row r="14" spans="1:4" ht="24.75" customHeight="1">
      <c r="A14" s="92"/>
      <c r="B14" s="192" t="s">
        <v>87</v>
      </c>
      <c r="C14" s="163"/>
      <c r="D14" s="186"/>
    </row>
    <row r="15" spans="1:4" ht="24.75" customHeight="1">
      <c r="A15" s="93"/>
      <c r="B15" s="193" t="s">
        <v>88</v>
      </c>
      <c r="C15" s="165"/>
      <c r="D15" s="187"/>
    </row>
    <row r="16" spans="1:4" ht="24.75" customHeight="1">
      <c r="A16" s="93"/>
      <c r="B16" s="193" t="s">
        <v>89</v>
      </c>
      <c r="C16" s="165"/>
      <c r="D16" s="187"/>
    </row>
    <row r="17" spans="1:4" ht="24.75" customHeight="1">
      <c r="A17" s="93"/>
      <c r="B17" s="193" t="s">
        <v>90</v>
      </c>
      <c r="C17" s="165"/>
      <c r="D17" s="187"/>
    </row>
    <row r="18" spans="1:4" ht="24.75" customHeight="1">
      <c r="A18" s="93"/>
      <c r="B18" s="193" t="s">
        <v>91</v>
      </c>
      <c r="C18" s="165"/>
      <c r="D18" s="187"/>
    </row>
    <row r="19" spans="1:4" ht="24.75" customHeight="1">
      <c r="A19" s="93"/>
      <c r="B19" s="193" t="s">
        <v>92</v>
      </c>
      <c r="C19" s="165"/>
      <c r="D19" s="187"/>
    </row>
    <row r="20" spans="1:4" ht="24.75" customHeight="1" thickBot="1">
      <c r="A20" s="196"/>
      <c r="B20" s="194" t="s">
        <v>93</v>
      </c>
      <c r="C20" s="188"/>
      <c r="D20" s="189"/>
    </row>
    <row r="21" spans="1:4" ht="24.75" customHeight="1" thickBot="1">
      <c r="A21" s="91">
        <v>4</v>
      </c>
      <c r="B21" s="191" t="s">
        <v>94</v>
      </c>
      <c r="C21" s="184"/>
      <c r="D21" s="198"/>
    </row>
    <row r="22" spans="1:4" ht="24.75" customHeight="1" thickBot="1">
      <c r="A22" s="91">
        <v>5</v>
      </c>
      <c r="B22" s="191" t="s">
        <v>95</v>
      </c>
      <c r="C22" s="184"/>
      <c r="D22" s="198"/>
    </row>
    <row r="23" spans="1:4" ht="24.75" customHeight="1" thickBot="1">
      <c r="A23" s="91">
        <v>6</v>
      </c>
      <c r="B23" s="191" t="s">
        <v>96</v>
      </c>
      <c r="C23" s="184"/>
      <c r="D23" s="198"/>
    </row>
    <row r="24" spans="1:4" ht="24.75" customHeight="1" thickBot="1">
      <c r="A24" s="91">
        <v>7</v>
      </c>
      <c r="B24" s="191" t="s">
        <v>97</v>
      </c>
      <c r="C24" s="184"/>
      <c r="D24" s="199"/>
    </row>
    <row r="25" spans="1:4" ht="24.75" customHeight="1" thickBot="1">
      <c r="A25" s="197">
        <v>8</v>
      </c>
      <c r="B25" s="195" t="s">
        <v>98</v>
      </c>
      <c r="C25" s="200"/>
      <c r="D25" s="190"/>
    </row>
    <row r="28" spans="1:6" ht="18">
      <c r="A28" s="47" t="s">
        <v>1089</v>
      </c>
      <c r="B28" s="168"/>
      <c r="C28" s="777" t="s">
        <v>64</v>
      </c>
      <c r="D28" s="777"/>
      <c r="E28" s="183"/>
      <c r="F28" s="183"/>
    </row>
    <row r="29" spans="3:6" ht="18">
      <c r="C29" s="777" t="s">
        <v>1088</v>
      </c>
      <c r="D29" s="777"/>
      <c r="E29" s="183"/>
      <c r="F29" s="183"/>
    </row>
  </sheetData>
  <sheetProtection/>
  <mergeCells count="7">
    <mergeCell ref="C28:D28"/>
    <mergeCell ref="C29:D29"/>
    <mergeCell ref="A4:D4"/>
    <mergeCell ref="A6:A7"/>
    <mergeCell ref="B6:B7"/>
    <mergeCell ref="C6:C7"/>
    <mergeCell ref="D6:D7"/>
  </mergeCells>
  <printOptions/>
  <pageMargins left="0.96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 customHeight="1"/>
  <cols>
    <col min="1" max="1" width="2.8515625" style="215" customWidth="1"/>
    <col min="2" max="2" width="8.140625" style="215" customWidth="1"/>
    <col min="3" max="3" width="10.7109375" style="215" customWidth="1"/>
    <col min="4" max="4" width="6.7109375" style="215" customWidth="1"/>
    <col min="5" max="5" width="10.57421875" style="215" customWidth="1"/>
    <col min="6" max="6" width="5.421875" style="215" customWidth="1"/>
    <col min="7" max="7" width="5.421875" style="216" customWidth="1"/>
    <col min="8" max="8" width="10.00390625" style="216" customWidth="1"/>
    <col min="9" max="9" width="6.28125" style="216" customWidth="1"/>
    <col min="10" max="10" width="6.7109375" style="216" customWidth="1"/>
    <col min="11" max="11" width="8.7109375" style="216" customWidth="1"/>
    <col min="12" max="12" width="7.421875" style="216" customWidth="1"/>
    <col min="13" max="13" width="8.00390625" style="211" customWidth="1"/>
    <col min="14" max="14" width="3.57421875" style="211" customWidth="1"/>
    <col min="15" max="15" width="7.140625" style="211" customWidth="1"/>
    <col min="16" max="16" width="7.421875" style="211" customWidth="1"/>
    <col min="17" max="17" width="7.7109375" style="211" customWidth="1"/>
    <col min="18" max="20" width="5.7109375" style="211" customWidth="1"/>
    <col min="21" max="16384" width="9.140625" style="211" customWidth="1"/>
  </cols>
  <sheetData>
    <row r="1" spans="1:20" s="201" customFormat="1" ht="24.75" customHeight="1">
      <c r="A1" s="789" t="s">
        <v>953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</row>
    <row r="2" spans="1:20" s="201" customFormat="1" ht="9.75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s="202" customFormat="1" ht="19.5" customHeight="1">
      <c r="A3" s="790" t="s">
        <v>229</v>
      </c>
      <c r="B3" s="793" t="s">
        <v>193</v>
      </c>
      <c r="C3" s="793" t="s">
        <v>194</v>
      </c>
      <c r="D3" s="796" t="s">
        <v>195</v>
      </c>
      <c r="E3" s="796"/>
      <c r="F3" s="796"/>
      <c r="G3" s="796"/>
      <c r="H3" s="799" t="s">
        <v>196</v>
      </c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800"/>
    </row>
    <row r="4" spans="1:20" s="202" customFormat="1" ht="39.75" customHeight="1">
      <c r="A4" s="791"/>
      <c r="B4" s="794"/>
      <c r="C4" s="794"/>
      <c r="D4" s="787" t="s">
        <v>197</v>
      </c>
      <c r="E4" s="787" t="s">
        <v>198</v>
      </c>
      <c r="F4" s="801" t="s">
        <v>199</v>
      </c>
      <c r="G4" s="801"/>
      <c r="H4" s="802" t="s">
        <v>200</v>
      </c>
      <c r="I4" s="802" t="s">
        <v>201</v>
      </c>
      <c r="J4" s="802"/>
      <c r="K4" s="802" t="s">
        <v>202</v>
      </c>
      <c r="L4" s="802"/>
      <c r="M4" s="787" t="s">
        <v>203</v>
      </c>
      <c r="N4" s="787" t="s">
        <v>204</v>
      </c>
      <c r="O4" s="787" t="s">
        <v>205</v>
      </c>
      <c r="P4" s="787" t="s">
        <v>206</v>
      </c>
      <c r="Q4" s="787" t="s">
        <v>207</v>
      </c>
      <c r="R4" s="787" t="s">
        <v>208</v>
      </c>
      <c r="S4" s="787" t="s">
        <v>209</v>
      </c>
      <c r="T4" s="797" t="s">
        <v>210</v>
      </c>
    </row>
    <row r="5" spans="1:20" s="205" customFormat="1" ht="39.75" customHeight="1">
      <c r="A5" s="792"/>
      <c r="B5" s="795"/>
      <c r="C5" s="795"/>
      <c r="D5" s="788"/>
      <c r="E5" s="788"/>
      <c r="F5" s="203" t="s">
        <v>211</v>
      </c>
      <c r="G5" s="204" t="s">
        <v>212</v>
      </c>
      <c r="H5" s="803"/>
      <c r="I5" s="204" t="s">
        <v>213</v>
      </c>
      <c r="J5" s="204" t="s">
        <v>214</v>
      </c>
      <c r="K5" s="204" t="s">
        <v>213</v>
      </c>
      <c r="L5" s="204" t="s">
        <v>214</v>
      </c>
      <c r="M5" s="788"/>
      <c r="N5" s="788"/>
      <c r="O5" s="788"/>
      <c r="P5" s="788"/>
      <c r="Q5" s="788"/>
      <c r="R5" s="788"/>
      <c r="S5" s="788"/>
      <c r="T5" s="798"/>
    </row>
    <row r="6" spans="1:20" s="210" customFormat="1" ht="15" customHeight="1" thickBot="1">
      <c r="A6" s="206"/>
      <c r="B6" s="207"/>
      <c r="C6" s="208"/>
      <c r="D6" s="207">
        <v>9</v>
      </c>
      <c r="E6" s="207">
        <v>10</v>
      </c>
      <c r="F6" s="207">
        <v>11</v>
      </c>
      <c r="G6" s="207">
        <v>12</v>
      </c>
      <c r="H6" s="207">
        <v>13</v>
      </c>
      <c r="I6" s="207">
        <v>14</v>
      </c>
      <c r="J6" s="207">
        <v>15</v>
      </c>
      <c r="K6" s="207">
        <v>16</v>
      </c>
      <c r="L6" s="207">
        <v>17</v>
      </c>
      <c r="M6" s="207">
        <v>18</v>
      </c>
      <c r="N6" s="207">
        <v>19</v>
      </c>
      <c r="O6" s="207">
        <v>20</v>
      </c>
      <c r="P6" s="207">
        <v>21</v>
      </c>
      <c r="Q6" s="207">
        <v>22</v>
      </c>
      <c r="R6" s="207">
        <v>23</v>
      </c>
      <c r="S6" s="207">
        <v>24</v>
      </c>
      <c r="T6" s="209">
        <v>25</v>
      </c>
    </row>
    <row r="7" spans="1:20" ht="30" customHeight="1">
      <c r="A7" s="228">
        <v>1</v>
      </c>
      <c r="B7" s="231" t="s">
        <v>215</v>
      </c>
      <c r="C7" s="217">
        <f>D7+E7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>
        <f>M7-N7</f>
        <v>0</v>
      </c>
      <c r="P7" s="217">
        <f>J7+L7+O7</f>
        <v>0</v>
      </c>
      <c r="Q7" s="217">
        <f>P7-G7</f>
        <v>0</v>
      </c>
      <c r="R7" s="217"/>
      <c r="S7" s="217"/>
      <c r="T7" s="218"/>
    </row>
    <row r="8" spans="1:20" ht="30" customHeight="1">
      <c r="A8" s="229">
        <v>2</v>
      </c>
      <c r="B8" s="232" t="s">
        <v>216</v>
      </c>
      <c r="C8" s="219">
        <f aca="true" t="shared" si="0" ref="C8:C18">D8+E8</f>
        <v>0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>
        <f aca="true" t="shared" si="1" ref="O8:O18">M8-N8</f>
        <v>0</v>
      </c>
      <c r="P8" s="219">
        <f aca="true" t="shared" si="2" ref="P8:P18">J8+L8+O8</f>
        <v>0</v>
      </c>
      <c r="Q8" s="219">
        <f aca="true" t="shared" si="3" ref="Q8:Q18">P8-G8</f>
        <v>0</v>
      </c>
      <c r="R8" s="219"/>
      <c r="S8" s="219"/>
      <c r="T8" s="220"/>
    </row>
    <row r="9" spans="1:20" ht="30" customHeight="1">
      <c r="A9" s="229">
        <v>3</v>
      </c>
      <c r="B9" s="232" t="s">
        <v>217</v>
      </c>
      <c r="C9" s="219">
        <f t="shared" si="0"/>
        <v>0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>
        <f t="shared" si="1"/>
        <v>0</v>
      </c>
      <c r="P9" s="219">
        <f t="shared" si="2"/>
        <v>0</v>
      </c>
      <c r="Q9" s="219">
        <f t="shared" si="3"/>
        <v>0</v>
      </c>
      <c r="R9" s="219"/>
      <c r="S9" s="219"/>
      <c r="T9" s="220"/>
    </row>
    <row r="10" spans="1:20" ht="30" customHeight="1">
      <c r="A10" s="229" t="s">
        <v>218</v>
      </c>
      <c r="B10" s="232" t="s">
        <v>219</v>
      </c>
      <c r="C10" s="219">
        <f t="shared" si="0"/>
        <v>0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>
        <f t="shared" si="1"/>
        <v>0</v>
      </c>
      <c r="P10" s="219">
        <f t="shared" si="2"/>
        <v>0</v>
      </c>
      <c r="Q10" s="219">
        <f t="shared" si="3"/>
        <v>0</v>
      </c>
      <c r="R10" s="219"/>
      <c r="S10" s="219"/>
      <c r="T10" s="220"/>
    </row>
    <row r="11" spans="1:20" ht="30" customHeight="1">
      <c r="A11" s="229">
        <v>5</v>
      </c>
      <c r="B11" s="232" t="s">
        <v>220</v>
      </c>
      <c r="C11" s="219">
        <f t="shared" si="0"/>
        <v>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>
        <f t="shared" si="1"/>
        <v>0</v>
      </c>
      <c r="P11" s="219">
        <f t="shared" si="2"/>
        <v>0</v>
      </c>
      <c r="Q11" s="219">
        <f t="shared" si="3"/>
        <v>0</v>
      </c>
      <c r="R11" s="219"/>
      <c r="S11" s="219"/>
      <c r="T11" s="220"/>
    </row>
    <row r="12" spans="1:20" ht="30" customHeight="1">
      <c r="A12" s="229">
        <v>6</v>
      </c>
      <c r="B12" s="232" t="s">
        <v>221</v>
      </c>
      <c r="C12" s="219">
        <f t="shared" si="0"/>
        <v>0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>
        <f t="shared" si="1"/>
        <v>0</v>
      </c>
      <c r="P12" s="219">
        <f t="shared" si="2"/>
        <v>0</v>
      </c>
      <c r="Q12" s="219">
        <f t="shared" si="3"/>
        <v>0</v>
      </c>
      <c r="R12" s="219"/>
      <c r="S12" s="219"/>
      <c r="T12" s="220"/>
    </row>
    <row r="13" spans="1:20" ht="30" customHeight="1">
      <c r="A13" s="229">
        <v>7</v>
      </c>
      <c r="B13" s="232" t="s">
        <v>222</v>
      </c>
      <c r="C13" s="219">
        <f t="shared" si="0"/>
        <v>0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>
        <f t="shared" si="1"/>
        <v>0</v>
      </c>
      <c r="P13" s="219">
        <f t="shared" si="2"/>
        <v>0</v>
      </c>
      <c r="Q13" s="219">
        <f t="shared" si="3"/>
        <v>0</v>
      </c>
      <c r="R13" s="219"/>
      <c r="S13" s="219"/>
      <c r="T13" s="220"/>
    </row>
    <row r="14" spans="1:20" ht="30" customHeight="1">
      <c r="A14" s="229">
        <v>8</v>
      </c>
      <c r="B14" s="232" t="s">
        <v>223</v>
      </c>
      <c r="C14" s="219">
        <f t="shared" si="0"/>
        <v>0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>
        <f t="shared" si="1"/>
        <v>0</v>
      </c>
      <c r="P14" s="219">
        <f t="shared" si="2"/>
        <v>0</v>
      </c>
      <c r="Q14" s="219">
        <f t="shared" si="3"/>
        <v>0</v>
      </c>
      <c r="R14" s="219"/>
      <c r="S14" s="219"/>
      <c r="T14" s="220"/>
    </row>
    <row r="15" spans="1:20" ht="30" customHeight="1">
      <c r="A15" s="229">
        <v>9</v>
      </c>
      <c r="B15" s="232" t="s">
        <v>224</v>
      </c>
      <c r="C15" s="219">
        <f t="shared" si="0"/>
        <v>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>
        <f t="shared" si="1"/>
        <v>0</v>
      </c>
      <c r="P15" s="219">
        <f t="shared" si="2"/>
        <v>0</v>
      </c>
      <c r="Q15" s="219">
        <f t="shared" si="3"/>
        <v>0</v>
      </c>
      <c r="R15" s="219"/>
      <c r="S15" s="219"/>
      <c r="T15" s="220"/>
    </row>
    <row r="16" spans="1:20" ht="30" customHeight="1">
      <c r="A16" s="229">
        <v>10</v>
      </c>
      <c r="B16" s="232" t="s">
        <v>225</v>
      </c>
      <c r="C16" s="219">
        <f t="shared" si="0"/>
        <v>0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>
        <f t="shared" si="1"/>
        <v>0</v>
      </c>
      <c r="P16" s="219">
        <f t="shared" si="2"/>
        <v>0</v>
      </c>
      <c r="Q16" s="219">
        <f t="shared" si="3"/>
        <v>0</v>
      </c>
      <c r="R16" s="219"/>
      <c r="S16" s="219"/>
      <c r="T16" s="220"/>
    </row>
    <row r="17" spans="1:20" ht="30" customHeight="1">
      <c r="A17" s="229">
        <v>11</v>
      </c>
      <c r="B17" s="232" t="s">
        <v>226</v>
      </c>
      <c r="C17" s="219">
        <f t="shared" si="0"/>
        <v>0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>
        <f t="shared" si="1"/>
        <v>0</v>
      </c>
      <c r="P17" s="219">
        <f t="shared" si="2"/>
        <v>0</v>
      </c>
      <c r="Q17" s="219">
        <f t="shared" si="3"/>
        <v>0</v>
      </c>
      <c r="R17" s="219"/>
      <c r="S17" s="219"/>
      <c r="T17" s="220"/>
    </row>
    <row r="18" spans="1:20" ht="30" customHeight="1" thickBot="1">
      <c r="A18" s="230">
        <v>12</v>
      </c>
      <c r="B18" s="233" t="s">
        <v>227</v>
      </c>
      <c r="C18" s="221">
        <f t="shared" si="0"/>
        <v>0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f t="shared" si="1"/>
        <v>0</v>
      </c>
      <c r="P18" s="221">
        <f t="shared" si="2"/>
        <v>0</v>
      </c>
      <c r="Q18" s="221">
        <f t="shared" si="3"/>
        <v>0</v>
      </c>
      <c r="R18" s="221"/>
      <c r="S18" s="221"/>
      <c r="T18" s="222"/>
    </row>
    <row r="19" spans="1:20" ht="30.75" customHeight="1" thickBot="1">
      <c r="A19" s="223" t="s">
        <v>228</v>
      </c>
      <c r="B19" s="224"/>
      <c r="C19" s="225">
        <f aca="true" t="shared" si="4" ref="C19:L19">SUM(C7:C18)</f>
        <v>0</v>
      </c>
      <c r="D19" s="225">
        <f t="shared" si="4"/>
        <v>0</v>
      </c>
      <c r="E19" s="225">
        <f t="shared" si="4"/>
        <v>0</v>
      </c>
      <c r="F19" s="225">
        <f t="shared" si="4"/>
        <v>0</v>
      </c>
      <c r="G19" s="225">
        <f t="shared" si="4"/>
        <v>0</v>
      </c>
      <c r="H19" s="225">
        <f t="shared" si="4"/>
        <v>0</v>
      </c>
      <c r="I19" s="225">
        <f t="shared" si="4"/>
        <v>0</v>
      </c>
      <c r="J19" s="225">
        <f t="shared" si="4"/>
        <v>0</v>
      </c>
      <c r="K19" s="225">
        <f t="shared" si="4"/>
        <v>0</v>
      </c>
      <c r="L19" s="225">
        <f t="shared" si="4"/>
        <v>0</v>
      </c>
      <c r="M19" s="225">
        <f>Q18</f>
        <v>0</v>
      </c>
      <c r="N19" s="226">
        <f>SUM(N7:N18)</f>
        <v>0</v>
      </c>
      <c r="O19" s="227">
        <f>M19-N19</f>
        <v>0</v>
      </c>
      <c r="P19" s="226">
        <f>J19+L19+O19</f>
        <v>0</v>
      </c>
      <c r="Q19" s="227">
        <f>P19-G19</f>
        <v>0</v>
      </c>
      <c r="R19" s="225">
        <f>SUM(R7:R18)</f>
        <v>0</v>
      </c>
      <c r="S19" s="225">
        <f>SUM(S7:S18)</f>
        <v>0</v>
      </c>
      <c r="T19" s="225">
        <f>SUM(T7:T18)</f>
        <v>0</v>
      </c>
    </row>
    <row r="20" spans="1:20" ht="34.5" customHeight="1">
      <c r="A20" s="212"/>
      <c r="B20" s="212"/>
      <c r="C20" s="213"/>
      <c r="D20" s="212"/>
      <c r="E20" s="214"/>
      <c r="F20" s="214"/>
      <c r="G20" s="214"/>
      <c r="H20" s="214"/>
      <c r="I20" s="214"/>
      <c r="J20" s="214"/>
      <c r="K20" s="214"/>
      <c r="L20" s="786" t="s">
        <v>230</v>
      </c>
      <c r="M20" s="786"/>
      <c r="N20" s="786"/>
      <c r="O20" s="786"/>
      <c r="P20" s="786"/>
      <c r="Q20" s="786"/>
      <c r="R20" s="786"/>
      <c r="S20" s="786"/>
      <c r="T20" s="786"/>
    </row>
    <row r="22" ht="22.5" customHeight="1"/>
  </sheetData>
  <sheetProtection/>
  <mergeCells count="21">
    <mergeCell ref="K4:L4"/>
    <mergeCell ref="N4:N5"/>
    <mergeCell ref="S4:S5"/>
    <mergeCell ref="T4:T5"/>
    <mergeCell ref="D4:D5"/>
    <mergeCell ref="E4:E5"/>
    <mergeCell ref="H3:T3"/>
    <mergeCell ref="M4:M5"/>
    <mergeCell ref="F4:G4"/>
    <mergeCell ref="H4:H5"/>
    <mergeCell ref="I4:J4"/>
    <mergeCell ref="L20:T20"/>
    <mergeCell ref="O4:O5"/>
    <mergeCell ref="P4:P5"/>
    <mergeCell ref="Q4:Q5"/>
    <mergeCell ref="R4:R5"/>
    <mergeCell ref="A1:T1"/>
    <mergeCell ref="A3:A5"/>
    <mergeCell ref="B3:B5"/>
    <mergeCell ref="C3:C5"/>
    <mergeCell ref="D3:G3"/>
  </mergeCells>
  <printOptions/>
  <pageMargins left="0.08" right="0.05" top="0.1" bottom="0.06" header="0.02" footer="0.05"/>
  <pageSetup horizontalDpi="300" verticalDpi="300" orientation="landscape" r:id="rId1"/>
  <ignoredErrors>
    <ignoredError sqref="C19:L19 N19:T19" formulaRange="1"/>
    <ignoredError sqref="A10" numberStoredAsText="1"/>
    <ignoredError sqref="M19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5.8515625" style="0" customWidth="1"/>
    <col min="2" max="2" width="32.28125" style="166" customWidth="1"/>
    <col min="3" max="3" width="11.7109375" style="18" customWidth="1"/>
    <col min="4" max="4" width="15.421875" style="167" bestFit="1" customWidth="1"/>
    <col min="5" max="5" width="12.57421875" style="0" bestFit="1" customWidth="1"/>
    <col min="6" max="7" width="15.00390625" style="0" bestFit="1" customWidth="1"/>
    <col min="8" max="8" width="15.421875" style="0" bestFit="1" customWidth="1"/>
  </cols>
  <sheetData>
    <row r="1" spans="1:8" ht="18">
      <c r="A1" s="158"/>
      <c r="B1" s="158"/>
      <c r="C1" s="158"/>
      <c r="D1" s="158"/>
      <c r="E1" s="4"/>
      <c r="F1" s="4"/>
      <c r="G1" s="4"/>
      <c r="H1" s="4"/>
    </row>
    <row r="2" spans="1:8" ht="18">
      <c r="A2" s="158"/>
      <c r="B2" s="158"/>
      <c r="C2" s="158"/>
      <c r="D2" s="159"/>
      <c r="E2" s="160"/>
      <c r="F2" s="160"/>
      <c r="G2" s="160"/>
      <c r="H2" s="160"/>
    </row>
    <row r="3" spans="1:8" ht="18">
      <c r="A3" s="160"/>
      <c r="B3" s="161"/>
      <c r="C3" s="144"/>
      <c r="D3" s="159"/>
      <c r="E3" s="160"/>
      <c r="F3" s="160"/>
      <c r="G3" s="160"/>
      <c r="H3" s="160"/>
    </row>
    <row r="4" spans="1:8" ht="18">
      <c r="A4" s="778" t="s">
        <v>65</v>
      </c>
      <c r="B4" s="778"/>
      <c r="C4" s="778"/>
      <c r="D4" s="778"/>
      <c r="E4" s="778"/>
      <c r="F4" s="778"/>
      <c r="G4" s="778"/>
      <c r="H4" s="778"/>
    </row>
    <row r="5" spans="1:8" ht="18.75" thickBot="1">
      <c r="A5" s="160"/>
      <c r="B5" s="161"/>
      <c r="C5" s="144"/>
      <c r="D5" s="159"/>
      <c r="E5" s="160"/>
      <c r="F5" s="160"/>
      <c r="G5" s="160"/>
      <c r="H5" s="160"/>
    </row>
    <row r="6" spans="1:8" ht="12.75">
      <c r="A6" s="779" t="s">
        <v>60</v>
      </c>
      <c r="B6" s="816" t="s">
        <v>61</v>
      </c>
      <c r="C6" s="783" t="s">
        <v>66</v>
      </c>
      <c r="D6" s="818" t="s">
        <v>67</v>
      </c>
      <c r="E6" s="813" t="s">
        <v>68</v>
      </c>
      <c r="F6" s="813" t="s">
        <v>69</v>
      </c>
      <c r="G6" s="813" t="s">
        <v>70</v>
      </c>
      <c r="H6" s="813" t="s">
        <v>71</v>
      </c>
    </row>
    <row r="7" spans="1:8" ht="52.5" customHeight="1">
      <c r="A7" s="815"/>
      <c r="B7" s="817"/>
      <c r="C7" s="815"/>
      <c r="D7" s="819"/>
      <c r="E7" s="814"/>
      <c r="F7" s="814"/>
      <c r="G7" s="814"/>
      <c r="H7" s="814"/>
    </row>
    <row r="8" spans="1:8" s="173" customFormat="1" ht="15" customHeight="1" thickBot="1">
      <c r="A8" s="170" t="s">
        <v>237</v>
      </c>
      <c r="B8" s="171" t="s">
        <v>239</v>
      </c>
      <c r="C8" s="170">
        <v>1</v>
      </c>
      <c r="D8" s="170">
        <v>2</v>
      </c>
      <c r="E8" s="170">
        <v>3</v>
      </c>
      <c r="F8" s="170">
        <v>4</v>
      </c>
      <c r="G8" s="172" t="s">
        <v>72</v>
      </c>
      <c r="H8" s="172" t="s">
        <v>73</v>
      </c>
    </row>
    <row r="9" spans="1:8" s="177" customFormat="1" ht="19.5" customHeight="1">
      <c r="A9" s="174"/>
      <c r="B9" s="162"/>
      <c r="C9" s="163"/>
      <c r="D9" s="175"/>
      <c r="E9" s="175"/>
      <c r="F9" s="176"/>
      <c r="G9" s="176"/>
      <c r="H9" s="176"/>
    </row>
    <row r="10" spans="1:8" s="177" customFormat="1" ht="19.5" customHeight="1">
      <c r="A10" s="174">
        <v>1</v>
      </c>
      <c r="B10" s="164" t="s">
        <v>240</v>
      </c>
      <c r="C10" s="165"/>
      <c r="D10" s="178"/>
      <c r="E10" s="178"/>
      <c r="F10" s="179"/>
      <c r="G10" s="179"/>
      <c r="H10" s="179"/>
    </row>
    <row r="11" spans="1:8" s="177" customFormat="1" ht="19.5" customHeight="1">
      <c r="A11" s="180"/>
      <c r="B11" s="164"/>
      <c r="C11" s="165"/>
      <c r="D11" s="178"/>
      <c r="E11" s="178"/>
      <c r="F11" s="179"/>
      <c r="G11" s="179"/>
      <c r="H11" s="179"/>
    </row>
    <row r="12" spans="1:8" s="177" customFormat="1" ht="19.5" customHeight="1">
      <c r="A12" s="174">
        <v>2</v>
      </c>
      <c r="B12" s="164" t="s">
        <v>74</v>
      </c>
      <c r="C12" s="181"/>
      <c r="D12" s="178"/>
      <c r="E12" s="178"/>
      <c r="F12" s="179"/>
      <c r="G12" s="179"/>
      <c r="H12" s="179"/>
    </row>
    <row r="13" spans="1:8" s="177" customFormat="1" ht="19.5" customHeight="1">
      <c r="A13" s="180"/>
      <c r="B13" s="164"/>
      <c r="C13" s="165"/>
      <c r="D13" s="178"/>
      <c r="E13" s="178"/>
      <c r="F13" s="179"/>
      <c r="G13" s="179"/>
      <c r="H13" s="179"/>
    </row>
    <row r="14" spans="1:8" s="177" customFormat="1" ht="19.5" customHeight="1">
      <c r="A14" s="174">
        <v>3</v>
      </c>
      <c r="B14" s="164" t="s">
        <v>75</v>
      </c>
      <c r="C14" s="181"/>
      <c r="D14" s="178"/>
      <c r="E14" s="178"/>
      <c r="F14" s="179"/>
      <c r="G14" s="179"/>
      <c r="H14" s="179"/>
    </row>
    <row r="15" spans="1:8" s="177" customFormat="1" ht="19.5" customHeight="1">
      <c r="A15" s="180"/>
      <c r="B15" s="164"/>
      <c r="C15" s="165"/>
      <c r="D15" s="178"/>
      <c r="E15" s="178"/>
      <c r="F15" s="179"/>
      <c r="G15" s="179"/>
      <c r="H15" s="179"/>
    </row>
    <row r="16" spans="1:8" s="177" customFormat="1" ht="19.5" customHeight="1">
      <c r="A16" s="174">
        <v>4</v>
      </c>
      <c r="B16" s="164" t="s">
        <v>76</v>
      </c>
      <c r="C16" s="165"/>
      <c r="D16" s="178"/>
      <c r="E16" s="178"/>
      <c r="F16" s="179"/>
      <c r="G16" s="179"/>
      <c r="H16" s="179"/>
    </row>
    <row r="17" spans="1:8" s="177" customFormat="1" ht="19.5" customHeight="1">
      <c r="A17" s="180"/>
      <c r="B17" s="164"/>
      <c r="C17" s="165"/>
      <c r="D17" s="182"/>
      <c r="E17" s="182"/>
      <c r="F17" s="179"/>
      <c r="G17" s="179"/>
      <c r="H17" s="179"/>
    </row>
    <row r="18" spans="1:8" s="177" customFormat="1" ht="19.5" customHeight="1">
      <c r="A18" s="174">
        <v>5</v>
      </c>
      <c r="B18" s="164" t="s">
        <v>77</v>
      </c>
      <c r="C18" s="165"/>
      <c r="D18" s="182"/>
      <c r="E18" s="182"/>
      <c r="F18" s="179"/>
      <c r="G18" s="179"/>
      <c r="H18" s="179"/>
    </row>
    <row r="19" spans="1:8" s="177" customFormat="1" ht="19.5" customHeight="1" thickBot="1">
      <c r="A19" s="180"/>
      <c r="B19" s="164"/>
      <c r="C19" s="165"/>
      <c r="D19" s="182"/>
      <c r="E19" s="182"/>
      <c r="F19" s="179"/>
      <c r="G19" s="179"/>
      <c r="H19" s="179"/>
    </row>
    <row r="20" spans="1:8" ht="15.75" customHeight="1">
      <c r="A20" s="804" t="s">
        <v>63</v>
      </c>
      <c r="B20" s="805"/>
      <c r="C20" s="806"/>
      <c r="D20" s="811">
        <f>SUM(D9:D19)</f>
        <v>0</v>
      </c>
      <c r="E20" s="811">
        <f>SUM(E9:E19)</f>
        <v>0</v>
      </c>
      <c r="F20" s="811">
        <f>SUM(F9:F19)</f>
        <v>0</v>
      </c>
      <c r="G20" s="811">
        <f>SUM(G9:G19)</f>
        <v>0</v>
      </c>
      <c r="H20" s="811">
        <f>SUM(H9:H19)</f>
        <v>0</v>
      </c>
    </row>
    <row r="21" spans="1:8" ht="13.5" customHeight="1" thickBot="1">
      <c r="A21" s="807"/>
      <c r="B21" s="808"/>
      <c r="C21" s="809"/>
      <c r="D21" s="812"/>
      <c r="E21" s="812"/>
      <c r="F21" s="812"/>
      <c r="G21" s="812"/>
      <c r="H21" s="812"/>
    </row>
    <row r="24" spans="1:8" ht="18">
      <c r="A24" s="810" t="s">
        <v>1038</v>
      </c>
      <c r="B24" s="810"/>
      <c r="E24" s="183"/>
      <c r="F24" s="777" t="s">
        <v>64</v>
      </c>
      <c r="G24" s="777"/>
      <c r="H24" s="777"/>
    </row>
    <row r="25" spans="5:8" ht="18">
      <c r="E25" s="183"/>
      <c r="F25" s="777" t="s">
        <v>1088</v>
      </c>
      <c r="G25" s="777"/>
      <c r="H25" s="777"/>
    </row>
    <row r="26" ht="18" customHeight="1"/>
  </sheetData>
  <sheetProtection/>
  <mergeCells count="18">
    <mergeCell ref="F20:F21"/>
    <mergeCell ref="F25:H25"/>
    <mergeCell ref="A6:A7"/>
    <mergeCell ref="B6:B7"/>
    <mergeCell ref="C6:C7"/>
    <mergeCell ref="D6:D7"/>
    <mergeCell ref="D20:D21"/>
    <mergeCell ref="E20:E21"/>
    <mergeCell ref="A4:H4"/>
    <mergeCell ref="A20:C21"/>
    <mergeCell ref="F24:H24"/>
    <mergeCell ref="A24:B24"/>
    <mergeCell ref="G20:G21"/>
    <mergeCell ref="H20:H21"/>
    <mergeCell ref="E6:E7"/>
    <mergeCell ref="F6:F7"/>
    <mergeCell ref="G6:G7"/>
    <mergeCell ref="H6:H7"/>
  </mergeCells>
  <printOptions/>
  <pageMargins left="0.75" right="0.75" top="0.69" bottom="1" header="0.5" footer="0.5"/>
  <pageSetup horizontalDpi="300" verticalDpi="300" orientation="landscape" r:id="rId1"/>
  <ignoredErrors>
    <ignoredError sqref="D20:H2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2:C96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45.140625" style="0" bestFit="1" customWidth="1"/>
  </cols>
  <sheetData>
    <row r="2" spans="2:3" ht="12.75">
      <c r="B2" t="s">
        <v>302</v>
      </c>
      <c r="C2" t="s">
        <v>271</v>
      </c>
    </row>
    <row r="4" spans="2:3" ht="12.75">
      <c r="B4">
        <v>101</v>
      </c>
      <c r="C4" t="s">
        <v>303</v>
      </c>
    </row>
    <row r="5" spans="2:3" ht="12.75">
      <c r="B5">
        <v>102</v>
      </c>
      <c r="C5" t="s">
        <v>304</v>
      </c>
    </row>
    <row r="6" spans="2:3" ht="12.75">
      <c r="B6">
        <v>104</v>
      </c>
      <c r="C6" t="s">
        <v>305</v>
      </c>
    </row>
    <row r="7" spans="2:3" ht="12.75">
      <c r="B7">
        <v>107</v>
      </c>
      <c r="C7" t="s">
        <v>269</v>
      </c>
    </row>
    <row r="8" spans="2:3" ht="12.75">
      <c r="B8">
        <v>108</v>
      </c>
      <c r="C8" t="s">
        <v>306</v>
      </c>
    </row>
    <row r="9" spans="2:3" ht="12.75">
      <c r="B9">
        <v>109</v>
      </c>
      <c r="C9" t="s">
        <v>307</v>
      </c>
    </row>
    <row r="10" spans="2:3" ht="12.75">
      <c r="B10">
        <v>212</v>
      </c>
      <c r="C10" t="s">
        <v>240</v>
      </c>
    </row>
    <row r="11" spans="2:3" ht="12.75">
      <c r="B11">
        <v>213</v>
      </c>
      <c r="C11" t="s">
        <v>308</v>
      </c>
    </row>
    <row r="12" spans="2:3" ht="12.75">
      <c r="B12">
        <v>215</v>
      </c>
      <c r="C12" t="s">
        <v>241</v>
      </c>
    </row>
    <row r="13" spans="2:3" ht="12.75">
      <c r="B13">
        <v>218</v>
      </c>
      <c r="C13" t="s">
        <v>309</v>
      </c>
    </row>
    <row r="14" spans="2:3" ht="12.75">
      <c r="B14">
        <v>231</v>
      </c>
      <c r="C14" t="s">
        <v>310</v>
      </c>
    </row>
    <row r="15" spans="2:3" ht="12.75">
      <c r="B15">
        <v>261</v>
      </c>
      <c r="C15" t="s">
        <v>311</v>
      </c>
    </row>
    <row r="16" spans="2:3" ht="12.75">
      <c r="B16">
        <v>265</v>
      </c>
      <c r="C16" t="s">
        <v>312</v>
      </c>
    </row>
    <row r="17" spans="2:3" ht="12.75">
      <c r="B17">
        <v>268</v>
      </c>
      <c r="C17" t="s">
        <v>313</v>
      </c>
    </row>
    <row r="18" spans="2:3" ht="12.75">
      <c r="B18" t="s">
        <v>314</v>
      </c>
      <c r="C18" t="s">
        <v>315</v>
      </c>
    </row>
    <row r="19" spans="2:3" ht="12.75">
      <c r="B19" t="s">
        <v>316</v>
      </c>
      <c r="C19" t="s">
        <v>317</v>
      </c>
    </row>
    <row r="20" spans="2:3" ht="12.75">
      <c r="B20" t="s">
        <v>318</v>
      </c>
      <c r="C20" t="s">
        <v>319</v>
      </c>
    </row>
    <row r="21" spans="2:3" ht="12.75">
      <c r="B21" t="s">
        <v>320</v>
      </c>
      <c r="C21" t="s">
        <v>321</v>
      </c>
    </row>
    <row r="22" spans="1:3" ht="12.75">
      <c r="A22" s="16" t="s">
        <v>323</v>
      </c>
      <c r="B22" t="s">
        <v>322</v>
      </c>
      <c r="C22" t="s">
        <v>311</v>
      </c>
    </row>
    <row r="23" spans="2:3" ht="12.75">
      <c r="B23">
        <v>311</v>
      </c>
      <c r="C23" t="s">
        <v>324</v>
      </c>
    </row>
    <row r="24" spans="2:3" ht="12.75">
      <c r="B24">
        <v>342</v>
      </c>
      <c r="C24" t="s">
        <v>251</v>
      </c>
    </row>
    <row r="25" spans="2:3" ht="12.75">
      <c r="B25">
        <v>35</v>
      </c>
      <c r="C25" t="s">
        <v>325</v>
      </c>
    </row>
    <row r="26" spans="2:3" ht="12.75">
      <c r="B26">
        <v>395</v>
      </c>
      <c r="C26" t="s">
        <v>326</v>
      </c>
    </row>
    <row r="27" spans="2:3" ht="12.75">
      <c r="B27">
        <v>401</v>
      </c>
      <c r="C27" t="s">
        <v>327</v>
      </c>
    </row>
    <row r="28" spans="2:3" ht="12.75">
      <c r="B28">
        <v>403</v>
      </c>
      <c r="C28" t="s">
        <v>328</v>
      </c>
    </row>
    <row r="29" spans="2:3" ht="12.75">
      <c r="B29">
        <v>404</v>
      </c>
      <c r="C29" t="s">
        <v>329</v>
      </c>
    </row>
    <row r="30" spans="2:3" ht="12.75">
      <c r="B30">
        <v>408</v>
      </c>
      <c r="C30" t="s">
        <v>330</v>
      </c>
    </row>
    <row r="31" spans="2:3" ht="12.75">
      <c r="B31">
        <v>411</v>
      </c>
      <c r="C31" t="s">
        <v>331</v>
      </c>
    </row>
    <row r="32" spans="2:3" ht="12.75">
      <c r="B32">
        <v>413</v>
      </c>
      <c r="C32" t="s">
        <v>332</v>
      </c>
    </row>
    <row r="33" spans="2:3" ht="12.75">
      <c r="B33">
        <v>421</v>
      </c>
      <c r="C33" t="s">
        <v>333</v>
      </c>
    </row>
    <row r="34" spans="2:3" ht="12.75">
      <c r="B34">
        <v>423</v>
      </c>
      <c r="C34" t="s">
        <v>334</v>
      </c>
    </row>
    <row r="35" spans="2:3" ht="12.75">
      <c r="B35">
        <v>431</v>
      </c>
      <c r="C35" t="s">
        <v>335</v>
      </c>
    </row>
    <row r="36" spans="2:3" ht="12.75">
      <c r="B36">
        <v>437</v>
      </c>
      <c r="C36" t="s">
        <v>336</v>
      </c>
    </row>
    <row r="37" spans="2:3" ht="12.75">
      <c r="B37">
        <v>442</v>
      </c>
      <c r="C37" t="s">
        <v>337</v>
      </c>
    </row>
    <row r="38" spans="2:3" ht="12.75">
      <c r="B38">
        <v>444</v>
      </c>
      <c r="C38" t="s">
        <v>338</v>
      </c>
    </row>
    <row r="39" spans="2:3" ht="12.75">
      <c r="B39" t="s">
        <v>339</v>
      </c>
      <c r="C39" t="s">
        <v>340</v>
      </c>
    </row>
    <row r="40" spans="2:3" ht="12.75">
      <c r="B40" t="s">
        <v>341</v>
      </c>
      <c r="C40" t="s">
        <v>342</v>
      </c>
    </row>
    <row r="41" spans="2:3" ht="12.75">
      <c r="B41" t="s">
        <v>343</v>
      </c>
      <c r="C41" t="s">
        <v>344</v>
      </c>
    </row>
    <row r="42" spans="2:3" ht="12.75">
      <c r="B42" t="s">
        <v>345</v>
      </c>
      <c r="C42" t="s">
        <v>346</v>
      </c>
    </row>
    <row r="43" spans="2:3" ht="12.75">
      <c r="B43" t="s">
        <v>347</v>
      </c>
      <c r="C43" t="s">
        <v>350</v>
      </c>
    </row>
    <row r="44" spans="2:3" ht="12.75">
      <c r="B44">
        <v>451</v>
      </c>
      <c r="C44" t="s">
        <v>351</v>
      </c>
    </row>
    <row r="45" spans="2:3" ht="12.75">
      <c r="B45">
        <v>456</v>
      </c>
      <c r="C45" t="s">
        <v>352</v>
      </c>
    </row>
    <row r="46" spans="2:3" ht="12.75">
      <c r="B46">
        <v>457</v>
      </c>
      <c r="C46" t="s">
        <v>353</v>
      </c>
    </row>
    <row r="47" spans="2:3" ht="12.75">
      <c r="B47">
        <v>463</v>
      </c>
      <c r="C47" t="s">
        <v>354</v>
      </c>
    </row>
    <row r="48" spans="2:3" ht="12.75">
      <c r="B48">
        <v>464</v>
      </c>
      <c r="C48" t="s">
        <v>355</v>
      </c>
    </row>
    <row r="49" spans="2:3" ht="12.75">
      <c r="B49">
        <v>466</v>
      </c>
      <c r="C49" t="s">
        <v>356</v>
      </c>
    </row>
    <row r="50" spans="2:3" ht="12.75">
      <c r="B50">
        <v>467</v>
      </c>
      <c r="C50" t="s">
        <v>357</v>
      </c>
    </row>
    <row r="51" spans="2:3" ht="12.75">
      <c r="B51">
        <v>468</v>
      </c>
      <c r="C51" t="s">
        <v>358</v>
      </c>
    </row>
    <row r="52" spans="2:3" ht="12.75">
      <c r="B52">
        <v>481</v>
      </c>
      <c r="C52" t="s">
        <v>359</v>
      </c>
    </row>
    <row r="53" spans="2:3" ht="12.75">
      <c r="B53">
        <v>484</v>
      </c>
      <c r="C53" t="s">
        <v>360</v>
      </c>
    </row>
    <row r="54" spans="2:3" ht="12.75">
      <c r="B54">
        <v>486</v>
      </c>
      <c r="C54" t="s">
        <v>361</v>
      </c>
    </row>
    <row r="55" spans="2:3" ht="12.75">
      <c r="B55">
        <v>487</v>
      </c>
      <c r="C55" t="s">
        <v>362</v>
      </c>
    </row>
    <row r="56" spans="2:3" ht="12.75">
      <c r="B56">
        <v>488</v>
      </c>
      <c r="C56" t="s">
        <v>363</v>
      </c>
    </row>
    <row r="57" spans="2:3" ht="12.75">
      <c r="B57">
        <v>49</v>
      </c>
      <c r="C57" t="s">
        <v>364</v>
      </c>
    </row>
    <row r="58" spans="2:3" ht="12.75">
      <c r="B58">
        <v>511</v>
      </c>
      <c r="C58" t="s">
        <v>365</v>
      </c>
    </row>
    <row r="59" spans="2:3" ht="12.75">
      <c r="B59">
        <v>512</v>
      </c>
      <c r="C59" t="s">
        <v>366</v>
      </c>
    </row>
    <row r="60" spans="2:3" ht="12.75">
      <c r="B60">
        <v>531</v>
      </c>
      <c r="C60" t="s">
        <v>367</v>
      </c>
    </row>
    <row r="61" spans="2:3" ht="12.75">
      <c r="B61">
        <v>543</v>
      </c>
      <c r="C61" t="s">
        <v>368</v>
      </c>
    </row>
    <row r="62" spans="2:3" ht="12.75">
      <c r="B62">
        <v>590</v>
      </c>
      <c r="C62" t="s">
        <v>369</v>
      </c>
    </row>
    <row r="63" spans="2:3" ht="12.75">
      <c r="B63">
        <v>601</v>
      </c>
      <c r="C63" t="s">
        <v>430</v>
      </c>
    </row>
    <row r="64" spans="2:3" ht="12.75">
      <c r="B64">
        <v>605</v>
      </c>
      <c r="C64" t="s">
        <v>431</v>
      </c>
    </row>
    <row r="65" spans="2:3" ht="12.75">
      <c r="B65">
        <v>613</v>
      </c>
      <c r="C65" t="s">
        <v>432</v>
      </c>
    </row>
    <row r="66" spans="2:3" ht="12.75">
      <c r="B66">
        <v>615</v>
      </c>
      <c r="C66" t="s">
        <v>433</v>
      </c>
    </row>
    <row r="67" spans="2:3" ht="12.75">
      <c r="B67">
        <v>616</v>
      </c>
      <c r="C67" t="s">
        <v>434</v>
      </c>
    </row>
    <row r="68" spans="2:3" ht="12.75">
      <c r="B68">
        <v>622</v>
      </c>
      <c r="C68" t="s">
        <v>435</v>
      </c>
    </row>
    <row r="69" spans="2:3" ht="12.75">
      <c r="B69">
        <v>624</v>
      </c>
      <c r="C69" t="s">
        <v>436</v>
      </c>
    </row>
    <row r="70" spans="2:3" ht="12.75">
      <c r="B70">
        <v>628</v>
      </c>
      <c r="C70" t="s">
        <v>437</v>
      </c>
    </row>
    <row r="71" spans="2:3" ht="12.75">
      <c r="B71">
        <v>634</v>
      </c>
      <c r="C71" t="s">
        <v>438</v>
      </c>
    </row>
    <row r="72" spans="2:3" ht="12.75">
      <c r="B72">
        <v>638</v>
      </c>
      <c r="C72" t="s">
        <v>439</v>
      </c>
    </row>
    <row r="73" spans="2:3" ht="12.75">
      <c r="B73">
        <v>641</v>
      </c>
      <c r="C73" t="s">
        <v>440</v>
      </c>
    </row>
    <row r="74" spans="2:3" ht="12.75">
      <c r="B74">
        <v>644</v>
      </c>
      <c r="C74" t="s">
        <v>441</v>
      </c>
    </row>
    <row r="75" spans="2:3" ht="12.75">
      <c r="B75">
        <v>645</v>
      </c>
      <c r="C75" t="s">
        <v>442</v>
      </c>
    </row>
    <row r="76" spans="2:3" ht="12.75">
      <c r="B76">
        <v>657</v>
      </c>
      <c r="C76" t="s">
        <v>443</v>
      </c>
    </row>
    <row r="77" spans="2:3" ht="12.75">
      <c r="B77">
        <v>658</v>
      </c>
      <c r="C77" t="s">
        <v>444</v>
      </c>
    </row>
    <row r="78" spans="2:3" ht="12.75">
      <c r="B78">
        <v>665</v>
      </c>
      <c r="C78" t="s">
        <v>445</v>
      </c>
    </row>
    <row r="79" spans="2:3" ht="12.75">
      <c r="B79">
        <v>667</v>
      </c>
      <c r="C79" t="s">
        <v>446</v>
      </c>
    </row>
    <row r="80" spans="2:3" ht="12.75">
      <c r="B80">
        <v>668</v>
      </c>
      <c r="C80" t="s">
        <v>447</v>
      </c>
    </row>
    <row r="81" spans="2:3" ht="12.75">
      <c r="B81">
        <v>669</v>
      </c>
      <c r="C81" t="s">
        <v>448</v>
      </c>
    </row>
    <row r="82" spans="2:3" ht="12.75">
      <c r="B82" t="s">
        <v>449</v>
      </c>
      <c r="C82" t="s">
        <v>450</v>
      </c>
    </row>
    <row r="83" spans="2:3" ht="12.75">
      <c r="B83">
        <v>686</v>
      </c>
      <c r="C83" t="s">
        <v>451</v>
      </c>
    </row>
    <row r="84" spans="2:3" ht="12.75">
      <c r="B84">
        <v>687</v>
      </c>
      <c r="C84" t="s">
        <v>452</v>
      </c>
    </row>
    <row r="85" spans="2:3" ht="12.75">
      <c r="B85">
        <v>69</v>
      </c>
      <c r="C85" t="s">
        <v>453</v>
      </c>
    </row>
    <row r="86" spans="2:3" ht="12.75">
      <c r="B86">
        <v>701</v>
      </c>
      <c r="C86" t="s">
        <v>454</v>
      </c>
    </row>
    <row r="87" spans="2:3" ht="12.75">
      <c r="B87">
        <v>705</v>
      </c>
      <c r="C87" t="s">
        <v>455</v>
      </c>
    </row>
    <row r="88" spans="2:3" ht="12.75">
      <c r="B88" t="s">
        <v>456</v>
      </c>
      <c r="C88" t="s">
        <v>432</v>
      </c>
    </row>
    <row r="89" spans="2:3" ht="12.75">
      <c r="B89">
        <v>71</v>
      </c>
      <c r="C89" t="s">
        <v>457</v>
      </c>
    </row>
    <row r="90" spans="2:3" ht="12.75">
      <c r="B90">
        <v>722</v>
      </c>
      <c r="C90" t="s">
        <v>458</v>
      </c>
    </row>
    <row r="91" spans="2:3" ht="12.75">
      <c r="B91">
        <v>73</v>
      </c>
      <c r="C91" t="s">
        <v>459</v>
      </c>
    </row>
    <row r="92" spans="2:3" ht="12.75">
      <c r="B92">
        <v>75</v>
      </c>
      <c r="C92" t="s">
        <v>460</v>
      </c>
    </row>
    <row r="93" spans="2:3" ht="12.75">
      <c r="B93">
        <v>764</v>
      </c>
      <c r="C93" t="s">
        <v>461</v>
      </c>
    </row>
    <row r="94" spans="2:3" ht="12.75">
      <c r="B94">
        <v>767</v>
      </c>
      <c r="C94" t="s">
        <v>462</v>
      </c>
    </row>
    <row r="95" spans="2:3" ht="12.75">
      <c r="B95">
        <v>77</v>
      </c>
      <c r="C95" t="s">
        <v>463</v>
      </c>
    </row>
    <row r="96" spans="2:3" ht="12.75">
      <c r="B96">
        <v>79</v>
      </c>
      <c r="C96" t="s">
        <v>464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5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506" customWidth="1"/>
    <col min="2" max="2" width="48.8515625" style="506" customWidth="1"/>
    <col min="3" max="3" width="15.00390625" style="568" customWidth="1"/>
    <col min="4" max="4" width="16.140625" style="526" customWidth="1"/>
    <col min="5" max="5" width="15.421875" style="526" customWidth="1"/>
    <col min="6" max="16384" width="9.140625" style="506" customWidth="1"/>
  </cols>
  <sheetData>
    <row r="1" spans="1:5" s="530" customFormat="1" ht="25.5">
      <c r="A1" s="527" t="s">
        <v>239</v>
      </c>
      <c r="B1" s="527" t="s">
        <v>518</v>
      </c>
      <c r="C1" s="527" t="s">
        <v>537</v>
      </c>
      <c r="D1" s="529" t="s">
        <v>231</v>
      </c>
      <c r="E1" s="529" t="s">
        <v>232</v>
      </c>
    </row>
    <row r="2" spans="1:5" ht="10.5" customHeight="1">
      <c r="A2" s="531"/>
      <c r="B2" s="531"/>
      <c r="C2" s="532"/>
      <c r="D2" s="533"/>
      <c r="E2" s="533"/>
    </row>
    <row r="3" spans="1:5" s="573" customFormat="1" ht="12.75">
      <c r="A3" s="569" t="s">
        <v>233</v>
      </c>
      <c r="B3" s="570" t="s">
        <v>527</v>
      </c>
      <c r="C3" s="571"/>
      <c r="D3" s="572"/>
      <c r="E3" s="572"/>
    </row>
    <row r="4" spans="1:5" s="573" customFormat="1" ht="12.75">
      <c r="A4" s="574"/>
      <c r="B4" s="574"/>
      <c r="C4" s="575"/>
      <c r="D4" s="576"/>
      <c r="E4" s="576"/>
    </row>
    <row r="5" spans="1:5" s="573" customFormat="1" ht="12.75">
      <c r="A5" s="570">
        <v>1</v>
      </c>
      <c r="B5" s="570" t="s">
        <v>519</v>
      </c>
      <c r="C5" s="571"/>
      <c r="D5" s="576"/>
      <c r="E5" s="576"/>
    </row>
    <row r="6" spans="1:5" s="573" customFormat="1" ht="12.75">
      <c r="A6" s="570">
        <v>2</v>
      </c>
      <c r="B6" s="570" t="s">
        <v>520</v>
      </c>
      <c r="C6" s="571"/>
      <c r="D6" s="576"/>
      <c r="E6" s="576"/>
    </row>
    <row r="7" spans="1:5" ht="12.75">
      <c r="A7" s="547" t="s">
        <v>243</v>
      </c>
      <c r="B7" s="510" t="s">
        <v>521</v>
      </c>
      <c r="C7" s="517"/>
      <c r="D7" s="577"/>
      <c r="E7" s="577"/>
    </row>
    <row r="8" spans="1:5" ht="12.75">
      <c r="A8" s="547" t="s">
        <v>245</v>
      </c>
      <c r="B8" s="510" t="s">
        <v>260</v>
      </c>
      <c r="C8" s="517"/>
      <c r="D8" s="577"/>
      <c r="E8" s="577"/>
    </row>
    <row r="9" spans="1:5" ht="12.75">
      <c r="A9" s="547" t="s">
        <v>247</v>
      </c>
      <c r="B9" s="578" t="s">
        <v>522</v>
      </c>
      <c r="C9" s="579"/>
      <c r="D9" s="577"/>
      <c r="E9" s="577"/>
    </row>
    <row r="10" spans="1:5" s="513" customFormat="1" ht="15" customHeight="1">
      <c r="A10" s="503"/>
      <c r="B10" s="549" t="s">
        <v>466</v>
      </c>
      <c r="C10" s="550"/>
      <c r="D10" s="508">
        <f>SUM(D7:D9)</f>
        <v>0</v>
      </c>
      <c r="E10" s="508">
        <f>SUM(E7:E9)</f>
        <v>0</v>
      </c>
    </row>
    <row r="11" spans="1:5" s="530" customFormat="1" ht="12.75">
      <c r="A11" s="503">
        <v>3</v>
      </c>
      <c r="B11" s="503" t="s">
        <v>523</v>
      </c>
      <c r="C11" s="499"/>
      <c r="D11" s="511"/>
      <c r="E11" s="511"/>
    </row>
    <row r="12" spans="1:5" ht="12.75">
      <c r="A12" s="547" t="s">
        <v>243</v>
      </c>
      <c r="B12" s="578" t="s">
        <v>524</v>
      </c>
      <c r="C12" s="580"/>
      <c r="D12" s="577">
        <v>9387880</v>
      </c>
      <c r="E12" s="577">
        <v>9387880</v>
      </c>
    </row>
    <row r="13" spans="1:5" ht="12.75">
      <c r="A13" s="547" t="s">
        <v>245</v>
      </c>
      <c r="B13" s="578" t="s">
        <v>525</v>
      </c>
      <c r="C13" s="580"/>
      <c r="D13" s="577">
        <v>87024.00400000007</v>
      </c>
      <c r="E13" s="577">
        <v>56948</v>
      </c>
    </row>
    <row r="14" spans="1:5" ht="12.75">
      <c r="A14" s="547" t="s">
        <v>247</v>
      </c>
      <c r="B14" s="578" t="s">
        <v>559</v>
      </c>
      <c r="C14" s="580"/>
      <c r="D14" s="577">
        <v>13670.996999999858</v>
      </c>
      <c r="E14" s="577">
        <v>19809</v>
      </c>
    </row>
    <row r="15" spans="1:5" ht="12.75">
      <c r="A15" s="547" t="s">
        <v>248</v>
      </c>
      <c r="B15" s="578" t="s">
        <v>560</v>
      </c>
      <c r="C15" s="580"/>
      <c r="D15" s="577"/>
      <c r="E15" s="577">
        <v>6100</v>
      </c>
    </row>
    <row r="16" spans="1:5" ht="12.75">
      <c r="A16" s="547" t="s">
        <v>1013</v>
      </c>
      <c r="B16" s="578" t="s">
        <v>561</v>
      </c>
      <c r="C16" s="580"/>
      <c r="D16" s="577"/>
      <c r="E16" s="577"/>
    </row>
    <row r="17" spans="1:5" ht="12.75">
      <c r="A17" s="547" t="s">
        <v>1015</v>
      </c>
      <c r="B17" s="578" t="s">
        <v>1175</v>
      </c>
      <c r="C17" s="580"/>
      <c r="D17" s="577"/>
      <c r="E17" s="577">
        <v>29765</v>
      </c>
    </row>
    <row r="18" spans="1:5" ht="12.75">
      <c r="A18" s="553" t="s">
        <v>1017</v>
      </c>
      <c r="B18" s="578" t="s">
        <v>562</v>
      </c>
      <c r="C18" s="580" t="s">
        <v>1039</v>
      </c>
      <c r="D18" s="577"/>
      <c r="E18" s="577"/>
    </row>
    <row r="19" spans="1:5" ht="12.75">
      <c r="A19" s="547" t="s">
        <v>1021</v>
      </c>
      <c r="B19" s="581" t="s">
        <v>593</v>
      </c>
      <c r="C19" s="517"/>
      <c r="D19" s="577">
        <v>1970000</v>
      </c>
      <c r="E19" s="577">
        <v>920000</v>
      </c>
    </row>
    <row r="20" spans="1:5" ht="12.75">
      <c r="A20" s="547" t="s">
        <v>1023</v>
      </c>
      <c r="B20" s="582" t="s">
        <v>1040</v>
      </c>
      <c r="C20" s="517"/>
      <c r="D20" s="577"/>
      <c r="E20" s="577"/>
    </row>
    <row r="21" spans="1:5" ht="12.75">
      <c r="A21" s="547" t="s">
        <v>1025</v>
      </c>
      <c r="B21" s="582" t="s">
        <v>578</v>
      </c>
      <c r="C21" s="517"/>
      <c r="D21" s="577">
        <v>46200</v>
      </c>
      <c r="E21" s="577">
        <v>32000</v>
      </c>
    </row>
    <row r="22" spans="1:5" s="513" customFormat="1" ht="15" customHeight="1">
      <c r="A22" s="503"/>
      <c r="B22" s="549" t="s">
        <v>467</v>
      </c>
      <c r="C22" s="550"/>
      <c r="D22" s="508">
        <f>SUM(D12:D21)</f>
        <v>11504775.001</v>
      </c>
      <c r="E22" s="508">
        <f>SUM(E12:E21)</f>
        <v>10452502</v>
      </c>
    </row>
    <row r="23" spans="1:5" s="530" customFormat="1" ht="12.75">
      <c r="A23" s="503">
        <v>4</v>
      </c>
      <c r="B23" s="503" t="s">
        <v>526</v>
      </c>
      <c r="C23" s="499"/>
      <c r="D23" s="511"/>
      <c r="E23" s="511"/>
    </row>
    <row r="24" spans="1:5" s="530" customFormat="1" ht="12.75">
      <c r="A24" s="503">
        <v>5</v>
      </c>
      <c r="B24" s="503" t="s">
        <v>261</v>
      </c>
      <c r="C24" s="499"/>
      <c r="D24" s="511"/>
      <c r="E24" s="511"/>
    </row>
    <row r="25" spans="1:5" s="530" customFormat="1" ht="12.75">
      <c r="A25" s="510"/>
      <c r="B25" s="582"/>
      <c r="C25" s="517"/>
      <c r="D25" s="508"/>
      <c r="E25" s="508"/>
    </row>
    <row r="26" spans="1:5" s="530" customFormat="1" ht="15" customHeight="1">
      <c r="A26" s="510"/>
      <c r="B26" s="503" t="s">
        <v>473</v>
      </c>
      <c r="C26" s="499"/>
      <c r="D26" s="508">
        <f>D5+D10+D22+D23+D24</f>
        <v>11504775.001</v>
      </c>
      <c r="E26" s="508">
        <f>E5+E10+E22+E23+E24</f>
        <v>10452502</v>
      </c>
    </row>
    <row r="27" spans="1:5" ht="12.75">
      <c r="A27" s="583"/>
      <c r="B27" s="582"/>
      <c r="C27" s="517"/>
      <c r="D27" s="505"/>
      <c r="E27" s="505"/>
    </row>
    <row r="28" spans="1:5" s="537" customFormat="1" ht="12.75">
      <c r="A28" s="534" t="s">
        <v>234</v>
      </c>
      <c r="B28" s="584" t="s">
        <v>472</v>
      </c>
      <c r="C28" s="534"/>
      <c r="D28" s="536"/>
      <c r="E28" s="536"/>
    </row>
    <row r="29" spans="1:5" s="537" customFormat="1" ht="12.75">
      <c r="A29" s="535">
        <v>1</v>
      </c>
      <c r="B29" s="535" t="s">
        <v>528</v>
      </c>
      <c r="C29" s="534"/>
      <c r="D29" s="554"/>
      <c r="E29" s="554"/>
    </row>
    <row r="30" spans="1:5" ht="12.75">
      <c r="A30" s="547" t="s">
        <v>243</v>
      </c>
      <c r="B30" s="582" t="s">
        <v>262</v>
      </c>
      <c r="C30" s="517"/>
      <c r="D30" s="577"/>
      <c r="E30" s="577"/>
    </row>
    <row r="31" spans="1:5" ht="12.75">
      <c r="A31" s="547" t="s">
        <v>245</v>
      </c>
      <c r="B31" s="582" t="s">
        <v>263</v>
      </c>
      <c r="C31" s="517"/>
      <c r="D31" s="577"/>
      <c r="E31" s="577"/>
    </row>
    <row r="32" spans="1:5" ht="15" customHeight="1">
      <c r="A32" s="538"/>
      <c r="B32" s="585" t="s">
        <v>469</v>
      </c>
      <c r="C32" s="586"/>
      <c r="D32" s="587">
        <f>SUM(D30:D31)</f>
        <v>0</v>
      </c>
      <c r="E32" s="587">
        <f>SUM(E30:E31)</f>
        <v>0</v>
      </c>
    </row>
    <row r="33" spans="1:5" s="530" customFormat="1" ht="12.75">
      <c r="A33" s="499">
        <v>2</v>
      </c>
      <c r="B33" s="510" t="s">
        <v>529</v>
      </c>
      <c r="C33" s="517"/>
      <c r="D33" s="511"/>
      <c r="E33" s="511"/>
    </row>
    <row r="34" spans="1:5" s="530" customFormat="1" ht="12.75">
      <c r="A34" s="499">
        <v>3</v>
      </c>
      <c r="B34" s="510" t="s">
        <v>264</v>
      </c>
      <c r="C34" s="517"/>
      <c r="D34" s="511"/>
      <c r="E34" s="511"/>
    </row>
    <row r="35" spans="1:5" s="530" customFormat="1" ht="12.75">
      <c r="A35" s="499">
        <v>4</v>
      </c>
      <c r="B35" s="510" t="s">
        <v>530</v>
      </c>
      <c r="C35" s="517"/>
      <c r="D35" s="511"/>
      <c r="E35" s="511"/>
    </row>
    <row r="36" spans="1:5" ht="12.75">
      <c r="A36" s="502"/>
      <c r="B36" s="588"/>
      <c r="C36" s="502"/>
      <c r="D36" s="505"/>
      <c r="E36" s="505"/>
    </row>
    <row r="37" spans="1:5" s="537" customFormat="1" ht="15" customHeight="1">
      <c r="A37" s="555"/>
      <c r="B37" s="535" t="s">
        <v>474</v>
      </c>
      <c r="C37" s="534"/>
      <c r="D37" s="536">
        <f>D32+D33+D34+D35</f>
        <v>0</v>
      </c>
      <c r="E37" s="536">
        <f>E32+E33+E34+E35</f>
        <v>0</v>
      </c>
    </row>
    <row r="38" spans="1:5" s="537" customFormat="1" ht="6.75" customHeight="1">
      <c r="A38" s="589"/>
      <c r="B38" s="584"/>
      <c r="C38" s="534"/>
      <c r="D38" s="536"/>
      <c r="E38" s="536"/>
    </row>
    <row r="39" spans="1:5" s="537" customFormat="1" ht="15" customHeight="1">
      <c r="A39" s="555"/>
      <c r="B39" s="535" t="s">
        <v>475</v>
      </c>
      <c r="C39" s="534"/>
      <c r="D39" s="536">
        <f>D26+D37</f>
        <v>11504775.001</v>
      </c>
      <c r="E39" s="536">
        <f>E26+E37</f>
        <v>10452502</v>
      </c>
    </row>
    <row r="40" spans="1:5" ht="12.75">
      <c r="A40" s="502"/>
      <c r="B40" s="588"/>
      <c r="C40" s="502"/>
      <c r="D40" s="505"/>
      <c r="E40" s="505"/>
    </row>
    <row r="41" spans="1:3" ht="12.75">
      <c r="A41" s="502" t="s">
        <v>235</v>
      </c>
      <c r="B41" s="590" t="s">
        <v>476</v>
      </c>
      <c r="C41" s="522"/>
    </row>
    <row r="42" spans="1:5" ht="12.75">
      <c r="A42" s="503">
        <v>1</v>
      </c>
      <c r="B42" s="582" t="s">
        <v>531</v>
      </c>
      <c r="C42" s="517"/>
      <c r="D42" s="543"/>
      <c r="E42" s="543"/>
    </row>
    <row r="43" spans="1:5" ht="12.75">
      <c r="A43" s="503">
        <v>2</v>
      </c>
      <c r="B43" s="582" t="s">
        <v>532</v>
      </c>
      <c r="C43" s="517"/>
      <c r="D43" s="543"/>
      <c r="E43" s="543"/>
    </row>
    <row r="44" spans="1:5" ht="12.75">
      <c r="A44" s="503">
        <v>3</v>
      </c>
      <c r="B44" s="582" t="s">
        <v>265</v>
      </c>
      <c r="C44" s="517"/>
      <c r="D44" s="543">
        <v>100000</v>
      </c>
      <c r="E44" s="543">
        <v>100000</v>
      </c>
    </row>
    <row r="45" spans="1:5" ht="12.75">
      <c r="A45" s="503">
        <v>4</v>
      </c>
      <c r="B45" s="582" t="s">
        <v>533</v>
      </c>
      <c r="C45" s="517"/>
      <c r="D45" s="543"/>
      <c r="E45" s="543"/>
    </row>
    <row r="46" spans="1:5" ht="12.75">
      <c r="A46" s="503">
        <v>5</v>
      </c>
      <c r="B46" s="582" t="s">
        <v>534</v>
      </c>
      <c r="C46" s="517"/>
      <c r="D46" s="543"/>
      <c r="E46" s="543"/>
    </row>
    <row r="47" spans="1:5" ht="12.75">
      <c r="A47" s="503">
        <v>6</v>
      </c>
      <c r="B47" s="582" t="s">
        <v>267</v>
      </c>
      <c r="C47" s="517"/>
      <c r="D47" s="543"/>
      <c r="E47" s="543"/>
    </row>
    <row r="48" spans="1:5" ht="14.25">
      <c r="A48" s="503">
        <v>7</v>
      </c>
      <c r="B48" s="582" t="s">
        <v>268</v>
      </c>
      <c r="C48" s="527"/>
      <c r="D48" s="543">
        <v>61574</v>
      </c>
      <c r="E48" s="543">
        <v>42429</v>
      </c>
    </row>
    <row r="49" spans="1:5" ht="12.75">
      <c r="A49" s="503">
        <v>8</v>
      </c>
      <c r="B49" s="582" t="s">
        <v>536</v>
      </c>
      <c r="C49" s="517" t="s">
        <v>577</v>
      </c>
      <c r="D49" s="543">
        <v>1169900.4100000001</v>
      </c>
      <c r="E49" s="543">
        <v>806148.77</v>
      </c>
    </row>
    <row r="50" spans="1:5" ht="12.75">
      <c r="A50" s="503">
        <v>9</v>
      </c>
      <c r="B50" s="582" t="s">
        <v>535</v>
      </c>
      <c r="C50" s="517"/>
      <c r="D50" s="543">
        <v>108423.15</v>
      </c>
      <c r="E50" s="543">
        <v>108423.15</v>
      </c>
    </row>
    <row r="51" spans="1:5" ht="13.5" customHeight="1">
      <c r="A51" s="503">
        <v>10</v>
      </c>
      <c r="B51" s="582" t="s">
        <v>270</v>
      </c>
      <c r="C51" s="517"/>
      <c r="D51" s="543">
        <v>525959.058</v>
      </c>
      <c r="E51" s="543">
        <v>382896.63</v>
      </c>
    </row>
    <row r="52" spans="1:5" s="573" customFormat="1" ht="12.75">
      <c r="A52" s="591"/>
      <c r="B52" s="570" t="s">
        <v>477</v>
      </c>
      <c r="C52" s="571"/>
      <c r="D52" s="572">
        <f>SUM(D42:D51)</f>
        <v>1965856.618</v>
      </c>
      <c r="E52" s="572">
        <f>SUM(E42:E51)</f>
        <v>1439897.5499999998</v>
      </c>
    </row>
    <row r="53" spans="1:5" ht="12.75">
      <c r="A53" s="583"/>
      <c r="B53" s="583"/>
      <c r="C53" s="502"/>
      <c r="D53" s="508"/>
      <c r="E53" s="508"/>
    </row>
    <row r="54" spans="1:5" s="596" customFormat="1" ht="19.5" customHeight="1">
      <c r="A54" s="592"/>
      <c r="B54" s="593" t="s">
        <v>478</v>
      </c>
      <c r="C54" s="594"/>
      <c r="D54" s="595">
        <f>D39+D52</f>
        <v>13470631.619</v>
      </c>
      <c r="E54" s="595">
        <f>E39+E52</f>
        <v>11892399.55</v>
      </c>
    </row>
    <row r="55" spans="1:5" ht="12.75">
      <c r="A55" s="524"/>
      <c r="B55" s="524"/>
      <c r="C55" s="597"/>
      <c r="D55" s="525"/>
      <c r="E55" s="525"/>
    </row>
    <row r="56" spans="1:5" ht="12.75">
      <c r="A56" s="524"/>
      <c r="B56" s="524"/>
      <c r="C56" s="597"/>
      <c r="D56" s="525"/>
      <c r="E56" s="525"/>
    </row>
  </sheetData>
  <sheetProtection/>
  <printOptions horizontalCentered="1" verticalCentered="1"/>
  <pageMargins left="0.23" right="0.17" top="0.18" bottom="0.17" header="0.17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568" customWidth="1"/>
    <col min="2" max="2" width="57.57421875" style="506" customWidth="1"/>
    <col min="3" max="3" width="15.7109375" style="526" customWidth="1"/>
    <col min="4" max="4" width="16.57421875" style="526" customWidth="1"/>
    <col min="5" max="5" width="15.140625" style="506" hidden="1" customWidth="1"/>
    <col min="6" max="16384" width="9.140625" style="506" customWidth="1"/>
  </cols>
  <sheetData>
    <row r="1" spans="1:5" ht="15">
      <c r="A1" s="648" t="s">
        <v>538</v>
      </c>
      <c r="B1" s="648"/>
      <c r="C1" s="648"/>
      <c r="D1" s="648"/>
      <c r="E1" s="649"/>
    </row>
    <row r="2" spans="1:5" ht="18" customHeight="1">
      <c r="A2" s="650" t="s">
        <v>592</v>
      </c>
      <c r="B2" s="650"/>
      <c r="C2" s="650"/>
      <c r="D2" s="650"/>
      <c r="E2" s="598"/>
    </row>
    <row r="3" spans="1:5" ht="18" customHeight="1">
      <c r="A3" s="599"/>
      <c r="B3" s="600"/>
      <c r="C3" s="601"/>
      <c r="D3" s="601"/>
      <c r="E3" s="599"/>
    </row>
    <row r="4" spans="1:5" ht="30" customHeight="1">
      <c r="A4" s="498" t="s">
        <v>236</v>
      </c>
      <c r="B4" s="602" t="s">
        <v>539</v>
      </c>
      <c r="C4" s="603" t="s">
        <v>231</v>
      </c>
      <c r="D4" s="603" t="s">
        <v>232</v>
      </c>
      <c r="E4" s="604" t="s">
        <v>272</v>
      </c>
    </row>
    <row r="5" spans="1:5" ht="22.5" customHeight="1">
      <c r="A5" s="499">
        <v>1</v>
      </c>
      <c r="B5" s="510" t="s">
        <v>273</v>
      </c>
      <c r="C5" s="543">
        <v>2511441.6666666665</v>
      </c>
      <c r="D5" s="543">
        <v>2515870.37</v>
      </c>
      <c r="E5" s="517" t="s">
        <v>274</v>
      </c>
    </row>
    <row r="6" spans="1:5" ht="22.5" customHeight="1">
      <c r="A6" s="499">
        <v>2</v>
      </c>
      <c r="B6" s="510" t="s">
        <v>540</v>
      </c>
      <c r="C6" s="543"/>
      <c r="D6" s="543"/>
      <c r="E6" s="517" t="s">
        <v>275</v>
      </c>
    </row>
    <row r="7" spans="1:5" ht="22.5" customHeight="1">
      <c r="A7" s="499">
        <v>3</v>
      </c>
      <c r="B7" s="510" t="s">
        <v>541</v>
      </c>
      <c r="C7" s="543">
        <v>-697944</v>
      </c>
      <c r="D7" s="543">
        <v>-573346.68</v>
      </c>
      <c r="E7" s="517">
        <v>71</v>
      </c>
    </row>
    <row r="8" spans="1:5" ht="22.5" customHeight="1">
      <c r="A8" s="499">
        <v>4</v>
      </c>
      <c r="B8" s="510" t="s">
        <v>542</v>
      </c>
      <c r="C8" s="543"/>
      <c r="D8" s="543"/>
      <c r="E8" s="517">
        <v>722</v>
      </c>
    </row>
    <row r="9" spans="1:5" ht="22.5" customHeight="1">
      <c r="A9" s="499">
        <v>5</v>
      </c>
      <c r="B9" s="510" t="s">
        <v>543</v>
      </c>
      <c r="C9" s="543">
        <v>-679194</v>
      </c>
      <c r="D9" s="543">
        <v>-987282</v>
      </c>
      <c r="E9" s="517" t="s">
        <v>276</v>
      </c>
    </row>
    <row r="10" spans="1:5" ht="22.5" customHeight="1">
      <c r="A10" s="499">
        <v>6</v>
      </c>
      <c r="B10" s="510" t="s">
        <v>544</v>
      </c>
      <c r="C10" s="543"/>
      <c r="D10" s="543"/>
      <c r="E10" s="502"/>
    </row>
    <row r="11" spans="1:5" ht="22.5" customHeight="1">
      <c r="A11" s="499">
        <v>7</v>
      </c>
      <c r="B11" s="510" t="s">
        <v>545</v>
      </c>
      <c r="C11" s="543">
        <v>-518458.38</v>
      </c>
      <c r="D11" s="543">
        <v>-517233.47</v>
      </c>
      <c r="E11" s="502" t="s">
        <v>277</v>
      </c>
    </row>
    <row r="12" spans="1:5" s="513" customFormat="1" ht="22.5" customHeight="1">
      <c r="A12" s="499">
        <v>8</v>
      </c>
      <c r="B12" s="503" t="s">
        <v>547</v>
      </c>
      <c r="C12" s="508">
        <f>SUM(C5:C11)</f>
        <v>615845.2866666665</v>
      </c>
      <c r="D12" s="508">
        <f>SUM(D5:D11)</f>
        <v>438008.22</v>
      </c>
      <c r="E12" s="503"/>
    </row>
    <row r="13" spans="1:5" ht="22.5" customHeight="1">
      <c r="A13" s="499">
        <v>9</v>
      </c>
      <c r="B13" s="503" t="s">
        <v>546</v>
      </c>
      <c r="C13" s="542"/>
      <c r="D13" s="542"/>
      <c r="E13" s="583"/>
    </row>
    <row r="14" spans="1:5" ht="22.5" customHeight="1">
      <c r="A14" s="499">
        <v>10</v>
      </c>
      <c r="B14" s="591" t="s">
        <v>548</v>
      </c>
      <c r="C14" s="543"/>
      <c r="D14" s="543"/>
      <c r="E14" s="583"/>
    </row>
    <row r="15" spans="1:5" ht="22.5" customHeight="1">
      <c r="A15" s="499">
        <v>11</v>
      </c>
      <c r="B15" s="591" t="s">
        <v>573</v>
      </c>
      <c r="C15" s="543"/>
      <c r="D15" s="543"/>
      <c r="E15" s="583"/>
    </row>
    <row r="16" spans="1:5" ht="22.5" customHeight="1">
      <c r="A16" s="499">
        <v>12</v>
      </c>
      <c r="B16" s="591" t="s">
        <v>549</v>
      </c>
      <c r="C16" s="543"/>
      <c r="D16" s="543"/>
      <c r="E16" s="583"/>
    </row>
    <row r="17" spans="1:5" ht="22.5" customHeight="1">
      <c r="A17" s="605" t="s">
        <v>243</v>
      </c>
      <c r="B17" s="591" t="s">
        <v>551</v>
      </c>
      <c r="C17" s="543"/>
      <c r="D17" s="543"/>
      <c r="E17" s="535"/>
    </row>
    <row r="18" spans="1:5" ht="22.5" customHeight="1">
      <c r="A18" s="605" t="s">
        <v>245</v>
      </c>
      <c r="B18" s="591" t="s">
        <v>550</v>
      </c>
      <c r="C18" s="543"/>
      <c r="D18" s="543"/>
      <c r="E18" s="502" t="s">
        <v>278</v>
      </c>
    </row>
    <row r="19" spans="1:5" ht="22.5" customHeight="1">
      <c r="A19" s="605" t="s">
        <v>247</v>
      </c>
      <c r="B19" s="583" t="s">
        <v>552</v>
      </c>
      <c r="C19" s="543"/>
      <c r="D19" s="543"/>
      <c r="E19" s="502">
        <v>669</v>
      </c>
    </row>
    <row r="20" spans="1:5" ht="22.5" customHeight="1">
      <c r="A20" s="605" t="s">
        <v>248</v>
      </c>
      <c r="B20" s="583" t="s">
        <v>1256</v>
      </c>
      <c r="C20" s="543"/>
      <c r="D20" s="543"/>
      <c r="E20" s="502" t="s">
        <v>279</v>
      </c>
    </row>
    <row r="21" spans="1:5" s="530" customFormat="1" ht="22.5" customHeight="1">
      <c r="A21" s="499">
        <v>13</v>
      </c>
      <c r="B21" s="510" t="s">
        <v>1053</v>
      </c>
      <c r="C21" s="508">
        <f>SUM(C13:C20)</f>
        <v>0</v>
      </c>
      <c r="D21" s="508">
        <f>SUM(D13:D20)</f>
        <v>0</v>
      </c>
      <c r="E21" s="503"/>
    </row>
    <row r="22" spans="1:8" s="606" customFormat="1" ht="22.5" customHeight="1">
      <c r="A22" s="558">
        <v>14</v>
      </c>
      <c r="B22" s="559" t="s">
        <v>280</v>
      </c>
      <c r="C22" s="587">
        <f>C12+C21</f>
        <v>615845.2866666665</v>
      </c>
      <c r="D22" s="587">
        <f>D12+D21</f>
        <v>438008.22</v>
      </c>
      <c r="E22" s="559"/>
      <c r="H22" s="607"/>
    </row>
    <row r="23" spans="1:8" s="606" customFormat="1" ht="22.5" customHeight="1">
      <c r="A23" s="558">
        <v>15</v>
      </c>
      <c r="B23" s="608" t="s">
        <v>281</v>
      </c>
      <c r="C23" s="587">
        <f>(C22+283017)*0.1</f>
        <v>89886.22866666666</v>
      </c>
      <c r="D23" s="587">
        <f>(D22+113107.7)*0.1</f>
        <v>55111.592</v>
      </c>
      <c r="E23" s="608">
        <v>69</v>
      </c>
      <c r="H23" s="607"/>
    </row>
    <row r="24" spans="1:5" s="606" customFormat="1" ht="22.5" customHeight="1">
      <c r="A24" s="558">
        <v>16</v>
      </c>
      <c r="B24" s="559" t="s">
        <v>553</v>
      </c>
      <c r="C24" s="587">
        <f>C22-C23</f>
        <v>525959.0579999998</v>
      </c>
      <c r="D24" s="587">
        <f>D22-D23</f>
        <v>382896.62799999997</v>
      </c>
      <c r="E24" s="608"/>
    </row>
    <row r="25" spans="1:5" s="606" customFormat="1" ht="22.5" customHeight="1">
      <c r="A25" s="558">
        <v>17</v>
      </c>
      <c r="B25" s="608" t="s">
        <v>1052</v>
      </c>
      <c r="C25" s="609"/>
      <c r="D25" s="609"/>
      <c r="E25" s="608"/>
    </row>
  </sheetData>
  <sheetProtection/>
  <mergeCells count="2">
    <mergeCell ref="A1:E1"/>
    <mergeCell ref="A2:D2"/>
  </mergeCells>
  <printOptions horizontalCentered="1" verticalCentered="1"/>
  <pageMargins left="0.17" right="0.19" top="0.17" bottom="0.18" header="0.17" footer="0.17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506" customWidth="1"/>
    <col min="2" max="2" width="53.00390625" style="506" customWidth="1"/>
    <col min="3" max="3" width="15.7109375" style="612" customWidth="1"/>
    <col min="4" max="4" width="16.00390625" style="612" customWidth="1"/>
    <col min="5" max="16384" width="9.140625" style="506" customWidth="1"/>
  </cols>
  <sheetData>
    <row r="1" spans="1:4" s="530" customFormat="1" ht="29.25" customHeight="1">
      <c r="A1" s="651" t="s">
        <v>571</v>
      </c>
      <c r="B1" s="652"/>
      <c r="C1" s="603" t="s">
        <v>231</v>
      </c>
      <c r="D1" s="603" t="s">
        <v>232</v>
      </c>
    </row>
    <row r="2" spans="1:4" ht="18" customHeight="1">
      <c r="A2" s="583"/>
      <c r="B2" s="583"/>
      <c r="C2" s="543"/>
      <c r="D2" s="543"/>
    </row>
    <row r="3" spans="1:4" ht="18" customHeight="1">
      <c r="A3" s="502"/>
      <c r="B3" s="503" t="s">
        <v>557</v>
      </c>
      <c r="C3" s="542"/>
      <c r="D3" s="543"/>
    </row>
    <row r="4" spans="1:4" ht="18" customHeight="1">
      <c r="A4" s="583"/>
      <c r="B4" s="583" t="s">
        <v>594</v>
      </c>
      <c r="C4" s="543">
        <v>2990230</v>
      </c>
      <c r="D4" s="543">
        <v>2605204</v>
      </c>
    </row>
    <row r="5" spans="1:4" ht="18" customHeight="1">
      <c r="A5" s="583"/>
      <c r="B5" s="583" t="s">
        <v>1232</v>
      </c>
      <c r="C5" s="543">
        <v>-3189534.3</v>
      </c>
      <c r="D5" s="543">
        <v>-2483291.38</v>
      </c>
    </row>
    <row r="6" spans="1:4" ht="18" customHeight="1">
      <c r="A6" s="583"/>
      <c r="B6" s="583" t="s">
        <v>1233</v>
      </c>
      <c r="C6" s="543">
        <v>-644056</v>
      </c>
      <c r="D6" s="543">
        <v>-856667</v>
      </c>
    </row>
    <row r="7" spans="1:4" ht="18" customHeight="1">
      <c r="A7" s="583"/>
      <c r="B7" s="583" t="s">
        <v>598</v>
      </c>
      <c r="C7" s="543"/>
      <c r="D7" s="543"/>
    </row>
    <row r="8" spans="1:4" ht="18" customHeight="1">
      <c r="A8" s="583"/>
      <c r="B8" s="583" t="s">
        <v>282</v>
      </c>
      <c r="C8" s="543"/>
      <c r="D8" s="543"/>
    </row>
    <row r="9" spans="1:4" ht="18" customHeight="1">
      <c r="A9" s="583"/>
      <c r="B9" s="510" t="s">
        <v>1319</v>
      </c>
      <c r="C9" s="543">
        <v>-155625</v>
      </c>
      <c r="D9" s="543"/>
    </row>
    <row r="10" spans="1:4" ht="18" customHeight="1">
      <c r="A10" s="583"/>
      <c r="B10" s="583" t="s">
        <v>563</v>
      </c>
      <c r="C10" s="543">
        <v>-60904</v>
      </c>
      <c r="D10" s="543">
        <v>-57373</v>
      </c>
    </row>
    <row r="11" spans="1:4" ht="18" customHeight="1">
      <c r="A11" s="583"/>
      <c r="B11" s="583" t="s">
        <v>595</v>
      </c>
      <c r="C11" s="543">
        <v>-16101.46</v>
      </c>
      <c r="D11" s="543">
        <v>-478798.8</v>
      </c>
    </row>
    <row r="12" spans="1:4" s="530" customFormat="1" ht="23.25" customHeight="1">
      <c r="A12" s="549"/>
      <c r="B12" s="610" t="s">
        <v>596</v>
      </c>
      <c r="C12" s="508">
        <f>SUM(C4:C11)</f>
        <v>-1075990.7599999998</v>
      </c>
      <c r="D12" s="508">
        <f>SUM(D4:D11)</f>
        <v>-1270926.18</v>
      </c>
    </row>
    <row r="13" spans="1:4" ht="18" customHeight="1">
      <c r="A13" s="583"/>
      <c r="B13" s="503" t="s">
        <v>564</v>
      </c>
      <c r="C13" s="543"/>
      <c r="D13" s="543"/>
    </row>
    <row r="14" spans="1:4" ht="18" customHeight="1">
      <c r="A14" s="583"/>
      <c r="B14" s="583" t="s">
        <v>554</v>
      </c>
      <c r="C14" s="543"/>
      <c r="D14" s="543"/>
    </row>
    <row r="15" spans="1:4" ht="18" customHeight="1">
      <c r="A15" s="583"/>
      <c r="B15" s="583" t="s">
        <v>283</v>
      </c>
      <c r="C15" s="543"/>
      <c r="D15" s="543"/>
    </row>
    <row r="16" spans="1:4" ht="18" customHeight="1">
      <c r="A16" s="583"/>
      <c r="B16" s="583" t="s">
        <v>284</v>
      </c>
      <c r="C16" s="543"/>
      <c r="D16" s="543"/>
    </row>
    <row r="17" spans="1:4" ht="18" customHeight="1">
      <c r="A17" s="583"/>
      <c r="B17" s="583" t="s">
        <v>285</v>
      </c>
      <c r="C17" s="543"/>
      <c r="D17" s="543"/>
    </row>
    <row r="18" spans="1:4" ht="18" customHeight="1">
      <c r="A18" s="583"/>
      <c r="B18" s="583" t="s">
        <v>1234</v>
      </c>
      <c r="C18" s="543">
        <v>1050000</v>
      </c>
      <c r="D18" s="543">
        <v>-654061.17</v>
      </c>
    </row>
    <row r="19" spans="1:4" ht="18" customHeight="1">
      <c r="A19" s="583"/>
      <c r="B19" s="583"/>
      <c r="C19" s="542"/>
      <c r="D19" s="542"/>
    </row>
    <row r="20" spans="1:4" ht="22.5" customHeight="1">
      <c r="A20" s="591"/>
      <c r="B20" s="611" t="s">
        <v>565</v>
      </c>
      <c r="C20" s="572">
        <f>SUM(C14:C19)</f>
        <v>1050000</v>
      </c>
      <c r="D20" s="572">
        <f>SUM(D14:D19)</f>
        <v>-654061.17</v>
      </c>
    </row>
    <row r="21" spans="1:4" ht="18" customHeight="1">
      <c r="A21" s="502"/>
      <c r="B21" s="503" t="s">
        <v>555</v>
      </c>
      <c r="C21" s="542"/>
      <c r="D21" s="542"/>
    </row>
    <row r="22" spans="1:4" ht="18" customHeight="1">
      <c r="A22" s="583"/>
      <c r="B22" s="583" t="s">
        <v>286</v>
      </c>
      <c r="C22" s="543"/>
      <c r="D22" s="543"/>
    </row>
    <row r="23" spans="1:4" ht="18" customHeight="1">
      <c r="A23" s="583"/>
      <c r="B23" s="583" t="s">
        <v>287</v>
      </c>
      <c r="C23" s="543"/>
      <c r="D23" s="543"/>
    </row>
    <row r="24" spans="1:4" ht="18" customHeight="1">
      <c r="A24" s="583"/>
      <c r="B24" s="583" t="s">
        <v>288</v>
      </c>
      <c r="C24" s="543"/>
      <c r="D24" s="543"/>
    </row>
    <row r="25" spans="1:4" ht="18" customHeight="1">
      <c r="A25" s="583"/>
      <c r="B25" s="583" t="s">
        <v>597</v>
      </c>
      <c r="C25" s="543"/>
      <c r="D25" s="543"/>
    </row>
    <row r="26" spans="1:4" ht="18" customHeight="1">
      <c r="A26" s="583"/>
      <c r="B26" s="583" t="s">
        <v>289</v>
      </c>
      <c r="C26" s="543"/>
      <c r="D26" s="543"/>
    </row>
    <row r="27" spans="1:4" ht="18" customHeight="1">
      <c r="A27" s="583"/>
      <c r="B27" s="583"/>
      <c r="C27" s="543"/>
      <c r="D27" s="543"/>
    </row>
    <row r="28" spans="1:4" s="573" customFormat="1" ht="21" customHeight="1">
      <c r="A28" s="591"/>
      <c r="B28" s="611" t="s">
        <v>556</v>
      </c>
      <c r="C28" s="572">
        <f>SUM(C22:C27)</f>
        <v>0</v>
      </c>
      <c r="D28" s="572">
        <f>SUM(D22:D27)</f>
        <v>0</v>
      </c>
    </row>
    <row r="29" spans="1:4" ht="18" customHeight="1">
      <c r="A29" s="583"/>
      <c r="B29" s="583"/>
      <c r="C29" s="543"/>
      <c r="D29" s="543"/>
    </row>
    <row r="30" spans="1:4" ht="18" customHeight="1">
      <c r="A30" s="583"/>
      <c r="B30" s="583"/>
      <c r="C30" s="543"/>
      <c r="D30" s="543"/>
    </row>
    <row r="31" spans="1:4" s="596" customFormat="1" ht="18" customHeight="1">
      <c r="A31" s="592"/>
      <c r="B31" s="593" t="s">
        <v>290</v>
      </c>
      <c r="C31" s="595">
        <f>C12+C20+C28</f>
        <v>-25990.759999999776</v>
      </c>
      <c r="D31" s="595">
        <f>D12+D20+D28</f>
        <v>-1924987.35</v>
      </c>
    </row>
    <row r="32" spans="1:4" s="596" customFormat="1" ht="18" customHeight="1">
      <c r="A32" s="592"/>
      <c r="B32" s="593" t="s">
        <v>291</v>
      </c>
      <c r="C32" s="595">
        <v>50211.03</v>
      </c>
      <c r="D32" s="595">
        <v>1975198.38</v>
      </c>
    </row>
    <row r="33" spans="1:4" s="596" customFormat="1" ht="18" customHeight="1">
      <c r="A33" s="592"/>
      <c r="B33" s="593" t="s">
        <v>292</v>
      </c>
      <c r="C33" s="595">
        <f>C31+C32</f>
        <v>24220.270000000222</v>
      </c>
      <c r="D33" s="595">
        <f>D31+D32</f>
        <v>50211.029999999795</v>
      </c>
    </row>
  </sheetData>
  <sheetProtection/>
  <mergeCells count="1">
    <mergeCell ref="A1:B1"/>
  </mergeCells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4.7109375" style="506" customWidth="1"/>
    <col min="2" max="2" width="10.28125" style="506" customWidth="1"/>
    <col min="3" max="3" width="8.7109375" style="506" customWidth="1"/>
    <col min="4" max="4" width="9.00390625" style="506" customWidth="1"/>
    <col min="5" max="5" width="12.421875" style="506" customWidth="1"/>
    <col min="6" max="7" width="12.28125" style="506" customWidth="1"/>
    <col min="8" max="8" width="9.28125" style="506" customWidth="1"/>
    <col min="9" max="9" width="10.7109375" style="506" customWidth="1"/>
    <col min="10" max="10" width="12.8515625" style="506" customWidth="1"/>
    <col min="11" max="16384" width="9.140625" style="506" customWidth="1"/>
  </cols>
  <sheetData>
    <row r="1" spans="1:10" ht="12.75" customHeight="1">
      <c r="A1" s="656" t="s">
        <v>293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 ht="12.75" customHeight="1">
      <c r="A2" s="656"/>
      <c r="B2" s="656"/>
      <c r="C2" s="656"/>
      <c r="D2" s="656"/>
      <c r="E2" s="656"/>
      <c r="F2" s="656"/>
      <c r="G2" s="656"/>
      <c r="H2" s="656"/>
      <c r="I2" s="656"/>
      <c r="J2" s="656"/>
    </row>
    <row r="3" spans="1:8" ht="18">
      <c r="A3" s="613"/>
      <c r="B3" s="654" t="s">
        <v>566</v>
      </c>
      <c r="C3" s="654"/>
      <c r="D3" s="654"/>
      <c r="E3" s="654"/>
      <c r="F3" s="654"/>
      <c r="G3" s="654"/>
      <c r="H3" s="613"/>
    </row>
    <row r="4" spans="1:10" ht="20.25" customHeight="1">
      <c r="A4" s="657"/>
      <c r="B4" s="653" t="s">
        <v>265</v>
      </c>
      <c r="C4" s="653" t="s">
        <v>266</v>
      </c>
      <c r="D4" s="653" t="s">
        <v>294</v>
      </c>
      <c r="E4" s="653" t="s">
        <v>295</v>
      </c>
      <c r="F4" s="655" t="s">
        <v>1279</v>
      </c>
      <c r="G4" s="653" t="s">
        <v>296</v>
      </c>
      <c r="H4" s="653" t="s">
        <v>297</v>
      </c>
      <c r="I4" s="653" t="s">
        <v>567</v>
      </c>
      <c r="J4" s="657" t="s">
        <v>246</v>
      </c>
    </row>
    <row r="5" spans="1:10" ht="36" customHeight="1">
      <c r="A5" s="657"/>
      <c r="B5" s="653"/>
      <c r="C5" s="653"/>
      <c r="D5" s="653"/>
      <c r="E5" s="653"/>
      <c r="F5" s="653"/>
      <c r="G5" s="653"/>
      <c r="H5" s="653"/>
      <c r="I5" s="653"/>
      <c r="J5" s="657"/>
    </row>
    <row r="6" spans="1:10" ht="12.75">
      <c r="A6" s="502"/>
      <c r="B6" s="614"/>
      <c r="C6" s="614"/>
      <c r="D6" s="614"/>
      <c r="E6" s="614"/>
      <c r="F6" s="614"/>
      <c r="G6" s="614"/>
      <c r="H6" s="614"/>
      <c r="I6" s="583"/>
      <c r="J6" s="583"/>
    </row>
    <row r="7" spans="1:10" s="513" customFormat="1" ht="15" customHeight="1">
      <c r="A7" s="503" t="s">
        <v>1317</v>
      </c>
      <c r="B7" s="615">
        <v>100000</v>
      </c>
      <c r="C7" s="615"/>
      <c r="D7" s="615"/>
      <c r="E7" s="615">
        <v>14694</v>
      </c>
      <c r="F7" s="615">
        <v>279192</v>
      </c>
      <c r="G7" s="615">
        <v>663114.92</v>
      </c>
      <c r="H7" s="615"/>
      <c r="I7" s="503"/>
      <c r="J7" s="615">
        <f>B7+E7+F7+G7</f>
        <v>1057000.92</v>
      </c>
    </row>
    <row r="8" spans="1:10" ht="15" customHeight="1">
      <c r="A8" s="583" t="s">
        <v>298</v>
      </c>
      <c r="B8" s="505"/>
      <c r="C8" s="505"/>
      <c r="D8" s="505"/>
      <c r="E8" s="505"/>
      <c r="F8" s="505"/>
      <c r="G8" s="505"/>
      <c r="H8" s="505"/>
      <c r="I8" s="505"/>
      <c r="J8" s="505"/>
    </row>
    <row r="9" spans="1:10" ht="15" customHeight="1">
      <c r="A9" s="503" t="s">
        <v>299</v>
      </c>
      <c r="B9" s="505"/>
      <c r="C9" s="505"/>
      <c r="D9" s="505"/>
      <c r="E9" s="505"/>
      <c r="F9" s="505"/>
      <c r="G9" s="505"/>
      <c r="H9" s="505"/>
      <c r="I9" s="505"/>
      <c r="J9" s="505"/>
    </row>
    <row r="10" spans="1:10" ht="30" customHeight="1">
      <c r="A10" s="616" t="s">
        <v>568</v>
      </c>
      <c r="B10" s="505"/>
      <c r="C10" s="505"/>
      <c r="D10" s="505"/>
      <c r="E10" s="505"/>
      <c r="F10" s="505"/>
      <c r="G10" s="505"/>
      <c r="H10" s="505"/>
      <c r="I10" s="505"/>
      <c r="J10" s="505"/>
    </row>
    <row r="11" spans="1:10" ht="45" customHeight="1">
      <c r="A11" s="616" t="s">
        <v>569</v>
      </c>
      <c r="B11" s="505"/>
      <c r="C11" s="505"/>
      <c r="D11" s="505"/>
      <c r="E11" s="505"/>
      <c r="F11" s="505"/>
      <c r="G11" s="505"/>
      <c r="H11" s="505"/>
      <c r="I11" s="505"/>
      <c r="J11" s="505"/>
    </row>
    <row r="12" spans="1:10" ht="14.25" customHeight="1">
      <c r="A12" s="583" t="s">
        <v>300</v>
      </c>
      <c r="B12" s="505"/>
      <c r="C12" s="505"/>
      <c r="D12" s="505"/>
      <c r="E12" s="505"/>
      <c r="F12" s="505"/>
      <c r="G12" s="505">
        <v>382896.63</v>
      </c>
      <c r="H12" s="505"/>
      <c r="I12" s="505"/>
      <c r="J12" s="505">
        <f>SUM(B12:I12)</f>
        <v>382896.63</v>
      </c>
    </row>
    <row r="13" spans="1:10" ht="15" customHeight="1">
      <c r="A13" s="583" t="s">
        <v>349</v>
      </c>
      <c r="B13" s="505"/>
      <c r="C13" s="505"/>
      <c r="D13" s="505"/>
      <c r="E13" s="505">
        <v>27735</v>
      </c>
      <c r="F13" s="505"/>
      <c r="G13" s="505">
        <v>-27735</v>
      </c>
      <c r="H13" s="505"/>
      <c r="I13" s="505"/>
      <c r="J13" s="505"/>
    </row>
    <row r="14" spans="1:10" ht="15" customHeight="1">
      <c r="A14" s="583" t="s">
        <v>301</v>
      </c>
      <c r="B14" s="505"/>
      <c r="C14" s="505"/>
      <c r="D14" s="505"/>
      <c r="E14" s="505"/>
      <c r="F14" s="505"/>
      <c r="G14" s="505"/>
      <c r="H14" s="505"/>
      <c r="I14" s="505"/>
      <c r="J14" s="505"/>
    </row>
    <row r="15" spans="1:10" ht="24" customHeight="1">
      <c r="A15" s="510" t="s">
        <v>1279</v>
      </c>
      <c r="B15" s="505"/>
      <c r="C15" s="505"/>
      <c r="D15" s="505"/>
      <c r="E15" s="505"/>
      <c r="F15" s="505">
        <v>526956.77</v>
      </c>
      <c r="G15" s="505">
        <v>-526956.77</v>
      </c>
      <c r="H15" s="505"/>
      <c r="I15" s="505"/>
      <c r="J15" s="505"/>
    </row>
    <row r="16" spans="1:10" ht="15" customHeight="1">
      <c r="A16" s="583" t="s">
        <v>570</v>
      </c>
      <c r="B16" s="505"/>
      <c r="C16" s="505"/>
      <c r="D16" s="505"/>
      <c r="E16" s="505"/>
      <c r="F16" s="505"/>
      <c r="G16" s="505"/>
      <c r="H16" s="505"/>
      <c r="I16" s="505"/>
      <c r="J16" s="505"/>
    </row>
    <row r="17" spans="1:10" s="513" customFormat="1" ht="15" customHeight="1">
      <c r="A17" s="503" t="s">
        <v>1278</v>
      </c>
      <c r="B17" s="508">
        <f>SUM(B7:B16)</f>
        <v>100000</v>
      </c>
      <c r="C17" s="508"/>
      <c r="D17" s="508"/>
      <c r="E17" s="508">
        <f>SUM(E7:E16)</f>
        <v>42429</v>
      </c>
      <c r="F17" s="508">
        <f>SUM(F7:F16)</f>
        <v>806148.77</v>
      </c>
      <c r="G17" s="508">
        <f>SUM(G7:G16)</f>
        <v>491319.78</v>
      </c>
      <c r="H17" s="508"/>
      <c r="I17" s="508"/>
      <c r="J17" s="508">
        <f>SUM(J7:J16)</f>
        <v>1439897.5499999998</v>
      </c>
    </row>
    <row r="18" spans="1:10" ht="27" customHeight="1">
      <c r="A18" s="616" t="s">
        <v>568</v>
      </c>
      <c r="B18" s="505"/>
      <c r="C18" s="505"/>
      <c r="D18" s="505"/>
      <c r="E18" s="505"/>
      <c r="F18" s="505"/>
      <c r="G18" s="505"/>
      <c r="H18" s="505"/>
      <c r="I18" s="505"/>
      <c r="J18" s="505"/>
    </row>
    <row r="19" spans="1:10" ht="38.25" customHeight="1">
      <c r="A19" s="616" t="s">
        <v>569</v>
      </c>
      <c r="B19" s="505"/>
      <c r="C19" s="505"/>
      <c r="D19" s="505"/>
      <c r="E19" s="505"/>
      <c r="F19" s="505"/>
      <c r="G19" s="505"/>
      <c r="H19" s="505"/>
      <c r="I19" s="505"/>
      <c r="J19" s="505"/>
    </row>
    <row r="20" spans="1:10" ht="16.5" customHeight="1">
      <c r="A20" s="583" t="s">
        <v>300</v>
      </c>
      <c r="B20" s="505"/>
      <c r="C20" s="505"/>
      <c r="D20" s="505"/>
      <c r="E20" s="505"/>
      <c r="F20" s="505"/>
      <c r="G20" s="505">
        <v>525959.06</v>
      </c>
      <c r="H20" s="505"/>
      <c r="I20" s="505"/>
      <c r="J20" s="505">
        <f>SUM(B20:I20)</f>
        <v>525959.06</v>
      </c>
    </row>
    <row r="21" spans="1:10" ht="15" customHeight="1">
      <c r="A21" s="583" t="s">
        <v>349</v>
      </c>
      <c r="B21" s="505"/>
      <c r="C21" s="505"/>
      <c r="D21" s="505"/>
      <c r="E21" s="505"/>
      <c r="F21" s="505"/>
      <c r="G21" s="505"/>
      <c r="H21" s="505"/>
      <c r="I21" s="505"/>
      <c r="J21" s="505"/>
    </row>
    <row r="22" spans="1:10" ht="15" customHeight="1">
      <c r="A22" s="510" t="s">
        <v>1279</v>
      </c>
      <c r="B22" s="505"/>
      <c r="C22" s="505"/>
      <c r="D22" s="505"/>
      <c r="E22" s="505"/>
      <c r="F22" s="505"/>
      <c r="G22" s="505"/>
      <c r="H22" s="505"/>
      <c r="I22" s="505"/>
      <c r="J22" s="505"/>
    </row>
    <row r="23" spans="1:10" ht="15" customHeight="1">
      <c r="A23" s="583" t="s">
        <v>572</v>
      </c>
      <c r="B23" s="505"/>
      <c r="C23" s="505"/>
      <c r="D23" s="505"/>
      <c r="E23" s="505"/>
      <c r="F23" s="505"/>
      <c r="G23" s="505"/>
      <c r="H23" s="505"/>
      <c r="I23" s="505"/>
      <c r="J23" s="505"/>
    </row>
    <row r="24" spans="1:10" s="513" customFormat="1" ht="15" customHeight="1">
      <c r="A24" s="503" t="s">
        <v>1318</v>
      </c>
      <c r="B24" s="508">
        <f>SUM(B17:B23)</f>
        <v>100000</v>
      </c>
      <c r="C24" s="508"/>
      <c r="D24" s="508"/>
      <c r="E24" s="508">
        <f>SUM(E17:E23)</f>
        <v>42429</v>
      </c>
      <c r="F24" s="508">
        <f>SUM(F17:F23)</f>
        <v>806148.77</v>
      </c>
      <c r="G24" s="508">
        <f>SUM(G17:G23)</f>
        <v>1017278.8400000001</v>
      </c>
      <c r="H24" s="508"/>
      <c r="I24" s="508"/>
      <c r="J24" s="508">
        <f>SUM(J17:J23)</f>
        <v>1965856.6099999999</v>
      </c>
    </row>
  </sheetData>
  <sheetProtection/>
  <mergeCells count="12">
    <mergeCell ref="A4:A5"/>
    <mergeCell ref="B4:B5"/>
    <mergeCell ref="C4:C5"/>
    <mergeCell ref="D4:D5"/>
    <mergeCell ref="B3:G3"/>
    <mergeCell ref="F4:F5"/>
    <mergeCell ref="A1:J2"/>
    <mergeCell ref="I4:I5"/>
    <mergeCell ref="J4:J5"/>
    <mergeCell ref="E4:E5"/>
    <mergeCell ref="G4:G5"/>
    <mergeCell ref="H4:H5"/>
  </mergeCells>
  <printOptions horizontalCentered="1" verticalCentered="1"/>
  <pageMargins left="0.17" right="0.17" top="0.18" bottom="0.17" header="0.17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4"/>
  <sheetViews>
    <sheetView view="pageBreakPreview" zoomScaleSheetLayoutView="100" zoomScalePageLayoutView="0" workbookViewId="0" topLeftCell="A40">
      <selection activeCell="K14" sqref="K14"/>
    </sheetView>
  </sheetViews>
  <sheetFormatPr defaultColWidth="9.140625" defaultRowHeight="12.75"/>
  <cols>
    <col min="1" max="1" width="11.57421875" style="530" customWidth="1"/>
    <col min="2" max="4" width="9.140625" style="530" customWidth="1"/>
    <col min="5" max="5" width="10.7109375" style="530" customWidth="1"/>
    <col min="6" max="6" width="3.7109375" style="530" customWidth="1"/>
    <col min="7" max="7" width="14.7109375" style="530" customWidth="1"/>
    <col min="8" max="8" width="3.7109375" style="530" customWidth="1"/>
    <col min="9" max="9" width="16.00390625" style="530" customWidth="1"/>
    <col min="10" max="16384" width="9.140625" style="530" customWidth="1"/>
  </cols>
  <sheetData>
    <row r="1" spans="10:11" ht="12.75">
      <c r="J1" s="521"/>
      <c r="K1" s="521"/>
    </row>
    <row r="2" spans="1:11" ht="15">
      <c r="A2" s="617" t="s">
        <v>103</v>
      </c>
      <c r="B2" s="617"/>
      <c r="C2" s="617"/>
      <c r="F2" s="618" t="s">
        <v>104</v>
      </c>
      <c r="G2" s="619"/>
      <c r="H2" s="619"/>
      <c r="I2" s="620"/>
      <c r="J2" s="521"/>
      <c r="K2" s="521"/>
    </row>
    <row r="3" spans="1:11" ht="15">
      <c r="A3" s="617" t="s">
        <v>105</v>
      </c>
      <c r="B3" s="617"/>
      <c r="C3" s="617"/>
      <c r="F3" s="621" t="s">
        <v>106</v>
      </c>
      <c r="G3" s="521"/>
      <c r="H3" s="521"/>
      <c r="I3" s="622"/>
      <c r="J3" s="521"/>
      <c r="K3" s="521"/>
    </row>
    <row r="4" spans="6:11" ht="12.75">
      <c r="F4" s="623"/>
      <c r="G4" s="624"/>
      <c r="H4" s="624"/>
      <c r="I4" s="625"/>
      <c r="J4" s="521"/>
      <c r="K4" s="521"/>
    </row>
    <row r="5" spans="10:11" ht="12.75">
      <c r="J5" s="521"/>
      <c r="K5" s="521"/>
    </row>
    <row r="6" spans="1:9" ht="12.75">
      <c r="A6" s="618" t="s">
        <v>949</v>
      </c>
      <c r="B6" s="654" t="s">
        <v>1044</v>
      </c>
      <c r="C6" s="654"/>
      <c r="D6" s="661"/>
      <c r="E6" s="521"/>
      <c r="F6" s="521"/>
      <c r="G6" s="658" t="s">
        <v>107</v>
      </c>
      <c r="H6" s="658"/>
      <c r="I6" s="521"/>
    </row>
    <row r="7" spans="1:9" ht="12.75">
      <c r="A7" s="621" t="s">
        <v>950</v>
      </c>
      <c r="B7" s="654" t="s">
        <v>816</v>
      </c>
      <c r="C7" s="654"/>
      <c r="D7" s="661"/>
      <c r="E7" s="521"/>
      <c r="F7" s="521"/>
      <c r="G7" s="658">
        <v>2013</v>
      </c>
      <c r="H7" s="658"/>
      <c r="I7" s="521"/>
    </row>
    <row r="8" spans="1:9" ht="12.75">
      <c r="A8" s="621" t="s">
        <v>951</v>
      </c>
      <c r="B8" s="654" t="s">
        <v>1045</v>
      </c>
      <c r="C8" s="654"/>
      <c r="D8" s="661"/>
      <c r="E8" s="521"/>
      <c r="F8" s="521"/>
      <c r="G8" s="658"/>
      <c r="H8" s="658"/>
      <c r="I8" s="521"/>
    </row>
    <row r="9" spans="1:9" ht="12.75">
      <c r="A9" s="623"/>
      <c r="B9" s="624"/>
      <c r="C9" s="624"/>
      <c r="D9" s="625"/>
      <c r="F9" s="521"/>
      <c r="G9" s="521"/>
      <c r="H9" s="521"/>
      <c r="I9" s="521"/>
    </row>
    <row r="10" spans="1:9" ht="12.75">
      <c r="A10" s="521"/>
      <c r="B10" s="521"/>
      <c r="C10" s="521"/>
      <c r="D10" s="521"/>
      <c r="E10" s="521"/>
      <c r="F10" s="658" t="s">
        <v>108</v>
      </c>
      <c r="G10" s="658"/>
      <c r="H10" s="510" t="s">
        <v>655</v>
      </c>
      <c r="I10" s="510"/>
    </row>
    <row r="11" spans="1:9" ht="12.75">
      <c r="A11" s="521"/>
      <c r="B11" s="626" t="s">
        <v>109</v>
      </c>
      <c r="C11" s="521"/>
      <c r="D11" s="521"/>
      <c r="E11" s="521"/>
      <c r="F11" s="658" t="s">
        <v>110</v>
      </c>
      <c r="G11" s="658"/>
      <c r="H11" s="510" t="s">
        <v>111</v>
      </c>
      <c r="I11" s="510"/>
    </row>
    <row r="12" spans="1:9" ht="15" customHeight="1">
      <c r="A12" s="626" t="s">
        <v>112</v>
      </c>
      <c r="B12" s="521"/>
      <c r="C12" s="521"/>
      <c r="D12" s="521"/>
      <c r="E12" s="521"/>
      <c r="F12" s="517" t="s">
        <v>113</v>
      </c>
      <c r="G12" s="627">
        <f>'[1]Centralizatori 2013'!$N$55</f>
        <v>2511441.6666666665</v>
      </c>
      <c r="H12" s="517" t="s">
        <v>114</v>
      </c>
      <c r="I12" s="627">
        <f>G12</f>
        <v>2511441.6666666665</v>
      </c>
    </row>
    <row r="13" spans="1:9" ht="15" customHeight="1">
      <c r="A13" s="521" t="s">
        <v>116</v>
      </c>
      <c r="B13" s="521"/>
      <c r="C13" s="521"/>
      <c r="D13" s="521"/>
      <c r="E13" s="521"/>
      <c r="F13" s="517" t="s">
        <v>1294</v>
      </c>
      <c r="G13" s="627">
        <f>'[1]Centralizatori 2013'!$K$55</f>
        <v>1895596.38</v>
      </c>
      <c r="H13" s="517" t="s">
        <v>1296</v>
      </c>
      <c r="I13" s="627">
        <f>G13</f>
        <v>1895596.38</v>
      </c>
    </row>
    <row r="14" spans="1:9" ht="15" customHeight="1">
      <c r="A14" s="628" t="s">
        <v>117</v>
      </c>
      <c r="B14" s="628"/>
      <c r="C14" s="628"/>
      <c r="D14" s="628"/>
      <c r="E14" s="628"/>
      <c r="F14" s="517"/>
      <c r="G14" s="552"/>
      <c r="H14" s="517" t="s">
        <v>1298</v>
      </c>
      <c r="I14" s="627">
        <f>SUM(I15:I38)</f>
        <v>283017</v>
      </c>
    </row>
    <row r="15" spans="1:9" ht="15" customHeight="1">
      <c r="A15" s="628" t="s">
        <v>118</v>
      </c>
      <c r="B15" s="521"/>
      <c r="C15" s="521"/>
      <c r="D15" s="521"/>
      <c r="E15" s="521"/>
      <c r="F15" s="517"/>
      <c r="G15" s="552"/>
      <c r="H15" s="517" t="s">
        <v>1300</v>
      </c>
      <c r="I15" s="627"/>
    </row>
    <row r="16" spans="1:9" ht="15" customHeight="1">
      <c r="A16" s="628" t="s">
        <v>119</v>
      </c>
      <c r="B16" s="628"/>
      <c r="C16" s="628"/>
      <c r="D16" s="628"/>
      <c r="E16" s="628"/>
      <c r="F16" s="517"/>
      <c r="G16" s="552"/>
      <c r="H16" s="517" t="s">
        <v>1303</v>
      </c>
      <c r="I16" s="627"/>
    </row>
    <row r="17" spans="1:9" ht="12.75">
      <c r="A17" s="628" t="s">
        <v>120</v>
      </c>
      <c r="B17" s="628"/>
      <c r="C17" s="628"/>
      <c r="D17" s="628"/>
      <c r="E17" s="628"/>
      <c r="F17" s="517"/>
      <c r="G17" s="552"/>
      <c r="H17" s="517" t="s">
        <v>121</v>
      </c>
      <c r="I17" s="627"/>
    </row>
    <row r="18" spans="1:9" ht="12.75">
      <c r="A18" s="628" t="s">
        <v>122</v>
      </c>
      <c r="B18" s="628"/>
      <c r="C18" s="628"/>
      <c r="D18" s="628"/>
      <c r="E18" s="628"/>
      <c r="F18" s="517"/>
      <c r="G18" s="552"/>
      <c r="H18" s="517"/>
      <c r="I18" s="627"/>
    </row>
    <row r="19" spans="1:9" ht="15" customHeight="1">
      <c r="A19" s="628" t="s">
        <v>123</v>
      </c>
      <c r="B19" s="628"/>
      <c r="C19" s="628"/>
      <c r="D19" s="628"/>
      <c r="E19" s="628"/>
      <c r="F19" s="517"/>
      <c r="G19" s="552"/>
      <c r="H19" s="517" t="s">
        <v>124</v>
      </c>
      <c r="I19" s="627"/>
    </row>
    <row r="20" spans="1:9" ht="15" customHeight="1">
      <c r="A20" s="628" t="s">
        <v>125</v>
      </c>
      <c r="B20" s="628"/>
      <c r="C20" s="628"/>
      <c r="D20" s="628"/>
      <c r="E20" s="628"/>
      <c r="F20" s="517"/>
      <c r="G20" s="552"/>
      <c r="H20" s="517" t="s">
        <v>6</v>
      </c>
      <c r="I20" s="627"/>
    </row>
    <row r="21" spans="1:9" ht="15" customHeight="1">
      <c r="A21" s="628" t="s">
        <v>126</v>
      </c>
      <c r="B21" s="628"/>
      <c r="C21" s="628"/>
      <c r="D21" s="628"/>
      <c r="E21" s="628"/>
      <c r="F21" s="517"/>
      <c r="G21" s="552"/>
      <c r="H21" s="517" t="s">
        <v>7</v>
      </c>
      <c r="I21" s="627"/>
    </row>
    <row r="22" spans="1:9" ht="12.75">
      <c r="A22" s="628" t="s">
        <v>127</v>
      </c>
      <c r="B22" s="628"/>
      <c r="C22" s="628"/>
      <c r="D22" s="628"/>
      <c r="E22" s="628"/>
      <c r="F22" s="517"/>
      <c r="G22" s="552"/>
      <c r="H22" s="517" t="s">
        <v>8</v>
      </c>
      <c r="I22" s="627"/>
    </row>
    <row r="23" spans="1:9" ht="12.75">
      <c r="A23" s="628" t="s">
        <v>128</v>
      </c>
      <c r="B23" s="628"/>
      <c r="C23" s="628"/>
      <c r="D23" s="628"/>
      <c r="E23" s="628"/>
      <c r="F23" s="517"/>
      <c r="G23" s="552"/>
      <c r="H23" s="517"/>
      <c r="I23" s="627"/>
    </row>
    <row r="24" spans="1:9" ht="15" customHeight="1">
      <c r="A24" s="628" t="s">
        <v>129</v>
      </c>
      <c r="B24" s="628"/>
      <c r="C24" s="628"/>
      <c r="D24" s="628"/>
      <c r="E24" s="628"/>
      <c r="F24" s="517"/>
      <c r="G24" s="552"/>
      <c r="H24" s="517" t="s">
        <v>10</v>
      </c>
      <c r="I24" s="627">
        <v>1021</v>
      </c>
    </row>
    <row r="25" spans="1:9" ht="15" customHeight="1">
      <c r="A25" s="628" t="s">
        <v>130</v>
      </c>
      <c r="B25" s="628"/>
      <c r="C25" s="628"/>
      <c r="D25" s="628"/>
      <c r="E25" s="628"/>
      <c r="F25" s="517"/>
      <c r="G25" s="552"/>
      <c r="H25" s="517" t="s">
        <v>11</v>
      </c>
      <c r="I25" s="627"/>
    </row>
    <row r="26" spans="1:9" ht="12.75">
      <c r="A26" s="628" t="s">
        <v>131</v>
      </c>
      <c r="B26" s="628"/>
      <c r="C26" s="628"/>
      <c r="D26" s="628"/>
      <c r="E26" s="628"/>
      <c r="F26" s="517"/>
      <c r="G26" s="552"/>
      <c r="H26" s="517" t="s">
        <v>12</v>
      </c>
      <c r="I26" s="627"/>
    </row>
    <row r="27" spans="1:9" ht="12.75">
      <c r="A27" s="628" t="s">
        <v>132</v>
      </c>
      <c r="B27" s="628"/>
      <c r="C27" s="628"/>
      <c r="D27" s="628"/>
      <c r="E27" s="628"/>
      <c r="F27" s="517"/>
      <c r="G27" s="552"/>
      <c r="H27" s="517"/>
      <c r="I27" s="627"/>
    </row>
    <row r="28" spans="1:9" ht="15" customHeight="1">
      <c r="A28" s="628" t="s">
        <v>133</v>
      </c>
      <c r="B28" s="628"/>
      <c r="C28" s="628"/>
      <c r="D28" s="628"/>
      <c r="E28" s="628"/>
      <c r="F28" s="517"/>
      <c r="G28" s="552"/>
      <c r="H28" s="517" t="s">
        <v>13</v>
      </c>
      <c r="I28" s="627"/>
    </row>
    <row r="29" spans="1:9" ht="15" customHeight="1">
      <c r="A29" s="628" t="s">
        <v>134</v>
      </c>
      <c r="B29" s="628"/>
      <c r="C29" s="628"/>
      <c r="D29" s="628"/>
      <c r="E29" s="628"/>
      <c r="F29" s="517"/>
      <c r="G29" s="552"/>
      <c r="H29" s="517" t="s">
        <v>14</v>
      </c>
      <c r="I29" s="627"/>
    </row>
    <row r="30" spans="1:9" ht="15" customHeight="1">
      <c r="A30" s="628" t="s">
        <v>135</v>
      </c>
      <c r="B30" s="628"/>
      <c r="C30" s="628"/>
      <c r="D30" s="628"/>
      <c r="E30" s="628"/>
      <c r="F30" s="517"/>
      <c r="G30" s="552"/>
      <c r="H30" s="517" t="s">
        <v>15</v>
      </c>
      <c r="I30" s="627"/>
    </row>
    <row r="31" spans="1:9" ht="15" customHeight="1">
      <c r="A31" s="628" t="s">
        <v>136</v>
      </c>
      <c r="B31" s="628"/>
      <c r="C31" s="628"/>
      <c r="D31" s="628"/>
      <c r="E31" s="628"/>
      <c r="F31" s="517"/>
      <c r="G31" s="552"/>
      <c r="H31" s="517" t="s">
        <v>16</v>
      </c>
      <c r="I31" s="627"/>
    </row>
    <row r="32" spans="1:9" ht="15" customHeight="1">
      <c r="A32" s="628" t="s">
        <v>137</v>
      </c>
      <c r="B32" s="628"/>
      <c r="C32" s="628"/>
      <c r="D32" s="628"/>
      <c r="E32" s="628"/>
      <c r="F32" s="517"/>
      <c r="G32" s="552"/>
      <c r="H32" s="517" t="s">
        <v>17</v>
      </c>
      <c r="I32" s="627">
        <v>281996</v>
      </c>
    </row>
    <row r="33" spans="1:9" ht="12.75">
      <c r="A33" s="628" t="s">
        <v>138</v>
      </c>
      <c r="B33" s="628"/>
      <c r="C33" s="628"/>
      <c r="D33" s="628"/>
      <c r="E33" s="628"/>
      <c r="F33" s="517"/>
      <c r="G33" s="552"/>
      <c r="H33" s="517" t="s">
        <v>18</v>
      </c>
      <c r="I33" s="627"/>
    </row>
    <row r="34" spans="1:9" ht="12.75">
      <c r="A34" s="628" t="s">
        <v>139</v>
      </c>
      <c r="B34" s="628"/>
      <c r="C34" s="628"/>
      <c r="D34" s="628"/>
      <c r="E34" s="628"/>
      <c r="F34" s="517"/>
      <c r="G34" s="552"/>
      <c r="H34" s="517"/>
      <c r="I34" s="627"/>
    </row>
    <row r="35" spans="1:9" ht="15" customHeight="1">
      <c r="A35" s="628" t="s">
        <v>140</v>
      </c>
      <c r="B35" s="628"/>
      <c r="C35" s="628"/>
      <c r="D35" s="628"/>
      <c r="E35" s="628"/>
      <c r="F35" s="517"/>
      <c r="G35" s="552"/>
      <c r="H35" s="517" t="s">
        <v>19</v>
      </c>
      <c r="I35" s="627"/>
    </row>
    <row r="36" spans="1:9" ht="12.75">
      <c r="A36" s="628" t="s">
        <v>141</v>
      </c>
      <c r="B36" s="628"/>
      <c r="C36" s="628"/>
      <c r="D36" s="628"/>
      <c r="E36" s="628"/>
      <c r="F36" s="517"/>
      <c r="G36" s="552"/>
      <c r="H36" s="517" t="s">
        <v>20</v>
      </c>
      <c r="I36" s="627"/>
    </row>
    <row r="37" spans="1:9" ht="12.75">
      <c r="A37" s="628" t="s">
        <v>142</v>
      </c>
      <c r="B37" s="628"/>
      <c r="C37" s="628"/>
      <c r="D37" s="628"/>
      <c r="E37" s="628"/>
      <c r="F37" s="517"/>
      <c r="G37" s="552"/>
      <c r="H37" s="517"/>
      <c r="I37" s="627"/>
    </row>
    <row r="38" spans="1:9" ht="15" customHeight="1">
      <c r="A38" s="628" t="s">
        <v>143</v>
      </c>
      <c r="B38" s="628"/>
      <c r="C38" s="628"/>
      <c r="D38" s="628"/>
      <c r="E38" s="628"/>
      <c r="F38" s="517"/>
      <c r="G38" s="552"/>
      <c r="H38" s="517" t="s">
        <v>21</v>
      </c>
      <c r="I38" s="627"/>
    </row>
    <row r="39" spans="1:9" ht="18" customHeight="1">
      <c r="A39" s="629" t="s">
        <v>144</v>
      </c>
      <c r="B39" s="630"/>
      <c r="C39" s="628"/>
      <c r="D39" s="628"/>
      <c r="E39" s="628"/>
      <c r="F39" s="517"/>
      <c r="G39" s="552"/>
      <c r="H39" s="517"/>
      <c r="I39" s="627"/>
    </row>
    <row r="40" spans="1:9" ht="15" customHeight="1">
      <c r="A40" s="630"/>
      <c r="B40" s="626" t="s">
        <v>41</v>
      </c>
      <c r="C40" s="628"/>
      <c r="D40" s="628"/>
      <c r="E40" s="628"/>
      <c r="F40" s="517" t="s">
        <v>22</v>
      </c>
      <c r="G40" s="553">
        <v>0</v>
      </c>
      <c r="H40" s="517" t="s">
        <v>23</v>
      </c>
      <c r="I40" s="627"/>
    </row>
    <row r="41" spans="1:9" ht="15" customHeight="1">
      <c r="A41" s="630"/>
      <c r="B41" s="626" t="s">
        <v>42</v>
      </c>
      <c r="C41" s="628"/>
      <c r="D41" s="628"/>
      <c r="E41" s="628"/>
      <c r="F41" s="517" t="s">
        <v>24</v>
      </c>
      <c r="G41" s="627">
        <f>G12-G13</f>
        <v>615845.2866666666</v>
      </c>
      <c r="H41" s="517" t="s">
        <v>59</v>
      </c>
      <c r="I41" s="627">
        <f>I12-I13+I14</f>
        <v>898862.2866666666</v>
      </c>
    </row>
    <row r="42" spans="1:9" ht="15" customHeight="1">
      <c r="A42" s="628" t="s">
        <v>145</v>
      </c>
      <c r="B42" s="628"/>
      <c r="C42" s="628"/>
      <c r="D42" s="628"/>
      <c r="E42" s="628"/>
      <c r="F42" s="517"/>
      <c r="G42" s="552"/>
      <c r="H42" s="517" t="s">
        <v>146</v>
      </c>
      <c r="I42" s="627"/>
    </row>
    <row r="43" spans="1:9" ht="15" customHeight="1">
      <c r="A43" s="628" t="s">
        <v>147</v>
      </c>
      <c r="B43" s="628"/>
      <c r="C43" s="628"/>
      <c r="D43" s="628"/>
      <c r="E43" s="628"/>
      <c r="F43" s="517"/>
      <c r="G43" s="552"/>
      <c r="H43" s="517" t="s">
        <v>148</v>
      </c>
      <c r="I43" s="627"/>
    </row>
    <row r="44" spans="1:9" ht="15" customHeight="1">
      <c r="A44" s="628" t="s">
        <v>149</v>
      </c>
      <c r="B44" s="628"/>
      <c r="C44" s="628"/>
      <c r="D44" s="628"/>
      <c r="E44" s="628"/>
      <c r="F44" s="517"/>
      <c r="G44" s="552"/>
      <c r="H44" s="517" t="s">
        <v>150</v>
      </c>
      <c r="I44" s="627"/>
    </row>
    <row r="45" spans="1:9" ht="15" customHeight="1">
      <c r="A45" s="630" t="s">
        <v>151</v>
      </c>
      <c r="B45" s="628"/>
      <c r="C45" s="628"/>
      <c r="D45" s="628"/>
      <c r="E45" s="628"/>
      <c r="F45" s="517" t="s">
        <v>152</v>
      </c>
      <c r="G45" s="553"/>
      <c r="H45" s="517" t="s">
        <v>153</v>
      </c>
      <c r="I45" s="627"/>
    </row>
    <row r="46" spans="1:9" ht="15" customHeight="1">
      <c r="A46" s="630" t="s">
        <v>154</v>
      </c>
      <c r="B46" s="628"/>
      <c r="C46" s="628"/>
      <c r="D46" s="628"/>
      <c r="E46" s="628"/>
      <c r="F46" s="517"/>
      <c r="G46" s="553"/>
      <c r="H46" s="517" t="s">
        <v>155</v>
      </c>
      <c r="I46" s="627"/>
    </row>
    <row r="47" spans="1:9" ht="12.75">
      <c r="A47" s="628"/>
      <c r="B47" s="628"/>
      <c r="C47" s="628"/>
      <c r="D47" s="628"/>
      <c r="E47" s="628"/>
      <c r="F47" s="521"/>
      <c r="G47" s="631"/>
      <c r="H47" s="521"/>
      <c r="I47" s="631"/>
    </row>
    <row r="48" spans="1:9" ht="12.75">
      <c r="A48" s="628"/>
      <c r="B48" s="628"/>
      <c r="C48" s="628"/>
      <c r="D48" s="628"/>
      <c r="E48" s="628"/>
      <c r="F48" s="521"/>
      <c r="G48" s="631"/>
      <c r="H48" s="521"/>
      <c r="I48" s="631"/>
    </row>
    <row r="49" spans="1:9" ht="12.75">
      <c r="A49" s="628"/>
      <c r="B49" s="628"/>
      <c r="C49" s="628"/>
      <c r="D49" s="628"/>
      <c r="E49" s="628"/>
      <c r="F49" s="521"/>
      <c r="G49" s="631"/>
      <c r="H49" s="521"/>
      <c r="I49" s="631"/>
    </row>
    <row r="50" spans="1:9" ht="12.75">
      <c r="A50" s="628"/>
      <c r="B50" s="628"/>
      <c r="C50" s="628"/>
      <c r="D50" s="628"/>
      <c r="E50" s="628"/>
      <c r="F50" s="521"/>
      <c r="G50" s="631"/>
      <c r="H50" s="521"/>
      <c r="I50" s="631"/>
    </row>
    <row r="51" spans="1:9" ht="12.75">
      <c r="A51" s="628"/>
      <c r="B51" s="628"/>
      <c r="C51" s="628"/>
      <c r="D51" s="628"/>
      <c r="E51" s="628"/>
      <c r="F51" s="521"/>
      <c r="G51" s="632"/>
      <c r="H51" s="521"/>
      <c r="I51" s="631"/>
    </row>
    <row r="52" spans="1:9" ht="15" customHeight="1">
      <c r="A52" s="630" t="s">
        <v>156</v>
      </c>
      <c r="B52" s="628"/>
      <c r="C52" s="628"/>
      <c r="D52" s="628"/>
      <c r="E52" s="628"/>
      <c r="F52" s="510"/>
      <c r="G52" s="551"/>
      <c r="H52" s="510" t="s">
        <v>157</v>
      </c>
      <c r="I52" s="627">
        <f>I41</f>
        <v>898862.2866666666</v>
      </c>
    </row>
    <row r="53" spans="1:9" ht="15" customHeight="1">
      <c r="A53" s="630" t="s">
        <v>158</v>
      </c>
      <c r="B53" s="628"/>
      <c r="C53" s="628"/>
      <c r="D53" s="628"/>
      <c r="E53" s="628"/>
      <c r="F53" s="510"/>
      <c r="G53" s="551"/>
      <c r="H53" s="510" t="s">
        <v>159</v>
      </c>
      <c r="I53" s="627">
        <f>I52*10%</f>
        <v>89886.22866666666</v>
      </c>
    </row>
    <row r="54" spans="1:9" ht="15" customHeight="1">
      <c r="A54" s="630" t="s">
        <v>160</v>
      </c>
      <c r="B54" s="628"/>
      <c r="C54" s="628"/>
      <c r="D54" s="628"/>
      <c r="E54" s="628"/>
      <c r="F54" s="510" t="s">
        <v>161</v>
      </c>
      <c r="G54" s="553"/>
      <c r="H54" s="510" t="s">
        <v>162</v>
      </c>
      <c r="I54" s="627"/>
    </row>
    <row r="55" spans="1:9" ht="15" customHeight="1">
      <c r="A55" s="630" t="s">
        <v>163</v>
      </c>
      <c r="B55" s="628"/>
      <c r="C55" s="628"/>
      <c r="D55" s="628"/>
      <c r="E55" s="628"/>
      <c r="F55" s="510"/>
      <c r="G55" s="551"/>
      <c r="H55" s="510" t="s">
        <v>164</v>
      </c>
      <c r="I55" s="627"/>
    </row>
    <row r="56" spans="1:9" ht="15" customHeight="1">
      <c r="A56" s="630" t="s">
        <v>165</v>
      </c>
      <c r="B56" s="628"/>
      <c r="C56" s="628"/>
      <c r="D56" s="628"/>
      <c r="E56" s="628"/>
      <c r="F56" s="510"/>
      <c r="G56" s="551"/>
      <c r="H56" s="510" t="s">
        <v>166</v>
      </c>
      <c r="I56" s="627"/>
    </row>
    <row r="57" spans="1:9" ht="15" customHeight="1">
      <c r="A57" s="630" t="s">
        <v>167</v>
      </c>
      <c r="B57" s="628"/>
      <c r="C57" s="628"/>
      <c r="D57" s="628"/>
      <c r="E57" s="628"/>
      <c r="F57" s="510"/>
      <c r="G57" s="551"/>
      <c r="H57" s="510" t="s">
        <v>168</v>
      </c>
      <c r="I57" s="627"/>
    </row>
    <row r="58" spans="1:9" ht="15" customHeight="1">
      <c r="A58" s="630" t="s">
        <v>169</v>
      </c>
      <c r="B58" s="628"/>
      <c r="C58" s="628"/>
      <c r="D58" s="628"/>
      <c r="E58" s="628"/>
      <c r="F58" s="510"/>
      <c r="G58" s="551"/>
      <c r="H58" s="510" t="s">
        <v>170</v>
      </c>
      <c r="I58" s="627"/>
    </row>
    <row r="59" spans="1:9" ht="15" customHeight="1">
      <c r="A59" s="630" t="s">
        <v>171</v>
      </c>
      <c r="B59" s="628"/>
      <c r="C59" s="628"/>
      <c r="D59" s="628"/>
      <c r="E59" s="628"/>
      <c r="F59" s="510"/>
      <c r="G59" s="551"/>
      <c r="H59" s="510" t="s">
        <v>172</v>
      </c>
      <c r="I59" s="627"/>
    </row>
    <row r="60" spans="1:9" ht="15" customHeight="1">
      <c r="A60" s="630" t="s">
        <v>655</v>
      </c>
      <c r="B60" s="626" t="s">
        <v>173</v>
      </c>
      <c r="C60" s="521"/>
      <c r="D60" s="628"/>
      <c r="E60" s="628"/>
      <c r="F60" s="521"/>
      <c r="G60" s="631"/>
      <c r="H60" s="521"/>
      <c r="I60" s="633"/>
    </row>
    <row r="61" spans="1:9" ht="15" customHeight="1">
      <c r="A61" s="630" t="s">
        <v>174</v>
      </c>
      <c r="B61" s="628"/>
      <c r="C61" s="628"/>
      <c r="D61" s="628"/>
      <c r="E61" s="628"/>
      <c r="F61" s="517" t="s">
        <v>175</v>
      </c>
      <c r="G61" s="627">
        <v>0</v>
      </c>
      <c r="H61" s="517" t="s">
        <v>176</v>
      </c>
      <c r="I61" s="627">
        <v>0</v>
      </c>
    </row>
    <row r="62" spans="1:9" ht="15" customHeight="1">
      <c r="A62" s="628" t="s">
        <v>177</v>
      </c>
      <c r="B62" s="628"/>
      <c r="C62" s="628"/>
      <c r="D62" s="628"/>
      <c r="E62" s="628"/>
      <c r="F62" s="517" t="s">
        <v>178</v>
      </c>
      <c r="G62" s="627"/>
      <c r="H62" s="517" t="s">
        <v>179</v>
      </c>
      <c r="I62" s="627"/>
    </row>
    <row r="63" spans="1:9" ht="15" customHeight="1">
      <c r="A63" s="628" t="s">
        <v>180</v>
      </c>
      <c r="B63" s="628"/>
      <c r="C63" s="628"/>
      <c r="D63" s="628"/>
      <c r="E63" s="628"/>
      <c r="F63" s="517" t="s">
        <v>181</v>
      </c>
      <c r="G63" s="627"/>
      <c r="H63" s="517" t="s">
        <v>182</v>
      </c>
      <c r="I63" s="627"/>
    </row>
    <row r="64" spans="1:9" ht="15" customHeight="1">
      <c r="A64" s="628" t="s">
        <v>183</v>
      </c>
      <c r="B64" s="628"/>
      <c r="C64" s="628"/>
      <c r="D64" s="628"/>
      <c r="E64" s="628"/>
      <c r="F64" s="517" t="s">
        <v>184</v>
      </c>
      <c r="G64" s="627"/>
      <c r="H64" s="517" t="s">
        <v>185</v>
      </c>
      <c r="I64" s="627"/>
    </row>
    <row r="65" spans="1:9" ht="15" customHeight="1">
      <c r="A65" s="628" t="s">
        <v>186</v>
      </c>
      <c r="B65" s="628"/>
      <c r="C65" s="628"/>
      <c r="D65" s="628"/>
      <c r="E65" s="628"/>
      <c r="F65" s="517" t="s">
        <v>187</v>
      </c>
      <c r="G65" s="627"/>
      <c r="H65" s="517" t="s">
        <v>188</v>
      </c>
      <c r="I65" s="627"/>
    </row>
    <row r="66" spans="1:9" ht="15" customHeight="1">
      <c r="A66" s="628" t="s">
        <v>189</v>
      </c>
      <c r="B66" s="628"/>
      <c r="C66" s="628"/>
      <c r="D66" s="628"/>
      <c r="E66" s="628"/>
      <c r="F66" s="517"/>
      <c r="G66" s="552"/>
      <c r="H66" s="517" t="s">
        <v>190</v>
      </c>
      <c r="I66" s="627"/>
    </row>
    <row r="67" spans="1:9" ht="12.75">
      <c r="A67" s="628"/>
      <c r="B67" s="628"/>
      <c r="C67" s="628"/>
      <c r="D67" s="628"/>
      <c r="E67" s="628"/>
      <c r="F67" s="521"/>
      <c r="G67" s="521"/>
      <c r="H67" s="521"/>
      <c r="I67" s="521"/>
    </row>
    <row r="68" spans="1:9" ht="12.75">
      <c r="A68" s="628"/>
      <c r="B68" s="628"/>
      <c r="C68" s="628"/>
      <c r="D68" s="628"/>
      <c r="E68" s="628"/>
      <c r="F68" s="521"/>
      <c r="G68" s="521"/>
      <c r="H68" s="521"/>
      <c r="I68" s="521"/>
    </row>
    <row r="69" spans="1:9" ht="12.75">
      <c r="A69" s="628"/>
      <c r="B69" s="628"/>
      <c r="C69" s="628"/>
      <c r="D69" s="628"/>
      <c r="E69" s="628"/>
      <c r="F69" s="521"/>
      <c r="G69" s="521"/>
      <c r="H69" s="521"/>
      <c r="I69" s="521"/>
    </row>
    <row r="70" spans="1:9" ht="15.75" customHeight="1">
      <c r="A70" s="660" t="s">
        <v>192</v>
      </c>
      <c r="B70" s="660"/>
      <c r="C70" s="660"/>
      <c r="D70" s="660"/>
      <c r="E70" s="660"/>
      <c r="F70" s="660"/>
      <c r="G70" s="660"/>
      <c r="H70" s="660"/>
      <c r="I70" s="660"/>
    </row>
    <row r="71" spans="1:9" ht="12.75">
      <c r="A71" s="650" t="s">
        <v>191</v>
      </c>
      <c r="B71" s="650"/>
      <c r="C71" s="650"/>
      <c r="D71" s="650"/>
      <c r="E71" s="650"/>
      <c r="F71" s="650"/>
      <c r="G71" s="650"/>
      <c r="H71" s="650"/>
      <c r="I71" s="650"/>
    </row>
    <row r="72" spans="1:9" ht="12.75">
      <c r="A72" s="521"/>
      <c r="B72" s="521"/>
      <c r="C72" s="521"/>
      <c r="D72" s="521"/>
      <c r="E72" s="521"/>
      <c r="F72" s="521"/>
      <c r="G72" s="521"/>
      <c r="H72" s="521"/>
      <c r="I72" s="521"/>
    </row>
    <row r="73" spans="1:9" ht="18">
      <c r="A73" s="521" t="s">
        <v>952</v>
      </c>
      <c r="B73" s="624"/>
      <c r="C73" s="624"/>
      <c r="D73" s="521"/>
      <c r="E73" s="521"/>
      <c r="F73" s="634"/>
      <c r="G73" s="634"/>
      <c r="H73" s="634"/>
      <c r="I73" s="521"/>
    </row>
    <row r="74" spans="6:9" ht="16.5">
      <c r="F74" s="659" t="s">
        <v>1088</v>
      </c>
      <c r="G74" s="659"/>
      <c r="H74" s="659"/>
      <c r="I74" s="659"/>
    </row>
  </sheetData>
  <sheetProtection/>
  <mergeCells count="10">
    <mergeCell ref="F11:G11"/>
    <mergeCell ref="F74:I74"/>
    <mergeCell ref="A71:I71"/>
    <mergeCell ref="A70:I70"/>
    <mergeCell ref="B6:D6"/>
    <mergeCell ref="G6:H6"/>
    <mergeCell ref="B7:D7"/>
    <mergeCell ref="G7:H8"/>
    <mergeCell ref="B8:D8"/>
    <mergeCell ref="F10:G10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5.8515625" style="297" customWidth="1"/>
    <col min="2" max="2" width="30.28125" style="450" customWidth="1"/>
    <col min="3" max="3" width="22.7109375" style="317" customWidth="1"/>
    <col min="4" max="4" width="15.421875" style="297" customWidth="1"/>
    <col min="5" max="5" width="15.140625" style="297" customWidth="1"/>
    <col min="6" max="16384" width="9.140625" style="297" customWidth="1"/>
  </cols>
  <sheetData>
    <row r="1" spans="1:6" ht="18">
      <c r="A1" s="474" t="s">
        <v>815</v>
      </c>
      <c r="B1" s="442"/>
      <c r="C1" s="442"/>
      <c r="D1" s="442"/>
      <c r="E1" s="119"/>
      <c r="F1" s="119"/>
    </row>
    <row r="2" spans="1:6" ht="18">
      <c r="A2" s="475" t="s">
        <v>1049</v>
      </c>
      <c r="B2" s="442"/>
      <c r="C2" s="442"/>
      <c r="D2" s="443"/>
      <c r="E2" s="444"/>
      <c r="F2" s="444"/>
    </row>
    <row r="3" spans="1:6" ht="18">
      <c r="A3" s="663"/>
      <c r="B3" s="663"/>
      <c r="C3" s="663"/>
      <c r="D3" s="456"/>
      <c r="E3" s="455"/>
      <c r="F3" s="444"/>
    </row>
    <row r="4" spans="1:6" ht="18">
      <c r="A4" s="663"/>
      <c r="B4" s="663"/>
      <c r="C4" s="663"/>
      <c r="D4" s="456"/>
      <c r="E4" s="455"/>
      <c r="F4" s="444"/>
    </row>
    <row r="5" spans="1:5" ht="28.5" customHeight="1">
      <c r="A5" s="664" t="s">
        <v>1277</v>
      </c>
      <c r="B5" s="664"/>
      <c r="C5" s="664"/>
      <c r="D5" s="664"/>
      <c r="E5" s="664"/>
    </row>
    <row r="6" spans="1:5" ht="18">
      <c r="A6" s="444"/>
      <c r="B6" s="201"/>
      <c r="C6" s="445"/>
      <c r="D6" s="444"/>
      <c r="E6" s="444"/>
    </row>
    <row r="7" spans="1:5" ht="12.75" customHeight="1">
      <c r="A7" s="665" t="s">
        <v>60</v>
      </c>
      <c r="B7" s="666" t="s">
        <v>583</v>
      </c>
      <c r="C7" s="665" t="s">
        <v>584</v>
      </c>
      <c r="D7" s="662" t="s">
        <v>585</v>
      </c>
      <c r="E7" s="662" t="s">
        <v>586</v>
      </c>
    </row>
    <row r="8" spans="1:5" ht="33" customHeight="1">
      <c r="A8" s="665"/>
      <c r="B8" s="666"/>
      <c r="C8" s="665"/>
      <c r="D8" s="662"/>
      <c r="E8" s="662"/>
    </row>
    <row r="9" spans="1:5" ht="19.5" customHeight="1">
      <c r="A9" s="15">
        <v>1</v>
      </c>
      <c r="B9" s="457" t="s">
        <v>587</v>
      </c>
      <c r="C9" s="458">
        <v>930059</v>
      </c>
      <c r="D9" s="459">
        <v>0</v>
      </c>
      <c r="E9" s="323">
        <v>9493.740000000005</v>
      </c>
    </row>
    <row r="10" spans="1:5" ht="19.5" customHeight="1">
      <c r="A10" s="15">
        <v>2</v>
      </c>
      <c r="B10" s="457" t="s">
        <v>588</v>
      </c>
      <c r="C10" s="458" t="s">
        <v>589</v>
      </c>
      <c r="D10" s="459">
        <v>0</v>
      </c>
      <c r="E10" s="323">
        <v>5407.760000000002</v>
      </c>
    </row>
    <row r="11" spans="1:5" ht="19.5" customHeight="1">
      <c r="A11" s="15">
        <v>3</v>
      </c>
      <c r="B11" s="457"/>
      <c r="C11" s="458"/>
      <c r="D11" s="459"/>
      <c r="E11" s="323"/>
    </row>
    <row r="12" spans="1:5" ht="19.5" customHeight="1">
      <c r="A12" s="15">
        <v>4</v>
      </c>
      <c r="B12" s="457"/>
      <c r="C12" s="460"/>
      <c r="D12" s="459"/>
      <c r="E12" s="323"/>
    </row>
    <row r="13" spans="1:5" ht="19.5" customHeight="1">
      <c r="A13" s="15">
        <v>5</v>
      </c>
      <c r="B13" s="457"/>
      <c r="C13" s="458"/>
      <c r="D13" s="459"/>
      <c r="E13" s="323"/>
    </row>
    <row r="14" spans="1:5" ht="15.75" customHeight="1">
      <c r="A14" s="668" t="s">
        <v>63</v>
      </c>
      <c r="B14" s="668"/>
      <c r="C14" s="668"/>
      <c r="D14" s="669">
        <f>SUM(D9:D13)</f>
        <v>0</v>
      </c>
      <c r="E14" s="669">
        <f>SUM(E9:E13)</f>
        <v>14901.500000000007</v>
      </c>
    </row>
    <row r="15" spans="1:5" ht="13.5" customHeight="1">
      <c r="A15" s="668"/>
      <c r="B15" s="668"/>
      <c r="C15" s="668"/>
      <c r="D15" s="669"/>
      <c r="E15" s="669"/>
    </row>
    <row r="18" spans="1:5" ht="15">
      <c r="A18" s="670" t="s">
        <v>921</v>
      </c>
      <c r="B18" s="670"/>
      <c r="D18" s="667" t="s">
        <v>64</v>
      </c>
      <c r="E18" s="667"/>
    </row>
    <row r="19" spans="1:5" ht="15">
      <c r="A19" s="321"/>
      <c r="D19" s="461"/>
      <c r="E19" s="461"/>
    </row>
    <row r="20" spans="4:5" ht="15">
      <c r="D20" s="667" t="s">
        <v>1046</v>
      </c>
      <c r="E20" s="667"/>
    </row>
  </sheetData>
  <sheetProtection/>
  <mergeCells count="14">
    <mergeCell ref="D20:E20"/>
    <mergeCell ref="A14:C15"/>
    <mergeCell ref="D14:D15"/>
    <mergeCell ref="E14:E15"/>
    <mergeCell ref="A18:B18"/>
    <mergeCell ref="D18:E18"/>
    <mergeCell ref="D7:D8"/>
    <mergeCell ref="A3:C3"/>
    <mergeCell ref="A4:C4"/>
    <mergeCell ref="A5:E5"/>
    <mergeCell ref="E7:E8"/>
    <mergeCell ref="A7:A8"/>
    <mergeCell ref="B7:B8"/>
    <mergeCell ref="C7:C8"/>
  </mergeCells>
  <printOptions horizontalCentered="1" verticalCentered="1"/>
  <pageMargins left="0.17" right="0.17" top="0.17" bottom="0.17" header="0.17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120"/>
  <sheetViews>
    <sheetView view="pageBreakPreview" zoomScaleSheetLayoutView="100" zoomScalePageLayoutView="0" workbookViewId="0" topLeftCell="A1">
      <selection activeCell="D5" sqref="D5:D7"/>
    </sheetView>
  </sheetViews>
  <sheetFormatPr defaultColWidth="9.140625" defaultRowHeight="12.75"/>
  <cols>
    <col min="1" max="1" width="3.140625" style="302" customWidth="1"/>
    <col min="2" max="2" width="29.8515625" style="302" customWidth="1"/>
    <col min="3" max="3" width="17.57421875" style="302" customWidth="1"/>
    <col min="4" max="4" width="18.00390625" style="302" customWidth="1"/>
    <col min="5" max="5" width="10.140625" style="302" customWidth="1"/>
    <col min="6" max="6" width="27.00390625" style="302" customWidth="1"/>
    <col min="7" max="16384" width="9.140625" style="302" customWidth="1"/>
  </cols>
  <sheetData>
    <row r="1" spans="1:6" ht="15">
      <c r="A1" s="671" t="s">
        <v>811</v>
      </c>
      <c r="B1" s="671"/>
      <c r="C1" s="671"/>
      <c r="D1" s="671"/>
      <c r="E1" s="671"/>
      <c r="F1" s="671"/>
    </row>
    <row r="2" spans="1:5" ht="15">
      <c r="A2" s="672" t="s">
        <v>814</v>
      </c>
      <c r="B2" s="672"/>
      <c r="C2" s="672"/>
      <c r="D2" s="303"/>
      <c r="E2" s="303"/>
    </row>
    <row r="3" spans="1:5" ht="15">
      <c r="A3" s="672" t="s">
        <v>1047</v>
      </c>
      <c r="B3" s="672"/>
      <c r="C3" s="672"/>
      <c r="D3" s="304" t="s">
        <v>655</v>
      </c>
      <c r="E3" s="303"/>
    </row>
    <row r="4" spans="1:5" ht="15">
      <c r="A4" s="672" t="s">
        <v>1048</v>
      </c>
      <c r="B4" s="672"/>
      <c r="C4" s="672"/>
      <c r="D4" s="305"/>
      <c r="E4" s="306"/>
    </row>
    <row r="5" spans="1:6" ht="12.75">
      <c r="A5" s="314"/>
      <c r="B5" s="676" t="s">
        <v>922</v>
      </c>
      <c r="C5" s="309" t="s">
        <v>923</v>
      </c>
      <c r="D5" s="679" t="s">
        <v>812</v>
      </c>
      <c r="E5" s="682" t="s">
        <v>62</v>
      </c>
      <c r="F5" s="309" t="s">
        <v>924</v>
      </c>
    </row>
    <row r="6" spans="1:6" ht="12.75">
      <c r="A6" s="315" t="s">
        <v>925</v>
      </c>
      <c r="B6" s="677"/>
      <c r="C6" s="312" t="s">
        <v>926</v>
      </c>
      <c r="D6" s="680"/>
      <c r="E6" s="683"/>
      <c r="F6" s="310" t="s">
        <v>115</v>
      </c>
    </row>
    <row r="7" spans="1:6" ht="12.75">
      <c r="A7" s="316"/>
      <c r="B7" s="678"/>
      <c r="C7" s="313" t="s">
        <v>927</v>
      </c>
      <c r="D7" s="681"/>
      <c r="E7" s="684"/>
      <c r="F7" s="311" t="s">
        <v>928</v>
      </c>
    </row>
    <row r="8" spans="1:6" s="463" customFormat="1" ht="12" customHeight="1">
      <c r="A8" s="316"/>
      <c r="B8" s="311"/>
      <c r="C8" s="311"/>
      <c r="D8" s="472"/>
      <c r="E8" s="462"/>
      <c r="F8" s="465"/>
    </row>
    <row r="9" spans="1:6" s="481" customFormat="1" ht="10.5" customHeight="1">
      <c r="A9" s="477"/>
      <c r="B9" s="320" t="s">
        <v>395</v>
      </c>
      <c r="C9" s="478" t="s">
        <v>371</v>
      </c>
      <c r="D9" s="479">
        <v>1</v>
      </c>
      <c r="E9" s="480">
        <v>30000</v>
      </c>
      <c r="F9" s="480">
        <f aca="true" t="shared" si="0" ref="F9:F85">D9*E9</f>
        <v>30000</v>
      </c>
    </row>
    <row r="10" spans="1:6" s="481" customFormat="1" ht="10.5" customHeight="1">
      <c r="A10" s="477"/>
      <c r="B10" s="478" t="s">
        <v>383</v>
      </c>
      <c r="C10" s="478" t="s">
        <v>1054</v>
      </c>
      <c r="D10" s="479">
        <v>1</v>
      </c>
      <c r="E10" s="480">
        <v>75500</v>
      </c>
      <c r="F10" s="480">
        <f t="shared" si="0"/>
        <v>75500</v>
      </c>
    </row>
    <row r="11" spans="1:6" s="481" customFormat="1" ht="10.5" customHeight="1">
      <c r="A11" s="477"/>
      <c r="B11" s="478" t="s">
        <v>406</v>
      </c>
      <c r="C11" s="478" t="s">
        <v>1054</v>
      </c>
      <c r="D11" s="479">
        <v>1</v>
      </c>
      <c r="E11" s="480">
        <v>5500</v>
      </c>
      <c r="F11" s="480">
        <f t="shared" si="0"/>
        <v>5500</v>
      </c>
    </row>
    <row r="12" spans="1:6" s="481" customFormat="1" ht="10.5" customHeight="1">
      <c r="A12" s="477"/>
      <c r="B12" s="478" t="s">
        <v>409</v>
      </c>
      <c r="C12" s="478" t="s">
        <v>1054</v>
      </c>
      <c r="D12" s="479">
        <v>4</v>
      </c>
      <c r="E12" s="480">
        <v>750</v>
      </c>
      <c r="F12" s="480">
        <f t="shared" si="0"/>
        <v>3000</v>
      </c>
    </row>
    <row r="13" spans="1:6" s="481" customFormat="1" ht="10.5" customHeight="1">
      <c r="A13" s="477"/>
      <c r="B13" s="478" t="s">
        <v>1055</v>
      </c>
      <c r="C13" s="478" t="s">
        <v>1054</v>
      </c>
      <c r="D13" s="479">
        <v>100</v>
      </c>
      <c r="E13" s="480">
        <v>145</v>
      </c>
      <c r="F13" s="480">
        <f t="shared" si="0"/>
        <v>14500</v>
      </c>
    </row>
    <row r="14" spans="1:6" s="481" customFormat="1" ht="10.5" customHeight="1">
      <c r="A14" s="477"/>
      <c r="B14" s="478" t="s">
        <v>404</v>
      </c>
      <c r="C14" s="478" t="s">
        <v>1054</v>
      </c>
      <c r="D14" s="479">
        <v>2</v>
      </c>
      <c r="E14" s="480">
        <v>2250</v>
      </c>
      <c r="F14" s="480">
        <f t="shared" si="0"/>
        <v>4500</v>
      </c>
    </row>
    <row r="15" spans="1:6" s="481" customFormat="1" ht="10.5" customHeight="1">
      <c r="A15" s="477"/>
      <c r="B15" s="478" t="s">
        <v>404</v>
      </c>
      <c r="C15" s="478" t="s">
        <v>1054</v>
      </c>
      <c r="D15" s="479">
        <v>4</v>
      </c>
      <c r="E15" s="480">
        <v>4900</v>
      </c>
      <c r="F15" s="480">
        <f t="shared" si="0"/>
        <v>19600</v>
      </c>
    </row>
    <row r="16" spans="1:6" s="481" customFormat="1" ht="10.5" customHeight="1">
      <c r="A16" s="477"/>
      <c r="B16" s="478" t="s">
        <v>404</v>
      </c>
      <c r="C16" s="478" t="s">
        <v>1054</v>
      </c>
      <c r="D16" s="479">
        <v>2</v>
      </c>
      <c r="E16" s="480">
        <v>8200</v>
      </c>
      <c r="F16" s="480">
        <f t="shared" si="0"/>
        <v>16400</v>
      </c>
    </row>
    <row r="17" spans="1:6" s="481" customFormat="1" ht="10.5" customHeight="1">
      <c r="A17" s="477"/>
      <c r="B17" s="478" t="s">
        <v>1056</v>
      </c>
      <c r="C17" s="478" t="s">
        <v>1054</v>
      </c>
      <c r="D17" s="479">
        <v>5</v>
      </c>
      <c r="E17" s="480">
        <v>6100</v>
      </c>
      <c r="F17" s="480">
        <f t="shared" si="0"/>
        <v>30500</v>
      </c>
    </row>
    <row r="18" spans="1:6" s="481" customFormat="1" ht="10.5" customHeight="1">
      <c r="A18" s="477"/>
      <c r="B18" s="478" t="s">
        <v>380</v>
      </c>
      <c r="C18" s="478" t="s">
        <v>1054</v>
      </c>
      <c r="D18" s="479">
        <v>6</v>
      </c>
      <c r="E18" s="480">
        <v>16666.7</v>
      </c>
      <c r="F18" s="480">
        <f t="shared" si="0"/>
        <v>100000.20000000001</v>
      </c>
    </row>
    <row r="19" spans="1:6" s="481" customFormat="1" ht="10.5" customHeight="1">
      <c r="A19" s="477"/>
      <c r="B19" s="478" t="s">
        <v>379</v>
      </c>
      <c r="C19" s="478" t="s">
        <v>1054</v>
      </c>
      <c r="D19" s="479">
        <v>1</v>
      </c>
      <c r="E19" s="480">
        <v>18000</v>
      </c>
      <c r="F19" s="480">
        <f t="shared" si="0"/>
        <v>18000</v>
      </c>
    </row>
    <row r="20" spans="1:6" s="481" customFormat="1" ht="10.5" customHeight="1">
      <c r="A20" s="477"/>
      <c r="B20" s="478" t="s">
        <v>392</v>
      </c>
      <c r="C20" s="478" t="s">
        <v>1054</v>
      </c>
      <c r="D20" s="479">
        <v>1</v>
      </c>
      <c r="E20" s="480">
        <v>2400</v>
      </c>
      <c r="F20" s="480">
        <f t="shared" si="0"/>
        <v>2400</v>
      </c>
    </row>
    <row r="21" spans="1:6" s="481" customFormat="1" ht="10.5" customHeight="1">
      <c r="A21" s="477"/>
      <c r="B21" s="478" t="s">
        <v>398</v>
      </c>
      <c r="C21" s="478" t="s">
        <v>1054</v>
      </c>
      <c r="D21" s="479">
        <v>21</v>
      </c>
      <c r="E21" s="480">
        <v>18154.5</v>
      </c>
      <c r="F21" s="480">
        <f t="shared" si="0"/>
        <v>381244.5</v>
      </c>
    </row>
    <row r="22" spans="1:6" s="481" customFormat="1" ht="10.5" customHeight="1">
      <c r="A22" s="477"/>
      <c r="B22" s="478" t="s">
        <v>413</v>
      </c>
      <c r="C22" s="478" t="s">
        <v>1054</v>
      </c>
      <c r="D22" s="479">
        <v>2</v>
      </c>
      <c r="E22" s="480">
        <v>10350</v>
      </c>
      <c r="F22" s="480">
        <f t="shared" si="0"/>
        <v>20700</v>
      </c>
    </row>
    <row r="23" spans="1:6" s="481" customFormat="1" ht="10.5" customHeight="1">
      <c r="A23" s="477"/>
      <c r="B23" s="478" t="s">
        <v>405</v>
      </c>
      <c r="C23" s="478" t="s">
        <v>1054</v>
      </c>
      <c r="D23" s="479">
        <v>2</v>
      </c>
      <c r="E23" s="480">
        <v>5100</v>
      </c>
      <c r="F23" s="480">
        <f t="shared" si="0"/>
        <v>10200</v>
      </c>
    </row>
    <row r="24" spans="1:6" s="481" customFormat="1" ht="10.5" customHeight="1">
      <c r="A24" s="477"/>
      <c r="B24" s="478" t="s">
        <v>376</v>
      </c>
      <c r="C24" s="478" t="s">
        <v>1054</v>
      </c>
      <c r="D24" s="479">
        <v>10</v>
      </c>
      <c r="E24" s="480">
        <v>16608.3</v>
      </c>
      <c r="F24" s="480">
        <f t="shared" si="0"/>
        <v>166083</v>
      </c>
    </row>
    <row r="25" spans="1:6" s="481" customFormat="1" ht="10.5" customHeight="1">
      <c r="A25" s="477"/>
      <c r="B25" s="478" t="s">
        <v>1057</v>
      </c>
      <c r="C25" s="478" t="s">
        <v>1058</v>
      </c>
      <c r="D25" s="479">
        <v>6</v>
      </c>
      <c r="E25" s="480">
        <v>36583.333</v>
      </c>
      <c r="F25" s="480">
        <f t="shared" si="0"/>
        <v>219499.998</v>
      </c>
    </row>
    <row r="26" spans="1:6" s="481" customFormat="1" ht="10.5" customHeight="1">
      <c r="A26" s="477"/>
      <c r="B26" s="478" t="s">
        <v>1057</v>
      </c>
      <c r="C26" s="478" t="s">
        <v>1058</v>
      </c>
      <c r="D26" s="479">
        <v>1</v>
      </c>
      <c r="E26" s="480">
        <v>29583.333</v>
      </c>
      <c r="F26" s="480">
        <f t="shared" si="0"/>
        <v>29583.333</v>
      </c>
    </row>
    <row r="27" spans="1:6" s="481" customFormat="1" ht="10.5" customHeight="1">
      <c r="A27" s="477"/>
      <c r="B27" s="478" t="s">
        <v>1057</v>
      </c>
      <c r="C27" s="478" t="s">
        <v>1058</v>
      </c>
      <c r="D27" s="479">
        <v>2</v>
      </c>
      <c r="E27" s="480">
        <v>43250</v>
      </c>
      <c r="F27" s="480">
        <f t="shared" si="0"/>
        <v>86500</v>
      </c>
    </row>
    <row r="28" spans="1:6" s="481" customFormat="1" ht="10.5" customHeight="1">
      <c r="A28" s="477"/>
      <c r="B28" s="478" t="s">
        <v>375</v>
      </c>
      <c r="C28" s="478" t="s">
        <v>371</v>
      </c>
      <c r="D28" s="479">
        <v>1</v>
      </c>
      <c r="E28" s="480">
        <v>8088</v>
      </c>
      <c r="F28" s="480">
        <f t="shared" si="0"/>
        <v>8088</v>
      </c>
    </row>
    <row r="29" spans="1:6" s="481" customFormat="1" ht="10.5" customHeight="1">
      <c r="A29" s="477"/>
      <c r="B29" s="478" t="s">
        <v>1059</v>
      </c>
      <c r="C29" s="478" t="s">
        <v>1054</v>
      </c>
      <c r="D29" s="479">
        <v>1</v>
      </c>
      <c r="E29" s="480">
        <v>11500</v>
      </c>
      <c r="F29" s="480">
        <f t="shared" si="0"/>
        <v>11500</v>
      </c>
    </row>
    <row r="30" spans="1:6" s="481" customFormat="1" ht="10.5" customHeight="1">
      <c r="A30" s="477"/>
      <c r="B30" s="478" t="s">
        <v>426</v>
      </c>
      <c r="C30" s="478" t="s">
        <v>1054</v>
      </c>
      <c r="D30" s="479">
        <v>3</v>
      </c>
      <c r="E30" s="480">
        <v>1667</v>
      </c>
      <c r="F30" s="480">
        <f t="shared" si="0"/>
        <v>5001</v>
      </c>
    </row>
    <row r="31" spans="1:6" s="481" customFormat="1" ht="10.5" customHeight="1">
      <c r="A31" s="477"/>
      <c r="B31" s="478" t="s">
        <v>374</v>
      </c>
      <c r="C31" s="478" t="s">
        <v>1054</v>
      </c>
      <c r="D31" s="479">
        <v>16</v>
      </c>
      <c r="E31" s="480">
        <v>17962.26</v>
      </c>
      <c r="F31" s="480">
        <f t="shared" si="0"/>
        <v>287396.16</v>
      </c>
    </row>
    <row r="32" spans="1:6" s="481" customFormat="1" ht="10.5" customHeight="1">
      <c r="A32" s="477"/>
      <c r="B32" s="478" t="s">
        <v>421</v>
      </c>
      <c r="C32" s="478" t="s">
        <v>1054</v>
      </c>
      <c r="D32" s="479">
        <v>1</v>
      </c>
      <c r="E32" s="480">
        <v>233981</v>
      </c>
      <c r="F32" s="480">
        <f t="shared" si="0"/>
        <v>233981</v>
      </c>
    </row>
    <row r="33" spans="1:6" s="481" customFormat="1" ht="10.5" customHeight="1">
      <c r="A33" s="477"/>
      <c r="B33" s="478" t="s">
        <v>422</v>
      </c>
      <c r="C33" s="478" t="s">
        <v>1054</v>
      </c>
      <c r="D33" s="479">
        <v>1</v>
      </c>
      <c r="E33" s="480">
        <v>242288</v>
      </c>
      <c r="F33" s="480">
        <f t="shared" si="0"/>
        <v>242288</v>
      </c>
    </row>
    <row r="34" spans="1:6" s="481" customFormat="1" ht="10.5" customHeight="1">
      <c r="A34" s="477"/>
      <c r="B34" s="478" t="s">
        <v>418</v>
      </c>
      <c r="C34" s="478" t="s">
        <v>1054</v>
      </c>
      <c r="D34" s="479">
        <v>2</v>
      </c>
      <c r="E34" s="480">
        <v>37382</v>
      </c>
      <c r="F34" s="480">
        <f t="shared" si="0"/>
        <v>74764</v>
      </c>
    </row>
    <row r="35" spans="1:6" s="481" customFormat="1" ht="10.5" customHeight="1">
      <c r="A35" s="477"/>
      <c r="B35" s="478" t="s">
        <v>419</v>
      </c>
      <c r="C35" s="478" t="s">
        <v>1054</v>
      </c>
      <c r="D35" s="479">
        <v>3</v>
      </c>
      <c r="E35" s="480">
        <v>44027</v>
      </c>
      <c r="F35" s="480">
        <f t="shared" si="0"/>
        <v>132081</v>
      </c>
    </row>
    <row r="36" spans="1:6" s="481" customFormat="1" ht="10.5" customHeight="1">
      <c r="A36" s="477"/>
      <c r="B36" s="478" t="s">
        <v>420</v>
      </c>
      <c r="C36" s="478" t="s">
        <v>1054</v>
      </c>
      <c r="D36" s="479">
        <v>3</v>
      </c>
      <c r="E36" s="480">
        <v>55242</v>
      </c>
      <c r="F36" s="480">
        <f t="shared" si="0"/>
        <v>165726</v>
      </c>
    </row>
    <row r="37" spans="1:6" s="481" customFormat="1" ht="10.5" customHeight="1">
      <c r="A37" s="477"/>
      <c r="B37" s="478" t="s">
        <v>1060</v>
      </c>
      <c r="C37" s="478" t="s">
        <v>1058</v>
      </c>
      <c r="D37" s="479">
        <v>4</v>
      </c>
      <c r="E37" s="480">
        <v>9166.67</v>
      </c>
      <c r="F37" s="480">
        <f t="shared" si="0"/>
        <v>36666.68</v>
      </c>
    </row>
    <row r="38" spans="1:6" s="481" customFormat="1" ht="10.5" customHeight="1">
      <c r="A38" s="477"/>
      <c r="B38" s="478" t="s">
        <v>1061</v>
      </c>
      <c r="C38" s="478" t="s">
        <v>1058</v>
      </c>
      <c r="D38" s="479">
        <v>1</v>
      </c>
      <c r="E38" s="480">
        <v>22083.33</v>
      </c>
      <c r="F38" s="480">
        <f t="shared" si="0"/>
        <v>22083.33</v>
      </c>
    </row>
    <row r="39" spans="1:6" s="481" customFormat="1" ht="10.5" customHeight="1">
      <c r="A39" s="477"/>
      <c r="B39" s="478" t="s">
        <v>1062</v>
      </c>
      <c r="C39" s="478" t="s">
        <v>1058</v>
      </c>
      <c r="D39" s="479">
        <v>2</v>
      </c>
      <c r="E39" s="480">
        <v>42500</v>
      </c>
      <c r="F39" s="480">
        <f t="shared" si="0"/>
        <v>85000</v>
      </c>
    </row>
    <row r="40" spans="1:6" s="481" customFormat="1" ht="10.5" customHeight="1">
      <c r="A40" s="477"/>
      <c r="B40" s="478" t="s">
        <v>1063</v>
      </c>
      <c r="C40" s="478" t="s">
        <v>1058</v>
      </c>
      <c r="D40" s="479">
        <v>1</v>
      </c>
      <c r="E40" s="480">
        <v>46666.67</v>
      </c>
      <c r="F40" s="480">
        <f t="shared" si="0"/>
        <v>46666.67</v>
      </c>
    </row>
    <row r="41" spans="1:6" s="481" customFormat="1" ht="10.5" customHeight="1">
      <c r="A41" s="477"/>
      <c r="B41" s="478" t="s">
        <v>1064</v>
      </c>
      <c r="C41" s="478" t="s">
        <v>371</v>
      </c>
      <c r="D41" s="479">
        <v>5</v>
      </c>
      <c r="E41" s="480">
        <v>7900</v>
      </c>
      <c r="F41" s="480">
        <f t="shared" si="0"/>
        <v>39500</v>
      </c>
    </row>
    <row r="42" spans="1:6" s="481" customFormat="1" ht="10.5" customHeight="1">
      <c r="A42" s="477"/>
      <c r="B42" s="478" t="s">
        <v>393</v>
      </c>
      <c r="C42" s="478" t="s">
        <v>371</v>
      </c>
      <c r="D42" s="479">
        <v>2</v>
      </c>
      <c r="E42" s="480">
        <v>20000</v>
      </c>
      <c r="F42" s="480">
        <f t="shared" si="0"/>
        <v>40000</v>
      </c>
    </row>
    <row r="43" spans="1:6" s="481" customFormat="1" ht="10.5" customHeight="1">
      <c r="A43" s="477"/>
      <c r="B43" s="478" t="s">
        <v>389</v>
      </c>
      <c r="C43" s="478" t="s">
        <v>1054</v>
      </c>
      <c r="D43" s="479">
        <v>2</v>
      </c>
      <c r="E43" s="480">
        <v>50000</v>
      </c>
      <c r="F43" s="480">
        <f t="shared" si="0"/>
        <v>100000</v>
      </c>
    </row>
    <row r="44" spans="1:6" s="481" customFormat="1" ht="10.5" customHeight="1">
      <c r="A44" s="477"/>
      <c r="B44" s="478" t="s">
        <v>425</v>
      </c>
      <c r="C44" s="478" t="s">
        <v>1054</v>
      </c>
      <c r="D44" s="479">
        <v>1</v>
      </c>
      <c r="E44" s="480">
        <v>11353</v>
      </c>
      <c r="F44" s="480">
        <f t="shared" si="0"/>
        <v>11353</v>
      </c>
    </row>
    <row r="45" spans="1:6" s="481" customFormat="1" ht="10.5" customHeight="1">
      <c r="A45" s="477"/>
      <c r="B45" s="478" t="s">
        <v>408</v>
      </c>
      <c r="C45" s="478" t="s">
        <v>1054</v>
      </c>
      <c r="D45" s="479">
        <v>13</v>
      </c>
      <c r="E45" s="480">
        <v>850</v>
      </c>
      <c r="F45" s="480">
        <f t="shared" si="0"/>
        <v>11050</v>
      </c>
    </row>
    <row r="46" spans="1:6" s="481" customFormat="1" ht="10.5" customHeight="1">
      <c r="A46" s="477"/>
      <c r="B46" s="478" t="s">
        <v>1065</v>
      </c>
      <c r="C46" s="478" t="s">
        <v>1058</v>
      </c>
      <c r="D46" s="479">
        <v>4</v>
      </c>
      <c r="E46" s="480">
        <v>7916.666</v>
      </c>
      <c r="F46" s="480">
        <f t="shared" si="0"/>
        <v>31666.664</v>
      </c>
    </row>
    <row r="47" spans="1:6" s="481" customFormat="1" ht="10.5" customHeight="1">
      <c r="A47" s="477"/>
      <c r="B47" s="478" t="s">
        <v>1065</v>
      </c>
      <c r="C47" s="478" t="s">
        <v>1058</v>
      </c>
      <c r="D47" s="479">
        <v>2</v>
      </c>
      <c r="E47" s="480">
        <v>8750</v>
      </c>
      <c r="F47" s="480">
        <f t="shared" si="0"/>
        <v>17500</v>
      </c>
    </row>
    <row r="48" spans="1:6" s="481" customFormat="1" ht="10.5" customHeight="1">
      <c r="A48" s="477"/>
      <c r="B48" s="478" t="s">
        <v>387</v>
      </c>
      <c r="C48" s="478" t="s">
        <v>371</v>
      </c>
      <c r="D48" s="479">
        <v>9</v>
      </c>
      <c r="E48" s="480">
        <v>4809</v>
      </c>
      <c r="F48" s="480">
        <f t="shared" si="0"/>
        <v>43281</v>
      </c>
    </row>
    <row r="49" spans="1:6" s="481" customFormat="1" ht="10.5" customHeight="1">
      <c r="A49" s="477"/>
      <c r="B49" s="478" t="s">
        <v>387</v>
      </c>
      <c r="C49" s="478" t="s">
        <v>1054</v>
      </c>
      <c r="D49" s="479">
        <v>4</v>
      </c>
      <c r="E49" s="480">
        <v>6000</v>
      </c>
      <c r="F49" s="480">
        <f t="shared" si="0"/>
        <v>24000</v>
      </c>
    </row>
    <row r="50" spans="1:6" s="481" customFormat="1" ht="10.5" customHeight="1">
      <c r="A50" s="477"/>
      <c r="B50" s="478" t="s">
        <v>1066</v>
      </c>
      <c r="C50" s="478" t="s">
        <v>1054</v>
      </c>
      <c r="D50" s="479">
        <v>3</v>
      </c>
      <c r="E50" s="480">
        <v>12500</v>
      </c>
      <c r="F50" s="480">
        <f t="shared" si="0"/>
        <v>37500</v>
      </c>
    </row>
    <row r="51" spans="1:6" s="481" customFormat="1" ht="10.5" customHeight="1">
      <c r="A51" s="477"/>
      <c r="B51" s="478" t="s">
        <v>428</v>
      </c>
      <c r="C51" s="478" t="s">
        <v>1054</v>
      </c>
      <c r="D51" s="479">
        <v>2</v>
      </c>
      <c r="E51" s="480">
        <v>650.9</v>
      </c>
      <c r="F51" s="480">
        <f t="shared" si="0"/>
        <v>1301.8</v>
      </c>
    </row>
    <row r="52" spans="1:6" s="481" customFormat="1" ht="10.5" customHeight="1">
      <c r="A52" s="477"/>
      <c r="B52" s="478" t="s">
        <v>428</v>
      </c>
      <c r="C52" s="478" t="s">
        <v>1054</v>
      </c>
      <c r="D52" s="479">
        <v>2</v>
      </c>
      <c r="E52" s="480">
        <v>1141.9</v>
      </c>
      <c r="F52" s="480">
        <f t="shared" si="0"/>
        <v>2283.8</v>
      </c>
    </row>
    <row r="53" spans="1:6" s="481" customFormat="1" ht="10.5" customHeight="1">
      <c r="A53" s="477"/>
      <c r="B53" s="478" t="s">
        <v>427</v>
      </c>
      <c r="C53" s="478" t="s">
        <v>1054</v>
      </c>
      <c r="D53" s="479">
        <v>16</v>
      </c>
      <c r="E53" s="480">
        <v>667</v>
      </c>
      <c r="F53" s="480">
        <f t="shared" si="0"/>
        <v>10672</v>
      </c>
    </row>
    <row r="54" spans="1:6" s="481" customFormat="1" ht="10.5" customHeight="1">
      <c r="A54" s="477"/>
      <c r="B54" s="478" t="s">
        <v>378</v>
      </c>
      <c r="C54" s="478" t="s">
        <v>1054</v>
      </c>
      <c r="D54" s="479">
        <v>2</v>
      </c>
      <c r="E54" s="480">
        <v>319</v>
      </c>
      <c r="F54" s="480">
        <f t="shared" si="0"/>
        <v>638</v>
      </c>
    </row>
    <row r="55" spans="1:6" s="481" customFormat="1" ht="10.5" customHeight="1">
      <c r="A55" s="477"/>
      <c r="B55" s="478" t="s">
        <v>391</v>
      </c>
      <c r="C55" s="478" t="s">
        <v>1054</v>
      </c>
      <c r="D55" s="479">
        <v>6</v>
      </c>
      <c r="E55" s="480">
        <v>3900</v>
      </c>
      <c r="F55" s="480">
        <f t="shared" si="0"/>
        <v>23400</v>
      </c>
    </row>
    <row r="56" spans="1:6" s="481" customFormat="1" ht="10.5" customHeight="1">
      <c r="A56" s="477"/>
      <c r="B56" s="478" t="s">
        <v>377</v>
      </c>
      <c r="C56" s="478" t="s">
        <v>1054</v>
      </c>
      <c r="D56" s="479">
        <v>11</v>
      </c>
      <c r="E56" s="480">
        <v>22871.1</v>
      </c>
      <c r="F56" s="480">
        <f t="shared" si="0"/>
        <v>251582.09999999998</v>
      </c>
    </row>
    <row r="57" spans="1:6" s="481" customFormat="1" ht="10.5" customHeight="1">
      <c r="A57" s="477"/>
      <c r="B57" s="478" t="s">
        <v>416</v>
      </c>
      <c r="C57" s="478" t="s">
        <v>1054</v>
      </c>
      <c r="D57" s="479">
        <v>10</v>
      </c>
      <c r="E57" s="480">
        <v>17819</v>
      </c>
      <c r="F57" s="480">
        <f t="shared" si="0"/>
        <v>178190</v>
      </c>
    </row>
    <row r="58" spans="1:6" s="481" customFormat="1" ht="10.5" customHeight="1">
      <c r="A58" s="477"/>
      <c r="B58" s="478" t="s">
        <v>417</v>
      </c>
      <c r="C58" s="478" t="s">
        <v>1054</v>
      </c>
      <c r="D58" s="479">
        <v>3</v>
      </c>
      <c r="E58" s="480">
        <v>58924</v>
      </c>
      <c r="F58" s="480">
        <f t="shared" si="0"/>
        <v>176772</v>
      </c>
    </row>
    <row r="59" spans="1:6" s="481" customFormat="1" ht="10.5" customHeight="1">
      <c r="A59" s="477"/>
      <c r="B59" s="478" t="s">
        <v>370</v>
      </c>
      <c r="C59" s="478" t="s">
        <v>371</v>
      </c>
      <c r="D59" s="479">
        <v>233</v>
      </c>
      <c r="E59" s="480">
        <v>12082.81</v>
      </c>
      <c r="F59" s="480">
        <f t="shared" si="0"/>
        <v>2815294.73</v>
      </c>
    </row>
    <row r="60" spans="1:6" s="481" customFormat="1" ht="10.5" customHeight="1">
      <c r="A60" s="477"/>
      <c r="B60" s="478" t="s">
        <v>1067</v>
      </c>
      <c r="C60" s="478" t="s">
        <v>1058</v>
      </c>
      <c r="D60" s="479">
        <v>1</v>
      </c>
      <c r="E60" s="480">
        <v>6958.333</v>
      </c>
      <c r="F60" s="480">
        <f t="shared" si="0"/>
        <v>6958.333</v>
      </c>
    </row>
    <row r="61" spans="1:6" s="481" customFormat="1" ht="10.5" customHeight="1">
      <c r="A61" s="477"/>
      <c r="B61" s="478" t="s">
        <v>1068</v>
      </c>
      <c r="C61" s="478" t="s">
        <v>1058</v>
      </c>
      <c r="D61" s="479">
        <v>7</v>
      </c>
      <c r="E61" s="480">
        <v>7333.333</v>
      </c>
      <c r="F61" s="480">
        <f t="shared" si="0"/>
        <v>51333.331</v>
      </c>
    </row>
    <row r="62" spans="1:6" s="481" customFormat="1" ht="10.5" customHeight="1">
      <c r="A62" s="477"/>
      <c r="B62" s="478" t="s">
        <v>1069</v>
      </c>
      <c r="C62" s="478" t="s">
        <v>371</v>
      </c>
      <c r="D62" s="479">
        <v>5</v>
      </c>
      <c r="E62" s="480">
        <v>5900</v>
      </c>
      <c r="F62" s="480">
        <f t="shared" si="0"/>
        <v>29500</v>
      </c>
    </row>
    <row r="63" spans="1:6" s="481" customFormat="1" ht="10.5" customHeight="1">
      <c r="A63" s="477"/>
      <c r="B63" s="478" t="s">
        <v>1070</v>
      </c>
      <c r="C63" s="478" t="s">
        <v>371</v>
      </c>
      <c r="D63" s="479">
        <v>1</v>
      </c>
      <c r="E63" s="480">
        <v>30500</v>
      </c>
      <c r="F63" s="480">
        <f t="shared" si="0"/>
        <v>30500</v>
      </c>
    </row>
    <row r="64" spans="1:6" s="481" customFormat="1" ht="10.5" customHeight="1">
      <c r="A64" s="477"/>
      <c r="B64" s="478" t="s">
        <v>1071</v>
      </c>
      <c r="C64" s="478" t="s">
        <v>1054</v>
      </c>
      <c r="D64" s="479">
        <v>3</v>
      </c>
      <c r="E64" s="480">
        <v>20000</v>
      </c>
      <c r="F64" s="480">
        <f t="shared" si="0"/>
        <v>60000</v>
      </c>
    </row>
    <row r="65" spans="1:6" s="481" customFormat="1" ht="10.5" customHeight="1">
      <c r="A65" s="477"/>
      <c r="B65" s="478" t="s">
        <v>1072</v>
      </c>
      <c r="C65" s="478" t="s">
        <v>1054</v>
      </c>
      <c r="D65" s="479">
        <v>2</v>
      </c>
      <c r="E65" s="480">
        <v>30700</v>
      </c>
      <c r="F65" s="480">
        <f t="shared" si="0"/>
        <v>61400</v>
      </c>
    </row>
    <row r="66" spans="1:6" s="481" customFormat="1" ht="10.5" customHeight="1">
      <c r="A66" s="477"/>
      <c r="B66" s="478" t="s">
        <v>1073</v>
      </c>
      <c r="C66" s="478" t="s">
        <v>1054</v>
      </c>
      <c r="D66" s="479">
        <v>2</v>
      </c>
      <c r="E66" s="480">
        <v>27000</v>
      </c>
      <c r="F66" s="480">
        <f t="shared" si="0"/>
        <v>54000</v>
      </c>
    </row>
    <row r="67" spans="1:6" s="481" customFormat="1" ht="10.5" customHeight="1">
      <c r="A67" s="477"/>
      <c r="B67" s="478" t="s">
        <v>384</v>
      </c>
      <c r="C67" s="478" t="s">
        <v>1054</v>
      </c>
      <c r="D67" s="479">
        <v>2</v>
      </c>
      <c r="E67" s="480">
        <v>42500</v>
      </c>
      <c r="F67" s="480">
        <f t="shared" si="0"/>
        <v>85000</v>
      </c>
    </row>
    <row r="68" spans="1:6" s="481" customFormat="1" ht="10.5" customHeight="1">
      <c r="A68" s="477"/>
      <c r="B68" s="478" t="s">
        <v>397</v>
      </c>
      <c r="C68" s="478" t="s">
        <v>1054</v>
      </c>
      <c r="D68" s="479">
        <v>2</v>
      </c>
      <c r="E68" s="480">
        <v>25000</v>
      </c>
      <c r="F68" s="480">
        <f t="shared" si="0"/>
        <v>50000</v>
      </c>
    </row>
    <row r="69" spans="1:6" s="481" customFormat="1" ht="10.5" customHeight="1">
      <c r="A69" s="477"/>
      <c r="B69" s="478" t="s">
        <v>410</v>
      </c>
      <c r="C69" s="478" t="s">
        <v>1054</v>
      </c>
      <c r="D69" s="479">
        <v>1</v>
      </c>
      <c r="E69" s="480">
        <v>4000</v>
      </c>
      <c r="F69" s="480">
        <f t="shared" si="0"/>
        <v>4000</v>
      </c>
    </row>
    <row r="70" spans="1:6" s="481" customFormat="1" ht="10.5" customHeight="1">
      <c r="A70" s="477"/>
      <c r="B70" s="478" t="s">
        <v>424</v>
      </c>
      <c r="C70" s="478" t="s">
        <v>1054</v>
      </c>
      <c r="D70" s="479">
        <v>2</v>
      </c>
      <c r="E70" s="480">
        <v>3738</v>
      </c>
      <c r="F70" s="480">
        <f t="shared" si="0"/>
        <v>7476</v>
      </c>
    </row>
    <row r="71" spans="1:6" s="481" customFormat="1" ht="10.5" customHeight="1">
      <c r="A71" s="477"/>
      <c r="B71" s="478" t="s">
        <v>396</v>
      </c>
      <c r="C71" s="478" t="s">
        <v>1054</v>
      </c>
      <c r="D71" s="479">
        <v>341</v>
      </c>
      <c r="E71" s="480">
        <v>334.116</v>
      </c>
      <c r="F71" s="480">
        <f t="shared" si="0"/>
        <v>113933.556</v>
      </c>
    </row>
    <row r="72" spans="1:6" s="481" customFormat="1" ht="10.5" customHeight="1">
      <c r="A72" s="477"/>
      <c r="B72" s="478" t="s">
        <v>372</v>
      </c>
      <c r="C72" s="478" t="s">
        <v>1054</v>
      </c>
      <c r="D72" s="479">
        <v>4</v>
      </c>
      <c r="E72" s="480">
        <v>741.7</v>
      </c>
      <c r="F72" s="480">
        <f t="shared" si="0"/>
        <v>2966.8</v>
      </c>
    </row>
    <row r="73" spans="1:6" s="481" customFormat="1" ht="10.5" customHeight="1">
      <c r="A73" s="477"/>
      <c r="B73" s="478" t="s">
        <v>388</v>
      </c>
      <c r="C73" s="478" t="s">
        <v>1054</v>
      </c>
      <c r="D73" s="479">
        <v>1</v>
      </c>
      <c r="E73" s="480">
        <v>20160</v>
      </c>
      <c r="F73" s="480">
        <f t="shared" si="0"/>
        <v>20160</v>
      </c>
    </row>
    <row r="74" spans="1:6" s="481" customFormat="1" ht="10.5" customHeight="1">
      <c r="A74" s="477"/>
      <c r="B74" s="478" t="s">
        <v>390</v>
      </c>
      <c r="C74" s="478" t="s">
        <v>1054</v>
      </c>
      <c r="D74" s="479">
        <v>1</v>
      </c>
      <c r="E74" s="480">
        <v>16000</v>
      </c>
      <c r="F74" s="480">
        <f t="shared" si="0"/>
        <v>16000</v>
      </c>
    </row>
    <row r="75" spans="1:6" s="481" customFormat="1" ht="10.5" customHeight="1">
      <c r="A75" s="477"/>
      <c r="B75" s="478" t="s">
        <v>1176</v>
      </c>
      <c r="C75" s="478" t="s">
        <v>1054</v>
      </c>
      <c r="D75" s="479">
        <v>41</v>
      </c>
      <c r="E75" s="480">
        <v>6627.88</v>
      </c>
      <c r="F75" s="480">
        <f t="shared" si="0"/>
        <v>271743.08</v>
      </c>
    </row>
    <row r="76" spans="1:6" s="481" customFormat="1" ht="10.5" customHeight="1">
      <c r="A76" s="477"/>
      <c r="B76" s="478" t="s">
        <v>1074</v>
      </c>
      <c r="C76" s="478" t="s">
        <v>1058</v>
      </c>
      <c r="D76" s="479">
        <v>17</v>
      </c>
      <c r="E76" s="480">
        <v>3329.1666</v>
      </c>
      <c r="F76" s="480">
        <f t="shared" si="0"/>
        <v>56595.8322</v>
      </c>
    </row>
    <row r="77" spans="1:6" s="481" customFormat="1" ht="10.5" customHeight="1">
      <c r="A77" s="477"/>
      <c r="B77" s="478" t="s">
        <v>1075</v>
      </c>
      <c r="C77" s="478" t="s">
        <v>1058</v>
      </c>
      <c r="D77" s="479">
        <v>1</v>
      </c>
      <c r="E77" s="480">
        <v>6183.333</v>
      </c>
      <c r="F77" s="480">
        <f t="shared" si="0"/>
        <v>6183.333</v>
      </c>
    </row>
    <row r="78" spans="1:6" s="481" customFormat="1" ht="10.5" customHeight="1">
      <c r="A78" s="477"/>
      <c r="B78" s="478" t="s">
        <v>1076</v>
      </c>
      <c r="C78" s="478" t="s">
        <v>1058</v>
      </c>
      <c r="D78" s="479">
        <v>1</v>
      </c>
      <c r="E78" s="480">
        <v>4125</v>
      </c>
      <c r="F78" s="480">
        <f t="shared" si="0"/>
        <v>4125</v>
      </c>
    </row>
    <row r="79" spans="1:6" s="481" customFormat="1" ht="10.5" customHeight="1">
      <c r="A79" s="477"/>
      <c r="B79" s="478" t="s">
        <v>1077</v>
      </c>
      <c r="C79" s="478" t="s">
        <v>1058</v>
      </c>
      <c r="D79" s="479">
        <v>2</v>
      </c>
      <c r="E79" s="480">
        <v>8033.333</v>
      </c>
      <c r="F79" s="480">
        <f t="shared" si="0"/>
        <v>16066.666</v>
      </c>
    </row>
    <row r="80" spans="1:6" s="481" customFormat="1" ht="10.5" customHeight="1">
      <c r="A80" s="477"/>
      <c r="B80" s="478" t="s">
        <v>1078</v>
      </c>
      <c r="C80" s="478" t="s">
        <v>1058</v>
      </c>
      <c r="D80" s="479">
        <v>1</v>
      </c>
      <c r="E80" s="480">
        <v>20416.67</v>
      </c>
      <c r="F80" s="480">
        <f t="shared" si="0"/>
        <v>20416.67</v>
      </c>
    </row>
    <row r="81" spans="1:6" s="481" customFormat="1" ht="10.5" customHeight="1">
      <c r="A81" s="477"/>
      <c r="B81" s="478" t="s">
        <v>1079</v>
      </c>
      <c r="C81" s="478" t="s">
        <v>371</v>
      </c>
      <c r="D81" s="479">
        <v>3</v>
      </c>
      <c r="E81" s="480">
        <v>8700</v>
      </c>
      <c r="F81" s="480">
        <f t="shared" si="0"/>
        <v>26100</v>
      </c>
    </row>
    <row r="82" spans="1:6" s="481" customFormat="1" ht="10.5" customHeight="1">
      <c r="A82" s="477"/>
      <c r="B82" s="478" t="s">
        <v>1080</v>
      </c>
      <c r="C82" s="478" t="s">
        <v>371</v>
      </c>
      <c r="D82" s="479">
        <v>1</v>
      </c>
      <c r="E82" s="480">
        <v>7100</v>
      </c>
      <c r="F82" s="480">
        <f t="shared" si="0"/>
        <v>7100</v>
      </c>
    </row>
    <row r="83" spans="1:6" s="481" customFormat="1" ht="10.5" customHeight="1">
      <c r="A83" s="477"/>
      <c r="B83" s="478" t="s">
        <v>1081</v>
      </c>
      <c r="C83" s="478" t="s">
        <v>371</v>
      </c>
      <c r="D83" s="479">
        <v>4</v>
      </c>
      <c r="E83" s="480">
        <v>23700</v>
      </c>
      <c r="F83" s="480">
        <f t="shared" si="0"/>
        <v>94800</v>
      </c>
    </row>
    <row r="84" spans="1:6" s="481" customFormat="1" ht="10.5" customHeight="1">
      <c r="A84" s="477"/>
      <c r="B84" s="478" t="s">
        <v>1082</v>
      </c>
      <c r="C84" s="478" t="s">
        <v>371</v>
      </c>
      <c r="D84" s="479">
        <v>4</v>
      </c>
      <c r="E84" s="480">
        <v>14700</v>
      </c>
      <c r="F84" s="480">
        <f t="shared" si="0"/>
        <v>58800</v>
      </c>
    </row>
    <row r="85" spans="1:6" s="481" customFormat="1" ht="10.5" customHeight="1">
      <c r="A85" s="477"/>
      <c r="B85" s="478" t="s">
        <v>1177</v>
      </c>
      <c r="C85" s="478" t="s">
        <v>371</v>
      </c>
      <c r="D85" s="479">
        <v>6</v>
      </c>
      <c r="E85" s="480">
        <v>17676.32</v>
      </c>
      <c r="F85" s="480">
        <f t="shared" si="0"/>
        <v>106057.92</v>
      </c>
    </row>
    <row r="86" spans="1:6" s="481" customFormat="1" ht="10.5" customHeight="1">
      <c r="A86" s="477"/>
      <c r="B86" s="478" t="s">
        <v>415</v>
      </c>
      <c r="C86" s="478" t="s">
        <v>1054</v>
      </c>
      <c r="D86" s="479">
        <v>144</v>
      </c>
      <c r="E86" s="480">
        <v>224</v>
      </c>
      <c r="F86" s="480">
        <f aca="true" t="shared" si="1" ref="F86:F114">D86*E86</f>
        <v>32256</v>
      </c>
    </row>
    <row r="87" spans="1:6" s="481" customFormat="1" ht="10.5" customHeight="1">
      <c r="A87" s="477"/>
      <c r="B87" s="478" t="s">
        <v>401</v>
      </c>
      <c r="C87" s="478" t="s">
        <v>1054</v>
      </c>
      <c r="D87" s="479">
        <v>5</v>
      </c>
      <c r="E87" s="480">
        <v>11000</v>
      </c>
      <c r="F87" s="480">
        <f t="shared" si="1"/>
        <v>55000</v>
      </c>
    </row>
    <row r="88" spans="1:6" s="481" customFormat="1" ht="10.5" customHeight="1">
      <c r="A88" s="477"/>
      <c r="B88" s="478" t="s">
        <v>400</v>
      </c>
      <c r="C88" s="478" t="s">
        <v>1054</v>
      </c>
      <c r="D88" s="479">
        <v>1</v>
      </c>
      <c r="E88" s="480">
        <v>11250</v>
      </c>
      <c r="F88" s="480">
        <f t="shared" si="1"/>
        <v>11250</v>
      </c>
    </row>
    <row r="89" spans="1:6" s="481" customFormat="1" ht="10.5" customHeight="1">
      <c r="A89" s="477"/>
      <c r="B89" s="478" t="s">
        <v>399</v>
      </c>
      <c r="C89" s="478" t="s">
        <v>1054</v>
      </c>
      <c r="D89" s="479">
        <v>3</v>
      </c>
      <c r="E89" s="480">
        <v>10500</v>
      </c>
      <c r="F89" s="480">
        <f t="shared" si="1"/>
        <v>31500</v>
      </c>
    </row>
    <row r="90" spans="1:6" s="481" customFormat="1" ht="10.5" customHeight="1">
      <c r="A90" s="477"/>
      <c r="B90" s="478" t="s">
        <v>399</v>
      </c>
      <c r="C90" s="478" t="s">
        <v>1054</v>
      </c>
      <c r="D90" s="479">
        <v>1</v>
      </c>
      <c r="E90" s="480">
        <v>22000</v>
      </c>
      <c r="F90" s="480">
        <f t="shared" si="1"/>
        <v>22000</v>
      </c>
    </row>
    <row r="91" spans="1:6" s="481" customFormat="1" ht="10.5" customHeight="1">
      <c r="A91" s="477"/>
      <c r="B91" s="478" t="s">
        <v>407</v>
      </c>
      <c r="C91" s="478" t="s">
        <v>1054</v>
      </c>
      <c r="D91" s="479">
        <v>1</v>
      </c>
      <c r="E91" s="480">
        <v>4300</v>
      </c>
      <c r="F91" s="480">
        <f t="shared" si="1"/>
        <v>4300</v>
      </c>
    </row>
    <row r="92" spans="1:6" s="481" customFormat="1" ht="10.5" customHeight="1">
      <c r="A92" s="477"/>
      <c r="B92" s="478" t="s">
        <v>1083</v>
      </c>
      <c r="C92" s="478" t="s">
        <v>1054</v>
      </c>
      <c r="D92" s="479">
        <v>2</v>
      </c>
      <c r="E92" s="480">
        <v>11500</v>
      </c>
      <c r="F92" s="480">
        <f t="shared" si="1"/>
        <v>23000</v>
      </c>
    </row>
    <row r="93" spans="1:6" s="481" customFormat="1" ht="10.5" customHeight="1">
      <c r="A93" s="477"/>
      <c r="B93" s="478" t="s">
        <v>414</v>
      </c>
      <c r="C93" s="478" t="s">
        <v>1054</v>
      </c>
      <c r="D93" s="479">
        <v>4</v>
      </c>
      <c r="E93" s="480">
        <v>27500</v>
      </c>
      <c r="F93" s="480">
        <f t="shared" si="1"/>
        <v>110000</v>
      </c>
    </row>
    <row r="94" spans="1:6" s="481" customFormat="1" ht="10.5" customHeight="1">
      <c r="A94" s="477"/>
      <c r="B94" s="478" t="s">
        <v>394</v>
      </c>
      <c r="C94" s="478" t="s">
        <v>1054</v>
      </c>
      <c r="D94" s="479">
        <v>115</v>
      </c>
      <c r="E94" s="480">
        <v>10323.38</v>
      </c>
      <c r="F94" s="480">
        <f t="shared" si="1"/>
        <v>1187188.7</v>
      </c>
    </row>
    <row r="95" spans="1:6" s="481" customFormat="1" ht="10.5" customHeight="1">
      <c r="A95" s="477"/>
      <c r="B95" s="478" t="s">
        <v>403</v>
      </c>
      <c r="C95" s="478" t="s">
        <v>1054</v>
      </c>
      <c r="D95" s="479">
        <v>2</v>
      </c>
      <c r="E95" s="480">
        <v>3500</v>
      </c>
      <c r="F95" s="480">
        <f t="shared" si="1"/>
        <v>7000</v>
      </c>
    </row>
    <row r="96" spans="1:6" s="481" customFormat="1" ht="10.5" customHeight="1">
      <c r="A96" s="477"/>
      <c r="B96" s="478" t="s">
        <v>403</v>
      </c>
      <c r="C96" s="478" t="s">
        <v>1054</v>
      </c>
      <c r="D96" s="479">
        <v>7</v>
      </c>
      <c r="E96" s="480">
        <v>6300</v>
      </c>
      <c r="F96" s="480">
        <f t="shared" si="1"/>
        <v>44100</v>
      </c>
    </row>
    <row r="97" spans="1:6" s="481" customFormat="1" ht="10.5" customHeight="1">
      <c r="A97" s="477"/>
      <c r="B97" s="478" t="s">
        <v>403</v>
      </c>
      <c r="C97" s="478" t="s">
        <v>1054</v>
      </c>
      <c r="D97" s="479">
        <v>2</v>
      </c>
      <c r="E97" s="480">
        <v>7100</v>
      </c>
      <c r="F97" s="480">
        <f t="shared" si="1"/>
        <v>14200</v>
      </c>
    </row>
    <row r="98" spans="1:6" s="481" customFormat="1" ht="10.5" customHeight="1">
      <c r="A98" s="477"/>
      <c r="B98" s="478" t="s">
        <v>402</v>
      </c>
      <c r="C98" s="478" t="s">
        <v>1054</v>
      </c>
      <c r="D98" s="479">
        <v>4</v>
      </c>
      <c r="E98" s="480">
        <v>3850</v>
      </c>
      <c r="F98" s="480">
        <f t="shared" si="1"/>
        <v>15400</v>
      </c>
    </row>
    <row r="99" spans="1:6" s="481" customFormat="1" ht="10.5" customHeight="1">
      <c r="A99" s="477"/>
      <c r="B99" s="478" t="s">
        <v>402</v>
      </c>
      <c r="C99" s="478" t="s">
        <v>1054</v>
      </c>
      <c r="D99" s="479">
        <v>6</v>
      </c>
      <c r="E99" s="480">
        <v>4550</v>
      </c>
      <c r="F99" s="480">
        <f t="shared" si="1"/>
        <v>27300</v>
      </c>
    </row>
    <row r="100" spans="1:6" s="481" customFormat="1" ht="10.5" customHeight="1">
      <c r="A100" s="477"/>
      <c r="B100" s="478" t="s">
        <v>411</v>
      </c>
      <c r="C100" s="478" t="s">
        <v>1054</v>
      </c>
      <c r="D100" s="479">
        <v>3</v>
      </c>
      <c r="E100" s="480">
        <v>28500</v>
      </c>
      <c r="F100" s="480">
        <f t="shared" si="1"/>
        <v>85500</v>
      </c>
    </row>
    <row r="101" spans="1:6" s="481" customFormat="1" ht="10.5" customHeight="1">
      <c r="A101" s="477"/>
      <c r="B101" s="478" t="s">
        <v>411</v>
      </c>
      <c r="C101" s="478" t="s">
        <v>1054</v>
      </c>
      <c r="D101" s="479">
        <v>1</v>
      </c>
      <c r="E101" s="480">
        <v>62500</v>
      </c>
      <c r="F101" s="480">
        <f t="shared" si="1"/>
        <v>62500</v>
      </c>
    </row>
    <row r="102" spans="1:6" s="481" customFormat="1" ht="10.5" customHeight="1">
      <c r="A102" s="477"/>
      <c r="B102" s="478" t="s">
        <v>381</v>
      </c>
      <c r="C102" s="478" t="s">
        <v>1054</v>
      </c>
      <c r="D102" s="479">
        <v>1</v>
      </c>
      <c r="E102" s="480">
        <v>14000</v>
      </c>
      <c r="F102" s="480">
        <f t="shared" si="1"/>
        <v>14000</v>
      </c>
    </row>
    <row r="103" spans="1:6" s="481" customFormat="1" ht="10.5" customHeight="1">
      <c r="A103" s="477"/>
      <c r="B103" s="478" t="s">
        <v>382</v>
      </c>
      <c r="C103" s="478" t="s">
        <v>1054</v>
      </c>
      <c r="D103" s="479">
        <v>1</v>
      </c>
      <c r="E103" s="480">
        <v>15000</v>
      </c>
      <c r="F103" s="480">
        <f t="shared" si="1"/>
        <v>15000</v>
      </c>
    </row>
    <row r="104" spans="1:6" s="481" customFormat="1" ht="10.5" customHeight="1">
      <c r="A104" s="477"/>
      <c r="B104" s="478" t="s">
        <v>1084</v>
      </c>
      <c r="C104" s="478" t="s">
        <v>1054</v>
      </c>
      <c r="D104" s="479">
        <v>5</v>
      </c>
      <c r="E104" s="480">
        <v>6700</v>
      </c>
      <c r="F104" s="480">
        <f t="shared" si="1"/>
        <v>33500</v>
      </c>
    </row>
    <row r="105" spans="1:6" s="481" customFormat="1" ht="10.5" customHeight="1">
      <c r="A105" s="477"/>
      <c r="B105" s="478" t="s">
        <v>1085</v>
      </c>
      <c r="C105" s="478" t="s">
        <v>1054</v>
      </c>
      <c r="D105" s="479">
        <v>5</v>
      </c>
      <c r="E105" s="480">
        <v>12100</v>
      </c>
      <c r="F105" s="480">
        <f t="shared" si="1"/>
        <v>60500</v>
      </c>
    </row>
    <row r="106" spans="1:6" s="481" customFormat="1" ht="10.5" customHeight="1">
      <c r="A106" s="477"/>
      <c r="B106" s="478" t="s">
        <v>1086</v>
      </c>
      <c r="C106" s="478" t="s">
        <v>1058</v>
      </c>
      <c r="D106" s="479">
        <v>10</v>
      </c>
      <c r="E106" s="480">
        <v>2083.333</v>
      </c>
      <c r="F106" s="480">
        <f t="shared" si="1"/>
        <v>20833.33</v>
      </c>
    </row>
    <row r="107" spans="1:6" s="481" customFormat="1" ht="10.5" customHeight="1">
      <c r="A107" s="477"/>
      <c r="B107" s="478" t="s">
        <v>373</v>
      </c>
      <c r="C107" s="478" t="s">
        <v>371</v>
      </c>
      <c r="D107" s="479">
        <v>251</v>
      </c>
      <c r="E107" s="480">
        <v>346.155</v>
      </c>
      <c r="F107" s="480">
        <f t="shared" si="1"/>
        <v>86884.905</v>
      </c>
    </row>
    <row r="108" spans="1:6" s="481" customFormat="1" ht="10.5" customHeight="1">
      <c r="A108" s="477"/>
      <c r="B108" s="478" t="s">
        <v>386</v>
      </c>
      <c r="C108" s="478" t="s">
        <v>1054</v>
      </c>
      <c r="D108" s="479">
        <v>86</v>
      </c>
      <c r="E108" s="480">
        <v>9224.44</v>
      </c>
      <c r="F108" s="480">
        <f t="shared" si="1"/>
        <v>793301.8400000001</v>
      </c>
    </row>
    <row r="109" spans="1:6" s="481" customFormat="1" ht="10.5" customHeight="1">
      <c r="A109" s="477"/>
      <c r="B109" s="478" t="s">
        <v>385</v>
      </c>
      <c r="C109" s="478" t="s">
        <v>1054</v>
      </c>
      <c r="D109" s="479">
        <v>1</v>
      </c>
      <c r="E109" s="480">
        <v>8000</v>
      </c>
      <c r="F109" s="480">
        <f t="shared" si="1"/>
        <v>8000</v>
      </c>
    </row>
    <row r="110" spans="1:6" s="481" customFormat="1" ht="10.5" customHeight="1">
      <c r="A110" s="477"/>
      <c r="B110" s="478" t="s">
        <v>423</v>
      </c>
      <c r="C110" s="478" t="s">
        <v>1054</v>
      </c>
      <c r="D110" s="479">
        <v>3</v>
      </c>
      <c r="E110" s="480">
        <v>20768</v>
      </c>
      <c r="F110" s="480">
        <f t="shared" si="1"/>
        <v>62304</v>
      </c>
    </row>
    <row r="111" spans="1:6" s="481" customFormat="1" ht="10.5" customHeight="1">
      <c r="A111" s="477"/>
      <c r="B111" s="478" t="s">
        <v>423</v>
      </c>
      <c r="C111" s="478" t="s">
        <v>1054</v>
      </c>
      <c r="D111" s="479">
        <v>3</v>
      </c>
      <c r="E111" s="480">
        <v>29075</v>
      </c>
      <c r="F111" s="480">
        <f t="shared" si="1"/>
        <v>87225</v>
      </c>
    </row>
    <row r="112" spans="1:6" s="481" customFormat="1" ht="10.5" customHeight="1">
      <c r="A112" s="477"/>
      <c r="B112" s="478" t="s">
        <v>423</v>
      </c>
      <c r="C112" s="478" t="s">
        <v>1054</v>
      </c>
      <c r="D112" s="479">
        <v>3</v>
      </c>
      <c r="E112" s="480">
        <v>29490</v>
      </c>
      <c r="F112" s="480">
        <f t="shared" si="1"/>
        <v>88470</v>
      </c>
    </row>
    <row r="113" spans="1:6" s="481" customFormat="1" ht="10.5" customHeight="1">
      <c r="A113" s="477"/>
      <c r="B113" s="478" t="s">
        <v>412</v>
      </c>
      <c r="C113" s="478" t="s">
        <v>1054</v>
      </c>
      <c r="D113" s="479">
        <v>1</v>
      </c>
      <c r="E113" s="480">
        <v>9950</v>
      </c>
      <c r="F113" s="480">
        <f t="shared" si="1"/>
        <v>9950</v>
      </c>
    </row>
    <row r="114" spans="1:6" s="481" customFormat="1" ht="10.5" customHeight="1">
      <c r="A114" s="477"/>
      <c r="B114" s="478" t="s">
        <v>1087</v>
      </c>
      <c r="C114" s="478" t="s">
        <v>1054</v>
      </c>
      <c r="D114" s="479">
        <v>2</v>
      </c>
      <c r="E114" s="480">
        <v>10800</v>
      </c>
      <c r="F114" s="480">
        <f t="shared" si="1"/>
        <v>21600</v>
      </c>
    </row>
    <row r="115" spans="1:6" s="481" customFormat="1" ht="10.5" customHeight="1">
      <c r="A115" s="477"/>
      <c r="B115" s="478"/>
      <c r="C115" s="478"/>
      <c r="D115" s="479"/>
      <c r="E115" s="480"/>
      <c r="F115" s="480"/>
    </row>
    <row r="116" spans="1:6" ht="18.75" customHeight="1">
      <c r="A116" s="675" t="s">
        <v>297</v>
      </c>
      <c r="B116" s="675"/>
      <c r="C116" s="675"/>
      <c r="D116" s="675"/>
      <c r="E116" s="675"/>
      <c r="F116" s="476">
        <f>SUM(F8:F115)</f>
        <v>10696218.261199998</v>
      </c>
    </row>
    <row r="117" spans="1:6" ht="18.75" customHeight="1">
      <c r="A117" s="482"/>
      <c r="B117" s="482"/>
      <c r="C117" s="482"/>
      <c r="D117" s="482"/>
      <c r="E117" s="482"/>
      <c r="F117" s="483"/>
    </row>
    <row r="118" spans="1:6" ht="18.75" customHeight="1">
      <c r="A118" s="482"/>
      <c r="B118" s="482"/>
      <c r="C118" s="482"/>
      <c r="D118" s="482"/>
      <c r="E118" s="482"/>
      <c r="F118" s="483"/>
    </row>
    <row r="119" spans="4:6" ht="12.75">
      <c r="D119" s="673" t="s">
        <v>929</v>
      </c>
      <c r="E119" s="673"/>
      <c r="F119" s="673"/>
    </row>
    <row r="120" spans="4:6" ht="15.75" customHeight="1" thickBot="1">
      <c r="D120" s="674" t="s">
        <v>1046</v>
      </c>
      <c r="E120" s="674"/>
      <c r="F120" s="674"/>
    </row>
  </sheetData>
  <sheetProtection/>
  <mergeCells count="10">
    <mergeCell ref="A1:F1"/>
    <mergeCell ref="A2:C2"/>
    <mergeCell ref="A3:C3"/>
    <mergeCell ref="A4:C4"/>
    <mergeCell ref="D119:F119"/>
    <mergeCell ref="D120:F120"/>
    <mergeCell ref="A116:E116"/>
    <mergeCell ref="B5:B7"/>
    <mergeCell ref="D5:D7"/>
    <mergeCell ref="E5:E7"/>
  </mergeCells>
  <printOptions horizontalCentered="1" verticalCentered="1"/>
  <pageMargins left="0.18" right="0.17" top="0.17" bottom="0.17" header="0.17" footer="0.17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Guri</dc:creator>
  <cp:keywords/>
  <dc:description/>
  <cp:lastModifiedBy>CHANGE_ME1</cp:lastModifiedBy>
  <cp:lastPrinted>2014-03-30T23:30:24Z</cp:lastPrinted>
  <dcterms:created xsi:type="dcterms:W3CDTF">2006-11-08T17:47:07Z</dcterms:created>
  <dcterms:modified xsi:type="dcterms:W3CDTF">2014-03-31T00:31:48Z</dcterms:modified>
  <cp:category/>
  <cp:version/>
  <cp:contentType/>
  <cp:contentStatus/>
</cp:coreProperties>
</file>