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965" firstSheet="6" activeTab="14"/>
  </bookViews>
  <sheets>
    <sheet name="Kopertina " sheetId="1" r:id="rId1"/>
    <sheet name="AKTIVI " sheetId="2" r:id="rId2"/>
    <sheet name="PASIVI " sheetId="3" r:id="rId3"/>
    <sheet name="Ardh e shp - natyres" sheetId="4" r:id="rId4"/>
    <sheet name="Fluks mon - indirek" sheetId="5" r:id="rId5"/>
    <sheet name="Pas e ndrysh ne kapit" sheetId="6" r:id="rId6"/>
    <sheet name="Shenimet Spjeg" sheetId="7" r:id="rId7"/>
    <sheet name=" Fluksit mon - direkte" sheetId="8" r:id="rId8"/>
    <sheet name="Ardh e shp  fuksion" sheetId="9" r:id="rId9"/>
    <sheet name="Pasq e ndrysh te kap 2" sheetId="10" r:id="rId10"/>
    <sheet name="FUGON" sheetId="11" r:id="rId11"/>
    <sheet name="pasqurat 1 2 3 " sheetId="12" r:id="rId12"/>
    <sheet name="pas stat" sheetId="13" r:id="rId13"/>
    <sheet name="Sheet2" sheetId="14" r:id="rId14"/>
    <sheet name="Sheet1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<sst xmlns="http://schemas.openxmlformats.org/spreadsheetml/2006/main" count="1106" uniqueCount="682">
  <si>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</si>
  <si>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</si>
  <si>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</si>
  <si>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</si>
  <si>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</si>
  <si>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</si>
  <si>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</si>
  <si>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</si>
  <si>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</si>
  <si>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</si>
  <si>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</si>
  <si>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</si>
  <si>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</si>
  <si>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</si>
  <si>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</si>
  <si>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</si>
  <si>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</si>
  <si>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</si>
  <si>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</si>
  <si>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</si>
  <si>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</si>
  <si>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</si>
  <si>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</si>
  <si>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</si>
  <si>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</si>
  <si>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</si>
  <si>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</si>
  <si>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</si>
  <si>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</si>
  <si>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</si>
  <si>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</si>
  <si>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</si>
  <si>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</si>
  <si>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</si>
  <si>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</si>
  <si>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</si>
  <si>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</si>
  <si>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</si>
  <si>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</si>
  <si>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</si>
  <si>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</si>
  <si>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</si>
  <si>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</si>
  <si>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</si>
  <si>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</si>
  <si>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</si>
  <si>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</si>
  <si>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</si>
  <si>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</si>
  <si>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</si>
  <si>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</si>
  <si>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</si>
  <si>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</si>
  <si>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</si>
  <si>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</si>
  <si>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</si>
  <si>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</si>
  <si>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</si>
  <si>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</si>
  <si>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</si>
  <si>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</si>
  <si>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</si>
  <si>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</si>
  <si>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</si>
  <si>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</si>
  <si>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</si>
  <si>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</si>
  <si>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</si>
  <si>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</si>
  <si>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</si>
  <si>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</si>
  <si>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</si>
  <si>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</si>
  <si>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</si>
  <si>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</si>
  <si>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</si>
  <si>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</si>
  <si>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</si>
  <si>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</si>
  <si>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</si>
  <si>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</si>
  <si>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</si>
  <si>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</si>
  <si>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</si>
  <si>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</si>
  <si>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</si>
  <si>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</si>
  <si>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</si>
  <si>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</si>
  <si>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</si>
  <si>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</si>
  <si>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</si>
  <si>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</si>
  <si>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</si>
  <si>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</si>
  <si>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</si>
  <si>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</si>
  <si>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</si>
  <si>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</si>
  <si>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</si>
  <si>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</si>
  <si>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</si>
  <si>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</si>
  <si>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</si>
  <si>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</si>
  <si>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</si>
  <si>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</si>
  <si>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</si>
  <si>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</si>
  <si>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</si>
  <si>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</si>
  <si>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</si>
  <si>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</si>
  <si>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</si>
  <si>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</si>
  <si>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</si>
  <si>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</si>
  <si>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Kostot e prodhimit / blerjes te mllrave te shitura </t>
  </si>
  <si>
    <t>Fitimi  ( Humbja  )  bruto  ( 1  -  2  )</t>
  </si>
  <si>
    <t>Shpenzimet e shitjes</t>
  </si>
  <si>
    <t xml:space="preserve">Shpenzimet administrative </t>
  </si>
  <si>
    <t>Te ardhura te tjera nga veprimtarite e shfrytezimit</t>
  </si>
  <si>
    <t xml:space="preserve">Shpenzime te tjera te zakoneshme </t>
  </si>
  <si>
    <t xml:space="preserve">Fitimi ( Humbja ) nga veprimtarite  e shfrytezimit </t>
  </si>
  <si>
    <t xml:space="preserve">Te ardhura e shpenzimet financiare nga njesite e kontrolluara </t>
  </si>
  <si>
    <t xml:space="preserve">Te ardhura dhe shpenzimet financiare </t>
  </si>
  <si>
    <t xml:space="preserve">111  Te ardhura e shpenz financ nga invest te tjera e financ afat gjata </t>
  </si>
  <si>
    <t xml:space="preserve">112  Te ardhura e shpenzimet nga interesat </t>
  </si>
  <si>
    <t xml:space="preserve">113 Fitime  ( humbje ) nga kurset e e kembimit </t>
  </si>
  <si>
    <t>114  Te ardhura e shpenzime te tjera financiare</t>
  </si>
  <si>
    <t>Fitimi ( humbja ) para tatimit  ( 8 + / -  12 )</t>
  </si>
  <si>
    <t>Fitimi  ( humbja  ) neto e vitit finanaciar ( 13 - 14 )</t>
  </si>
  <si>
    <t xml:space="preserve"> ( Bazuar ne klasifikimin e shpenzimeve sipas Funksioneve   )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</si>
  <si>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</si>
  <si>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</si>
  <si>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</si>
  <si>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</si>
  <si>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</si>
  <si>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</si>
  <si>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</si>
  <si>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</si>
  <si>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</si>
  <si>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</si>
  <si>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</si>
  <si>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</si>
  <si>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</si>
  <si>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</si>
  <si>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</si>
  <si>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</si>
  <si>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</si>
  <si>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</si>
  <si>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</si>
  <si>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</si>
  <si>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</si>
  <si>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</si>
  <si>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</si>
  <si>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</si>
  <si>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</si>
  <si>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</si>
  <si>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</si>
  <si>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</si>
  <si>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</si>
  <si>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</si>
  <si>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</si>
  <si>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</si>
  <si>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</si>
  <si>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</si>
  <si>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</si>
  <si>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</si>
  <si>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</si>
  <si>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</si>
  <si>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</si>
  <si>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</si>
  <si>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</si>
  <si>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</si>
  <si>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</si>
  <si>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</si>
  <si>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</si>
  <si>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</si>
  <si>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</si>
  <si>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</si>
  <si>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</si>
  <si>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</si>
  <si>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</si>
  <si>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</si>
  <si>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</si>
  <si>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</si>
  <si>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</si>
  <si>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</si>
  <si>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</si>
  <si>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Pozicioni me 31 Dhjetor 200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</si>
  <si>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</si>
  <si>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</si>
  <si>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</si>
  <si>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</si>
  <si>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</si>
  <si>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</si>
  <si>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</si>
  <si>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</si>
  <si>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</si>
  <si>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</si>
  <si>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</si>
  <si>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</si>
  <si>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</si>
  <si>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</si>
  <si>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</si>
  <si>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</si>
  <si>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</si>
  <si>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</si>
  <si>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</si>
  <si>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</si>
  <si>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</si>
  <si>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</si>
  <si>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</si>
  <si>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</si>
  <si>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</si>
  <si>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</si>
  <si>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</si>
  <si>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</si>
  <si>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</si>
  <si>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</si>
  <si>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</si>
  <si>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</si>
  <si>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</si>
  <si>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</si>
  <si>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</si>
  <si>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</si>
  <si>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</si>
  <si>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</si>
  <si>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</si>
  <si>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</si>
  <si>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</si>
  <si>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</si>
  <si>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</si>
  <si>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</si>
  <si>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</si>
  <si>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</si>
  <si>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</si>
  <si>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</si>
  <si>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</si>
  <si>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</si>
  <si>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</si>
  <si>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</si>
  <si>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Nje pasqyre e Konsoliduar 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</si>
  <si>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</si>
  <si>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</si>
  <si>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</si>
  <si>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</si>
  <si>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</si>
  <si>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</si>
  <si>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>&gt;  Arka</t>
  </si>
  <si>
    <t>&gt; Detyrime  per Sigurimet shoqerore</t>
  </si>
  <si>
    <t xml:space="preserve">&gt; Te pagushme ndaj punonjesve </t>
  </si>
  <si>
    <t xml:space="preserve">&gt; Debitore e kreditore te tjere </t>
  </si>
  <si>
    <t>&gt;  Mallra per rishitje</t>
  </si>
  <si>
    <t>S H E N I M E T          SH P J E G U E S E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</si>
  <si>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</si>
  <si>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</si>
  <si>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</si>
  <si>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</si>
  <si>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</si>
  <si>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</si>
  <si>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</si>
  <si>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</si>
  <si>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</si>
  <si>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</si>
  <si>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</si>
  <si>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</si>
  <si>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</si>
  <si>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</si>
  <si>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Arka</t>
  </si>
  <si>
    <t>E M E R T I M I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</si>
  <si>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</si>
  <si>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</si>
  <si>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</si>
  <si>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</si>
  <si>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</si>
  <si>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</si>
  <si>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</si>
  <si>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</si>
  <si>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</si>
  <si>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Debitore,Kreditore te tjere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</si>
  <si>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</si>
  <si>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</si>
  <si>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</si>
  <si>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</si>
  <si>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</si>
  <si>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</si>
  <si>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</si>
  <si>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</si>
  <si>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</si>
  <si>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</si>
  <si>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</si>
  <si>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</si>
  <si>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</si>
  <si>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</si>
  <si>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</si>
  <si>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</si>
  <si>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</si>
  <si>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</si>
  <si>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</si>
  <si>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</si>
  <si>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</si>
  <si>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</si>
  <si>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</si>
  <si>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</si>
  <si>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</si>
  <si>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</si>
  <si>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</si>
  <si>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</si>
  <si>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</si>
  <si>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</si>
  <si>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</si>
  <si>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</si>
  <si>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</si>
  <si>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</si>
  <si>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</si>
  <si>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</si>
  <si>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</si>
  <si>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</si>
  <si>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</si>
  <si>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</si>
  <si>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</si>
  <si>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</si>
  <si>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</si>
  <si>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</si>
  <si>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</si>
  <si>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</si>
  <si>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</si>
  <si>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</si>
  <si>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</si>
  <si>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</si>
  <si>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</si>
  <si>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Kapitali aksionar</t>
  </si>
  <si>
    <t>Primi aksionit</t>
  </si>
  <si>
    <t>Fitimet e pa shperndara</t>
  </si>
  <si>
    <t>Fitimi (Humbja) e vitit financiar</t>
  </si>
  <si>
    <t>●</t>
  </si>
  <si>
    <t>Fitimi i ushtrimit</t>
  </si>
  <si>
    <t>Shpenzime te pa zbriteshme</t>
  </si>
  <si>
    <t>IV</t>
  </si>
  <si>
    <t>Pasqyra e te Ardhurave dhe Shpenzimeve</t>
  </si>
  <si>
    <t>Shitjet mall</t>
  </si>
  <si>
    <t>Lek</t>
  </si>
  <si>
    <t>Shpenzime personeli</t>
  </si>
  <si>
    <t>VI</t>
  </si>
  <si>
    <t>Pasqyra e ndryshimeve ne kapital</t>
  </si>
  <si>
    <t>Fitimi neto i periudhes kontabel pas zbritjes se tatim fitimit eshte</t>
  </si>
  <si>
    <t>ELCOAL</t>
  </si>
  <si>
    <t>K64624001J</t>
  </si>
  <si>
    <t>KORCE</t>
  </si>
  <si>
    <t>TREGETI</t>
  </si>
  <si>
    <t>EVRO</t>
  </si>
  <si>
    <t>elektromotor</t>
  </si>
  <si>
    <t>llamarine xin valezuar</t>
  </si>
  <si>
    <t>zyra</t>
  </si>
  <si>
    <t>Paulos ath kon nos</t>
  </si>
  <si>
    <t>Bitros Stel</t>
  </si>
  <si>
    <t>ERGOMAT</t>
  </si>
  <si>
    <t>erlikon</t>
  </si>
  <si>
    <t>A,KALPIKS</t>
  </si>
  <si>
    <t>Amortizimi nuk   eshte llogaritur sepse  aktivet nuk kane  hyre ne  shfrytezim</t>
  </si>
  <si>
    <t>tatimi  I llog</t>
  </si>
  <si>
    <t>EKONOMISTI</t>
  </si>
  <si>
    <t>ADMINISTRATORI</t>
  </si>
  <si>
    <t>Ramadan  Shahollari</t>
  </si>
  <si>
    <t>Anastas Qiraxhi</t>
  </si>
  <si>
    <t>Interes I paguar  komisione</t>
  </si>
  <si>
    <t>amortizim</t>
  </si>
  <si>
    <t xml:space="preserve">llamarine e  valezuar </t>
  </si>
  <si>
    <t>lama</t>
  </si>
  <si>
    <t>Evidenca e Aktiveve   te  Qendrueshme</t>
  </si>
  <si>
    <t>makineri per prerje</t>
  </si>
  <si>
    <t>makineri per palosje</t>
  </si>
  <si>
    <t>Shpenzime te panjohura</t>
  </si>
  <si>
    <t>llamarine e zeze e lyer</t>
  </si>
  <si>
    <t>llamarine galvanize</t>
  </si>
  <si>
    <t xml:space="preserve">makineri per kthim llamarine </t>
  </si>
  <si>
    <t>Fugon</t>
  </si>
  <si>
    <t>KASA</t>
  </si>
  <si>
    <t>ANASTAS QIRAXHI</t>
  </si>
  <si>
    <t>APOSTOLIADHIS NIKO</t>
  </si>
  <si>
    <t>Shoqeria______________</t>
  </si>
  <si>
    <t>NIPTI_______________________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</si>
  <si>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</si>
  <si>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</si>
  <si>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</si>
  <si>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</si>
  <si>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</si>
  <si>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</si>
  <si>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</si>
  <si>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</si>
  <si>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</si>
  <si>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</si>
  <si>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</si>
  <si>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</si>
  <si>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</si>
  <si>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Elkoal</t>
  </si>
  <si>
    <t>SHOQERIA_________________</t>
  </si>
  <si>
    <t>NIPTI____________________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</si>
  <si>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</si>
  <si>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</si>
  <si>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</si>
  <si>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</si>
  <si>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</si>
  <si>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</si>
  <si>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</si>
  <si>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</si>
  <si>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</si>
  <si>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</si>
  <si>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</si>
  <si>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</si>
  <si>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</si>
  <si>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</si>
  <si>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</si>
  <si>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</si>
  <si>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</si>
  <si>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</si>
  <si>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</si>
  <si>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</si>
  <si>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</si>
  <si>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</si>
  <si>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</si>
  <si>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</si>
  <si>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</si>
  <si>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</si>
  <si>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</si>
  <si>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</si>
  <si>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</si>
  <si>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</si>
  <si>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</si>
  <si>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</si>
  <si>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</si>
  <si>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</si>
  <si>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</si>
  <si>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</si>
  <si>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</si>
  <si>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</si>
  <si>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</si>
  <si>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</si>
  <si>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</si>
  <si>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</si>
  <si>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</si>
  <si>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</si>
  <si>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</si>
  <si>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</si>
  <si>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</si>
  <si>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</si>
  <si>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</si>
  <si>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</si>
  <si>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</si>
  <si>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</si>
  <si>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t>Me page nga 66.501 deri ne 84.100 leke</t>
  </si>
  <si>
    <t>Me page me te larte se 84.100 leke</t>
  </si>
  <si>
    <t>blerje</t>
  </si>
  <si>
    <t>prese e perdorur</t>
  </si>
  <si>
    <t>tubo llamarine e lyer</t>
  </si>
  <si>
    <t>INZHOG SH.P.K</t>
  </si>
  <si>
    <t>K34621003H</t>
  </si>
  <si>
    <t>ALEKSANDER FUSHA</t>
  </si>
  <si>
    <t>L03924001L</t>
  </si>
  <si>
    <t>ART THERMO</t>
  </si>
  <si>
    <t>korce</t>
  </si>
  <si>
    <t>BENAKS 94</t>
  </si>
  <si>
    <t>POGRADEC</t>
  </si>
  <si>
    <t>J73804663H</t>
  </si>
  <si>
    <t>FADIL KALEMI</t>
  </si>
  <si>
    <t>ELBASAN</t>
  </si>
  <si>
    <t>K42815202I</t>
  </si>
  <si>
    <t>NORI XHEMOLLARI</t>
  </si>
  <si>
    <t>PRIVAT</t>
  </si>
  <si>
    <t>EMIN KALEMI</t>
  </si>
  <si>
    <t>K62810201W</t>
  </si>
  <si>
    <t>LIFE GALLERI</t>
  </si>
  <si>
    <t>L13711001K</t>
  </si>
  <si>
    <t xml:space="preserve">Arka ne Leke  </t>
  </si>
  <si>
    <t>procr</t>
  </si>
  <si>
    <t>alpfa</t>
  </si>
  <si>
    <t>moraitidhis steel</t>
  </si>
  <si>
    <t>paradhenie furnitor</t>
  </si>
  <si>
    <t>paguni ae</t>
  </si>
  <si>
    <t>Kosto e mallrave</t>
  </si>
  <si>
    <t>IVENTARI  MJETEVE TE TRANSPORTIT</t>
  </si>
  <si>
    <t>Emertime</t>
  </si>
  <si>
    <t>targa</t>
  </si>
  <si>
    <t>kapaciteti</t>
  </si>
  <si>
    <t>marka</t>
  </si>
  <si>
    <t>vlera</t>
  </si>
  <si>
    <t>KO9053B</t>
  </si>
  <si>
    <t>TON</t>
  </si>
  <si>
    <t xml:space="preserve">DAIMLER CHRYCLER </t>
  </si>
  <si>
    <t>SHUMA</t>
  </si>
  <si>
    <t>kg</t>
  </si>
  <si>
    <t>cop</t>
  </si>
  <si>
    <t>20.10.2006</t>
  </si>
  <si>
    <t>po</t>
  </si>
  <si>
    <t>macon ate</t>
  </si>
  <si>
    <t>metalemboriki sa</t>
  </si>
  <si>
    <t>th makris sa</t>
  </si>
  <si>
    <t>andreadhis anastasio</t>
  </si>
  <si>
    <t>gjendje</t>
  </si>
  <si>
    <t>banke</t>
  </si>
  <si>
    <t>cash</t>
  </si>
  <si>
    <t>31.12.12</t>
  </si>
  <si>
    <t xml:space="preserve">gjendje </t>
  </si>
  <si>
    <t>tapa</t>
  </si>
  <si>
    <t>llamarine e zeze e ftohte</t>
  </si>
  <si>
    <t>paga</t>
  </si>
  <si>
    <t>sig shoq</t>
  </si>
  <si>
    <t>nafte</t>
  </si>
  <si>
    <t>transport</t>
  </si>
  <si>
    <t>qira</t>
  </si>
  <si>
    <t>taksa makine</t>
  </si>
  <si>
    <t>taksa bashkie</t>
  </si>
  <si>
    <t>komisione</t>
  </si>
  <si>
    <t>shuma shpenzime</t>
  </si>
  <si>
    <t>fitimi para tatimit</t>
  </si>
  <si>
    <t>tat fitimi</t>
  </si>
  <si>
    <t>fitimi neto</t>
  </si>
  <si>
    <t>Pozicioni me 31 Dhjetor 2013</t>
  </si>
  <si>
    <t>31.12.13</t>
  </si>
  <si>
    <t>Aktivet Afatgjata Materiale  me vlere fillestare   2013</t>
  </si>
  <si>
    <t>Me page deri ne21.000 leke</t>
  </si>
  <si>
    <t>Me page nga 22.001 deri ne 30.000 leke</t>
  </si>
  <si>
    <t>PCR BANK</t>
  </si>
  <si>
    <t>pvc tubo plastike</t>
  </si>
  <si>
    <t>dritare per papafingo</t>
  </si>
  <si>
    <t xml:space="preserve">llamarine e zeze </t>
  </si>
  <si>
    <t>Hyrje</t>
  </si>
  <si>
    <t>emboriki tzialios epe</t>
  </si>
  <si>
    <t>loysios n.ioannhs</t>
  </si>
  <si>
    <t>siguracion</t>
  </si>
  <si>
    <t>blloqe tvsh</t>
  </si>
  <si>
    <t>SHUMA TE TJERA</t>
  </si>
  <si>
    <t>per caktimin e te cilit shoqeria duhet te mara vendim brenda date 30.06.2014</t>
  </si>
  <si>
    <t>Pasqyre Nr.2</t>
  </si>
  <si>
    <t>Në ooo/Lekë</t>
  </si>
  <si>
    <t>ANEKS STATISTIKOR</t>
  </si>
  <si>
    <t>SHPENZIMET</t>
  </si>
  <si>
    <t>Numri i Llogarise</t>
  </si>
  <si>
    <t>Kodi Statistikor</t>
  </si>
  <si>
    <t>Viti 2013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</si>
  <si>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</si>
  <si>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</si>
  <si>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</si>
  <si>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</si>
  <si>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</si>
  <si>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</si>
  <si>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</si>
  <si>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</si>
  <si>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</si>
  <si>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</si>
  <si>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</si>
  <si>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r>
      <t xml:space="preserve"> </t>
    </r>
    <r>
      <rPr>
        <sz val="10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</si>
  <si>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</si>
  <si>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</si>
  <si>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</si>
  <si>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</si>
  <si>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</si>
  <si>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0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</si>
  <si>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</si>
  <si>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</si>
  <si>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</si>
  <si>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</si>
  <si>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a)</t>
  </si>
  <si>
    <t>Sherbimet nga nen-kontraktoret</t>
  </si>
  <si>
    <t>b)</t>
  </si>
  <si>
    <t>Trajtime te pergjithshme</t>
  </si>
  <si>
    <t>c)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</si>
  <si>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</si>
  <si>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</si>
  <si>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</si>
  <si>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</si>
  <si>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</si>
  <si>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</si>
  <si>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</si>
  <si>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</si>
  <si>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</si>
  <si>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</si>
  <si>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</si>
  <si>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</si>
  <si>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</si>
  <si>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</si>
  <si>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</si>
  <si>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</si>
  <si>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</si>
  <si>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</si>
  <si>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</si>
  <si>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</si>
  <si>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</si>
  <si>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</si>
  <si>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</si>
  <si>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</si>
  <si>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</si>
  <si>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</si>
  <si>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</si>
  <si>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</si>
  <si>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</si>
  <si>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</si>
  <si>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</si>
  <si>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</si>
  <si>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</si>
  <si>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</si>
  <si>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</si>
  <si>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</si>
  <si>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</si>
  <si>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</si>
  <si>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ELCOAL SHPK</t>
  </si>
  <si>
    <t>NIPT K64624001J</t>
  </si>
  <si>
    <t>Pasqyre Nr.1</t>
  </si>
  <si>
    <t>TE ARDHURAT</t>
  </si>
  <si>
    <t>Shitjet gjithsej (a + b +c )</t>
  </si>
  <si>
    <t xml:space="preserve">   Te ardhura nga shitja e Produktit te vet </t>
  </si>
  <si>
    <t>701/702/703</t>
  </si>
  <si>
    <t xml:space="preserve">   Te ardhura nga shitja e Shërbimeve 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</si>
  <si>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</si>
  <si>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</si>
  <si>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</si>
  <si>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</si>
  <si>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</si>
  <si>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</si>
  <si>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</si>
  <si>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</si>
  <si>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</si>
  <si>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</si>
  <si>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</si>
  <si>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</si>
  <si>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</si>
  <si>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</si>
  <si>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</si>
  <si>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01.01.2014</t>
  </si>
  <si>
    <t>31.12.2014</t>
  </si>
  <si>
    <t>25.3.2015</t>
  </si>
  <si>
    <t>Pozicioni ne 31 Dhjetor 2012</t>
  </si>
  <si>
    <t>Pozicioni me 31 Dhjetor 2014</t>
  </si>
  <si>
    <t>THERMIS</t>
  </si>
  <si>
    <t>Iventari 31.12.2014</t>
  </si>
  <si>
    <t>ml</t>
  </si>
  <si>
    <t>llamarine e zeze e petezuar</t>
  </si>
  <si>
    <t>llam galvanize</t>
  </si>
  <si>
    <t>ll e zeze e lyer</t>
  </si>
  <si>
    <t>tapa llamarine</t>
  </si>
  <si>
    <t xml:space="preserve">mbajtese ullukesh </t>
  </si>
  <si>
    <t>llamarine ezeze e nxehte</t>
  </si>
  <si>
    <t>profile</t>
  </si>
  <si>
    <t>tubo metalike</t>
  </si>
  <si>
    <t>hekur katror</t>
  </si>
  <si>
    <t>Anastas  Qiraxhi</t>
  </si>
  <si>
    <t>amort 2014</t>
  </si>
  <si>
    <t>gjen 2014</t>
  </si>
  <si>
    <t>bl 14</t>
  </si>
  <si>
    <t>lik14</t>
  </si>
  <si>
    <t>ANDREADHIS ANASTASIOS</t>
  </si>
  <si>
    <t>ioanidhis</t>
  </si>
  <si>
    <t>ekonomist</t>
  </si>
  <si>
    <t>shuma</t>
  </si>
  <si>
    <t>interesa</t>
  </si>
  <si>
    <t>31.12.14</t>
  </si>
  <si>
    <t>Amortizimi A.A.Materiale   2014</t>
  </si>
  <si>
    <t>Vlera Kontabel Neto e A.A.Materiale  2014</t>
  </si>
  <si>
    <t>Viti 2014</t>
  </si>
  <si>
    <t>SHOQERIA  ELCOAL</t>
  </si>
  <si>
    <t>DATE  25.3.2015</t>
  </si>
  <si>
    <t>DEKLARATE</t>
  </si>
  <si>
    <t>Deklaroj  se shoqeria  ELCOAL  me administrator z.Anastas Qiraxhi</t>
  </si>
  <si>
    <t>dhe aksionere</t>
  </si>
  <si>
    <t>1  z. Anastas Qiraxhi</t>
  </si>
  <si>
    <t>2 Shoqeria A nasta Qiraxhi        perqindja e pjesmarjes 100%</t>
  </si>
  <si>
    <t>pjesmarrjes           100%</t>
  </si>
  <si>
    <t>perqindjen  e</t>
  </si>
  <si>
    <t>ka hartuar pasqyrat finaciare te vitit 2014 konform standarteve kombetare te kontabilitetit</t>
  </si>
  <si>
    <t>Hartuesi I pasqyrave finaciare eshte</t>
  </si>
  <si>
    <t>z/ Ramadan Shahollari (kontabel I miratuar me nipt K63924002B</t>
  </si>
  <si>
    <t>te zezza</t>
  </si>
  <si>
    <t>xingato</t>
  </si>
  <si>
    <t>dritare</t>
  </si>
  <si>
    <t>shkarkues</t>
  </si>
  <si>
    <t>pelma</t>
  </si>
  <si>
    <t>lama 50 xc5</t>
  </si>
  <si>
    <t>rolo</t>
  </si>
  <si>
    <t>gur dru</t>
  </si>
  <si>
    <t>silikone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</si>
</sst>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7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39" xfId="0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40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41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1" xfId="0" applyNumberForma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3" fontId="0" fillId="0" borderId="12" xfId="44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Border="1" applyAlignment="1">
      <alignment horizontal="center"/>
    </xf>
    <xf numFmtId="3" fontId="0" fillId="0" borderId="21" xfId="44" applyNumberFormat="1" applyBorder="1" applyAlignment="1">
      <alignment/>
    </xf>
    <xf numFmtId="0" fontId="0" fillId="0" borderId="3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3" fontId="15" fillId="0" borderId="27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left" wrapText="1"/>
      <protection/>
    </xf>
    <xf numFmtId="0" fontId="1" fillId="0" borderId="0" xfId="58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58" applyFont="1" applyBorder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0" fontId="0" fillId="0" borderId="12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2" fontId="20" fillId="0" borderId="0" xfId="58" applyNumberFormat="1" applyFont="1" applyBorder="1" applyAlignment="1">
      <alignment horizontal="center" wrapText="1"/>
      <protection/>
    </xf>
    <xf numFmtId="0" fontId="15" fillId="0" borderId="0" xfId="0" applyFont="1" applyBorder="1" applyAlignment="1">
      <alignment/>
    </xf>
    <xf numFmtId="0" fontId="8" fillId="0" borderId="0" xfId="58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horizontal="left" wrapText="1"/>
      <protection/>
    </xf>
    <xf numFmtId="0" fontId="15" fillId="0" borderId="0" xfId="58" applyFont="1" applyBorder="1" applyAlignment="1">
      <alignment horizontal="left" wrapText="1"/>
      <protection/>
    </xf>
    <xf numFmtId="0" fontId="1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wrapText="1"/>
      <protection/>
    </xf>
    <xf numFmtId="0" fontId="7" fillId="0" borderId="0" xfId="58" applyFont="1" applyBorder="1" applyAlignment="1">
      <alignment horizontal="left" wrapText="1"/>
      <protection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58" applyFont="1" applyBorder="1">
      <alignment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left"/>
      <protection/>
    </xf>
    <xf numFmtId="0" fontId="3" fillId="0" borderId="0" xfId="59" applyFont="1" applyFill="1" applyBorder="1" applyAlignment="1">
      <alignment horizontal="left" wrapText="1"/>
      <protection/>
    </xf>
    <xf numFmtId="0" fontId="3" fillId="0" borderId="0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8" fillId="0" borderId="0" xfId="58" applyFont="1" applyBorder="1">
      <alignment/>
      <protection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12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16" fillId="0" borderId="0" xfId="0" applyNumberFormat="1" applyFont="1" applyFill="1" applyBorder="1" applyAlignment="1">
      <alignment/>
    </xf>
    <xf numFmtId="166" fontId="15" fillId="0" borderId="0" xfId="0" applyNumberFormat="1" applyFont="1" applyFill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166" fontId="4" fillId="0" borderId="30" xfId="0" applyNumberFormat="1" applyFont="1" applyFill="1" applyBorder="1" applyAlignment="1">
      <alignment/>
    </xf>
    <xf numFmtId="166" fontId="18" fillId="0" borderId="39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4" fillId="0" borderId="43" xfId="0" applyNumberFormat="1" applyFont="1" applyBorder="1" applyAlignment="1">
      <alignment/>
    </xf>
    <xf numFmtId="166" fontId="67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66" fontId="0" fillId="0" borderId="4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9" xfId="0" applyFont="1" applyBorder="1" applyAlignment="1">
      <alignment/>
    </xf>
    <xf numFmtId="0" fontId="22" fillId="0" borderId="3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4" fillId="0" borderId="15" xfId="0" applyNumberFormat="1" applyFont="1" applyBorder="1" applyAlignment="1">
      <alignment/>
    </xf>
    <xf numFmtId="0" fontId="16" fillId="0" borderId="16" xfId="0" applyFont="1" applyBorder="1" applyAlignment="1">
      <alignment/>
    </xf>
    <xf numFmtId="37" fontId="0" fillId="0" borderId="17" xfId="0" applyNumberFormat="1" applyFont="1" applyBorder="1" applyAlignment="1">
      <alignment/>
    </xf>
    <xf numFmtId="0" fontId="16" fillId="0" borderId="54" xfId="0" applyFont="1" applyBorder="1" applyAlignment="1">
      <alignment/>
    </xf>
    <xf numFmtId="0" fontId="15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4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0" fillId="0" borderId="25" xfId="0" applyFont="1" applyBorder="1" applyAlignment="1">
      <alignment/>
    </xf>
    <xf numFmtId="37" fontId="16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4" xfId="0" applyFont="1" applyBorder="1" applyAlignment="1">
      <alignment/>
    </xf>
    <xf numFmtId="37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55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54" xfId="0" applyNumberFormat="1" applyFont="1" applyBorder="1" applyAlignment="1">
      <alignment/>
    </xf>
    <xf numFmtId="1" fontId="0" fillId="0" borderId="57" xfId="0" applyNumberFormat="1" applyFont="1" applyBorder="1" applyAlignment="1">
      <alignment/>
    </xf>
    <xf numFmtId="1" fontId="0" fillId="0" borderId="56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58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60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66" fontId="0" fillId="0" borderId="61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18" fillId="0" borderId="62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left" vertical="center"/>
    </xf>
    <xf numFmtId="166" fontId="0" fillId="0" borderId="12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0" fillId="0" borderId="41" xfId="0" applyNumberFormat="1" applyFont="1" applyFill="1" applyBorder="1" applyAlignment="1">
      <alignment/>
    </xf>
    <xf numFmtId="166" fontId="0" fillId="0" borderId="41" xfId="0" applyNumberFormat="1" applyFont="1" applyFill="1" applyBorder="1" applyAlignment="1">
      <alignment/>
    </xf>
    <xf numFmtId="166" fontId="0" fillId="0" borderId="41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61" xfId="0" applyNumberFormat="1" applyFont="1" applyFill="1" applyBorder="1" applyAlignment="1">
      <alignment vertical="center"/>
    </xf>
    <xf numFmtId="166" fontId="0" fillId="0" borderId="63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left"/>
    </xf>
    <xf numFmtId="166" fontId="0" fillId="0" borderId="29" xfId="0" applyNumberFormat="1" applyFont="1" applyFill="1" applyBorder="1" applyAlignment="1">
      <alignment horizontal="left"/>
    </xf>
    <xf numFmtId="166" fontId="0" fillId="0" borderId="4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left"/>
    </xf>
    <xf numFmtId="166" fontId="0" fillId="0" borderId="49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166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left"/>
    </xf>
    <xf numFmtId="166" fontId="0" fillId="0" borderId="63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66" fontId="6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21" xfId="58" applyFont="1" applyBorder="1">
      <alignment/>
      <protection/>
    </xf>
    <xf numFmtId="2" fontId="7" fillId="0" borderId="21" xfId="58" applyNumberFormat="1" applyFont="1" applyBorder="1" applyAlignment="1">
      <alignment horizontal="center" wrapText="1"/>
      <protection/>
    </xf>
    <xf numFmtId="2" fontId="7" fillId="0" borderId="64" xfId="58" applyNumberFormat="1" applyFont="1" applyBorder="1" applyAlignment="1">
      <alignment horizontal="center" wrapText="1"/>
      <protection/>
    </xf>
    <xf numFmtId="0" fontId="1" fillId="0" borderId="12" xfId="0" applyFont="1" applyBorder="1" applyAlignment="1">
      <alignment horizontal="center"/>
    </xf>
    <xf numFmtId="0" fontId="1" fillId="0" borderId="21" xfId="58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/>
      <protection/>
    </xf>
    <xf numFmtId="0" fontId="1" fillId="0" borderId="40" xfId="58" applyFont="1" applyBorder="1" applyAlignment="1">
      <alignment horizontal="left" wrapText="1"/>
      <protection/>
    </xf>
    <xf numFmtId="0" fontId="1" fillId="0" borderId="14" xfId="58" applyFont="1" applyBorder="1" applyAlignment="1">
      <alignment horizontal="left" wrapText="1"/>
      <protection/>
    </xf>
    <xf numFmtId="0" fontId="1" fillId="0" borderId="12" xfId="0" applyFont="1" applyBorder="1" applyAlignment="1">
      <alignment/>
    </xf>
    <xf numFmtId="0" fontId="0" fillId="0" borderId="16" xfId="58" applyFont="1" applyBorder="1" applyAlignment="1">
      <alignment horizontal="left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41" xfId="59" applyFont="1" applyFill="1" applyBorder="1" applyAlignment="1">
      <alignment horizontal="left" wrapText="1"/>
      <protection/>
    </xf>
    <xf numFmtId="0" fontId="0" fillId="0" borderId="12" xfId="58" applyFont="1" applyBorder="1" applyAlignment="1">
      <alignment horizontal="right"/>
      <protection/>
    </xf>
    <xf numFmtId="0" fontId="0" fillId="0" borderId="41" xfId="58" applyFont="1" applyBorder="1" applyAlignment="1">
      <alignment horizontal="left" wrapText="1"/>
      <protection/>
    </xf>
    <xf numFmtId="0" fontId="1" fillId="0" borderId="12" xfId="59" applyFont="1" applyFill="1" applyBorder="1" applyAlignment="1">
      <alignment horizontal="left" wrapText="1"/>
      <protection/>
    </xf>
    <xf numFmtId="0" fontId="1" fillId="0" borderId="16" xfId="58" applyFont="1" applyBorder="1" applyAlignment="1">
      <alignment horizontal="center"/>
      <protection/>
    </xf>
    <xf numFmtId="0" fontId="1" fillId="0" borderId="41" xfId="58" applyFont="1" applyBorder="1" applyAlignment="1">
      <alignment horizontal="left" wrapText="1"/>
      <protection/>
    </xf>
    <xf numFmtId="0" fontId="1" fillId="0" borderId="12" xfId="58" applyFont="1" applyBorder="1" applyAlignment="1">
      <alignment horizontal="left" wrapText="1"/>
      <protection/>
    </xf>
    <xf numFmtId="0" fontId="1" fillId="0" borderId="12" xfId="58" applyFont="1" applyBorder="1" applyAlignment="1">
      <alignment horizontal="right"/>
      <protection/>
    </xf>
    <xf numFmtId="0" fontId="0" fillId="0" borderId="16" xfId="58" applyFont="1" applyBorder="1" applyAlignment="1">
      <alignment horizontal="center"/>
      <protection/>
    </xf>
    <xf numFmtId="0" fontId="0" fillId="0" borderId="12" xfId="58" applyFont="1" applyBorder="1" applyAlignment="1">
      <alignment horizontal="left" wrapText="1"/>
      <protection/>
    </xf>
    <xf numFmtId="0" fontId="0" fillId="0" borderId="4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6" xfId="58" applyFont="1" applyFill="1" applyBorder="1" applyAlignment="1">
      <alignment horizontal="center"/>
      <protection/>
    </xf>
    <xf numFmtId="0" fontId="1" fillId="0" borderId="12" xfId="58" applyFont="1" applyBorder="1" applyAlignment="1">
      <alignment horizontal="left"/>
      <protection/>
    </xf>
    <xf numFmtId="0" fontId="1" fillId="0" borderId="41" xfId="58" applyFont="1" applyBorder="1" applyAlignment="1">
      <alignment horizontal="left"/>
      <protection/>
    </xf>
    <xf numFmtId="0" fontId="0" fillId="0" borderId="4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58" applyFont="1" applyBorder="1" applyAlignment="1">
      <alignment horizontal="right" vertical="center" wrapText="1"/>
      <protection/>
    </xf>
    <xf numFmtId="0" fontId="1" fillId="0" borderId="16" xfId="58" applyFont="1" applyBorder="1">
      <alignment/>
      <protection/>
    </xf>
    <xf numFmtId="0" fontId="0" fillId="0" borderId="16" xfId="0" applyFont="1" applyBorder="1" applyAlignment="1">
      <alignment/>
    </xf>
    <xf numFmtId="0" fontId="0" fillId="0" borderId="16" xfId="58" applyFont="1" applyBorder="1">
      <alignment/>
      <protection/>
    </xf>
    <xf numFmtId="0" fontId="0" fillId="0" borderId="18" xfId="58" applyFont="1" applyBorder="1">
      <alignment/>
      <protection/>
    </xf>
    <xf numFmtId="0" fontId="1" fillId="0" borderId="19" xfId="58" applyFont="1" applyBorder="1" applyAlignment="1">
      <alignment horizontal="left"/>
      <protection/>
    </xf>
    <xf numFmtId="0" fontId="0" fillId="0" borderId="65" xfId="58" applyFont="1" applyBorder="1" applyAlignment="1">
      <alignment horizontal="left"/>
      <protection/>
    </xf>
    <xf numFmtId="0" fontId="1" fillId="0" borderId="19" xfId="58" applyFont="1" applyBorder="1" applyAlignment="1">
      <alignment horizontal="right"/>
      <protection/>
    </xf>
    <xf numFmtId="0" fontId="1" fillId="0" borderId="0" xfId="58" applyFont="1" applyBorder="1" applyAlignment="1">
      <alignment horizontal="right"/>
      <protection/>
    </xf>
    <xf numFmtId="0" fontId="1" fillId="0" borderId="12" xfId="58" applyFont="1" applyBorder="1" applyAlignment="1">
      <alignment horizontal="center"/>
      <protection/>
    </xf>
    <xf numFmtId="2" fontId="7" fillId="0" borderId="12" xfId="58" applyNumberFormat="1" applyFont="1" applyBorder="1" applyAlignment="1">
      <alignment horizontal="center" wrapText="1"/>
      <protection/>
    </xf>
    <xf numFmtId="0" fontId="1" fillId="0" borderId="12" xfId="58" applyFont="1" applyBorder="1" applyAlignment="1">
      <alignment horizontal="right" vertical="center" wrapText="1"/>
      <protection/>
    </xf>
    <xf numFmtId="0" fontId="0" fillId="0" borderId="12" xfId="58" applyFont="1" applyBorder="1" applyAlignment="1">
      <alignment horizontal="center"/>
      <protection/>
    </xf>
    <xf numFmtId="0" fontId="15" fillId="0" borderId="12" xfId="58" applyFont="1" applyBorder="1" applyAlignment="1">
      <alignment horizontal="left" wrapText="1"/>
      <protection/>
    </xf>
    <xf numFmtId="0" fontId="1" fillId="0" borderId="12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 wrapText="1"/>
      <protection/>
    </xf>
    <xf numFmtId="0" fontId="7" fillId="0" borderId="12" xfId="58" applyFont="1" applyBorder="1" applyAlignment="1">
      <alignment horizontal="left" wrapText="1"/>
      <protection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left" wrapText="1"/>
      <protection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0" fillId="0" borderId="0" xfId="58" applyFont="1" applyBorder="1" applyAlignment="1">
      <alignment horizontal="right"/>
      <protection/>
    </xf>
    <xf numFmtId="0" fontId="0" fillId="0" borderId="4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Fill="1" applyBorder="1" applyAlignment="1">
      <alignment/>
    </xf>
    <xf numFmtId="0" fontId="70" fillId="0" borderId="66" xfId="0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Border="1" applyAlignment="1">
      <alignment/>
    </xf>
    <xf numFmtId="0" fontId="70" fillId="0" borderId="12" xfId="0" applyFont="1" applyFill="1" applyBorder="1" applyAlignment="1">
      <alignment/>
    </xf>
    <xf numFmtId="0" fontId="70" fillId="0" borderId="0" xfId="0" applyFont="1" applyAlignment="1">
      <alignment/>
    </xf>
    <xf numFmtId="0" fontId="8" fillId="0" borderId="14" xfId="58" applyFont="1" applyBorder="1" applyAlignment="1">
      <alignment horizontal="right"/>
      <protection/>
    </xf>
    <xf numFmtId="0" fontId="3" fillId="0" borderId="12" xfId="58" applyFont="1" applyBorder="1" applyAlignment="1">
      <alignment horizontal="right"/>
      <protection/>
    </xf>
    <xf numFmtId="0" fontId="8" fillId="0" borderId="12" xfId="58" applyFont="1" applyBorder="1" applyAlignment="1">
      <alignment horizontal="right"/>
      <protection/>
    </xf>
    <xf numFmtId="0" fontId="8" fillId="0" borderId="12" xfId="58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0" fillId="0" borderId="0" xfId="58" applyFont="1" applyBorder="1">
      <alignment/>
      <protection/>
    </xf>
    <xf numFmtId="2" fontId="15" fillId="0" borderId="0" xfId="58" applyNumberFormat="1" applyFont="1" applyBorder="1" applyAlignment="1">
      <alignment horizontal="center" wrapText="1"/>
      <protection/>
    </xf>
    <xf numFmtId="0" fontId="0" fillId="0" borderId="0" xfId="58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9" applyFont="1" applyFill="1" applyBorder="1" applyAlignment="1">
      <alignment horizontal="left" wrapText="1"/>
      <protection/>
    </xf>
    <xf numFmtId="0" fontId="0" fillId="0" borderId="0" xfId="58" applyFont="1" applyBorder="1" applyAlignment="1">
      <alignment horizontal="right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Border="1" applyAlignment="1">
      <alignment horizontal="right" vertical="center" wrapText="1"/>
      <protection/>
    </xf>
    <xf numFmtId="0" fontId="0" fillId="0" borderId="0" xfId="58" applyFont="1" applyBorder="1" applyAlignment="1">
      <alignment horizontal="center" vertical="center"/>
      <protection/>
    </xf>
    <xf numFmtId="0" fontId="3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0" fillId="0" borderId="67" xfId="0" applyNumberFormat="1" applyFont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1" fontId="0" fillId="0" borderId="69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23" fillId="0" borderId="61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0" xfId="58" applyNumberFormat="1" applyFont="1" applyBorder="1" applyAlignment="1">
      <alignment horizontal="center" wrapText="1"/>
      <protection/>
    </xf>
    <xf numFmtId="2" fontId="20" fillId="0" borderId="0" xfId="58" applyNumberFormat="1" applyFont="1" applyBorder="1" applyAlignment="1">
      <alignment horizontal="center" wrapText="1"/>
      <protection/>
    </xf>
    <xf numFmtId="0" fontId="1" fillId="0" borderId="0" xfId="58" applyFont="1" applyBorder="1" applyAlignment="1">
      <alignment horizontal="left" wrapText="1"/>
      <protection/>
    </xf>
    <xf numFmtId="0" fontId="0" fillId="0" borderId="0" xfId="58" applyFont="1" applyBorder="1" applyAlignment="1">
      <alignment horizontal="left" wrapText="1"/>
      <protection/>
    </xf>
    <xf numFmtId="0" fontId="0" fillId="0" borderId="0" xfId="58" applyFont="1" applyBorder="1" applyAlignment="1">
      <alignment horizontal="center" wrapText="1"/>
      <protection/>
    </xf>
    <xf numFmtId="0" fontId="15" fillId="0" borderId="0" xfId="58" applyFont="1" applyBorder="1" applyAlignment="1">
      <alignment horizontal="left" wrapText="1"/>
      <protection/>
    </xf>
    <xf numFmtId="0" fontId="20" fillId="0" borderId="0" xfId="58" applyFont="1" applyBorder="1" applyAlignment="1">
      <alignment horizontal="center" wrapText="1"/>
      <protection/>
    </xf>
    <xf numFmtId="0" fontId="8" fillId="0" borderId="0" xfId="58" applyFont="1" applyBorder="1" applyAlignment="1">
      <alignment horizontal="left" wrapText="1"/>
      <protection/>
    </xf>
    <xf numFmtId="0" fontId="3" fillId="0" borderId="0" xfId="59" applyFont="1" applyFill="1" applyBorder="1" applyAlignment="1">
      <alignment horizontal="left" wrapText="1"/>
      <protection/>
    </xf>
    <xf numFmtId="0" fontId="8" fillId="0" borderId="0" xfId="59" applyFont="1" applyFill="1" applyBorder="1" applyAlignment="1">
      <alignment horizontal="left" wrapText="1"/>
      <protection/>
    </xf>
    <xf numFmtId="0" fontId="3" fillId="0" borderId="0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left"/>
      <protection/>
    </xf>
    <xf numFmtId="0" fontId="21" fillId="0" borderId="0" xfId="58" applyFont="1" applyBorder="1" applyAlignment="1">
      <alignment horizontal="left"/>
      <protection/>
    </xf>
    <xf numFmtId="0" fontId="8" fillId="0" borderId="0" xfId="58" applyFont="1" applyBorder="1" applyAlignment="1">
      <alignment horizontal="left"/>
      <protection/>
    </xf>
    <xf numFmtId="0" fontId="21" fillId="0" borderId="0" xfId="59" applyFont="1" applyFill="1" applyBorder="1" applyAlignment="1">
      <alignment horizontal="left" wrapText="1"/>
      <protection/>
    </xf>
    <xf numFmtId="0" fontId="15" fillId="0" borderId="19" xfId="58" applyFont="1" applyBorder="1" applyAlignment="1">
      <alignment horizontal="left"/>
      <protection/>
    </xf>
    <xf numFmtId="0" fontId="1" fillId="0" borderId="41" xfId="58" applyFont="1" applyBorder="1" applyAlignment="1">
      <alignment horizontal="left" wrapText="1"/>
      <protection/>
    </xf>
    <xf numFmtId="0" fontId="1" fillId="0" borderId="49" xfId="58" applyFont="1" applyBorder="1" applyAlignment="1">
      <alignment horizontal="left" wrapText="1"/>
      <protection/>
    </xf>
    <xf numFmtId="0" fontId="1" fillId="0" borderId="29" xfId="58" applyFont="1" applyBorder="1" applyAlignment="1">
      <alignment horizontal="left" wrapText="1"/>
      <protection/>
    </xf>
    <xf numFmtId="0" fontId="1" fillId="0" borderId="41" xfId="58" applyFont="1" applyBorder="1" applyAlignment="1">
      <alignment horizontal="left"/>
      <protection/>
    </xf>
    <xf numFmtId="0" fontId="1" fillId="0" borderId="49" xfId="58" applyFont="1" applyBorder="1" applyAlignment="1">
      <alignment horizontal="left"/>
      <protection/>
    </xf>
    <xf numFmtId="0" fontId="1" fillId="0" borderId="29" xfId="58" applyFont="1" applyBorder="1" applyAlignment="1">
      <alignment horizontal="left"/>
      <protection/>
    </xf>
    <xf numFmtId="0" fontId="0" fillId="0" borderId="41" xfId="58" applyFont="1" applyBorder="1" applyAlignment="1">
      <alignment horizontal="left"/>
      <protection/>
    </xf>
    <xf numFmtId="0" fontId="0" fillId="0" borderId="49" xfId="58" applyFont="1" applyBorder="1" applyAlignment="1">
      <alignment horizontal="left"/>
      <protection/>
    </xf>
    <xf numFmtId="0" fontId="0" fillId="0" borderId="29" xfId="58" applyFont="1" applyBorder="1" applyAlignment="1">
      <alignment horizontal="left"/>
      <protection/>
    </xf>
    <xf numFmtId="0" fontId="15" fillId="0" borderId="41" xfId="58" applyFont="1" applyBorder="1" applyAlignment="1">
      <alignment horizontal="left"/>
      <protection/>
    </xf>
    <xf numFmtId="0" fontId="15" fillId="0" borderId="49" xfId="58" applyFont="1" applyBorder="1" applyAlignment="1">
      <alignment horizontal="left"/>
      <protection/>
    </xf>
    <xf numFmtId="0" fontId="15" fillId="0" borderId="29" xfId="58" applyFont="1" applyBorder="1" applyAlignment="1">
      <alignment horizontal="left"/>
      <protection/>
    </xf>
    <xf numFmtId="0" fontId="0" fillId="0" borderId="41" xfId="59" applyFont="1" applyFill="1" applyBorder="1" applyAlignment="1">
      <alignment horizontal="left" wrapText="1"/>
      <protection/>
    </xf>
    <xf numFmtId="0" fontId="0" fillId="0" borderId="49" xfId="59" applyFont="1" applyFill="1" applyBorder="1" applyAlignment="1">
      <alignment horizontal="left" wrapText="1"/>
      <protection/>
    </xf>
    <xf numFmtId="0" fontId="0" fillId="0" borderId="29" xfId="59" applyFont="1" applyFill="1" applyBorder="1" applyAlignment="1">
      <alignment horizontal="left" wrapText="1"/>
      <protection/>
    </xf>
    <xf numFmtId="0" fontId="1" fillId="0" borderId="41" xfId="59" applyFont="1" applyFill="1" applyBorder="1" applyAlignment="1">
      <alignment horizontal="left" wrapText="1"/>
      <protection/>
    </xf>
    <xf numFmtId="0" fontId="1" fillId="0" borderId="49" xfId="59" applyFont="1" applyFill="1" applyBorder="1" applyAlignment="1">
      <alignment horizontal="left" wrapText="1"/>
      <protection/>
    </xf>
    <xf numFmtId="0" fontId="1" fillId="0" borderId="29" xfId="59" applyFont="1" applyFill="1" applyBorder="1" applyAlignment="1">
      <alignment horizontal="left" wrapText="1"/>
      <protection/>
    </xf>
    <xf numFmtId="0" fontId="15" fillId="0" borderId="41" xfId="59" applyFont="1" applyFill="1" applyBorder="1" applyAlignment="1">
      <alignment horizontal="left" wrapText="1"/>
      <protection/>
    </xf>
    <xf numFmtId="0" fontId="15" fillId="0" borderId="49" xfId="59" applyFont="1" applyFill="1" applyBorder="1" applyAlignment="1">
      <alignment horizontal="left" wrapText="1"/>
      <protection/>
    </xf>
    <xf numFmtId="0" fontId="15" fillId="0" borderId="29" xfId="59" applyFont="1" applyFill="1" applyBorder="1" applyAlignment="1">
      <alignment horizontal="left" wrapText="1"/>
      <protection/>
    </xf>
    <xf numFmtId="0" fontId="0" fillId="0" borderId="41" xfId="58" applyFont="1" applyBorder="1" applyAlignment="1">
      <alignment horizontal="left" wrapText="1"/>
      <protection/>
    </xf>
    <xf numFmtId="0" fontId="0" fillId="0" borderId="49" xfId="58" applyFont="1" applyBorder="1" applyAlignment="1">
      <alignment horizontal="left" wrapText="1"/>
      <protection/>
    </xf>
    <xf numFmtId="0" fontId="0" fillId="0" borderId="29" xfId="58" applyFont="1" applyBorder="1" applyAlignment="1">
      <alignment horizontal="left" wrapText="1"/>
      <protection/>
    </xf>
    <xf numFmtId="2" fontId="1" fillId="0" borderId="41" xfId="58" applyNumberFormat="1" applyFont="1" applyBorder="1" applyAlignment="1">
      <alignment horizontal="center" wrapText="1"/>
      <protection/>
    </xf>
    <xf numFmtId="2" fontId="1" fillId="0" borderId="49" xfId="58" applyNumberFormat="1" applyFont="1" applyBorder="1" applyAlignment="1">
      <alignment horizontal="center" wrapText="1"/>
      <protection/>
    </xf>
    <xf numFmtId="2" fontId="1" fillId="0" borderId="29" xfId="58" applyNumberFormat="1" applyFont="1" applyBorder="1" applyAlignment="1">
      <alignment horizontal="center" wrapText="1"/>
      <protection/>
    </xf>
    <xf numFmtId="0" fontId="7" fillId="0" borderId="65" xfId="58" applyFont="1" applyBorder="1" applyAlignment="1">
      <alignment horizontal="center" wrapText="1"/>
      <protection/>
    </xf>
    <xf numFmtId="0" fontId="7" fillId="0" borderId="70" xfId="58" applyFont="1" applyBorder="1" applyAlignment="1">
      <alignment horizontal="center" wrapText="1"/>
      <protection/>
    </xf>
    <xf numFmtId="0" fontId="7" fillId="0" borderId="38" xfId="58" applyFont="1" applyBorder="1" applyAlignment="1">
      <alignment horizontal="center" wrapText="1"/>
      <protection/>
    </xf>
    <xf numFmtId="0" fontId="1" fillId="0" borderId="40" xfId="58" applyFont="1" applyBorder="1" applyAlignment="1">
      <alignment horizontal="left" wrapText="1"/>
      <protection/>
    </xf>
    <xf numFmtId="0" fontId="1" fillId="0" borderId="71" xfId="58" applyFont="1" applyBorder="1" applyAlignment="1">
      <alignment horizontal="left" wrapText="1"/>
      <protection/>
    </xf>
    <xf numFmtId="0" fontId="1" fillId="0" borderId="72" xfId="58" applyFont="1" applyBorder="1" applyAlignment="1">
      <alignment horizontal="left" wrapText="1"/>
      <protection/>
    </xf>
    <xf numFmtId="2" fontId="1" fillId="0" borderId="12" xfId="58" applyNumberFormat="1" applyFont="1" applyBorder="1" applyAlignment="1">
      <alignment horizontal="center" wrapText="1"/>
      <protection/>
    </xf>
    <xf numFmtId="2" fontId="7" fillId="0" borderId="12" xfId="58" applyNumberFormat="1" applyFont="1" applyBorder="1" applyAlignment="1">
      <alignment horizontal="center" wrapText="1"/>
      <protection/>
    </xf>
    <xf numFmtId="0" fontId="1" fillId="0" borderId="12" xfId="58" applyFont="1" applyBorder="1" applyAlignment="1">
      <alignment horizontal="left" wrapText="1"/>
      <protection/>
    </xf>
    <xf numFmtId="0" fontId="0" fillId="0" borderId="12" xfId="58" applyFont="1" applyBorder="1" applyAlignment="1">
      <alignment horizontal="left" wrapText="1"/>
      <protection/>
    </xf>
    <xf numFmtId="0" fontId="0" fillId="0" borderId="12" xfId="58" applyFont="1" applyBorder="1" applyAlignment="1">
      <alignment horizontal="center" wrapText="1"/>
      <protection/>
    </xf>
    <xf numFmtId="0" fontId="15" fillId="0" borderId="12" xfId="58" applyFont="1" applyBorder="1" applyAlignment="1">
      <alignment horizontal="left" wrapText="1"/>
      <protection/>
    </xf>
    <xf numFmtId="2" fontId="0" fillId="0" borderId="0" xfId="58" applyNumberFormat="1" applyFont="1" applyBorder="1" applyAlignment="1">
      <alignment horizontal="center" wrapText="1"/>
      <protection/>
    </xf>
    <xf numFmtId="0" fontId="15" fillId="0" borderId="0" xfId="58" applyFont="1" applyBorder="1" applyAlignment="1">
      <alignment horizontal="center" wrapText="1"/>
      <protection/>
    </xf>
    <xf numFmtId="0" fontId="0" fillId="0" borderId="0" xfId="59" applyFont="1" applyFill="1" applyBorder="1" applyAlignment="1">
      <alignment horizontal="left" wrapText="1"/>
      <protection/>
    </xf>
    <xf numFmtId="0" fontId="0" fillId="0" borderId="0" xfId="58" applyFont="1" applyBorder="1" applyAlignment="1">
      <alignment horizontal="left"/>
      <protection/>
    </xf>
    <xf numFmtId="0" fontId="15" fillId="0" borderId="0" xfId="59" applyFont="1" applyFill="1" applyBorder="1" applyAlignment="1">
      <alignment horizontal="left" wrapText="1"/>
      <protection/>
    </xf>
    <xf numFmtId="0" fontId="15" fillId="0" borderId="0" xfId="58" applyFont="1" applyBorder="1" applyAlignment="1">
      <alignment horizontal="left"/>
      <protection/>
    </xf>
    <xf numFmtId="2" fontId="15" fillId="0" borderId="0" xfId="58" applyNumberFormat="1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di%20Petrol\Bilanci%20Ardi%20Petrol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COAL%202014cel%20Workshee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Ardh.Shpenz.1"/>
      <sheetName val="Ardh.Shpenz.2"/>
      <sheetName val="Fluksi M.direkte"/>
      <sheetName val="Fluksi M.indirekte"/>
      <sheetName val="Kapitali Konsol."/>
      <sheetName val="Kapitali pa Konsol."/>
      <sheetName val="Informacion i pergjithshem "/>
      <sheetName val="Shpjegim zerave te bilancit "/>
      <sheetName val="Shenime te tjera shpjeguese"/>
    </sheetNames>
    <sheetDataSet>
      <sheetData sheetId="3">
        <row r="15">
          <cell r="D15" t="str">
            <v>Shpenzime te tjera nga veprimtaria e shfrytezimit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ventari"/>
      <sheetName val="shitjet"/>
      <sheetName val="shitjet per tatim"/>
      <sheetName val="blerje furnitoe"/>
      <sheetName val="blerjet per tatim"/>
      <sheetName val="FDP  "/>
      <sheetName val="pagat"/>
      <sheetName val="anal shitje"/>
      <sheetName val="cm shi mesa"/>
      <sheetName val="kos mesata"/>
      <sheetName val="te ard shpen"/>
      <sheetName val="shkresa"/>
      <sheetName val="AQ"/>
      <sheetName val="banka"/>
      <sheetName val="banga ne euro"/>
      <sheetName val="Sheet1"/>
    </sheetNames>
    <sheetDataSet>
      <sheetData sheetId="5">
        <row r="7">
          <cell r="M7">
            <v>1115240</v>
          </cell>
        </row>
        <row r="22">
          <cell r="F22">
            <v>2465536.546666667</v>
          </cell>
          <cell r="H22">
            <v>9572485.907</v>
          </cell>
          <cell r="K22">
            <v>13097</v>
          </cell>
        </row>
      </sheetData>
      <sheetData sheetId="10">
        <row r="42">
          <cell r="C42">
            <v>23638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5"/>
  <sheetViews>
    <sheetView zoomScalePageLayoutView="0" workbookViewId="0" topLeftCell="A34">
      <selection activeCell="L45" sqref="L45"/>
    </sheetView>
  </sheetViews>
  <sheetFormatPr defaultColWidth="9.140625" defaultRowHeight="12.75"/>
  <cols>
    <col min="1" max="1" width="9.140625" style="129" customWidth="1"/>
    <col min="2" max="2" width="1.28515625" style="129" customWidth="1"/>
    <col min="3" max="9" width="9.140625" style="129" customWidth="1"/>
    <col min="10" max="10" width="12.7109375" style="129" customWidth="1"/>
    <col min="11" max="16384" width="9.140625" style="129" customWidth="1"/>
  </cols>
  <sheetData>
    <row r="1" ht="13.5" thickBot="1"/>
    <row r="2" spans="3:10" ht="12.75">
      <c r="C2" s="159"/>
      <c r="D2" s="160"/>
      <c r="E2" s="160"/>
      <c r="F2" s="160"/>
      <c r="G2" s="160"/>
      <c r="H2" s="160"/>
      <c r="I2" s="160"/>
      <c r="J2" s="161"/>
    </row>
    <row r="3" spans="3:10" ht="12.75">
      <c r="C3" s="162"/>
      <c r="D3" s="91" t="s">
        <v>0</v>
      </c>
      <c r="E3" s="91"/>
      <c r="F3" s="91"/>
      <c r="G3" s="359" t="s">
        <v>348</v>
      </c>
      <c r="H3" s="359"/>
      <c r="I3" s="359"/>
      <c r="J3" s="163"/>
    </row>
    <row r="4" spans="3:10" ht="12.75">
      <c r="C4" s="162"/>
      <c r="D4" s="91" t="s">
        <v>1</v>
      </c>
      <c r="E4" s="91"/>
      <c r="F4" s="91"/>
      <c r="G4" s="361" t="s">
        <v>349</v>
      </c>
      <c r="H4" s="361"/>
      <c r="I4" s="361"/>
      <c r="J4" s="163"/>
    </row>
    <row r="5" spans="3:10" ht="12.75">
      <c r="C5" s="162"/>
      <c r="D5" s="91" t="s">
        <v>2</v>
      </c>
      <c r="E5" s="91"/>
      <c r="F5" s="360" t="s">
        <v>350</v>
      </c>
      <c r="G5" s="360"/>
      <c r="H5" s="360"/>
      <c r="I5" s="360"/>
      <c r="J5" s="163"/>
    </row>
    <row r="6" spans="3:10" ht="12.75">
      <c r="C6" s="162"/>
      <c r="D6" s="91"/>
      <c r="E6" s="91"/>
      <c r="F6" s="91"/>
      <c r="G6" s="91"/>
      <c r="H6" s="364"/>
      <c r="I6" s="364"/>
      <c r="J6" s="163"/>
    </row>
    <row r="7" spans="3:10" ht="12.75">
      <c r="C7" s="162"/>
      <c r="D7" s="106" t="s">
        <v>3</v>
      </c>
      <c r="E7" s="91"/>
      <c r="F7" s="164"/>
      <c r="G7" s="360" t="s">
        <v>494</v>
      </c>
      <c r="H7" s="360"/>
      <c r="I7" s="164"/>
      <c r="J7" s="163"/>
    </row>
    <row r="8" spans="3:10" ht="12.75">
      <c r="C8" s="162"/>
      <c r="D8" s="106" t="s">
        <v>4</v>
      </c>
      <c r="E8" s="91"/>
      <c r="F8" s="165"/>
      <c r="G8" s="361">
        <v>3209</v>
      </c>
      <c r="H8" s="361"/>
      <c r="I8" s="165"/>
      <c r="J8" s="163"/>
    </row>
    <row r="9" spans="3:10" ht="12.75">
      <c r="C9" s="162"/>
      <c r="D9" s="91"/>
      <c r="E9" s="91"/>
      <c r="F9" s="91"/>
      <c r="G9" s="91"/>
      <c r="H9" s="91"/>
      <c r="I9" s="91"/>
      <c r="J9" s="163"/>
    </row>
    <row r="10" spans="3:10" ht="12.75">
      <c r="C10" s="162"/>
      <c r="D10" s="106" t="s">
        <v>5</v>
      </c>
      <c r="E10" s="91"/>
      <c r="F10" s="362" t="s">
        <v>351</v>
      </c>
      <c r="G10" s="362"/>
      <c r="H10" s="362"/>
      <c r="I10" s="362"/>
      <c r="J10" s="363"/>
    </row>
    <row r="11" spans="3:10" ht="12.75">
      <c r="C11" s="162"/>
      <c r="D11" s="91"/>
      <c r="E11" s="91"/>
      <c r="F11" s="361"/>
      <c r="G11" s="361"/>
      <c r="H11" s="361"/>
      <c r="I11" s="361"/>
      <c r="J11" s="163"/>
    </row>
    <row r="12" spans="3:10" ht="12.75">
      <c r="C12" s="162"/>
      <c r="D12" s="91"/>
      <c r="E12" s="91"/>
      <c r="F12" s="91"/>
      <c r="G12" s="91"/>
      <c r="H12" s="91"/>
      <c r="I12" s="91"/>
      <c r="J12" s="163"/>
    </row>
    <row r="13" spans="3:10" ht="12.75">
      <c r="C13" s="162"/>
      <c r="D13" s="91"/>
      <c r="E13" s="91"/>
      <c r="F13" s="91"/>
      <c r="G13" s="91"/>
      <c r="H13" s="91"/>
      <c r="I13" s="91"/>
      <c r="J13" s="163"/>
    </row>
    <row r="14" spans="3:10" ht="12.75">
      <c r="C14" s="162"/>
      <c r="D14" s="91"/>
      <c r="E14" s="91"/>
      <c r="F14" s="91"/>
      <c r="G14" s="91"/>
      <c r="H14" s="91"/>
      <c r="I14" s="91"/>
      <c r="J14" s="163"/>
    </row>
    <row r="15" spans="3:10" ht="12.75">
      <c r="C15" s="162"/>
      <c r="D15" s="91"/>
      <c r="E15" s="91"/>
      <c r="F15" s="91"/>
      <c r="G15" s="91"/>
      <c r="H15" s="91"/>
      <c r="I15" s="91"/>
      <c r="J15" s="163"/>
    </row>
    <row r="16" spans="3:10" ht="12.75">
      <c r="C16" s="162"/>
      <c r="D16" s="91"/>
      <c r="E16" s="91"/>
      <c r="F16" s="91"/>
      <c r="G16" s="91"/>
      <c r="H16" s="91"/>
      <c r="I16" s="91"/>
      <c r="J16" s="163"/>
    </row>
    <row r="17" spans="3:10" ht="12.75">
      <c r="C17" s="162"/>
      <c r="D17" s="91"/>
      <c r="E17" s="91"/>
      <c r="F17" s="91"/>
      <c r="G17" s="91"/>
      <c r="H17" s="91"/>
      <c r="I17" s="91"/>
      <c r="J17" s="163"/>
    </row>
    <row r="18" spans="3:10" ht="12.75">
      <c r="C18" s="162"/>
      <c r="D18" s="91"/>
      <c r="E18" s="91"/>
      <c r="F18" s="91"/>
      <c r="G18" s="91"/>
      <c r="H18" s="91"/>
      <c r="I18" s="91"/>
      <c r="J18" s="163"/>
    </row>
    <row r="19" spans="3:10" ht="18">
      <c r="C19" s="162"/>
      <c r="D19" s="366" t="s">
        <v>6</v>
      </c>
      <c r="E19" s="366"/>
      <c r="F19" s="366"/>
      <c r="G19" s="366"/>
      <c r="H19" s="366"/>
      <c r="I19" s="366"/>
      <c r="J19" s="163"/>
    </row>
    <row r="20" spans="3:10" ht="12.75">
      <c r="C20" s="162"/>
      <c r="D20" s="91"/>
      <c r="E20" s="91"/>
      <c r="F20" s="91"/>
      <c r="G20" s="91"/>
      <c r="H20" s="91"/>
      <c r="I20" s="91"/>
      <c r="J20" s="163"/>
    </row>
    <row r="21" spans="3:10" ht="12.75">
      <c r="C21" s="162"/>
      <c r="D21" s="91" t="s">
        <v>7</v>
      </c>
      <c r="E21" s="91"/>
      <c r="F21" s="91"/>
      <c r="G21" s="91"/>
      <c r="H21" s="91"/>
      <c r="I21" s="91"/>
      <c r="J21" s="163"/>
    </row>
    <row r="22" spans="3:10" ht="12.75">
      <c r="C22" s="162" t="s">
        <v>8</v>
      </c>
      <c r="D22" s="91"/>
      <c r="E22" s="91"/>
      <c r="F22" s="91"/>
      <c r="G22" s="91"/>
      <c r="H22" s="91"/>
      <c r="I22" s="91"/>
      <c r="J22" s="163"/>
    </row>
    <row r="23" spans="3:10" ht="12.75">
      <c r="C23" s="162"/>
      <c r="D23" s="91"/>
      <c r="E23" s="91"/>
      <c r="F23" s="91"/>
      <c r="G23" s="91"/>
      <c r="H23" s="91"/>
      <c r="I23" s="91"/>
      <c r="J23" s="163"/>
    </row>
    <row r="24" spans="3:10" ht="12.75">
      <c r="C24" s="162"/>
      <c r="D24" s="91"/>
      <c r="E24" s="91"/>
      <c r="F24" s="91"/>
      <c r="G24" s="91"/>
      <c r="H24" s="91"/>
      <c r="I24" s="91"/>
      <c r="J24" s="163"/>
    </row>
    <row r="25" spans="3:10" ht="12.75">
      <c r="C25" s="162"/>
      <c r="D25" s="91"/>
      <c r="E25" s="91"/>
      <c r="F25" s="91"/>
      <c r="G25" s="91"/>
      <c r="H25" s="91"/>
      <c r="I25" s="91"/>
      <c r="J25" s="163"/>
    </row>
    <row r="26" spans="3:10" ht="18">
      <c r="C26" s="162"/>
      <c r="D26" s="91"/>
      <c r="E26" s="164" t="s">
        <v>9</v>
      </c>
      <c r="F26" s="164"/>
      <c r="G26" s="166">
        <v>2014</v>
      </c>
      <c r="H26" s="164"/>
      <c r="I26" s="91"/>
      <c r="J26" s="163"/>
    </row>
    <row r="27" spans="3:10" ht="12.75">
      <c r="C27" s="162"/>
      <c r="D27" s="91"/>
      <c r="E27" s="91"/>
      <c r="F27" s="91"/>
      <c r="G27" s="91"/>
      <c r="H27" s="91"/>
      <c r="I27" s="91"/>
      <c r="J27" s="163"/>
    </row>
    <row r="28" spans="3:10" ht="12.75">
      <c r="C28" s="162"/>
      <c r="D28" s="91"/>
      <c r="E28" s="91"/>
      <c r="F28" s="91"/>
      <c r="G28" s="91"/>
      <c r="H28" s="91"/>
      <c r="I28" s="91"/>
      <c r="J28" s="163"/>
    </row>
    <row r="29" spans="3:10" ht="12.75">
      <c r="C29" s="162"/>
      <c r="D29" s="91"/>
      <c r="E29" s="91"/>
      <c r="F29" s="91"/>
      <c r="G29" s="91"/>
      <c r="H29" s="91"/>
      <c r="I29" s="91"/>
      <c r="J29" s="163"/>
    </row>
    <row r="30" spans="3:10" ht="12.75">
      <c r="C30" s="162"/>
      <c r="D30" s="91"/>
      <c r="E30" s="91"/>
      <c r="F30" s="91"/>
      <c r="G30" s="91"/>
      <c r="H30" s="91"/>
      <c r="I30" s="91"/>
      <c r="J30" s="163"/>
    </row>
    <row r="31" spans="3:10" ht="12.75">
      <c r="C31" s="162"/>
      <c r="D31" s="91"/>
      <c r="E31" s="91"/>
      <c r="F31" s="91"/>
      <c r="G31" s="91"/>
      <c r="H31" s="91"/>
      <c r="I31" s="91"/>
      <c r="J31" s="163"/>
    </row>
    <row r="32" spans="3:10" ht="12.75">
      <c r="C32" s="162"/>
      <c r="D32" s="91"/>
      <c r="E32" s="91"/>
      <c r="F32" s="91"/>
      <c r="G32" s="91"/>
      <c r="H32" s="91"/>
      <c r="I32" s="91"/>
      <c r="J32" s="163"/>
    </row>
    <row r="33" spans="3:10" ht="12.75">
      <c r="C33" s="162"/>
      <c r="D33" s="91"/>
      <c r="E33" s="91"/>
      <c r="F33" s="91"/>
      <c r="G33" s="91"/>
      <c r="H33" s="91"/>
      <c r="I33" s="91"/>
      <c r="J33" s="163"/>
    </row>
    <row r="34" spans="3:10" ht="12.75">
      <c r="C34" s="162"/>
      <c r="D34" s="91"/>
      <c r="E34" s="91"/>
      <c r="F34" s="91"/>
      <c r="G34" s="91"/>
      <c r="H34" s="91"/>
      <c r="I34" s="91"/>
      <c r="J34" s="163"/>
    </row>
    <row r="35" spans="3:10" ht="12.75">
      <c r="C35" s="162"/>
      <c r="D35" s="91"/>
      <c r="E35" s="91"/>
      <c r="F35" s="91"/>
      <c r="G35" s="91"/>
      <c r="H35" s="91"/>
      <c r="I35" s="91"/>
      <c r="J35" s="163"/>
    </row>
    <row r="36" spans="3:10" ht="12.75">
      <c r="C36" s="162"/>
      <c r="D36" s="91"/>
      <c r="E36" s="91"/>
      <c r="F36" s="91"/>
      <c r="G36" s="91"/>
      <c r="H36" s="91"/>
      <c r="I36" s="91"/>
      <c r="J36" s="163"/>
    </row>
    <row r="37" spans="3:10" ht="12.75">
      <c r="C37" s="162"/>
      <c r="D37" s="91"/>
      <c r="E37" s="91"/>
      <c r="F37" s="91"/>
      <c r="G37" s="91"/>
      <c r="H37" s="91"/>
      <c r="I37" s="91"/>
      <c r="J37" s="163"/>
    </row>
    <row r="38" spans="3:10" ht="12.75">
      <c r="C38" s="162"/>
      <c r="D38" s="91"/>
      <c r="E38" s="91"/>
      <c r="F38" s="91"/>
      <c r="G38" s="91"/>
      <c r="H38" s="91"/>
      <c r="I38" s="91"/>
      <c r="J38" s="163"/>
    </row>
    <row r="39" spans="3:10" ht="12.75">
      <c r="C39" s="162"/>
      <c r="D39" s="91"/>
      <c r="E39" s="91"/>
      <c r="F39" s="91"/>
      <c r="G39" s="91"/>
      <c r="H39" s="91"/>
      <c r="I39" s="91"/>
      <c r="J39" s="163"/>
    </row>
    <row r="40" spans="3:10" ht="12.75">
      <c r="C40" s="162" t="s">
        <v>10</v>
      </c>
      <c r="D40" s="91"/>
      <c r="E40" s="91"/>
      <c r="F40" s="91"/>
      <c r="G40" s="91"/>
      <c r="H40" s="91"/>
      <c r="I40" s="364"/>
      <c r="J40" s="365"/>
    </row>
    <row r="41" spans="3:10" ht="12.75">
      <c r="C41" s="162" t="s">
        <v>11</v>
      </c>
      <c r="D41" s="91"/>
      <c r="E41" s="91"/>
      <c r="F41" s="91"/>
      <c r="G41" s="91"/>
      <c r="H41" s="91"/>
      <c r="I41" s="364"/>
      <c r="J41" s="365"/>
    </row>
    <row r="42" spans="3:10" ht="12.75">
      <c r="C42" s="162" t="s">
        <v>12</v>
      </c>
      <c r="D42" s="91"/>
      <c r="E42" s="91"/>
      <c r="F42" s="91"/>
      <c r="G42" s="91"/>
      <c r="H42" s="91"/>
      <c r="I42" s="364"/>
      <c r="J42" s="365"/>
    </row>
    <row r="43" spans="3:10" ht="12.75">
      <c r="C43" s="162" t="s">
        <v>13</v>
      </c>
      <c r="D43" s="91"/>
      <c r="E43" s="91"/>
      <c r="F43" s="91"/>
      <c r="G43" s="91"/>
      <c r="H43" s="91"/>
      <c r="I43" s="364"/>
      <c r="J43" s="365"/>
    </row>
    <row r="44" spans="3:10" ht="12.75">
      <c r="C44" s="162"/>
      <c r="D44" s="91"/>
      <c r="E44" s="91"/>
      <c r="F44" s="91"/>
      <c r="G44" s="91"/>
      <c r="H44" s="91"/>
      <c r="I44" s="91"/>
      <c r="J44" s="163"/>
    </row>
    <row r="45" spans="3:10" ht="12.75">
      <c r="C45" s="162"/>
      <c r="D45" s="91"/>
      <c r="E45" s="91"/>
      <c r="F45" s="91"/>
      <c r="G45" s="91"/>
      <c r="H45" s="91"/>
      <c r="I45" s="91"/>
      <c r="J45" s="163"/>
    </row>
    <row r="46" spans="3:10" ht="12.75">
      <c r="C46" s="162" t="s">
        <v>14</v>
      </c>
      <c r="D46" s="91"/>
      <c r="E46" s="91"/>
      <c r="F46" s="91"/>
      <c r="G46" s="91"/>
      <c r="H46" s="91" t="s">
        <v>15</v>
      </c>
      <c r="I46" s="91" t="s">
        <v>630</v>
      </c>
      <c r="J46" s="163"/>
    </row>
    <row r="47" spans="3:10" ht="12.75">
      <c r="C47" s="162"/>
      <c r="D47" s="91"/>
      <c r="E47" s="91"/>
      <c r="F47" s="91"/>
      <c r="G47" s="91"/>
      <c r="H47" s="91" t="s">
        <v>16</v>
      </c>
      <c r="I47" s="91" t="s">
        <v>631</v>
      </c>
      <c r="J47" s="163"/>
    </row>
    <row r="48" spans="3:10" ht="12.75">
      <c r="C48" s="162"/>
      <c r="D48" s="91"/>
      <c r="E48" s="91"/>
      <c r="F48" s="91"/>
      <c r="G48" s="91"/>
      <c r="H48" s="91"/>
      <c r="I48" s="91"/>
      <c r="J48" s="163"/>
    </row>
    <row r="49" spans="3:10" ht="12.75">
      <c r="C49" s="162" t="s">
        <v>244</v>
      </c>
      <c r="D49" s="91"/>
      <c r="E49" s="91"/>
      <c r="F49" s="91"/>
      <c r="G49" s="91"/>
      <c r="H49" s="91"/>
      <c r="I49" s="364" t="s">
        <v>632</v>
      </c>
      <c r="J49" s="365"/>
    </row>
    <row r="50" spans="3:10" ht="12.75">
      <c r="C50" s="162"/>
      <c r="D50" s="91"/>
      <c r="E50" s="91"/>
      <c r="F50" s="91"/>
      <c r="G50" s="91"/>
      <c r="H50" s="91"/>
      <c r="I50" s="91"/>
      <c r="J50" s="163"/>
    </row>
    <row r="51" spans="3:10" ht="12.75">
      <c r="C51" s="162"/>
      <c r="D51" s="91"/>
      <c r="E51" s="91"/>
      <c r="F51" s="91"/>
      <c r="G51" s="91"/>
      <c r="H51" s="91"/>
      <c r="I51" s="91"/>
      <c r="J51" s="163"/>
    </row>
    <row r="52" spans="3:10" ht="12.75">
      <c r="C52" s="162"/>
      <c r="D52" s="91"/>
      <c r="E52" s="91"/>
      <c r="F52" s="91"/>
      <c r="G52" s="91"/>
      <c r="H52" s="91"/>
      <c r="I52" s="91"/>
      <c r="J52" s="163"/>
    </row>
    <row r="53" spans="3:10" ht="12.75">
      <c r="C53" s="162"/>
      <c r="D53" s="91"/>
      <c r="E53" s="91"/>
      <c r="F53" s="91"/>
      <c r="G53" s="91"/>
      <c r="H53" s="91"/>
      <c r="I53" s="91"/>
      <c r="J53" s="163"/>
    </row>
    <row r="54" spans="3:10" ht="13.5" thickBot="1">
      <c r="C54" s="167"/>
      <c r="D54" s="168"/>
      <c r="E54" s="168"/>
      <c r="F54" s="168"/>
      <c r="G54" s="168"/>
      <c r="H54" s="168"/>
      <c r="I54" s="168"/>
      <c r="J54" s="169"/>
    </row>
    <row r="55" spans="3:10" ht="12.75">
      <c r="C55" s="91"/>
      <c r="D55" s="91"/>
      <c r="E55" s="91"/>
      <c r="F55" s="91"/>
      <c r="G55" s="91"/>
      <c r="H55" s="91"/>
      <c r="I55" s="91"/>
      <c r="J55" s="91"/>
    </row>
  </sheetData>
  <sheetProtection/>
  <mergeCells count="14">
    <mergeCell ref="I43:J43"/>
    <mergeCell ref="I49:J49"/>
    <mergeCell ref="D19:I19"/>
    <mergeCell ref="I40:J40"/>
    <mergeCell ref="I41:J41"/>
    <mergeCell ref="I42:J42"/>
    <mergeCell ref="G3:I3"/>
    <mergeCell ref="G7:H7"/>
    <mergeCell ref="G8:H8"/>
    <mergeCell ref="F11:I11"/>
    <mergeCell ref="F10:J10"/>
    <mergeCell ref="G4:I4"/>
    <mergeCell ref="F5:I5"/>
    <mergeCell ref="H6:I6"/>
  </mergeCells>
  <printOptions/>
  <pageMargins left="0.75" right="0.75" top="0.83" bottom="0.94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B1">
      <selection activeCell="K6" sqref="K6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46" t="str">
        <f>'Kopertina '!G3</f>
        <v>ELCOAL</v>
      </c>
    </row>
    <row r="2" spans="1:8" ht="27" customHeight="1">
      <c r="A2" s="379" t="s">
        <v>162</v>
      </c>
      <c r="B2" s="379"/>
      <c r="C2" s="379"/>
      <c r="D2" s="379"/>
      <c r="E2" s="379"/>
      <c r="F2" s="379"/>
      <c r="G2" s="379"/>
      <c r="H2" s="4"/>
    </row>
    <row r="4" ht="13.5" thickBot="1">
      <c r="C4" s="3" t="s">
        <v>213</v>
      </c>
    </row>
    <row r="5" spans="2:9" ht="42" customHeight="1" thickBot="1">
      <c r="B5" s="33" t="s">
        <v>18</v>
      </c>
      <c r="C5" s="34" t="s">
        <v>200</v>
      </c>
      <c r="D5" s="35" t="s">
        <v>201</v>
      </c>
      <c r="E5" s="35" t="s">
        <v>202</v>
      </c>
      <c r="F5" s="35" t="s">
        <v>203</v>
      </c>
      <c r="G5" s="35" t="s">
        <v>212</v>
      </c>
      <c r="H5" s="35" t="s">
        <v>204</v>
      </c>
      <c r="I5" s="36" t="s">
        <v>177</v>
      </c>
    </row>
    <row r="6" spans="2:9" ht="33.75" customHeight="1" thickBot="1">
      <c r="B6" s="28" t="s">
        <v>25</v>
      </c>
      <c r="C6" s="37" t="s">
        <v>190</v>
      </c>
      <c r="D6" s="25"/>
      <c r="E6" s="25"/>
      <c r="F6" s="25"/>
      <c r="G6" s="25"/>
      <c r="H6" s="25"/>
      <c r="I6" s="26"/>
    </row>
    <row r="7" spans="2:9" ht="31.5" customHeight="1" thickBot="1">
      <c r="B7" s="28" t="s">
        <v>136</v>
      </c>
      <c r="C7" s="37" t="s">
        <v>205</v>
      </c>
      <c r="D7" s="25"/>
      <c r="E7" s="25"/>
      <c r="F7" s="25"/>
      <c r="G7" s="25"/>
      <c r="H7" s="25"/>
      <c r="I7" s="26"/>
    </row>
    <row r="8" spans="2:9" ht="30.75" customHeight="1">
      <c r="B8" s="28" t="s">
        <v>144</v>
      </c>
      <c r="C8" s="38" t="s">
        <v>179</v>
      </c>
      <c r="D8" s="23"/>
      <c r="E8" s="23"/>
      <c r="F8" s="23"/>
      <c r="G8" s="23"/>
      <c r="H8" s="23"/>
      <c r="I8" s="24"/>
    </row>
    <row r="9" spans="2:9" ht="29.25" customHeight="1">
      <c r="B9" s="28">
        <v>1</v>
      </c>
      <c r="C9" s="27" t="s">
        <v>206</v>
      </c>
      <c r="D9" s="7"/>
      <c r="E9" s="7"/>
      <c r="F9" s="7"/>
      <c r="G9" s="7"/>
      <c r="H9" s="7"/>
      <c r="I9" s="12"/>
    </row>
    <row r="10" spans="2:9" ht="29.25" customHeight="1">
      <c r="B10" s="28">
        <v>2</v>
      </c>
      <c r="C10" s="27" t="s">
        <v>207</v>
      </c>
      <c r="D10" s="7"/>
      <c r="E10" s="7"/>
      <c r="F10" s="7"/>
      <c r="G10" s="7"/>
      <c r="H10" s="7"/>
      <c r="I10" s="12"/>
    </row>
    <row r="11" spans="2:9" ht="28.5" customHeight="1">
      <c r="B11" s="28">
        <v>3</v>
      </c>
      <c r="C11" s="27" t="s">
        <v>208</v>
      </c>
      <c r="D11" s="7"/>
      <c r="E11" s="7"/>
      <c r="F11" s="7"/>
      <c r="G11" s="7"/>
      <c r="H11" s="7"/>
      <c r="I11" s="12"/>
    </row>
    <row r="12" spans="2:9" ht="30.75" customHeight="1" thickBot="1">
      <c r="B12" s="30">
        <v>4</v>
      </c>
      <c r="C12" s="21" t="s">
        <v>209</v>
      </c>
      <c r="D12" s="18"/>
      <c r="E12" s="18"/>
      <c r="F12" s="18"/>
      <c r="G12" s="18"/>
      <c r="H12" s="18"/>
      <c r="I12" s="19"/>
    </row>
    <row r="13" spans="2:9" ht="37.5" customHeight="1" thickBot="1">
      <c r="B13" s="32" t="s">
        <v>45</v>
      </c>
      <c r="C13" s="39" t="s">
        <v>190</v>
      </c>
      <c r="D13" s="25"/>
      <c r="E13" s="25"/>
      <c r="F13" s="25"/>
      <c r="G13" s="25"/>
      <c r="H13" s="25"/>
      <c r="I13" s="26"/>
    </row>
    <row r="14" spans="2:9" ht="33" customHeight="1">
      <c r="B14" s="31">
        <v>1</v>
      </c>
      <c r="C14" s="22" t="s">
        <v>206</v>
      </c>
      <c r="D14" s="23"/>
      <c r="E14" s="23"/>
      <c r="F14" s="23"/>
      <c r="G14" s="23"/>
      <c r="H14" s="23"/>
      <c r="I14" s="24"/>
    </row>
    <row r="15" spans="2:9" ht="28.5" customHeight="1">
      <c r="B15" s="28">
        <v>2</v>
      </c>
      <c r="C15" s="27" t="s">
        <v>207</v>
      </c>
      <c r="D15" s="7"/>
      <c r="E15" s="7"/>
      <c r="F15" s="7"/>
      <c r="G15" s="7"/>
      <c r="H15" s="7"/>
      <c r="I15" s="12"/>
    </row>
    <row r="16" spans="2:9" ht="31.5" customHeight="1">
      <c r="B16" s="28">
        <v>3</v>
      </c>
      <c r="C16" s="27" t="s">
        <v>210</v>
      </c>
      <c r="D16" s="7"/>
      <c r="E16" s="7"/>
      <c r="F16" s="7"/>
      <c r="G16" s="7"/>
      <c r="H16" s="7"/>
      <c r="I16" s="12"/>
    </row>
    <row r="17" spans="2:9" ht="24.75" customHeight="1">
      <c r="B17" s="28">
        <v>4</v>
      </c>
      <c r="C17" s="27" t="s">
        <v>211</v>
      </c>
      <c r="D17" s="7"/>
      <c r="E17" s="7"/>
      <c r="F17" s="7"/>
      <c r="G17" s="7"/>
      <c r="H17" s="7"/>
      <c r="I17" s="12"/>
    </row>
    <row r="18" spans="2:9" ht="36.75" customHeight="1" thickBot="1">
      <c r="B18" s="29" t="s">
        <v>81</v>
      </c>
      <c r="C18" s="40" t="s">
        <v>190</v>
      </c>
      <c r="D18" s="14"/>
      <c r="E18" s="14"/>
      <c r="F18" s="14"/>
      <c r="G18" s="14"/>
      <c r="H18" s="14"/>
      <c r="I18" s="15"/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140625" style="0" customWidth="1"/>
    <col min="4" max="4" width="16.140625" style="0" customWidth="1"/>
    <col min="7" max="7" width="17.28125" style="0" customWidth="1"/>
    <col min="8" max="8" width="9.140625" style="0" customWidth="1"/>
    <col min="9" max="9" width="14.7109375" style="0" customWidth="1"/>
    <col min="10" max="10" width="6.8515625" style="0" customWidth="1"/>
    <col min="11" max="11" width="5.140625" style="0" customWidth="1"/>
  </cols>
  <sheetData>
    <row r="1" spans="1:3" ht="14.25">
      <c r="A1" s="130"/>
      <c r="B1" t="s">
        <v>348</v>
      </c>
      <c r="C1" s="339"/>
    </row>
    <row r="2" spans="1:3" ht="14.25">
      <c r="A2" s="130"/>
      <c r="B2" t="s">
        <v>349</v>
      </c>
      <c r="C2" s="339"/>
    </row>
    <row r="3" spans="1:3" ht="14.25">
      <c r="A3" s="130"/>
      <c r="B3" t="s">
        <v>350</v>
      </c>
      <c r="C3" s="339"/>
    </row>
    <row r="5" ht="12.75">
      <c r="G5" s="129" t="s">
        <v>657</v>
      </c>
    </row>
    <row r="7" ht="12.75">
      <c r="D7" t="s">
        <v>482</v>
      </c>
    </row>
    <row r="9" spans="4:8" ht="12.75">
      <c r="D9" s="7" t="s">
        <v>483</v>
      </c>
      <c r="E9" s="7" t="s">
        <v>484</v>
      </c>
      <c r="F9" s="7" t="s">
        <v>485</v>
      </c>
      <c r="G9" s="7" t="s">
        <v>486</v>
      </c>
      <c r="H9" s="7" t="s">
        <v>487</v>
      </c>
    </row>
    <row r="10" ht="12.75">
      <c r="F10" t="s">
        <v>489</v>
      </c>
    </row>
    <row r="11" spans="4:8" ht="12.75">
      <c r="D11" s="7" t="s">
        <v>378</v>
      </c>
      <c r="E11" s="7" t="s">
        <v>488</v>
      </c>
      <c r="F11" s="7">
        <v>0.8</v>
      </c>
      <c r="G11" s="7" t="s">
        <v>490</v>
      </c>
      <c r="H11" s="7">
        <v>806987.48526</v>
      </c>
    </row>
    <row r="12" spans="4:8" ht="12.75">
      <c r="D12" s="7"/>
      <c r="E12" s="7"/>
      <c r="F12" s="7"/>
      <c r="G12" s="7"/>
      <c r="H12" s="7"/>
    </row>
    <row r="13" spans="4:8" ht="12.75">
      <c r="D13" s="7"/>
      <c r="E13" s="7"/>
      <c r="F13" s="7"/>
      <c r="G13" s="7"/>
      <c r="H13" s="7"/>
    </row>
    <row r="14" spans="4:8" ht="12.75">
      <c r="D14" s="7"/>
      <c r="E14" s="7"/>
      <c r="F14" s="7"/>
      <c r="G14" s="7"/>
      <c r="H14" s="7"/>
    </row>
    <row r="15" spans="4:8" ht="12.75">
      <c r="D15" s="7"/>
      <c r="E15" s="7"/>
      <c r="F15" s="7"/>
      <c r="G15" s="7"/>
      <c r="H15" s="7"/>
    </row>
    <row r="16" spans="4:8" ht="12.75">
      <c r="D16" s="7"/>
      <c r="E16" s="7"/>
      <c r="F16" s="7"/>
      <c r="G16" s="7"/>
      <c r="H16" s="7"/>
    </row>
    <row r="17" spans="4:8" ht="12.75">
      <c r="D17" s="7"/>
      <c r="E17" s="7"/>
      <c r="F17" s="7"/>
      <c r="G17" s="7"/>
      <c r="H17" s="7"/>
    </row>
    <row r="18" spans="4:8" ht="12.75">
      <c r="D18" s="7"/>
      <c r="E18" s="7"/>
      <c r="F18" s="7"/>
      <c r="G18" s="7"/>
      <c r="H18" s="7"/>
    </row>
    <row r="19" spans="4:8" ht="12.75">
      <c r="D19" s="7"/>
      <c r="E19" s="7"/>
      <c r="F19" s="7"/>
      <c r="G19" s="7"/>
      <c r="H19" s="7"/>
    </row>
    <row r="20" spans="4:8" ht="12.75">
      <c r="D20" s="7"/>
      <c r="E20" s="7"/>
      <c r="F20" s="7"/>
      <c r="G20" s="7"/>
      <c r="H20" s="7"/>
    </row>
    <row r="21" spans="4:8" ht="12.75">
      <c r="D21" s="7"/>
      <c r="E21" s="7"/>
      <c r="F21" s="7"/>
      <c r="G21" s="7"/>
      <c r="H21" s="7"/>
    </row>
    <row r="22" spans="4:8" ht="12.75">
      <c r="D22" s="7"/>
      <c r="E22" s="7"/>
      <c r="F22" s="7"/>
      <c r="G22" s="7"/>
      <c r="H22" s="7"/>
    </row>
    <row r="23" spans="4:8" ht="12.75">
      <c r="D23" s="7"/>
      <c r="E23" s="7"/>
      <c r="F23" s="7"/>
      <c r="G23" s="7"/>
      <c r="H23" s="7"/>
    </row>
    <row r="24" spans="4:8" ht="12.75">
      <c r="D24" s="7"/>
      <c r="E24" s="7"/>
      <c r="F24" s="7"/>
      <c r="G24" s="7"/>
      <c r="H24" s="7"/>
    </row>
    <row r="25" spans="4:9" ht="12.75">
      <c r="D25" s="7" t="s">
        <v>491</v>
      </c>
      <c r="E25" s="7"/>
      <c r="F25" s="7"/>
      <c r="G25" s="7"/>
      <c r="H25" s="7">
        <f>SUM(H11:H24)</f>
        <v>806987.48526</v>
      </c>
      <c r="I25" s="90"/>
    </row>
    <row r="28" spans="5:7" ht="15.75">
      <c r="E28" s="156" t="s">
        <v>396</v>
      </c>
      <c r="F28" s="156"/>
      <c r="G28" s="156"/>
    </row>
    <row r="29" spans="6:8" ht="12.75">
      <c r="F29" s="338" t="s">
        <v>366</v>
      </c>
      <c r="G29" s="338"/>
      <c r="H29" s="338"/>
    </row>
  </sheetData>
  <sheetProtection/>
  <printOptions/>
  <pageMargins left="0.25" right="0.25" top="0.25" bottom="0.25" header="0.25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160"/>
  <sheetViews>
    <sheetView zoomScalePageLayoutView="0" workbookViewId="0" topLeftCell="A1">
      <selection activeCell="O8" sqref="O8"/>
    </sheetView>
  </sheetViews>
  <sheetFormatPr defaultColWidth="9.140625" defaultRowHeight="12" customHeight="1"/>
  <cols>
    <col min="8" max="8" width="11.140625" style="0" customWidth="1"/>
    <col min="12" max="12" width="6.28125" style="0" customWidth="1"/>
    <col min="14" max="14" width="31.28125" style="0" customWidth="1"/>
    <col min="15" max="15" width="15.421875" style="0" customWidth="1"/>
  </cols>
  <sheetData>
    <row r="2" spans="13:14" ht="12" customHeight="1">
      <c r="M2" s="77" t="s">
        <v>398</v>
      </c>
      <c r="N2" t="s">
        <v>397</v>
      </c>
    </row>
    <row r="3" spans="13:14" ht="12" customHeight="1">
      <c r="M3" s="77" t="s">
        <v>399</v>
      </c>
      <c r="N3" t="s">
        <v>349</v>
      </c>
    </row>
    <row r="4" spans="3:15" ht="12" customHeight="1">
      <c r="C4" s="76" t="s">
        <v>382</v>
      </c>
      <c r="D4" t="s">
        <v>397</v>
      </c>
      <c r="M4" s="77"/>
      <c r="O4" s="3" t="s">
        <v>400</v>
      </c>
    </row>
    <row r="5" spans="3:15" ht="12" customHeight="1">
      <c r="C5" s="77" t="s">
        <v>383</v>
      </c>
      <c r="D5" t="s">
        <v>349</v>
      </c>
      <c r="L5" s="7"/>
      <c r="M5" s="7"/>
      <c r="N5" s="17" t="s">
        <v>401</v>
      </c>
      <c r="O5" s="17" t="s">
        <v>402</v>
      </c>
    </row>
    <row r="6" spans="3:15" ht="12" customHeight="1">
      <c r="C6" s="77"/>
      <c r="L6" s="7">
        <v>1</v>
      </c>
      <c r="M6" s="17" t="s">
        <v>403</v>
      </c>
      <c r="N6" s="100" t="s">
        <v>404</v>
      </c>
      <c r="O6" s="100"/>
    </row>
    <row r="7" spans="3:15" ht="12" customHeight="1">
      <c r="C7" s="380" t="s">
        <v>521</v>
      </c>
      <c r="D7" s="380"/>
      <c r="E7" s="380"/>
      <c r="F7" s="380"/>
      <c r="G7" s="380"/>
      <c r="H7" s="380"/>
      <c r="L7" s="7">
        <v>2</v>
      </c>
      <c r="M7" s="17" t="s">
        <v>403</v>
      </c>
      <c r="N7" s="100" t="s">
        <v>405</v>
      </c>
      <c r="O7" s="7"/>
    </row>
    <row r="8" spans="12:15" ht="12" customHeight="1">
      <c r="L8" s="7">
        <v>3</v>
      </c>
      <c r="M8" s="17" t="s">
        <v>403</v>
      </c>
      <c r="N8" s="100" t="s">
        <v>406</v>
      </c>
      <c r="O8" s="56">
        <v>12327</v>
      </c>
    </row>
    <row r="9" spans="2:15" ht="12" customHeight="1">
      <c r="B9" s="381" t="s">
        <v>18</v>
      </c>
      <c r="C9" s="383" t="s">
        <v>200</v>
      </c>
      <c r="D9" s="381" t="s">
        <v>384</v>
      </c>
      <c r="E9" s="78" t="s">
        <v>385</v>
      </c>
      <c r="F9" s="381" t="s">
        <v>386</v>
      </c>
      <c r="G9" s="381" t="s">
        <v>387</v>
      </c>
      <c r="H9" s="78" t="s">
        <v>385</v>
      </c>
      <c r="L9" s="7">
        <v>4</v>
      </c>
      <c r="M9" s="17" t="s">
        <v>403</v>
      </c>
      <c r="N9" s="100" t="s">
        <v>407</v>
      </c>
      <c r="O9" s="7"/>
    </row>
    <row r="10" spans="2:15" ht="12" customHeight="1">
      <c r="B10" s="382"/>
      <c r="C10" s="384"/>
      <c r="D10" s="382"/>
      <c r="E10" s="79">
        <v>41640</v>
      </c>
      <c r="F10" s="382"/>
      <c r="G10" s="382"/>
      <c r="H10" s="79">
        <v>42004</v>
      </c>
      <c r="L10" s="7">
        <v>5</v>
      </c>
      <c r="M10" s="17" t="s">
        <v>403</v>
      </c>
      <c r="N10" s="100" t="s">
        <v>408</v>
      </c>
      <c r="O10" s="7"/>
    </row>
    <row r="11" spans="2:15" ht="12" customHeight="1">
      <c r="B11" s="80">
        <v>1</v>
      </c>
      <c r="C11" s="81" t="s">
        <v>388</v>
      </c>
      <c r="D11" s="80"/>
      <c r="E11" s="82">
        <v>0</v>
      </c>
      <c r="F11" s="82"/>
      <c r="G11" s="82"/>
      <c r="H11" s="82">
        <f>E11+F11</f>
        <v>0</v>
      </c>
      <c r="L11" s="7">
        <v>6</v>
      </c>
      <c r="M11" s="17" t="s">
        <v>403</v>
      </c>
      <c r="N11" s="100" t="s">
        <v>409</v>
      </c>
      <c r="O11" s="7"/>
    </row>
    <row r="12" spans="2:15" ht="12" customHeight="1">
      <c r="B12" s="80">
        <v>2</v>
      </c>
      <c r="C12" s="81" t="s">
        <v>389</v>
      </c>
      <c r="D12" s="80"/>
      <c r="E12" s="82">
        <v>433</v>
      </c>
      <c r="F12" s="82"/>
      <c r="G12" s="82"/>
      <c r="H12" s="82">
        <f aca="true" t="shared" si="0" ref="H12:H20">E12+F12</f>
        <v>433</v>
      </c>
      <c r="L12" s="7">
        <v>7</v>
      </c>
      <c r="M12" s="17" t="s">
        <v>403</v>
      </c>
      <c r="N12" s="100" t="s">
        <v>410</v>
      </c>
      <c r="O12" s="7"/>
    </row>
    <row r="13" spans="2:15" ht="12" customHeight="1">
      <c r="B13" s="80">
        <v>3</v>
      </c>
      <c r="C13" s="83" t="s">
        <v>390</v>
      </c>
      <c r="D13" s="80"/>
      <c r="E13" s="82">
        <v>4120</v>
      </c>
      <c r="F13" s="48"/>
      <c r="G13" s="82"/>
      <c r="H13" s="82">
        <f t="shared" si="0"/>
        <v>4120</v>
      </c>
      <c r="L13" s="7">
        <v>8</v>
      </c>
      <c r="M13" s="17" t="s">
        <v>403</v>
      </c>
      <c r="N13" s="100" t="s">
        <v>411</v>
      </c>
      <c r="O13" s="7"/>
    </row>
    <row r="14" spans="2:15" ht="12" customHeight="1">
      <c r="B14" s="80">
        <v>4</v>
      </c>
      <c r="C14" s="83" t="s">
        <v>391</v>
      </c>
      <c r="D14" s="80"/>
      <c r="E14" s="82">
        <v>928</v>
      </c>
      <c r="F14" s="82"/>
      <c r="G14" s="82"/>
      <c r="H14" s="82">
        <f t="shared" si="0"/>
        <v>928</v>
      </c>
      <c r="L14" s="17" t="s">
        <v>25</v>
      </c>
      <c r="M14" s="17"/>
      <c r="N14" s="17" t="s">
        <v>412</v>
      </c>
      <c r="O14" s="58">
        <f>O8</f>
        <v>12327</v>
      </c>
    </row>
    <row r="15" spans="2:15" ht="12" customHeight="1">
      <c r="B15" s="80">
        <v>5</v>
      </c>
      <c r="C15" s="83" t="s">
        <v>392</v>
      </c>
      <c r="D15" s="80"/>
      <c r="E15" s="82">
        <v>0</v>
      </c>
      <c r="F15" s="17"/>
      <c r="G15" s="82"/>
      <c r="H15" s="82">
        <f t="shared" si="0"/>
        <v>0</v>
      </c>
      <c r="L15" s="7">
        <v>9</v>
      </c>
      <c r="M15" s="17" t="s">
        <v>413</v>
      </c>
      <c r="N15" s="100" t="s">
        <v>414</v>
      </c>
      <c r="O15" s="7"/>
    </row>
    <row r="16" spans="2:15" ht="12" customHeight="1">
      <c r="B16" s="80">
        <v>1</v>
      </c>
      <c r="C16" s="83" t="s">
        <v>393</v>
      </c>
      <c r="D16" s="80"/>
      <c r="E16" s="82">
        <v>52</v>
      </c>
      <c r="F16" s="82"/>
      <c r="G16" s="82"/>
      <c r="H16" s="82">
        <f t="shared" si="0"/>
        <v>52</v>
      </c>
      <c r="L16" s="7">
        <v>10</v>
      </c>
      <c r="M16" s="17" t="s">
        <v>413</v>
      </c>
      <c r="N16" s="100" t="s">
        <v>415</v>
      </c>
      <c r="O16" s="100"/>
    </row>
    <row r="17" spans="2:15" ht="12" customHeight="1">
      <c r="B17" s="80">
        <v>2</v>
      </c>
      <c r="C17" s="7"/>
      <c r="D17" s="80"/>
      <c r="E17" s="82">
        <v>0</v>
      </c>
      <c r="F17" s="82"/>
      <c r="G17" s="82"/>
      <c r="H17" s="82">
        <f t="shared" si="0"/>
        <v>0</v>
      </c>
      <c r="L17" s="7">
        <v>11</v>
      </c>
      <c r="M17" s="17" t="s">
        <v>413</v>
      </c>
      <c r="N17" s="100" t="s">
        <v>416</v>
      </c>
      <c r="O17" s="7"/>
    </row>
    <row r="18" spans="2:15" ht="12" customHeight="1">
      <c r="B18" s="80">
        <v>3</v>
      </c>
      <c r="C18" s="7"/>
      <c r="D18" s="80"/>
      <c r="E18" s="82">
        <v>0</v>
      </c>
      <c r="F18" s="82"/>
      <c r="G18" s="82"/>
      <c r="H18" s="82">
        <f t="shared" si="0"/>
        <v>0</v>
      </c>
      <c r="L18" s="17" t="s">
        <v>45</v>
      </c>
      <c r="M18" s="17"/>
      <c r="N18" s="17" t="s">
        <v>417</v>
      </c>
      <c r="O18" s="17"/>
    </row>
    <row r="19" spans="2:15" ht="12" customHeight="1" thickBot="1">
      <c r="B19" s="84">
        <v>4</v>
      </c>
      <c r="C19" s="18"/>
      <c r="D19" s="84"/>
      <c r="E19" s="82">
        <v>0</v>
      </c>
      <c r="F19" s="85"/>
      <c r="G19" s="85"/>
      <c r="H19" s="82">
        <f t="shared" si="0"/>
        <v>0</v>
      </c>
      <c r="L19" s="7">
        <v>12</v>
      </c>
      <c r="M19" s="17" t="s">
        <v>418</v>
      </c>
      <c r="N19" s="100" t="s">
        <v>419</v>
      </c>
      <c r="O19" s="7"/>
    </row>
    <row r="20" spans="2:15" ht="12" customHeight="1" thickBot="1">
      <c r="B20" s="86"/>
      <c r="C20" s="87" t="s">
        <v>394</v>
      </c>
      <c r="D20" s="88"/>
      <c r="E20" s="89">
        <v>5533</v>
      </c>
      <c r="F20" s="89"/>
      <c r="G20" s="89"/>
      <c r="H20" s="82">
        <f t="shared" si="0"/>
        <v>5533</v>
      </c>
      <c r="J20" s="90"/>
      <c r="L20" s="7">
        <v>13</v>
      </c>
      <c r="M20" s="17" t="s">
        <v>418</v>
      </c>
      <c r="N20" s="17" t="s">
        <v>420</v>
      </c>
      <c r="O20" s="7"/>
    </row>
    <row r="21" spans="12:15" ht="12" customHeight="1">
      <c r="L21" s="7">
        <v>14</v>
      </c>
      <c r="M21" s="17" t="s">
        <v>418</v>
      </c>
      <c r="N21" s="100" t="s">
        <v>421</v>
      </c>
      <c r="O21" s="7"/>
    </row>
    <row r="22" spans="12:15" ht="12" customHeight="1">
      <c r="L22" s="7">
        <v>15</v>
      </c>
      <c r="M22" s="17" t="s">
        <v>418</v>
      </c>
      <c r="N22" s="100" t="s">
        <v>422</v>
      </c>
      <c r="O22" s="7"/>
    </row>
    <row r="23" spans="3:15" ht="12" customHeight="1">
      <c r="C23" s="380" t="s">
        <v>658</v>
      </c>
      <c r="D23" s="380"/>
      <c r="E23" s="380"/>
      <c r="F23" s="380"/>
      <c r="G23" s="380"/>
      <c r="H23" s="380"/>
      <c r="L23" s="7">
        <v>16</v>
      </c>
      <c r="M23" s="17" t="s">
        <v>418</v>
      </c>
      <c r="N23" s="100" t="s">
        <v>423</v>
      </c>
      <c r="O23" s="7"/>
    </row>
    <row r="24" spans="12:15" ht="12" customHeight="1">
      <c r="L24" s="7">
        <v>17</v>
      </c>
      <c r="M24" s="17" t="s">
        <v>418</v>
      </c>
      <c r="N24" s="100" t="s">
        <v>424</v>
      </c>
      <c r="O24" s="7"/>
    </row>
    <row r="25" spans="2:15" ht="12" customHeight="1">
      <c r="B25" s="381" t="s">
        <v>18</v>
      </c>
      <c r="C25" s="383" t="s">
        <v>200</v>
      </c>
      <c r="D25" s="381" t="s">
        <v>384</v>
      </c>
      <c r="E25" s="78" t="s">
        <v>385</v>
      </c>
      <c r="F25" s="381" t="s">
        <v>386</v>
      </c>
      <c r="G25" s="381" t="s">
        <v>387</v>
      </c>
      <c r="H25" s="78" t="s">
        <v>385</v>
      </c>
      <c r="L25" s="7">
        <v>18</v>
      </c>
      <c r="M25" s="17" t="s">
        <v>418</v>
      </c>
      <c r="N25" s="100" t="s">
        <v>425</v>
      </c>
      <c r="O25" s="7"/>
    </row>
    <row r="26" spans="2:15" ht="12" customHeight="1">
      <c r="B26" s="382"/>
      <c r="C26" s="384"/>
      <c r="D26" s="382"/>
      <c r="E26" s="79">
        <v>41640</v>
      </c>
      <c r="F26" s="382"/>
      <c r="G26" s="382"/>
      <c r="H26" s="79">
        <v>42004</v>
      </c>
      <c r="L26" s="7">
        <v>19</v>
      </c>
      <c r="M26" s="17" t="s">
        <v>418</v>
      </c>
      <c r="N26" s="100" t="s">
        <v>426</v>
      </c>
      <c r="O26" s="7"/>
    </row>
    <row r="27" spans="2:15" ht="21.75" customHeight="1">
      <c r="B27" s="80">
        <v>1</v>
      </c>
      <c r="C27" s="81" t="s">
        <v>388</v>
      </c>
      <c r="D27" s="80"/>
      <c r="E27" s="82">
        <v>0</v>
      </c>
      <c r="F27" s="82"/>
      <c r="G27" s="82"/>
      <c r="H27" s="82">
        <f>E27+F27-G27</f>
        <v>0</v>
      </c>
      <c r="L27" s="17" t="s">
        <v>81</v>
      </c>
      <c r="M27" s="17"/>
      <c r="N27" s="17" t="s">
        <v>427</v>
      </c>
      <c r="O27" s="7">
        <f>O26</f>
        <v>0</v>
      </c>
    </row>
    <row r="28" spans="2:15" ht="12" customHeight="1">
      <c r="B28" s="80">
        <v>2</v>
      </c>
      <c r="C28" s="81" t="s">
        <v>389</v>
      </c>
      <c r="D28" s="80"/>
      <c r="E28" s="82">
        <v>48</v>
      </c>
      <c r="F28" s="82">
        <v>5</v>
      </c>
      <c r="G28" s="82"/>
      <c r="H28" s="82">
        <f aca="true" t="shared" si="1" ref="H28:H36">E28+F28-G28</f>
        <v>53</v>
      </c>
      <c r="L28" s="7">
        <v>20</v>
      </c>
      <c r="M28" s="17" t="s">
        <v>428</v>
      </c>
      <c r="N28" s="100" t="s">
        <v>429</v>
      </c>
      <c r="O28" s="7"/>
    </row>
    <row r="29" spans="2:15" ht="12" customHeight="1">
      <c r="B29" s="80">
        <v>3</v>
      </c>
      <c r="C29" s="83" t="s">
        <v>395</v>
      </c>
      <c r="D29" s="80"/>
      <c r="E29" s="82">
        <v>2304</v>
      </c>
      <c r="F29" s="82">
        <v>91</v>
      </c>
      <c r="G29" s="82"/>
      <c r="H29" s="82">
        <f t="shared" si="1"/>
        <v>2395</v>
      </c>
      <c r="L29" s="7">
        <v>21</v>
      </c>
      <c r="M29" s="17" t="s">
        <v>428</v>
      </c>
      <c r="N29" s="100" t="s">
        <v>430</v>
      </c>
      <c r="O29" s="100"/>
    </row>
    <row r="30" spans="2:15" ht="12" customHeight="1">
      <c r="B30" s="80">
        <v>4</v>
      </c>
      <c r="C30" s="83" t="s">
        <v>391</v>
      </c>
      <c r="D30" s="80"/>
      <c r="E30" s="82">
        <v>85</v>
      </c>
      <c r="F30" s="82">
        <v>42</v>
      </c>
      <c r="G30" s="82"/>
      <c r="H30" s="82">
        <f t="shared" si="1"/>
        <v>127</v>
      </c>
      <c r="L30" s="7">
        <v>22</v>
      </c>
      <c r="M30" s="17" t="s">
        <v>428</v>
      </c>
      <c r="N30" s="100" t="s">
        <v>431</v>
      </c>
      <c r="O30" s="100"/>
    </row>
    <row r="31" spans="2:15" ht="12" customHeight="1">
      <c r="B31" s="80">
        <v>5</v>
      </c>
      <c r="C31" s="83" t="s">
        <v>392</v>
      </c>
      <c r="D31" s="80"/>
      <c r="E31" s="82">
        <v>0</v>
      </c>
      <c r="F31" s="82"/>
      <c r="G31" s="82"/>
      <c r="H31" s="82">
        <f t="shared" si="1"/>
        <v>0</v>
      </c>
      <c r="L31" s="7">
        <v>23</v>
      </c>
      <c r="M31" s="17" t="s">
        <v>428</v>
      </c>
      <c r="N31" s="100" t="s">
        <v>432</v>
      </c>
      <c r="O31" s="7"/>
    </row>
    <row r="32" spans="2:15" ht="12" customHeight="1">
      <c r="B32" s="80">
        <v>1</v>
      </c>
      <c r="C32" s="83" t="s">
        <v>393</v>
      </c>
      <c r="D32" s="80"/>
      <c r="E32" s="82">
        <v>28</v>
      </c>
      <c r="F32" s="82">
        <v>3</v>
      </c>
      <c r="G32" s="82"/>
      <c r="H32" s="82">
        <f t="shared" si="1"/>
        <v>31</v>
      </c>
      <c r="L32" s="17" t="s">
        <v>340</v>
      </c>
      <c r="M32" s="17"/>
      <c r="N32" s="17" t="s">
        <v>433</v>
      </c>
      <c r="O32" s="7"/>
    </row>
    <row r="33" spans="2:15" ht="12" customHeight="1">
      <c r="B33" s="80">
        <v>2</v>
      </c>
      <c r="C33" s="7"/>
      <c r="D33" s="80"/>
      <c r="E33" s="82">
        <v>0</v>
      </c>
      <c r="F33" s="82"/>
      <c r="G33" s="82"/>
      <c r="H33" s="82">
        <f t="shared" si="1"/>
        <v>0</v>
      </c>
      <c r="L33" s="7">
        <v>24</v>
      </c>
      <c r="M33" s="17" t="s">
        <v>434</v>
      </c>
      <c r="N33" s="100" t="s">
        <v>435</v>
      </c>
      <c r="O33" s="7"/>
    </row>
    <row r="34" spans="2:15" ht="12" customHeight="1">
      <c r="B34" s="80">
        <v>3</v>
      </c>
      <c r="C34" s="7"/>
      <c r="D34" s="80"/>
      <c r="E34" s="82">
        <v>0</v>
      </c>
      <c r="F34" s="82"/>
      <c r="G34" s="82"/>
      <c r="H34" s="82">
        <f t="shared" si="1"/>
        <v>0</v>
      </c>
      <c r="L34" s="7">
        <v>25</v>
      </c>
      <c r="M34" s="17" t="s">
        <v>434</v>
      </c>
      <c r="N34" s="100" t="s">
        <v>436</v>
      </c>
      <c r="O34" s="7"/>
    </row>
    <row r="35" spans="2:15" ht="12" customHeight="1" thickBot="1">
      <c r="B35" s="84">
        <v>4</v>
      </c>
      <c r="C35" s="18"/>
      <c r="D35" s="84"/>
      <c r="E35" s="85">
        <v>0</v>
      </c>
      <c r="F35" s="85"/>
      <c r="G35" s="85"/>
      <c r="H35" s="82">
        <f t="shared" si="1"/>
        <v>0</v>
      </c>
      <c r="L35" s="7">
        <v>26</v>
      </c>
      <c r="M35" s="17" t="s">
        <v>434</v>
      </c>
      <c r="N35" s="100" t="s">
        <v>437</v>
      </c>
      <c r="O35" s="7"/>
    </row>
    <row r="36" spans="2:15" ht="12" customHeight="1" thickBot="1">
      <c r="B36" s="86"/>
      <c r="C36" s="87" t="s">
        <v>394</v>
      </c>
      <c r="D36" s="88"/>
      <c r="E36" s="89">
        <v>2465</v>
      </c>
      <c r="F36" s="89">
        <f>SUM(F27:F35)</f>
        <v>141</v>
      </c>
      <c r="G36" s="89"/>
      <c r="H36" s="82">
        <f t="shared" si="1"/>
        <v>2606</v>
      </c>
      <c r="L36" s="7">
        <v>27</v>
      </c>
      <c r="M36" s="17" t="s">
        <v>434</v>
      </c>
      <c r="N36" s="100" t="s">
        <v>438</v>
      </c>
      <c r="O36" s="7"/>
    </row>
    <row r="37" spans="8:15" ht="12" customHeight="1">
      <c r="H37" s="48"/>
      <c r="L37" s="7">
        <v>28</v>
      </c>
      <c r="M37" s="17" t="s">
        <v>434</v>
      </c>
      <c r="N37" s="100" t="s">
        <v>439</v>
      </c>
      <c r="O37" s="100"/>
    </row>
    <row r="38" spans="3:15" ht="12" customHeight="1">
      <c r="C38" s="151" t="s">
        <v>659</v>
      </c>
      <c r="D38" s="151"/>
      <c r="E38" s="151"/>
      <c r="F38" s="151"/>
      <c r="G38" s="151"/>
      <c r="H38" s="151"/>
      <c r="L38" s="7">
        <v>29</v>
      </c>
      <c r="M38" s="17" t="s">
        <v>434</v>
      </c>
      <c r="N38" s="101" t="s">
        <v>440</v>
      </c>
      <c r="O38" s="7"/>
    </row>
    <row r="39" spans="12:15" ht="12" customHeight="1">
      <c r="L39" s="7">
        <v>30</v>
      </c>
      <c r="M39" s="17" t="s">
        <v>434</v>
      </c>
      <c r="N39" s="100" t="s">
        <v>441</v>
      </c>
      <c r="O39" s="7"/>
    </row>
    <row r="40" spans="2:15" ht="12" customHeight="1">
      <c r="B40" s="152" t="s">
        <v>18</v>
      </c>
      <c r="C40" s="154" t="s">
        <v>200</v>
      </c>
      <c r="D40" s="152" t="s">
        <v>384</v>
      </c>
      <c r="E40" s="78" t="s">
        <v>385</v>
      </c>
      <c r="F40" s="381" t="s">
        <v>386</v>
      </c>
      <c r="G40" s="381" t="s">
        <v>387</v>
      </c>
      <c r="H40" s="78" t="s">
        <v>385</v>
      </c>
      <c r="L40" s="7">
        <v>31</v>
      </c>
      <c r="M40" s="17" t="s">
        <v>434</v>
      </c>
      <c r="N40" s="100" t="s">
        <v>442</v>
      </c>
      <c r="O40" s="7"/>
    </row>
    <row r="41" spans="2:15" ht="12" customHeight="1">
      <c r="B41" s="153"/>
      <c r="C41" s="155"/>
      <c r="D41" s="153"/>
      <c r="E41" s="79">
        <v>41640</v>
      </c>
      <c r="F41" s="382"/>
      <c r="G41" s="382"/>
      <c r="H41" s="79">
        <v>42004</v>
      </c>
      <c r="L41" s="7">
        <v>32</v>
      </c>
      <c r="M41" s="17" t="s">
        <v>434</v>
      </c>
      <c r="N41" s="100" t="s">
        <v>443</v>
      </c>
      <c r="O41" s="7"/>
    </row>
    <row r="42" spans="2:15" ht="12" customHeight="1">
      <c r="B42" s="80">
        <v>1</v>
      </c>
      <c r="C42" s="81" t="s">
        <v>388</v>
      </c>
      <c r="D42" s="80"/>
      <c r="E42" s="82">
        <v>0</v>
      </c>
      <c r="F42" s="82"/>
      <c r="G42" s="82">
        <v>5</v>
      </c>
      <c r="H42" s="82">
        <f>E42+F42-G42</f>
        <v>-5</v>
      </c>
      <c r="L42" s="7">
        <v>33</v>
      </c>
      <c r="M42" s="17" t="s">
        <v>434</v>
      </c>
      <c r="N42" s="100" t="s">
        <v>444</v>
      </c>
      <c r="O42" s="7"/>
    </row>
    <row r="43" spans="2:15" ht="12" customHeight="1">
      <c r="B43" s="80">
        <v>2</v>
      </c>
      <c r="C43" s="83" t="s">
        <v>389</v>
      </c>
      <c r="D43" s="80"/>
      <c r="E43" s="82">
        <v>385</v>
      </c>
      <c r="F43" s="82"/>
      <c r="G43" s="82">
        <v>91</v>
      </c>
      <c r="H43" s="82">
        <f>E43-G43</f>
        <v>294</v>
      </c>
      <c r="L43" s="74">
        <v>34</v>
      </c>
      <c r="M43" s="17" t="s">
        <v>434</v>
      </c>
      <c r="N43" s="100" t="s">
        <v>445</v>
      </c>
      <c r="O43" s="7"/>
    </row>
    <row r="44" spans="2:14" ht="12" customHeight="1">
      <c r="B44" s="80">
        <v>3</v>
      </c>
      <c r="C44" s="83" t="s">
        <v>395</v>
      </c>
      <c r="D44" s="80"/>
      <c r="E44" s="82">
        <v>1816</v>
      </c>
      <c r="F44" s="48"/>
      <c r="G44" s="82">
        <v>42</v>
      </c>
      <c r="H44" s="82">
        <f aca="true" t="shared" si="2" ref="H44:H49">E44-G44</f>
        <v>1774</v>
      </c>
      <c r="L44" s="17" t="s">
        <v>446</v>
      </c>
      <c r="M44" s="7"/>
      <c r="N44" s="17" t="s">
        <v>447</v>
      </c>
    </row>
    <row r="45" spans="2:15" ht="12" customHeight="1">
      <c r="B45" s="80">
        <v>4</v>
      </c>
      <c r="C45" s="83" t="s">
        <v>391</v>
      </c>
      <c r="D45" s="80"/>
      <c r="E45" s="82">
        <v>843</v>
      </c>
      <c r="F45" s="82"/>
      <c r="G45" s="82"/>
      <c r="H45" s="82">
        <f t="shared" si="2"/>
        <v>843</v>
      </c>
      <c r="L45" s="7"/>
      <c r="M45" s="7"/>
      <c r="N45" s="17" t="s">
        <v>448</v>
      </c>
      <c r="O45" s="17">
        <f>O27+O14</f>
        <v>12327</v>
      </c>
    </row>
    <row r="46" spans="2:15" ht="12" customHeight="1">
      <c r="B46" s="80">
        <v>5</v>
      </c>
      <c r="C46" s="83" t="s">
        <v>392</v>
      </c>
      <c r="D46" s="80"/>
      <c r="E46" s="82">
        <v>0</v>
      </c>
      <c r="F46" s="82"/>
      <c r="G46" s="82">
        <v>3</v>
      </c>
      <c r="H46" s="82">
        <f t="shared" si="2"/>
        <v>-3</v>
      </c>
      <c r="M46" s="42" t="s">
        <v>449</v>
      </c>
      <c r="N46" s="18"/>
      <c r="O46" s="17" t="s">
        <v>450</v>
      </c>
    </row>
    <row r="47" spans="2:15" ht="12" customHeight="1">
      <c r="B47" s="80">
        <v>1</v>
      </c>
      <c r="C47" s="83" t="s">
        <v>393</v>
      </c>
      <c r="D47" s="80"/>
      <c r="E47">
        <v>24</v>
      </c>
      <c r="F47" s="82"/>
      <c r="G47" s="82"/>
      <c r="H47" s="82">
        <f t="shared" si="2"/>
        <v>24</v>
      </c>
      <c r="M47" s="102"/>
      <c r="N47" s="27"/>
      <c r="O47" s="27"/>
    </row>
    <row r="48" spans="2:15" ht="12" customHeight="1">
      <c r="B48" s="80">
        <v>2</v>
      </c>
      <c r="C48" s="83"/>
      <c r="D48" s="80"/>
      <c r="E48" s="82">
        <v>0</v>
      </c>
      <c r="F48" s="82"/>
      <c r="G48" s="82"/>
      <c r="H48" s="82">
        <f t="shared" si="2"/>
        <v>0</v>
      </c>
      <c r="M48" s="23" t="s">
        <v>522</v>
      </c>
      <c r="N48" s="23"/>
      <c r="O48" s="7">
        <v>0</v>
      </c>
    </row>
    <row r="49" spans="2:15" ht="12" customHeight="1">
      <c r="B49" s="80">
        <v>3</v>
      </c>
      <c r="C49" s="7"/>
      <c r="D49" s="80"/>
      <c r="E49" s="82">
        <v>0</v>
      </c>
      <c r="F49" s="82"/>
      <c r="G49" s="82"/>
      <c r="H49" s="82">
        <f t="shared" si="2"/>
        <v>0</v>
      </c>
      <c r="M49" s="7" t="s">
        <v>523</v>
      </c>
      <c r="N49" s="7"/>
      <c r="O49" s="7">
        <v>2</v>
      </c>
    </row>
    <row r="50" spans="2:15" ht="12" customHeight="1" thickBot="1">
      <c r="B50" s="84">
        <v>4</v>
      </c>
      <c r="C50" s="18"/>
      <c r="D50" s="84"/>
      <c r="E50" s="85">
        <v>0</v>
      </c>
      <c r="F50" s="85"/>
      <c r="G50" s="85"/>
      <c r="H50" s="82">
        <f>E50+F50-G50</f>
        <v>0</v>
      </c>
      <c r="M50" s="7" t="s">
        <v>451</v>
      </c>
      <c r="N50" s="7"/>
      <c r="O50" s="7">
        <v>0</v>
      </c>
    </row>
    <row r="51" spans="2:15" ht="12" customHeight="1" thickBot="1">
      <c r="B51" s="86"/>
      <c r="C51" s="87" t="s">
        <v>394</v>
      </c>
      <c r="D51" s="88"/>
      <c r="E51" s="89">
        <v>3068</v>
      </c>
      <c r="F51" s="89"/>
      <c r="G51" s="89">
        <f>SUM(G42:G50)</f>
        <v>141</v>
      </c>
      <c r="H51" s="82">
        <f>SUM(H42:H50)</f>
        <v>2927</v>
      </c>
      <c r="M51" s="7" t="s">
        <v>452</v>
      </c>
      <c r="N51" s="7"/>
      <c r="O51" s="7"/>
    </row>
    <row r="52" spans="2:15" ht="12" customHeight="1">
      <c r="B52" s="1"/>
      <c r="C52" s="1"/>
      <c r="D52" s="1"/>
      <c r="E52" s="1"/>
      <c r="F52" s="156" t="s">
        <v>396</v>
      </c>
      <c r="G52" s="156"/>
      <c r="H52" s="156"/>
      <c r="M52" s="103" t="s">
        <v>453</v>
      </c>
      <c r="N52" s="18"/>
      <c r="O52" s="7"/>
    </row>
    <row r="53" spans="5:15" ht="12" customHeight="1">
      <c r="E53" s="90"/>
      <c r="F53" s="385" t="s">
        <v>366</v>
      </c>
      <c r="G53" s="385"/>
      <c r="H53" s="385"/>
      <c r="M53" s="104"/>
      <c r="N53" s="105" t="s">
        <v>269</v>
      </c>
      <c r="O53" s="105"/>
    </row>
    <row r="54" ht="12" customHeight="1">
      <c r="O54" s="3" t="s">
        <v>396</v>
      </c>
    </row>
    <row r="55" spans="5:15" ht="12" customHeight="1">
      <c r="E55" s="90"/>
      <c r="H55" s="90"/>
      <c r="O55" s="129" t="s">
        <v>366</v>
      </c>
    </row>
    <row r="59" spans="12:15" ht="12" customHeight="1">
      <c r="L59" s="129"/>
      <c r="M59" s="332" t="s">
        <v>398</v>
      </c>
      <c r="N59" s="129"/>
      <c r="O59" s="129"/>
    </row>
    <row r="60" spans="12:15" ht="12" customHeight="1">
      <c r="L60" s="129"/>
      <c r="M60" s="332" t="s">
        <v>399</v>
      </c>
      <c r="N60" s="129"/>
      <c r="O60" s="129"/>
    </row>
    <row r="61" spans="2:15" ht="12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29"/>
      <c r="M61" s="332"/>
      <c r="N61" s="129"/>
      <c r="O61" s="129" t="s">
        <v>400</v>
      </c>
    </row>
    <row r="62" spans="2:15" ht="12" customHeight="1">
      <c r="B62" s="91"/>
      <c r="C62" s="92"/>
      <c r="D62" s="108"/>
      <c r="E62" s="1"/>
      <c r="F62" s="91"/>
      <c r="G62" s="91"/>
      <c r="H62" s="91"/>
      <c r="I62" s="91"/>
      <c r="J62" s="91"/>
      <c r="K62" s="91"/>
      <c r="L62" s="100"/>
      <c r="M62" s="100"/>
      <c r="N62" s="100" t="s">
        <v>401</v>
      </c>
      <c r="O62" s="100" t="s">
        <v>402</v>
      </c>
    </row>
    <row r="63" spans="2:15" ht="12" customHeight="1">
      <c r="B63" s="91"/>
      <c r="C63" s="92"/>
      <c r="D63" s="108"/>
      <c r="E63" s="1"/>
      <c r="F63" s="91"/>
      <c r="G63" s="91"/>
      <c r="H63" s="91"/>
      <c r="I63" s="91"/>
      <c r="J63" s="91"/>
      <c r="K63" s="91"/>
      <c r="L63" s="100">
        <v>1</v>
      </c>
      <c r="M63" s="100" t="s">
        <v>403</v>
      </c>
      <c r="N63" s="100" t="s">
        <v>404</v>
      </c>
      <c r="O63" s="100"/>
    </row>
    <row r="64" spans="2:15" ht="12" customHeight="1">
      <c r="B64" s="91"/>
      <c r="C64" s="2"/>
      <c r="D64" s="91"/>
      <c r="E64" s="91"/>
      <c r="F64" s="91"/>
      <c r="G64" s="91"/>
      <c r="H64" s="91"/>
      <c r="I64" s="91"/>
      <c r="J64" s="2"/>
      <c r="K64" s="91"/>
      <c r="L64" s="100">
        <v>2</v>
      </c>
      <c r="M64" s="100" t="s">
        <v>403</v>
      </c>
      <c r="N64" s="100" t="s">
        <v>405</v>
      </c>
      <c r="O64" s="100"/>
    </row>
    <row r="65" spans="2:15" ht="12" customHeight="1">
      <c r="B65" s="91"/>
      <c r="C65" s="2"/>
      <c r="D65" s="91"/>
      <c r="E65" s="91"/>
      <c r="F65" s="91"/>
      <c r="G65" s="91"/>
      <c r="H65" s="91"/>
      <c r="I65" s="91"/>
      <c r="J65" s="91"/>
      <c r="K65" s="91"/>
      <c r="L65" s="100">
        <v>3</v>
      </c>
      <c r="M65" s="100" t="s">
        <v>403</v>
      </c>
      <c r="N65" s="100" t="s">
        <v>406</v>
      </c>
      <c r="O65" s="100">
        <v>12327</v>
      </c>
    </row>
    <row r="66" spans="2:15" ht="12" customHeight="1">
      <c r="B66" s="91"/>
      <c r="C66" s="91"/>
      <c r="D66" s="91"/>
      <c r="E66" s="91"/>
      <c r="F66" s="91"/>
      <c r="G66" s="91"/>
      <c r="H66" s="91"/>
      <c r="I66" s="91"/>
      <c r="J66" s="92"/>
      <c r="K66" s="93"/>
      <c r="L66" s="100">
        <v>4</v>
      </c>
      <c r="M66" s="100" t="s">
        <v>403</v>
      </c>
      <c r="N66" s="100" t="s">
        <v>407</v>
      </c>
      <c r="O66" s="100"/>
    </row>
    <row r="67" spans="2:15" ht="12" customHeight="1"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100">
        <v>5</v>
      </c>
      <c r="M67" s="100" t="s">
        <v>403</v>
      </c>
      <c r="N67" s="100" t="s">
        <v>408</v>
      </c>
      <c r="O67" s="100"/>
    </row>
    <row r="68" spans="2:15" ht="12" customHeight="1">
      <c r="B68" s="94"/>
      <c r="C68" s="387"/>
      <c r="D68" s="387"/>
      <c r="E68" s="387"/>
      <c r="F68" s="387"/>
      <c r="G68" s="387"/>
      <c r="H68" s="107"/>
      <c r="I68" s="107"/>
      <c r="J68" s="109"/>
      <c r="K68" s="109"/>
      <c r="L68" s="100">
        <v>6</v>
      </c>
      <c r="M68" s="100" t="s">
        <v>403</v>
      </c>
      <c r="N68" s="100" t="s">
        <v>409</v>
      </c>
      <c r="O68" s="100"/>
    </row>
    <row r="69" spans="2:15" ht="12" customHeight="1">
      <c r="B69" s="94"/>
      <c r="C69" s="388"/>
      <c r="D69" s="388"/>
      <c r="E69" s="388"/>
      <c r="F69" s="388"/>
      <c r="G69" s="388"/>
      <c r="H69" s="95"/>
      <c r="I69" s="95"/>
      <c r="J69" s="96"/>
      <c r="K69" s="96"/>
      <c r="L69" s="100">
        <v>7</v>
      </c>
      <c r="M69" s="100" t="s">
        <v>403</v>
      </c>
      <c r="N69" s="100" t="s">
        <v>410</v>
      </c>
      <c r="O69" s="100"/>
    </row>
    <row r="70" spans="2:15" ht="12" customHeight="1">
      <c r="B70" s="110"/>
      <c r="C70" s="389"/>
      <c r="D70" s="389"/>
      <c r="E70" s="389"/>
      <c r="F70" s="389"/>
      <c r="G70" s="389"/>
      <c r="H70" s="111"/>
      <c r="I70" s="111"/>
      <c r="J70" s="96"/>
      <c r="K70" s="96"/>
      <c r="L70" s="100">
        <v>8</v>
      </c>
      <c r="M70" s="100" t="s">
        <v>403</v>
      </c>
      <c r="N70" s="100" t="s">
        <v>411</v>
      </c>
      <c r="O70" s="100"/>
    </row>
    <row r="71" spans="2:15" ht="12" customHeight="1">
      <c r="B71" s="110"/>
      <c r="C71" s="389"/>
      <c r="D71" s="389"/>
      <c r="E71" s="389"/>
      <c r="F71" s="389"/>
      <c r="G71" s="389"/>
      <c r="H71" s="111"/>
      <c r="I71" s="111"/>
      <c r="J71" s="96"/>
      <c r="K71" s="96"/>
      <c r="L71" s="100" t="s">
        <v>25</v>
      </c>
      <c r="M71" s="100"/>
      <c r="N71" s="100" t="s">
        <v>412</v>
      </c>
      <c r="O71" s="100"/>
    </row>
    <row r="72" spans="2:15" ht="12" customHeight="1">
      <c r="B72" s="110"/>
      <c r="C72" s="389"/>
      <c r="D72" s="389"/>
      <c r="E72" s="389"/>
      <c r="F72" s="389"/>
      <c r="G72" s="389"/>
      <c r="H72" s="112"/>
      <c r="I72" s="111"/>
      <c r="J72" s="96"/>
      <c r="K72" s="96"/>
      <c r="L72" s="100">
        <v>9</v>
      </c>
      <c r="M72" s="100" t="s">
        <v>413</v>
      </c>
      <c r="N72" s="100" t="s">
        <v>414</v>
      </c>
      <c r="O72" s="100"/>
    </row>
    <row r="73" spans="2:15" ht="12" customHeight="1">
      <c r="B73" s="94"/>
      <c r="C73" s="388"/>
      <c r="D73" s="388"/>
      <c r="E73" s="388"/>
      <c r="F73" s="388"/>
      <c r="G73" s="388"/>
      <c r="H73" s="95"/>
      <c r="I73" s="111"/>
      <c r="J73" s="96"/>
      <c r="K73" s="96"/>
      <c r="L73" s="100">
        <v>10</v>
      </c>
      <c r="M73" s="100" t="s">
        <v>413</v>
      </c>
      <c r="N73" s="100" t="s">
        <v>415</v>
      </c>
      <c r="O73" s="100"/>
    </row>
    <row r="74" spans="2:15" ht="12" customHeight="1">
      <c r="B74" s="110"/>
      <c r="C74" s="389"/>
      <c r="D74" s="389"/>
      <c r="E74" s="389"/>
      <c r="F74" s="389"/>
      <c r="G74" s="389"/>
      <c r="H74" s="111"/>
      <c r="I74" s="111"/>
      <c r="J74" s="96"/>
      <c r="K74" s="96"/>
      <c r="L74" s="100">
        <v>11</v>
      </c>
      <c r="M74" s="100" t="s">
        <v>413</v>
      </c>
      <c r="N74" s="100" t="s">
        <v>416</v>
      </c>
      <c r="O74" s="100"/>
    </row>
    <row r="75" spans="2:15" ht="12" customHeight="1">
      <c r="B75" s="110"/>
      <c r="C75" s="389"/>
      <c r="D75" s="389"/>
      <c r="E75" s="389"/>
      <c r="F75" s="389"/>
      <c r="G75" s="389"/>
      <c r="H75" s="111"/>
      <c r="I75" s="111"/>
      <c r="J75" s="96"/>
      <c r="K75" s="96"/>
      <c r="L75" s="100" t="s">
        <v>45</v>
      </c>
      <c r="M75" s="100"/>
      <c r="N75" s="100" t="s">
        <v>417</v>
      </c>
      <c r="O75" s="100"/>
    </row>
    <row r="76" spans="2:15" ht="12" customHeight="1">
      <c r="B76" s="110"/>
      <c r="C76" s="389"/>
      <c r="D76" s="389"/>
      <c r="E76" s="389"/>
      <c r="F76" s="389"/>
      <c r="G76" s="389"/>
      <c r="H76" s="111"/>
      <c r="I76" s="111"/>
      <c r="J76" s="96"/>
      <c r="K76" s="96"/>
      <c r="L76" s="100">
        <v>12</v>
      </c>
      <c r="M76" s="100" t="s">
        <v>418</v>
      </c>
      <c r="N76" s="100" t="s">
        <v>419</v>
      </c>
      <c r="O76" s="100"/>
    </row>
    <row r="77" spans="2:15" ht="12" customHeight="1">
      <c r="B77" s="113"/>
      <c r="C77" s="388"/>
      <c r="D77" s="388"/>
      <c r="E77" s="388"/>
      <c r="F77" s="388"/>
      <c r="G77" s="388"/>
      <c r="H77" s="95"/>
      <c r="I77" s="111"/>
      <c r="J77" s="96"/>
      <c r="K77" s="96"/>
      <c r="L77" s="100">
        <v>13</v>
      </c>
      <c r="M77" s="100" t="s">
        <v>418</v>
      </c>
      <c r="N77" s="100" t="s">
        <v>420</v>
      </c>
      <c r="O77" s="100"/>
    </row>
    <row r="78" spans="2:15" ht="12" customHeight="1">
      <c r="B78" s="113"/>
      <c r="C78" s="390"/>
      <c r="D78" s="390"/>
      <c r="E78" s="390"/>
      <c r="F78" s="390"/>
      <c r="G78" s="390"/>
      <c r="H78" s="114"/>
      <c r="I78" s="111"/>
      <c r="J78" s="96"/>
      <c r="K78" s="96"/>
      <c r="L78" s="100">
        <v>14</v>
      </c>
      <c r="M78" s="100" t="s">
        <v>418</v>
      </c>
      <c r="N78" s="100" t="s">
        <v>421</v>
      </c>
      <c r="O78" s="100"/>
    </row>
    <row r="79" spans="2:15" ht="12" customHeight="1">
      <c r="B79" s="113"/>
      <c r="C79" s="390"/>
      <c r="D79" s="390"/>
      <c r="E79" s="390"/>
      <c r="F79" s="390"/>
      <c r="G79" s="390"/>
      <c r="H79" s="114"/>
      <c r="I79" s="111"/>
      <c r="J79" s="96"/>
      <c r="K79" s="96"/>
      <c r="L79" s="100">
        <v>15</v>
      </c>
      <c r="M79" s="100" t="s">
        <v>418</v>
      </c>
      <c r="N79" s="100" t="s">
        <v>422</v>
      </c>
      <c r="O79" s="100"/>
    </row>
    <row r="80" spans="2:15" ht="12" customHeight="1">
      <c r="B80" s="94"/>
      <c r="C80" s="388"/>
      <c r="D80" s="388"/>
      <c r="E80" s="388"/>
      <c r="F80" s="388"/>
      <c r="G80" s="388"/>
      <c r="H80" s="115"/>
      <c r="I80" s="116"/>
      <c r="J80" s="96"/>
      <c r="K80" s="96"/>
      <c r="L80" s="100">
        <v>16</v>
      </c>
      <c r="M80" s="100" t="s">
        <v>418</v>
      </c>
      <c r="N80" s="100" t="s">
        <v>423</v>
      </c>
      <c r="O80" s="100"/>
    </row>
    <row r="81" spans="2:15" ht="12" customHeight="1">
      <c r="B81" s="110"/>
      <c r="C81" s="391"/>
      <c r="D81" s="391"/>
      <c r="E81" s="391"/>
      <c r="F81" s="391"/>
      <c r="G81" s="391"/>
      <c r="H81" s="2"/>
      <c r="I81" s="117"/>
      <c r="J81" s="96"/>
      <c r="K81" s="96"/>
      <c r="L81" s="100">
        <v>17</v>
      </c>
      <c r="M81" s="100" t="s">
        <v>418</v>
      </c>
      <c r="N81" s="100" t="s">
        <v>424</v>
      </c>
      <c r="O81" s="100"/>
    </row>
    <row r="82" spans="2:15" ht="12" customHeight="1">
      <c r="B82" s="94"/>
      <c r="C82" s="388"/>
      <c r="D82" s="388"/>
      <c r="E82" s="388"/>
      <c r="F82" s="388"/>
      <c r="G82" s="388"/>
      <c r="H82" s="95"/>
      <c r="I82" s="95"/>
      <c r="J82" s="96"/>
      <c r="K82" s="96"/>
      <c r="L82" s="100">
        <v>18</v>
      </c>
      <c r="M82" s="100" t="s">
        <v>418</v>
      </c>
      <c r="N82" s="100" t="s">
        <v>425</v>
      </c>
      <c r="O82" s="100"/>
    </row>
    <row r="83" spans="2:15" ht="12" customHeight="1">
      <c r="B83" s="94"/>
      <c r="C83" s="388"/>
      <c r="D83" s="388"/>
      <c r="E83" s="388"/>
      <c r="F83" s="388"/>
      <c r="G83" s="388"/>
      <c r="H83" s="95"/>
      <c r="I83" s="95"/>
      <c r="J83" s="96"/>
      <c r="K83" s="96"/>
      <c r="L83" s="100">
        <v>19</v>
      </c>
      <c r="M83" s="100" t="s">
        <v>418</v>
      </c>
      <c r="N83" s="100" t="s">
        <v>426</v>
      </c>
      <c r="O83" s="100"/>
    </row>
    <row r="84" spans="2:15" ht="12" customHeight="1">
      <c r="B84" s="94"/>
      <c r="C84" s="388"/>
      <c r="D84" s="388"/>
      <c r="E84" s="388"/>
      <c r="F84" s="388"/>
      <c r="G84" s="388"/>
      <c r="H84" s="95"/>
      <c r="I84" s="95"/>
      <c r="J84" s="96"/>
      <c r="K84" s="96"/>
      <c r="L84" s="100" t="s">
        <v>81</v>
      </c>
      <c r="M84" s="100"/>
      <c r="N84" s="100" t="s">
        <v>427</v>
      </c>
      <c r="O84" s="100"/>
    </row>
    <row r="85" spans="2:15" ht="12" customHeight="1">
      <c r="B85" s="94"/>
      <c r="C85" s="388"/>
      <c r="D85" s="388"/>
      <c r="E85" s="388"/>
      <c r="F85" s="388"/>
      <c r="G85" s="388"/>
      <c r="H85" s="95"/>
      <c r="I85" s="95"/>
      <c r="J85" s="96"/>
      <c r="K85" s="96"/>
      <c r="L85" s="100">
        <v>20</v>
      </c>
      <c r="M85" s="100" t="s">
        <v>428</v>
      </c>
      <c r="N85" s="100" t="s">
        <v>429</v>
      </c>
      <c r="O85" s="100"/>
    </row>
    <row r="86" spans="2:15" ht="12" customHeight="1">
      <c r="B86" s="94"/>
      <c r="C86" s="95"/>
      <c r="D86" s="95"/>
      <c r="E86" s="95"/>
      <c r="F86" s="95"/>
      <c r="G86" s="95"/>
      <c r="H86" s="95"/>
      <c r="I86" s="95"/>
      <c r="J86" s="96"/>
      <c r="K86" s="96"/>
      <c r="L86" s="100">
        <v>21</v>
      </c>
      <c r="M86" s="100" t="s">
        <v>428</v>
      </c>
      <c r="N86" s="100" t="s">
        <v>430</v>
      </c>
      <c r="O86" s="100"/>
    </row>
    <row r="87" spans="2:15" ht="12" customHeight="1">
      <c r="B87" s="94"/>
      <c r="C87" s="95"/>
      <c r="D87" s="95"/>
      <c r="E87" s="95"/>
      <c r="F87" s="95"/>
      <c r="G87" s="95"/>
      <c r="H87" s="95"/>
      <c r="I87" s="95"/>
      <c r="J87" s="96"/>
      <c r="K87" s="96"/>
      <c r="L87" s="100">
        <v>22</v>
      </c>
      <c r="M87" s="100" t="s">
        <v>428</v>
      </c>
      <c r="N87" s="100" t="s">
        <v>431</v>
      </c>
      <c r="O87" s="100"/>
    </row>
    <row r="88" spans="2:15" ht="12" customHeight="1">
      <c r="B88" s="94"/>
      <c r="C88" s="95"/>
      <c r="D88" s="95"/>
      <c r="E88" s="95"/>
      <c r="F88" s="95"/>
      <c r="G88" s="95"/>
      <c r="H88" s="95"/>
      <c r="I88" s="95"/>
      <c r="J88" s="96"/>
      <c r="K88" s="96"/>
      <c r="L88" s="100">
        <v>23</v>
      </c>
      <c r="M88" s="100" t="s">
        <v>428</v>
      </c>
      <c r="N88" s="100" t="s">
        <v>432</v>
      </c>
      <c r="O88" s="100"/>
    </row>
    <row r="89" spans="2:15" ht="12" customHeight="1">
      <c r="B89" s="94"/>
      <c r="C89" s="95"/>
      <c r="D89" s="95"/>
      <c r="E89" s="95"/>
      <c r="F89" s="95"/>
      <c r="G89" s="95"/>
      <c r="H89" s="95"/>
      <c r="I89" s="95"/>
      <c r="J89" s="96"/>
      <c r="K89" s="96"/>
      <c r="L89" s="100" t="s">
        <v>340</v>
      </c>
      <c r="M89" s="100"/>
      <c r="N89" s="100" t="s">
        <v>433</v>
      </c>
      <c r="O89" s="100"/>
    </row>
    <row r="90" spans="2:15" ht="12" customHeight="1">
      <c r="B90" s="94"/>
      <c r="C90" s="95"/>
      <c r="D90" s="95"/>
      <c r="E90" s="95"/>
      <c r="F90" s="95"/>
      <c r="G90" s="95"/>
      <c r="H90" s="95"/>
      <c r="I90" s="95"/>
      <c r="J90" s="96"/>
      <c r="K90" s="96"/>
      <c r="L90" s="100">
        <v>24</v>
      </c>
      <c r="M90" s="100" t="s">
        <v>434</v>
      </c>
      <c r="N90" s="100" t="s">
        <v>435</v>
      </c>
      <c r="O90" s="100"/>
    </row>
    <row r="91" spans="2:15" ht="12" customHeight="1">
      <c r="B91" s="94"/>
      <c r="C91" s="95"/>
      <c r="D91" s="95"/>
      <c r="E91" s="95"/>
      <c r="F91" s="95"/>
      <c r="G91" s="95"/>
      <c r="H91" s="95"/>
      <c r="I91" s="95"/>
      <c r="J91" s="96"/>
      <c r="K91" s="96"/>
      <c r="L91" s="100">
        <v>25</v>
      </c>
      <c r="M91" s="100" t="s">
        <v>434</v>
      </c>
      <c r="N91" s="100" t="s">
        <v>436</v>
      </c>
      <c r="O91" s="100"/>
    </row>
    <row r="92" spans="2:15" ht="12" customHeight="1">
      <c r="B92" s="94"/>
      <c r="C92" s="95"/>
      <c r="D92" s="95"/>
      <c r="E92" s="95"/>
      <c r="F92" s="95"/>
      <c r="G92" s="95"/>
      <c r="H92" s="95"/>
      <c r="I92" s="95"/>
      <c r="J92" s="96"/>
      <c r="K92" s="96"/>
      <c r="L92" s="100">
        <v>26</v>
      </c>
      <c r="M92" s="100" t="s">
        <v>434</v>
      </c>
      <c r="N92" s="100" t="s">
        <v>437</v>
      </c>
      <c r="O92" s="100"/>
    </row>
    <row r="93" spans="2:15" ht="12" customHeight="1">
      <c r="B93" s="94"/>
      <c r="C93" s="95"/>
      <c r="D93" s="95"/>
      <c r="E93" s="95"/>
      <c r="F93" s="95"/>
      <c r="G93" s="95"/>
      <c r="H93" s="95"/>
      <c r="I93" s="95"/>
      <c r="J93" s="96"/>
      <c r="K93" s="96"/>
      <c r="L93" s="100">
        <v>27</v>
      </c>
      <c r="M93" s="100" t="s">
        <v>434</v>
      </c>
      <c r="N93" s="100" t="s">
        <v>438</v>
      </c>
      <c r="O93" s="100"/>
    </row>
    <row r="94" spans="2:15" ht="12" customHeight="1">
      <c r="B94" s="94"/>
      <c r="C94" s="95"/>
      <c r="D94" s="95"/>
      <c r="E94" s="95"/>
      <c r="F94" s="95"/>
      <c r="G94" s="95"/>
      <c r="H94" s="95"/>
      <c r="I94" s="95"/>
      <c r="J94" s="96"/>
      <c r="K94" s="96"/>
      <c r="L94" s="100">
        <v>28</v>
      </c>
      <c r="M94" s="100" t="s">
        <v>434</v>
      </c>
      <c r="N94" s="100" t="s">
        <v>439</v>
      </c>
      <c r="O94" s="100"/>
    </row>
    <row r="95" spans="2:15" ht="12" customHeight="1">
      <c r="B95" s="94"/>
      <c r="C95" s="95"/>
      <c r="D95" s="95"/>
      <c r="E95" s="95"/>
      <c r="F95" s="95"/>
      <c r="G95" s="95"/>
      <c r="H95" s="95"/>
      <c r="I95" s="95"/>
      <c r="J95" s="96"/>
      <c r="K95" s="96"/>
      <c r="L95" s="100">
        <v>29</v>
      </c>
      <c r="M95" s="100" t="s">
        <v>434</v>
      </c>
      <c r="N95" s="101" t="s">
        <v>440</v>
      </c>
      <c r="O95" s="100"/>
    </row>
    <row r="96" spans="2:15" ht="12" customHeight="1">
      <c r="B96" s="94"/>
      <c r="C96" s="95"/>
      <c r="D96" s="95"/>
      <c r="E96" s="95"/>
      <c r="F96" s="95"/>
      <c r="G96" s="95"/>
      <c r="H96" s="95"/>
      <c r="I96" s="95"/>
      <c r="J96" s="96"/>
      <c r="K96" s="96"/>
      <c r="L96" s="100">
        <v>30</v>
      </c>
      <c r="M96" s="100" t="s">
        <v>434</v>
      </c>
      <c r="N96" s="100" t="s">
        <v>441</v>
      </c>
      <c r="O96" s="100"/>
    </row>
    <row r="97" spans="2:15" ht="12" customHeight="1">
      <c r="B97" s="94"/>
      <c r="C97" s="95"/>
      <c r="D97" s="95"/>
      <c r="E97" s="95"/>
      <c r="F97" s="95"/>
      <c r="G97" s="95"/>
      <c r="H97" s="95"/>
      <c r="I97" s="95"/>
      <c r="J97" s="96"/>
      <c r="K97" s="96"/>
      <c r="L97" s="100">
        <v>31</v>
      </c>
      <c r="M97" s="100" t="s">
        <v>434</v>
      </c>
      <c r="N97" s="100" t="s">
        <v>442</v>
      </c>
      <c r="O97" s="100"/>
    </row>
    <row r="98" spans="2:15" ht="12" customHeight="1">
      <c r="B98" s="94"/>
      <c r="C98" s="95"/>
      <c r="D98" s="95"/>
      <c r="E98" s="95"/>
      <c r="F98" s="95"/>
      <c r="G98" s="95"/>
      <c r="H98" s="95"/>
      <c r="I98" s="95"/>
      <c r="J98" s="96"/>
      <c r="K98" s="96"/>
      <c r="L98" s="100">
        <v>32</v>
      </c>
      <c r="M98" s="100" t="s">
        <v>434</v>
      </c>
      <c r="N98" s="100" t="s">
        <v>443</v>
      </c>
      <c r="O98" s="100"/>
    </row>
    <row r="99" spans="2:15" ht="12" customHeight="1">
      <c r="B99" s="94"/>
      <c r="C99" s="95"/>
      <c r="D99" s="95"/>
      <c r="E99" s="95"/>
      <c r="F99" s="95"/>
      <c r="G99" s="95"/>
      <c r="H99" s="95"/>
      <c r="I99" s="95"/>
      <c r="J99" s="96"/>
      <c r="K99" s="96"/>
      <c r="L99" s="100">
        <v>33</v>
      </c>
      <c r="M99" s="100" t="s">
        <v>434</v>
      </c>
      <c r="N99" s="100" t="s">
        <v>444</v>
      </c>
      <c r="O99" s="100"/>
    </row>
    <row r="100" spans="2:15" ht="12" customHeight="1">
      <c r="B100" s="94"/>
      <c r="C100" s="95"/>
      <c r="D100" s="95"/>
      <c r="E100" s="95"/>
      <c r="F100" s="95"/>
      <c r="G100" s="95"/>
      <c r="H100" s="95"/>
      <c r="I100" s="95"/>
      <c r="J100" s="96"/>
      <c r="K100" s="96"/>
      <c r="L100" s="142">
        <v>34</v>
      </c>
      <c r="M100" s="100" t="s">
        <v>434</v>
      </c>
      <c r="N100" s="100" t="s">
        <v>445</v>
      </c>
      <c r="O100" s="100"/>
    </row>
    <row r="101" spans="2:15" ht="12" customHeight="1">
      <c r="B101" s="94"/>
      <c r="C101" s="95"/>
      <c r="D101" s="95"/>
      <c r="E101" s="95"/>
      <c r="F101" s="95"/>
      <c r="G101" s="95"/>
      <c r="H101" s="95"/>
      <c r="I101" s="95"/>
      <c r="J101" s="96"/>
      <c r="K101" s="96"/>
      <c r="L101" s="100" t="s">
        <v>446</v>
      </c>
      <c r="M101" s="100"/>
      <c r="N101" s="100" t="s">
        <v>447</v>
      </c>
      <c r="O101" s="129"/>
    </row>
    <row r="102" spans="2:15" ht="12" customHeight="1">
      <c r="B102" s="94"/>
      <c r="C102" s="95"/>
      <c r="D102" s="95"/>
      <c r="E102" s="95"/>
      <c r="F102" s="95"/>
      <c r="G102" s="95"/>
      <c r="H102" s="95"/>
      <c r="I102" s="95"/>
      <c r="J102" s="96"/>
      <c r="K102" s="96"/>
      <c r="L102" s="100"/>
      <c r="M102" s="100"/>
      <c r="N102" s="100" t="s">
        <v>448</v>
      </c>
      <c r="O102" s="100">
        <f>O65</f>
        <v>12327</v>
      </c>
    </row>
    <row r="103" spans="2:15" ht="12" customHeight="1">
      <c r="B103" s="94"/>
      <c r="C103" s="95"/>
      <c r="D103" s="95"/>
      <c r="E103" s="95"/>
      <c r="F103" s="95"/>
      <c r="G103" s="95"/>
      <c r="H103" s="95"/>
      <c r="I103" s="95"/>
      <c r="J103" s="96"/>
      <c r="K103" s="96"/>
      <c r="L103" s="129"/>
      <c r="M103" s="103" t="s">
        <v>449</v>
      </c>
      <c r="N103" s="103"/>
      <c r="O103" s="100" t="s">
        <v>450</v>
      </c>
    </row>
    <row r="104" spans="2:15" ht="12" customHeight="1">
      <c r="B104" s="94"/>
      <c r="C104" s="95"/>
      <c r="D104" s="95"/>
      <c r="E104" s="95"/>
      <c r="F104" s="95"/>
      <c r="G104" s="95"/>
      <c r="H104" s="95"/>
      <c r="I104" s="95"/>
      <c r="J104" s="96"/>
      <c r="K104" s="96"/>
      <c r="L104" s="129"/>
      <c r="M104" s="335"/>
      <c r="N104" s="336"/>
      <c r="O104" s="336"/>
    </row>
    <row r="105" spans="2:15" ht="12" customHeight="1">
      <c r="B105" s="94"/>
      <c r="C105" s="95"/>
      <c r="D105" s="95"/>
      <c r="E105" s="95"/>
      <c r="F105" s="95"/>
      <c r="G105" s="95"/>
      <c r="H105" s="95"/>
      <c r="I105" s="95"/>
      <c r="J105" s="96"/>
      <c r="K105" s="96"/>
      <c r="L105" s="129"/>
      <c r="M105" s="202" t="s">
        <v>522</v>
      </c>
      <c r="N105" s="202"/>
      <c r="O105" s="100">
        <v>0</v>
      </c>
    </row>
    <row r="106" spans="2:15" ht="12" customHeight="1">
      <c r="B106" s="94"/>
      <c r="C106" s="95"/>
      <c r="D106" s="95"/>
      <c r="E106" s="95"/>
      <c r="F106" s="95"/>
      <c r="G106" s="95"/>
      <c r="H106" s="95"/>
      <c r="I106" s="95"/>
      <c r="J106" s="96"/>
      <c r="K106" s="96"/>
      <c r="L106" s="129"/>
      <c r="M106" s="100" t="s">
        <v>523</v>
      </c>
      <c r="N106" s="100"/>
      <c r="O106" s="100">
        <v>3</v>
      </c>
    </row>
    <row r="107" spans="2:15" ht="12" customHeight="1">
      <c r="B107" s="94"/>
      <c r="C107" s="95"/>
      <c r="D107" s="95"/>
      <c r="E107" s="95"/>
      <c r="F107" s="95"/>
      <c r="G107" s="95"/>
      <c r="H107" s="95"/>
      <c r="I107" s="95"/>
      <c r="J107" s="96"/>
      <c r="K107" s="96"/>
      <c r="L107" s="129"/>
      <c r="M107" s="100" t="s">
        <v>451</v>
      </c>
      <c r="N107" s="100"/>
      <c r="O107" s="100">
        <v>0</v>
      </c>
    </row>
    <row r="108" spans="2:15" ht="12" customHeight="1">
      <c r="B108" s="94"/>
      <c r="C108" s="95"/>
      <c r="D108" s="95"/>
      <c r="E108" s="95"/>
      <c r="F108" s="95"/>
      <c r="G108" s="95"/>
      <c r="H108" s="95"/>
      <c r="I108" s="95"/>
      <c r="J108" s="96"/>
      <c r="K108" s="96"/>
      <c r="L108" s="129"/>
      <c r="M108" s="100" t="s">
        <v>452</v>
      </c>
      <c r="N108" s="100"/>
      <c r="O108" s="100"/>
    </row>
    <row r="109" spans="2:15" ht="12" customHeight="1">
      <c r="B109" s="94"/>
      <c r="C109" s="95"/>
      <c r="D109" s="95"/>
      <c r="E109" s="95"/>
      <c r="F109" s="95"/>
      <c r="G109" s="95"/>
      <c r="H109" s="95"/>
      <c r="I109" s="95"/>
      <c r="J109" s="96"/>
      <c r="K109" s="96"/>
      <c r="L109" s="129"/>
      <c r="M109" s="103" t="s">
        <v>453</v>
      </c>
      <c r="N109" s="103"/>
      <c r="O109" s="100"/>
    </row>
    <row r="110" spans="2:15" ht="12" customHeight="1">
      <c r="B110" s="94"/>
      <c r="C110" s="95"/>
      <c r="D110" s="95"/>
      <c r="E110" s="95"/>
      <c r="F110" s="95"/>
      <c r="G110" s="95"/>
      <c r="H110" s="95"/>
      <c r="I110" s="95"/>
      <c r="J110" s="96"/>
      <c r="K110" s="96"/>
      <c r="L110" s="129"/>
      <c r="M110" s="335"/>
      <c r="N110" s="336" t="s">
        <v>269</v>
      </c>
      <c r="O110" s="336"/>
    </row>
    <row r="111" spans="2:15" ht="12" customHeight="1">
      <c r="B111" s="94"/>
      <c r="C111" s="95"/>
      <c r="D111" s="95"/>
      <c r="E111" s="95"/>
      <c r="F111" s="95"/>
      <c r="G111" s="95"/>
      <c r="H111" s="95"/>
      <c r="I111" s="95"/>
      <c r="J111" s="96"/>
      <c r="K111" s="96"/>
      <c r="L111" s="129"/>
      <c r="M111" s="129"/>
      <c r="N111" s="129"/>
      <c r="O111" s="129" t="s">
        <v>396</v>
      </c>
    </row>
    <row r="112" spans="2:11" ht="12" customHeight="1">
      <c r="B112" s="94"/>
      <c r="C112" s="95"/>
      <c r="D112" s="95"/>
      <c r="E112" s="95"/>
      <c r="F112" s="95"/>
      <c r="G112" s="95"/>
      <c r="H112" s="95"/>
      <c r="I112" s="95"/>
      <c r="J112" s="96"/>
      <c r="K112" s="96"/>
    </row>
    <row r="113" spans="2:15" ht="12" customHeight="1">
      <c r="B113" s="91"/>
      <c r="C113" s="92"/>
      <c r="D113" s="108"/>
      <c r="E113" s="1"/>
      <c r="F113" s="91"/>
      <c r="G113" s="91"/>
      <c r="H113" s="91"/>
      <c r="I113" s="91"/>
      <c r="J113" s="91"/>
      <c r="K113" s="91"/>
      <c r="O113" t="s">
        <v>647</v>
      </c>
    </row>
    <row r="114" spans="2:11" ht="12" customHeight="1">
      <c r="B114" s="91"/>
      <c r="C114" s="92"/>
      <c r="D114" s="108"/>
      <c r="E114" s="1"/>
      <c r="F114" s="91"/>
      <c r="G114" s="91"/>
      <c r="H114" s="91"/>
      <c r="I114" s="91"/>
      <c r="J114" s="91"/>
      <c r="K114" s="91"/>
    </row>
    <row r="115" spans="2:11" ht="12" customHeight="1">
      <c r="B115" s="91"/>
      <c r="C115" s="2"/>
      <c r="D115" s="91"/>
      <c r="E115" s="91"/>
      <c r="F115" s="91"/>
      <c r="G115" s="91"/>
      <c r="H115" s="91"/>
      <c r="I115" s="91"/>
      <c r="J115" s="2"/>
      <c r="K115" s="91"/>
    </row>
    <row r="116" spans="2:11" ht="12" customHeight="1">
      <c r="B116" s="91"/>
      <c r="C116" s="91"/>
      <c r="D116" s="91"/>
      <c r="E116" s="91"/>
      <c r="F116" s="91"/>
      <c r="G116" s="91"/>
      <c r="H116" s="91"/>
      <c r="I116" s="91"/>
      <c r="J116" s="92"/>
      <c r="K116" s="93"/>
    </row>
    <row r="117" spans="2:11" ht="12" customHeight="1"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</row>
    <row r="118" spans="2:11" ht="12" customHeight="1">
      <c r="B118" s="118"/>
      <c r="C118" s="392"/>
      <c r="D118" s="392"/>
      <c r="E118" s="392"/>
      <c r="F118" s="392"/>
      <c r="G118" s="392"/>
      <c r="H118" s="107"/>
      <c r="I118" s="107"/>
      <c r="J118" s="109"/>
      <c r="K118" s="109"/>
    </row>
    <row r="119" spans="2:11" ht="12" customHeight="1">
      <c r="B119" s="119"/>
      <c r="C119" s="393"/>
      <c r="D119" s="393"/>
      <c r="E119" s="393"/>
      <c r="F119" s="393"/>
      <c r="G119" s="393"/>
      <c r="H119" s="120"/>
      <c r="I119" s="120"/>
      <c r="J119" s="98"/>
      <c r="K119" s="98"/>
    </row>
    <row r="120" spans="2:11" ht="12" customHeight="1">
      <c r="B120" s="121"/>
      <c r="C120" s="394"/>
      <c r="D120" s="394"/>
      <c r="E120" s="394"/>
      <c r="F120" s="394"/>
      <c r="G120" s="394"/>
      <c r="H120" s="122"/>
      <c r="I120" s="122"/>
      <c r="J120" s="98"/>
      <c r="K120" s="98"/>
    </row>
    <row r="121" spans="2:11" ht="12" customHeight="1">
      <c r="B121" s="121"/>
      <c r="C121" s="394"/>
      <c r="D121" s="394"/>
      <c r="E121" s="394"/>
      <c r="F121" s="394"/>
      <c r="G121" s="394"/>
      <c r="H121" s="122"/>
      <c r="I121" s="123"/>
      <c r="J121" s="98"/>
      <c r="K121" s="98"/>
    </row>
    <row r="122" spans="2:11" ht="12" customHeight="1">
      <c r="B122" s="121"/>
      <c r="C122" s="394"/>
      <c r="D122" s="394"/>
      <c r="E122" s="394"/>
      <c r="F122" s="394"/>
      <c r="G122" s="394"/>
      <c r="H122" s="122"/>
      <c r="I122" s="122"/>
      <c r="J122" s="98"/>
      <c r="K122" s="98"/>
    </row>
    <row r="123" spans="2:11" ht="12" customHeight="1">
      <c r="B123" s="121"/>
      <c r="C123" s="395"/>
      <c r="D123" s="394"/>
      <c r="E123" s="394"/>
      <c r="F123" s="394"/>
      <c r="G123" s="394"/>
      <c r="H123" s="122"/>
      <c r="I123" s="123"/>
      <c r="J123" s="98"/>
      <c r="K123" s="98"/>
    </row>
    <row r="124" spans="2:11" ht="12" customHeight="1">
      <c r="B124" s="121"/>
      <c r="C124" s="394"/>
      <c r="D124" s="394"/>
      <c r="E124" s="394"/>
      <c r="F124" s="394"/>
      <c r="G124" s="394"/>
      <c r="H124" s="122"/>
      <c r="I124" s="123"/>
      <c r="J124" s="98"/>
      <c r="K124" s="98"/>
    </row>
    <row r="125" spans="2:11" ht="12" customHeight="1">
      <c r="B125" s="119"/>
      <c r="C125" s="393"/>
      <c r="D125" s="393"/>
      <c r="E125" s="393"/>
      <c r="F125" s="393"/>
      <c r="G125" s="393"/>
      <c r="H125" s="120"/>
      <c r="I125" s="120"/>
      <c r="J125" s="98"/>
      <c r="K125" s="98"/>
    </row>
    <row r="126" spans="2:11" ht="12" customHeight="1">
      <c r="B126" s="124"/>
      <c r="C126" s="393"/>
      <c r="D126" s="396"/>
      <c r="E126" s="396"/>
      <c r="F126" s="396"/>
      <c r="G126" s="396"/>
      <c r="H126" s="123"/>
      <c r="I126" s="123"/>
      <c r="J126" s="98"/>
      <c r="K126" s="98"/>
    </row>
    <row r="127" spans="2:11" ht="12" customHeight="1">
      <c r="B127" s="124"/>
      <c r="C127" s="396"/>
      <c r="D127" s="396"/>
      <c r="E127" s="396"/>
      <c r="F127" s="396"/>
      <c r="G127" s="396"/>
      <c r="H127" s="123"/>
      <c r="I127" s="123"/>
      <c r="J127" s="98"/>
      <c r="K127" s="98"/>
    </row>
    <row r="128" spans="2:11" ht="12" customHeight="1">
      <c r="B128" s="119"/>
      <c r="C128" s="393"/>
      <c r="D128" s="393"/>
      <c r="E128" s="393"/>
      <c r="F128" s="393"/>
      <c r="G128" s="393"/>
      <c r="H128" s="120"/>
      <c r="I128" s="120"/>
      <c r="J128" s="98"/>
      <c r="K128" s="98"/>
    </row>
    <row r="129" spans="2:11" ht="12" customHeight="1">
      <c r="B129" s="119"/>
      <c r="C129" s="393"/>
      <c r="D129" s="393"/>
      <c r="E129" s="393"/>
      <c r="F129" s="393"/>
      <c r="G129" s="393"/>
      <c r="H129" s="120"/>
      <c r="I129" s="120"/>
      <c r="J129" s="98"/>
      <c r="K129" s="98"/>
    </row>
    <row r="130" spans="2:11" ht="12" customHeight="1">
      <c r="B130" s="124"/>
      <c r="C130" s="397"/>
      <c r="D130" s="397"/>
      <c r="E130" s="397"/>
      <c r="F130" s="397"/>
      <c r="G130" s="397"/>
      <c r="H130" s="122"/>
      <c r="I130" s="122"/>
      <c r="J130" s="98"/>
      <c r="K130" s="98"/>
    </row>
    <row r="131" spans="2:11" ht="12" customHeight="1">
      <c r="B131" s="124"/>
      <c r="C131" s="397"/>
      <c r="D131" s="397"/>
      <c r="E131" s="397"/>
      <c r="F131" s="397"/>
      <c r="G131" s="397"/>
      <c r="H131" s="121"/>
      <c r="I131" s="122"/>
      <c r="J131" s="98"/>
      <c r="K131" s="98"/>
    </row>
    <row r="132" spans="2:11" ht="12" customHeight="1">
      <c r="B132" s="124"/>
      <c r="C132" s="397"/>
      <c r="D132" s="397"/>
      <c r="E132" s="397"/>
      <c r="F132" s="397"/>
      <c r="G132" s="397"/>
      <c r="H132" s="122"/>
      <c r="I132" s="122"/>
      <c r="J132" s="98"/>
      <c r="K132" s="98"/>
    </row>
    <row r="133" spans="2:11" ht="12" customHeight="1">
      <c r="B133" s="124"/>
      <c r="C133" s="397"/>
      <c r="D133" s="397"/>
      <c r="E133" s="397"/>
      <c r="F133" s="397"/>
      <c r="G133" s="397"/>
      <c r="H133" s="121"/>
      <c r="I133" s="122"/>
      <c r="J133" s="120"/>
      <c r="K133" s="120"/>
    </row>
    <row r="134" spans="2:11" ht="12" customHeight="1">
      <c r="B134" s="124"/>
      <c r="C134" s="397"/>
      <c r="D134" s="397"/>
      <c r="E134" s="397"/>
      <c r="F134" s="397"/>
      <c r="G134" s="397"/>
      <c r="H134" s="121"/>
      <c r="I134" s="122"/>
      <c r="J134" s="98"/>
      <c r="K134" s="98"/>
    </row>
    <row r="135" spans="2:11" ht="12" customHeight="1">
      <c r="B135" s="124"/>
      <c r="C135" s="397"/>
      <c r="D135" s="397"/>
      <c r="E135" s="397"/>
      <c r="F135" s="397"/>
      <c r="G135" s="397"/>
      <c r="H135" s="121"/>
      <c r="I135" s="122"/>
      <c r="J135" s="98"/>
      <c r="K135" s="98"/>
    </row>
    <row r="136" spans="2:11" ht="12" customHeight="1">
      <c r="B136" s="124"/>
      <c r="C136" s="394"/>
      <c r="D136" s="394"/>
      <c r="E136" s="394"/>
      <c r="F136" s="394"/>
      <c r="G136" s="394"/>
      <c r="H136" s="121"/>
      <c r="I136" s="122"/>
      <c r="J136" s="98"/>
      <c r="K136" s="98"/>
    </row>
    <row r="137" spans="2:11" ht="12" customHeight="1">
      <c r="B137" s="124"/>
      <c r="C137" s="394"/>
      <c r="D137" s="394"/>
      <c r="E137" s="394"/>
      <c r="F137" s="394"/>
      <c r="G137" s="394"/>
      <c r="H137" s="121"/>
      <c r="I137" s="122"/>
      <c r="J137" s="98"/>
      <c r="K137" s="98"/>
    </row>
    <row r="138" spans="2:11" ht="12" customHeight="1">
      <c r="B138" s="124"/>
      <c r="C138" s="394"/>
      <c r="D138" s="394"/>
      <c r="E138" s="394"/>
      <c r="F138" s="394"/>
      <c r="G138" s="394"/>
      <c r="H138" s="121"/>
      <c r="I138" s="122"/>
      <c r="J138" s="98"/>
      <c r="K138" s="98"/>
    </row>
    <row r="139" spans="2:11" ht="12" customHeight="1">
      <c r="B139" s="124"/>
      <c r="C139" s="394"/>
      <c r="D139" s="394"/>
      <c r="E139" s="394"/>
      <c r="F139" s="394"/>
      <c r="G139" s="394"/>
      <c r="H139" s="121"/>
      <c r="I139" s="122"/>
      <c r="J139" s="98"/>
      <c r="K139" s="98"/>
    </row>
    <row r="140" spans="2:11" ht="12" customHeight="1">
      <c r="B140" s="124"/>
      <c r="C140" s="394"/>
      <c r="D140" s="394"/>
      <c r="E140" s="394"/>
      <c r="F140" s="394"/>
      <c r="G140" s="394"/>
      <c r="H140" s="121"/>
      <c r="I140" s="122"/>
      <c r="J140" s="98"/>
      <c r="K140" s="98"/>
    </row>
    <row r="141" spans="2:11" ht="12" customHeight="1">
      <c r="B141" s="125"/>
      <c r="C141" s="394"/>
      <c r="D141" s="394"/>
      <c r="E141" s="394"/>
      <c r="F141" s="394"/>
      <c r="G141" s="394"/>
      <c r="H141" s="121"/>
      <c r="I141" s="122"/>
      <c r="J141" s="98"/>
      <c r="K141" s="98"/>
    </row>
    <row r="142" spans="2:11" ht="12" customHeight="1">
      <c r="B142" s="124"/>
      <c r="C142" s="400"/>
      <c r="D142" s="400"/>
      <c r="E142" s="400"/>
      <c r="F142" s="400"/>
      <c r="G142" s="400"/>
      <c r="H142" s="121"/>
      <c r="I142" s="121"/>
      <c r="J142" s="98"/>
      <c r="K142" s="98"/>
    </row>
    <row r="143" spans="2:11" ht="12" customHeight="1">
      <c r="B143" s="124"/>
      <c r="C143" s="400"/>
      <c r="D143" s="400"/>
      <c r="E143" s="400"/>
      <c r="F143" s="400"/>
      <c r="G143" s="400"/>
      <c r="H143" s="121"/>
      <c r="I143" s="121"/>
      <c r="J143" s="98"/>
      <c r="K143" s="98"/>
    </row>
    <row r="144" spans="2:11" ht="12" customHeight="1">
      <c r="B144" s="124"/>
      <c r="C144" s="394"/>
      <c r="D144" s="394"/>
      <c r="E144" s="394"/>
      <c r="F144" s="394"/>
      <c r="G144" s="394"/>
      <c r="H144" s="121"/>
      <c r="I144" s="121"/>
      <c r="J144" s="98"/>
      <c r="K144" s="98"/>
    </row>
    <row r="145" spans="2:11" ht="12" customHeight="1">
      <c r="B145" s="119"/>
      <c r="C145" s="395"/>
      <c r="D145" s="394"/>
      <c r="E145" s="394"/>
      <c r="F145" s="394"/>
      <c r="G145" s="394"/>
      <c r="H145" s="98"/>
      <c r="I145" s="98"/>
      <c r="J145" s="98"/>
      <c r="K145" s="98"/>
    </row>
    <row r="146" spans="2:11" ht="12" customHeight="1">
      <c r="B146" s="124"/>
      <c r="C146" s="394"/>
      <c r="D146" s="394"/>
      <c r="E146" s="394"/>
      <c r="F146" s="394"/>
      <c r="G146" s="394"/>
      <c r="H146" s="121"/>
      <c r="I146" s="121"/>
      <c r="J146" s="98"/>
      <c r="K146" s="98"/>
    </row>
    <row r="147" spans="2:11" ht="12" customHeight="1">
      <c r="B147" s="124"/>
      <c r="C147" s="394"/>
      <c r="D147" s="394"/>
      <c r="E147" s="394"/>
      <c r="F147" s="394"/>
      <c r="G147" s="394"/>
      <c r="H147" s="121"/>
      <c r="I147" s="121"/>
      <c r="J147" s="98"/>
      <c r="K147" s="98"/>
    </row>
    <row r="148" spans="2:11" ht="12" customHeight="1">
      <c r="B148" s="124"/>
      <c r="C148" s="394"/>
      <c r="D148" s="394"/>
      <c r="E148" s="394"/>
      <c r="F148" s="394"/>
      <c r="G148" s="394"/>
      <c r="H148" s="121"/>
      <c r="I148" s="121"/>
      <c r="J148" s="98"/>
      <c r="K148" s="98"/>
    </row>
    <row r="149" spans="2:11" ht="12" customHeight="1">
      <c r="B149" s="124"/>
      <c r="C149" s="394"/>
      <c r="D149" s="394"/>
      <c r="E149" s="394"/>
      <c r="F149" s="394"/>
      <c r="G149" s="394"/>
      <c r="H149" s="121"/>
      <c r="I149" s="121"/>
      <c r="J149" s="98"/>
      <c r="K149" s="98"/>
    </row>
    <row r="150" spans="2:11" ht="12" customHeight="1">
      <c r="B150" s="119"/>
      <c r="C150" s="393"/>
      <c r="D150" s="393"/>
      <c r="E150" s="393"/>
      <c r="F150" s="393"/>
      <c r="G150" s="393"/>
      <c r="H150" s="121"/>
      <c r="I150" s="121"/>
      <c r="J150" s="98"/>
      <c r="K150" s="98"/>
    </row>
    <row r="151" spans="2:11" ht="12" customHeight="1">
      <c r="B151" s="41"/>
      <c r="C151" s="97"/>
      <c r="D151" s="41"/>
      <c r="E151" s="41"/>
      <c r="F151" s="41"/>
      <c r="G151" s="41"/>
      <c r="H151" s="41"/>
      <c r="I151" s="41"/>
      <c r="J151" s="109"/>
      <c r="K151" s="109"/>
    </row>
    <row r="152" spans="2:11" ht="12" customHeight="1">
      <c r="B152" s="126"/>
      <c r="C152" s="399"/>
      <c r="D152" s="399"/>
      <c r="E152" s="399"/>
      <c r="F152" s="399"/>
      <c r="G152" s="399"/>
      <c r="H152" s="98"/>
      <c r="I152" s="98"/>
      <c r="J152" s="98"/>
      <c r="K152" s="98"/>
    </row>
    <row r="153" spans="2:11" ht="12" customHeight="1">
      <c r="B153" s="126"/>
      <c r="C153" s="399"/>
      <c r="D153" s="399"/>
      <c r="E153" s="399"/>
      <c r="F153" s="399"/>
      <c r="G153" s="399"/>
      <c r="H153" s="98"/>
      <c r="I153" s="98"/>
      <c r="J153" s="98"/>
      <c r="K153" s="98"/>
    </row>
    <row r="154" spans="2:11" ht="12" customHeight="1">
      <c r="B154" s="41"/>
      <c r="C154" s="397"/>
      <c r="D154" s="397"/>
      <c r="E154" s="397"/>
      <c r="F154" s="397"/>
      <c r="G154" s="397"/>
      <c r="H154" s="98"/>
      <c r="I154" s="121"/>
      <c r="J154" s="98"/>
      <c r="K154" s="98"/>
    </row>
    <row r="155" spans="2:11" ht="12" customHeight="1">
      <c r="B155" s="41"/>
      <c r="C155" s="398"/>
      <c r="D155" s="398"/>
      <c r="E155" s="398"/>
      <c r="F155" s="398"/>
      <c r="G155" s="398"/>
      <c r="H155" s="98"/>
      <c r="I155" s="121"/>
      <c r="J155" s="98"/>
      <c r="K155" s="98"/>
    </row>
    <row r="156" spans="2:11" ht="12" customHeight="1">
      <c r="B156" s="118"/>
      <c r="C156" s="397"/>
      <c r="D156" s="397"/>
      <c r="E156" s="397"/>
      <c r="F156" s="397"/>
      <c r="G156" s="397"/>
      <c r="H156" s="98"/>
      <c r="I156" s="121"/>
      <c r="J156" s="98"/>
      <c r="K156" s="98"/>
    </row>
    <row r="157" spans="2:11" ht="12" customHeight="1">
      <c r="B157" s="118"/>
      <c r="C157" s="398"/>
      <c r="D157" s="398"/>
      <c r="E157" s="398"/>
      <c r="F157" s="398"/>
      <c r="G157" s="398"/>
      <c r="H157" s="98"/>
      <c r="I157" s="121"/>
      <c r="J157" s="98"/>
      <c r="K157" s="98"/>
    </row>
    <row r="158" spans="2:11" ht="12" customHeight="1">
      <c r="B158" s="41"/>
      <c r="C158" s="41"/>
      <c r="D158" s="41"/>
      <c r="E158" s="41"/>
      <c r="F158" s="41"/>
      <c r="G158" s="41"/>
      <c r="H158" s="41"/>
      <c r="I158" s="41"/>
      <c r="J158" s="98"/>
      <c r="K158" s="98"/>
    </row>
    <row r="159" spans="2:11" ht="12" customHeight="1">
      <c r="B159" s="91"/>
      <c r="C159" s="91"/>
      <c r="D159" s="91"/>
      <c r="E159" s="91"/>
      <c r="F159" s="91"/>
      <c r="G159" s="91"/>
      <c r="H159" s="91"/>
      <c r="I159" s="91"/>
      <c r="J159" s="99"/>
      <c r="K159" s="99"/>
    </row>
    <row r="160" spans="2:11" ht="12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</row>
  </sheetData>
  <sheetProtection/>
  <mergeCells count="74">
    <mergeCell ref="C143:G143"/>
    <mergeCell ref="C155:G155"/>
    <mergeCell ref="C156:G156"/>
    <mergeCell ref="C145:G145"/>
    <mergeCell ref="C146:G146"/>
    <mergeCell ref="C147:G147"/>
    <mergeCell ref="C148:G148"/>
    <mergeCell ref="C149:G149"/>
    <mergeCell ref="C138:G138"/>
    <mergeCell ref="C157:G157"/>
    <mergeCell ref="C150:G150"/>
    <mergeCell ref="C152:G152"/>
    <mergeCell ref="C153:G153"/>
    <mergeCell ref="C154:G154"/>
    <mergeCell ref="C139:G139"/>
    <mergeCell ref="C140:G140"/>
    <mergeCell ref="C141:G141"/>
    <mergeCell ref="C142:G142"/>
    <mergeCell ref="C129:G129"/>
    <mergeCell ref="C130:G130"/>
    <mergeCell ref="C131:G131"/>
    <mergeCell ref="C132:G132"/>
    <mergeCell ref="C144:G144"/>
    <mergeCell ref="C133:G133"/>
    <mergeCell ref="C134:G134"/>
    <mergeCell ref="C135:G135"/>
    <mergeCell ref="C136:G136"/>
    <mergeCell ref="C137:G137"/>
    <mergeCell ref="C123:G123"/>
    <mergeCell ref="C124:G124"/>
    <mergeCell ref="C125:G125"/>
    <mergeCell ref="C126:G126"/>
    <mergeCell ref="C127:G127"/>
    <mergeCell ref="C128:G128"/>
    <mergeCell ref="B117:K117"/>
    <mergeCell ref="C118:G118"/>
    <mergeCell ref="C119:G119"/>
    <mergeCell ref="C120:G120"/>
    <mergeCell ref="C121:G121"/>
    <mergeCell ref="C122:G122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F25:F26"/>
    <mergeCell ref="G25:G26"/>
    <mergeCell ref="F53:H53"/>
    <mergeCell ref="B67:K67"/>
    <mergeCell ref="F40:F41"/>
    <mergeCell ref="G40:G41"/>
    <mergeCell ref="C23:H23"/>
    <mergeCell ref="B25:B26"/>
    <mergeCell ref="C7:H7"/>
    <mergeCell ref="B9:B10"/>
    <mergeCell ref="C9:C10"/>
    <mergeCell ref="D9:D10"/>
    <mergeCell ref="F9:F10"/>
    <mergeCell ref="G9:G10"/>
    <mergeCell ref="C25:C26"/>
    <mergeCell ref="D25:D26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02"/>
  <sheetViews>
    <sheetView zoomScalePageLayoutView="0" workbookViewId="0" topLeftCell="C1">
      <selection activeCell="M44" sqref="M44"/>
    </sheetView>
  </sheetViews>
  <sheetFormatPr defaultColWidth="9.140625" defaultRowHeight="12.75"/>
  <cols>
    <col min="2" max="2" width="5.57421875" style="0" customWidth="1"/>
    <col min="3" max="3" width="6.7109375" style="0" customWidth="1"/>
    <col min="4" max="4" width="7.140625" style="0" customWidth="1"/>
    <col min="5" max="5" width="9.00390625" style="0" customWidth="1"/>
    <col min="10" max="10" width="7.28125" style="0" customWidth="1"/>
    <col min="11" max="11" width="5.28125" style="0" customWidth="1"/>
    <col min="21" max="21" width="8.140625" style="0" customWidth="1"/>
    <col min="22" max="22" width="6.00390625" style="0" customWidth="1"/>
  </cols>
  <sheetData>
    <row r="1" spans="2:11" ht="12.75">
      <c r="B1" s="272"/>
      <c r="C1" s="273" t="s">
        <v>607</v>
      </c>
      <c r="D1" s="274"/>
      <c r="E1" s="274"/>
      <c r="F1" s="272"/>
      <c r="G1" s="272"/>
      <c r="H1" s="272"/>
      <c r="I1" s="272"/>
      <c r="J1" s="275"/>
      <c r="K1" s="275"/>
    </row>
    <row r="2" spans="2:21" ht="12.75">
      <c r="B2" s="272"/>
      <c r="C2" s="273" t="s">
        <v>608</v>
      </c>
      <c r="D2" s="274"/>
      <c r="E2" s="276"/>
      <c r="F2" s="272"/>
      <c r="G2" s="272"/>
      <c r="H2" s="272"/>
      <c r="I2" s="272"/>
      <c r="J2" s="275"/>
      <c r="K2" s="275"/>
      <c r="L2" s="272"/>
      <c r="M2" s="273" t="s">
        <v>607</v>
      </c>
      <c r="N2" s="274"/>
      <c r="O2" s="274"/>
      <c r="P2" s="272"/>
      <c r="Q2" s="272"/>
      <c r="R2" s="272"/>
      <c r="S2" s="272"/>
      <c r="T2" s="275"/>
      <c r="U2" s="275"/>
    </row>
    <row r="3" spans="2:21" ht="12.75">
      <c r="B3" s="272"/>
      <c r="C3" s="277"/>
      <c r="D3" s="272"/>
      <c r="E3" s="272"/>
      <c r="F3" s="272"/>
      <c r="G3" s="272"/>
      <c r="H3" s="272"/>
      <c r="I3" s="272"/>
      <c r="J3" s="278" t="s">
        <v>535</v>
      </c>
      <c r="K3" s="275"/>
      <c r="L3" s="272"/>
      <c r="M3" s="273" t="s">
        <v>608</v>
      </c>
      <c r="N3" s="274"/>
      <c r="O3" s="276"/>
      <c r="P3" s="272"/>
      <c r="Q3" s="272"/>
      <c r="R3" s="272"/>
      <c r="S3" s="272"/>
      <c r="T3" s="275"/>
      <c r="U3" s="275"/>
    </row>
    <row r="4" spans="2:21" ht="12.75">
      <c r="B4" s="279"/>
      <c r="C4" s="279"/>
      <c r="D4" s="279"/>
      <c r="E4" s="279"/>
      <c r="F4" s="279"/>
      <c r="G4" s="279"/>
      <c r="H4" s="279"/>
      <c r="I4" s="279"/>
      <c r="J4" s="280"/>
      <c r="K4" s="280" t="s">
        <v>536</v>
      </c>
      <c r="L4" s="272"/>
      <c r="M4" s="277"/>
      <c r="N4" s="272"/>
      <c r="O4" s="272"/>
      <c r="P4" s="272"/>
      <c r="Q4" s="272"/>
      <c r="R4" s="272"/>
      <c r="S4" s="272"/>
      <c r="T4" s="278" t="s">
        <v>609</v>
      </c>
      <c r="U4" s="275"/>
    </row>
    <row r="5" spans="2:21" ht="12.75">
      <c r="B5" s="426" t="s">
        <v>537</v>
      </c>
      <c r="C5" s="427"/>
      <c r="D5" s="427"/>
      <c r="E5" s="427"/>
      <c r="F5" s="427"/>
      <c r="G5" s="427"/>
      <c r="H5" s="427"/>
      <c r="I5" s="427"/>
      <c r="J5" s="427"/>
      <c r="K5" s="428"/>
      <c r="L5" s="272"/>
      <c r="M5" s="277"/>
      <c r="N5" s="272"/>
      <c r="O5" s="272"/>
      <c r="P5" s="272"/>
      <c r="Q5" s="272"/>
      <c r="R5" s="272"/>
      <c r="S5" s="272"/>
      <c r="T5" s="275"/>
      <c r="U5" s="275"/>
    </row>
    <row r="6" spans="2:21" ht="39" thickBot="1">
      <c r="B6" s="281"/>
      <c r="C6" s="429" t="s">
        <v>538</v>
      </c>
      <c r="D6" s="430"/>
      <c r="E6" s="430"/>
      <c r="F6" s="430"/>
      <c r="G6" s="431"/>
      <c r="H6" s="282" t="s">
        <v>539</v>
      </c>
      <c r="I6" s="283" t="s">
        <v>540</v>
      </c>
      <c r="J6" s="284" t="s">
        <v>660</v>
      </c>
      <c r="K6" s="285" t="s">
        <v>541</v>
      </c>
      <c r="L6" s="279"/>
      <c r="M6" s="279"/>
      <c r="N6" s="279"/>
      <c r="O6" s="279"/>
      <c r="P6" s="279"/>
      <c r="Q6" s="279"/>
      <c r="R6" s="279"/>
      <c r="S6" s="279"/>
      <c r="T6" s="280"/>
      <c r="U6" s="280" t="s">
        <v>536</v>
      </c>
    </row>
    <row r="7" spans="2:21" ht="12.75">
      <c r="B7" s="286">
        <v>1</v>
      </c>
      <c r="C7" s="432" t="s">
        <v>542</v>
      </c>
      <c r="D7" s="433"/>
      <c r="E7" s="433"/>
      <c r="F7" s="433"/>
      <c r="G7" s="434"/>
      <c r="H7" s="288">
        <v>60</v>
      </c>
      <c r="I7" s="287">
        <v>12100</v>
      </c>
      <c r="J7" s="289">
        <f>J11+J10+J8</f>
        <v>10753</v>
      </c>
      <c r="K7" s="345">
        <v>8817</v>
      </c>
      <c r="L7" s="435" t="s">
        <v>537</v>
      </c>
      <c r="M7" s="435"/>
      <c r="N7" s="435"/>
      <c r="O7" s="435"/>
      <c r="P7" s="435"/>
      <c r="Q7" s="435"/>
      <c r="R7" s="435"/>
      <c r="S7" s="435"/>
      <c r="T7" s="435"/>
      <c r="U7" s="435"/>
    </row>
    <row r="8" spans="2:21" ht="10.5" customHeight="1">
      <c r="B8" s="290" t="s">
        <v>543</v>
      </c>
      <c r="C8" s="291" t="s">
        <v>544</v>
      </c>
      <c r="D8" s="291" t="s">
        <v>545</v>
      </c>
      <c r="E8" s="291"/>
      <c r="F8" s="291"/>
      <c r="G8" s="291"/>
      <c r="H8" s="291" t="s">
        <v>546</v>
      </c>
      <c r="I8" s="292">
        <v>12101</v>
      </c>
      <c r="J8">
        <v>9</v>
      </c>
      <c r="K8" s="346">
        <v>59</v>
      </c>
      <c r="L8" s="318"/>
      <c r="M8" s="436" t="s">
        <v>610</v>
      </c>
      <c r="N8" s="436"/>
      <c r="O8" s="436"/>
      <c r="P8" s="436"/>
      <c r="Q8" s="436"/>
      <c r="R8" s="319" t="s">
        <v>539</v>
      </c>
      <c r="S8" s="319" t="s">
        <v>540</v>
      </c>
      <c r="T8" s="320" t="s">
        <v>660</v>
      </c>
      <c r="U8" s="320" t="s">
        <v>541</v>
      </c>
    </row>
    <row r="9" spans="2:21" ht="12.75">
      <c r="B9" s="290" t="s">
        <v>547</v>
      </c>
      <c r="C9" s="414" t="s">
        <v>548</v>
      </c>
      <c r="D9" s="415"/>
      <c r="E9" s="415"/>
      <c r="F9" s="415"/>
      <c r="G9" s="416"/>
      <c r="H9" s="291"/>
      <c r="I9" s="294">
        <v>12102</v>
      </c>
      <c r="K9" s="346">
        <v>0</v>
      </c>
      <c r="L9" s="318">
        <v>1</v>
      </c>
      <c r="M9" s="437" t="s">
        <v>611</v>
      </c>
      <c r="N9" s="437"/>
      <c r="O9" s="437"/>
      <c r="P9" s="437"/>
      <c r="Q9" s="437"/>
      <c r="R9" s="298">
        <v>70</v>
      </c>
      <c r="S9" s="298">
        <v>11100</v>
      </c>
      <c r="T9" s="289">
        <f>T12</f>
        <v>12327</v>
      </c>
      <c r="U9" s="7">
        <v>10296</v>
      </c>
    </row>
    <row r="10" spans="2:21" ht="12.75" customHeight="1">
      <c r="B10" s="290" t="s">
        <v>549</v>
      </c>
      <c r="C10" s="291" t="s">
        <v>550</v>
      </c>
      <c r="D10" s="291" t="s">
        <v>545</v>
      </c>
      <c r="E10" s="291"/>
      <c r="F10" s="291"/>
      <c r="G10" s="291"/>
      <c r="H10" s="291" t="s">
        <v>551</v>
      </c>
      <c r="I10" s="292">
        <v>12103</v>
      </c>
      <c r="J10">
        <v>8803</v>
      </c>
      <c r="K10" s="346">
        <v>10134</v>
      </c>
      <c r="L10" s="321" t="s">
        <v>564</v>
      </c>
      <c r="M10" s="438" t="s">
        <v>612</v>
      </c>
      <c r="N10" s="438"/>
      <c r="O10" s="438"/>
      <c r="P10" s="438"/>
      <c r="Q10" s="438"/>
      <c r="R10" s="301" t="s">
        <v>613</v>
      </c>
      <c r="S10" s="301">
        <v>11101</v>
      </c>
      <c r="T10" s="7"/>
      <c r="U10" s="7"/>
    </row>
    <row r="11" spans="2:21" ht="12.75" customHeight="1">
      <c r="B11" s="290" t="s">
        <v>552</v>
      </c>
      <c r="C11" s="295" t="s">
        <v>553</v>
      </c>
      <c r="D11" s="291" t="s">
        <v>545</v>
      </c>
      <c r="E11" s="291"/>
      <c r="F11" s="291"/>
      <c r="G11" s="291"/>
      <c r="H11" s="291"/>
      <c r="I11" s="294">
        <v>12104</v>
      </c>
      <c r="J11">
        <v>1941</v>
      </c>
      <c r="K11" s="346">
        <v>-1376</v>
      </c>
      <c r="L11" s="321" t="s">
        <v>547</v>
      </c>
      <c r="M11" s="438" t="s">
        <v>614</v>
      </c>
      <c r="N11" s="438"/>
      <c r="O11" s="438"/>
      <c r="P11" s="438"/>
      <c r="Q11" s="438"/>
      <c r="R11" s="301">
        <v>704</v>
      </c>
      <c r="S11" s="301">
        <v>11102</v>
      </c>
      <c r="T11" s="7"/>
      <c r="U11" s="7"/>
    </row>
    <row r="12" spans="2:21" ht="12.75">
      <c r="B12" s="290" t="s">
        <v>554</v>
      </c>
      <c r="C12" s="414" t="s">
        <v>555</v>
      </c>
      <c r="D12" s="415"/>
      <c r="E12" s="415"/>
      <c r="F12" s="415"/>
      <c r="G12" s="416"/>
      <c r="H12" s="291" t="s">
        <v>556</v>
      </c>
      <c r="I12" s="294">
        <v>12105</v>
      </c>
      <c r="J12" s="7"/>
      <c r="K12" s="346"/>
      <c r="L12" s="321" t="s">
        <v>549</v>
      </c>
      <c r="M12" s="438" t="s">
        <v>615</v>
      </c>
      <c r="N12" s="438"/>
      <c r="O12" s="438"/>
      <c r="P12" s="438"/>
      <c r="Q12" s="438"/>
      <c r="R12" s="322">
        <v>705</v>
      </c>
      <c r="S12" s="301">
        <v>11103</v>
      </c>
      <c r="T12" s="7">
        <v>12327</v>
      </c>
      <c r="U12" s="7">
        <v>10296</v>
      </c>
    </row>
    <row r="13" spans="2:21" ht="12.75">
      <c r="B13" s="296">
        <v>2</v>
      </c>
      <c r="C13" s="402" t="s">
        <v>557</v>
      </c>
      <c r="D13" s="403"/>
      <c r="E13" s="403"/>
      <c r="F13" s="403"/>
      <c r="G13" s="404"/>
      <c r="H13" s="298">
        <v>64</v>
      </c>
      <c r="I13" s="297">
        <v>12200</v>
      </c>
      <c r="J13">
        <f>J15+J14</f>
        <v>681</v>
      </c>
      <c r="K13" s="347">
        <v>699</v>
      </c>
      <c r="L13" s="318">
        <v>2</v>
      </c>
      <c r="M13" s="437" t="s">
        <v>616</v>
      </c>
      <c r="N13" s="437"/>
      <c r="O13" s="437"/>
      <c r="P13" s="437"/>
      <c r="Q13" s="437"/>
      <c r="R13" s="298">
        <v>708</v>
      </c>
      <c r="S13" s="301">
        <v>11104</v>
      </c>
      <c r="T13" s="289"/>
      <c r="U13" s="7"/>
    </row>
    <row r="14" spans="2:21" ht="12.75">
      <c r="B14" s="300" t="s">
        <v>558</v>
      </c>
      <c r="C14" s="402" t="s">
        <v>559</v>
      </c>
      <c r="D14" s="403"/>
      <c r="E14" s="403"/>
      <c r="F14" s="403"/>
      <c r="G14" s="404"/>
      <c r="H14" s="301">
        <v>641</v>
      </c>
      <c r="I14" s="294">
        <v>12201</v>
      </c>
      <c r="J14" s="289">
        <v>541</v>
      </c>
      <c r="K14" s="346">
        <v>560</v>
      </c>
      <c r="L14" s="321" t="s">
        <v>564</v>
      </c>
      <c r="M14" s="438" t="s">
        <v>617</v>
      </c>
      <c r="N14" s="438"/>
      <c r="O14" s="438"/>
      <c r="P14" s="438"/>
      <c r="Q14" s="438"/>
      <c r="R14" s="301">
        <v>7081</v>
      </c>
      <c r="S14" s="301">
        <v>111041</v>
      </c>
      <c r="T14" s="7"/>
      <c r="U14" s="7"/>
    </row>
    <row r="15" spans="2:21" ht="12.75">
      <c r="B15" s="300" t="s">
        <v>560</v>
      </c>
      <c r="C15" s="423" t="s">
        <v>561</v>
      </c>
      <c r="D15" s="424"/>
      <c r="E15" s="424"/>
      <c r="F15" s="424"/>
      <c r="G15" s="425"/>
      <c r="H15" s="301">
        <v>644</v>
      </c>
      <c r="I15" s="294">
        <v>12202</v>
      </c>
      <c r="J15" s="7">
        <v>140</v>
      </c>
      <c r="K15" s="346">
        <v>139</v>
      </c>
      <c r="L15" s="321" t="s">
        <v>566</v>
      </c>
      <c r="M15" s="438" t="s">
        <v>618</v>
      </c>
      <c r="N15" s="438"/>
      <c r="O15" s="438"/>
      <c r="P15" s="438"/>
      <c r="Q15" s="438"/>
      <c r="R15" s="301">
        <v>7082</v>
      </c>
      <c r="S15" s="301">
        <v>111042</v>
      </c>
      <c r="T15" s="7"/>
      <c r="U15" s="7"/>
    </row>
    <row r="16" spans="2:21" ht="12.75">
      <c r="B16" s="296">
        <v>3</v>
      </c>
      <c r="C16" s="402" t="s">
        <v>562</v>
      </c>
      <c r="D16" s="403"/>
      <c r="E16" s="403"/>
      <c r="F16" s="403"/>
      <c r="G16" s="404"/>
      <c r="H16" s="298">
        <v>68</v>
      </c>
      <c r="I16" s="297">
        <v>12300</v>
      </c>
      <c r="J16" s="289">
        <v>141</v>
      </c>
      <c r="K16" s="347">
        <v>40</v>
      </c>
      <c r="L16" s="321" t="s">
        <v>568</v>
      </c>
      <c r="M16" s="438" t="s">
        <v>619</v>
      </c>
      <c r="N16" s="438"/>
      <c r="O16" s="438"/>
      <c r="P16" s="438"/>
      <c r="Q16" s="438"/>
      <c r="R16" s="301">
        <v>7083</v>
      </c>
      <c r="S16" s="301">
        <v>111043</v>
      </c>
      <c r="T16" s="7"/>
      <c r="U16" s="7"/>
    </row>
    <row r="17" spans="2:21" ht="12.75">
      <c r="B17" s="296">
        <v>4</v>
      </c>
      <c r="C17" s="402" t="s">
        <v>563</v>
      </c>
      <c r="D17" s="403"/>
      <c r="E17" s="403"/>
      <c r="F17" s="403"/>
      <c r="G17" s="404"/>
      <c r="H17" s="298">
        <v>61</v>
      </c>
      <c r="I17" s="297">
        <v>12400</v>
      </c>
      <c r="J17" s="289">
        <f>J20+J22+J29+J32+J33+J24</f>
        <v>560</v>
      </c>
      <c r="K17" s="347">
        <v>435</v>
      </c>
      <c r="L17" s="323">
        <v>3</v>
      </c>
      <c r="M17" s="437" t="s">
        <v>620</v>
      </c>
      <c r="N17" s="437"/>
      <c r="O17" s="437"/>
      <c r="P17" s="437"/>
      <c r="Q17" s="437"/>
      <c r="R17" s="298">
        <v>71</v>
      </c>
      <c r="S17" s="301">
        <v>11201</v>
      </c>
      <c r="T17" s="7"/>
      <c r="U17" s="7"/>
    </row>
    <row r="18" spans="2:21" ht="12.75">
      <c r="B18" s="300" t="s">
        <v>564</v>
      </c>
      <c r="C18" s="408" t="s">
        <v>565</v>
      </c>
      <c r="D18" s="409"/>
      <c r="E18" s="409"/>
      <c r="F18" s="409"/>
      <c r="G18" s="410"/>
      <c r="H18" s="291"/>
      <c r="I18" s="292">
        <v>12401</v>
      </c>
      <c r="J18" s="7"/>
      <c r="K18" s="346"/>
      <c r="L18" s="323"/>
      <c r="M18" s="439" t="s">
        <v>621</v>
      </c>
      <c r="N18" s="439"/>
      <c r="O18" s="439"/>
      <c r="P18" s="439"/>
      <c r="Q18" s="439"/>
      <c r="R18" s="324"/>
      <c r="S18" s="301">
        <v>112011</v>
      </c>
      <c r="T18" s="7"/>
      <c r="U18" s="7"/>
    </row>
    <row r="19" spans="2:21" ht="12.75">
      <c r="B19" s="300" t="s">
        <v>566</v>
      </c>
      <c r="C19" s="408" t="s">
        <v>567</v>
      </c>
      <c r="D19" s="409"/>
      <c r="E19" s="409"/>
      <c r="F19" s="409"/>
      <c r="G19" s="410"/>
      <c r="H19" s="303">
        <v>611</v>
      </c>
      <c r="I19" s="292">
        <v>12402</v>
      </c>
      <c r="J19" s="7"/>
      <c r="K19" s="347"/>
      <c r="L19" s="323"/>
      <c r="M19" s="439" t="s">
        <v>622</v>
      </c>
      <c r="N19" s="439"/>
      <c r="O19" s="439"/>
      <c r="P19" s="439"/>
      <c r="Q19" s="439"/>
      <c r="R19" s="324"/>
      <c r="S19" s="301">
        <v>112012</v>
      </c>
      <c r="T19" s="7"/>
      <c r="U19" s="7"/>
    </row>
    <row r="20" spans="2:21" ht="12.75">
      <c r="B20" s="300" t="s">
        <v>568</v>
      </c>
      <c r="C20" s="408" t="s">
        <v>569</v>
      </c>
      <c r="D20" s="409"/>
      <c r="E20" s="409"/>
      <c r="F20" s="409"/>
      <c r="G20" s="410"/>
      <c r="H20" s="291">
        <v>613</v>
      </c>
      <c r="I20" s="292">
        <v>12403</v>
      </c>
      <c r="J20" s="7">
        <v>120</v>
      </c>
      <c r="K20" s="347">
        <v>120</v>
      </c>
      <c r="L20" s="318">
        <v>4</v>
      </c>
      <c r="M20" s="437" t="s">
        <v>623</v>
      </c>
      <c r="N20" s="437"/>
      <c r="O20" s="437"/>
      <c r="P20" s="437"/>
      <c r="Q20" s="437"/>
      <c r="R20" s="325">
        <v>72</v>
      </c>
      <c r="S20" s="326">
        <v>11300</v>
      </c>
      <c r="T20" s="7"/>
      <c r="U20" s="7"/>
    </row>
    <row r="21" spans="2:21" ht="12.75">
      <c r="B21" s="300" t="s">
        <v>570</v>
      </c>
      <c r="C21" s="408" t="s">
        <v>571</v>
      </c>
      <c r="D21" s="409"/>
      <c r="E21" s="409"/>
      <c r="F21" s="409"/>
      <c r="G21" s="410"/>
      <c r="H21" s="303">
        <v>615</v>
      </c>
      <c r="I21" s="292">
        <v>12404</v>
      </c>
      <c r="J21" s="7"/>
      <c r="K21" s="348"/>
      <c r="L21" s="321"/>
      <c r="M21" s="440" t="s">
        <v>624</v>
      </c>
      <c r="N21" s="440"/>
      <c r="O21" s="440"/>
      <c r="P21" s="440"/>
      <c r="Q21" s="440"/>
      <c r="R21" s="289"/>
      <c r="S21" s="327">
        <v>11301</v>
      </c>
      <c r="T21" s="7"/>
      <c r="U21" s="7"/>
    </row>
    <row r="22" spans="2:21" ht="12.75">
      <c r="B22" s="300" t="s">
        <v>572</v>
      </c>
      <c r="C22" s="408" t="s">
        <v>573</v>
      </c>
      <c r="D22" s="409"/>
      <c r="E22" s="409"/>
      <c r="F22" s="409"/>
      <c r="G22" s="410"/>
      <c r="H22" s="303">
        <v>616</v>
      </c>
      <c r="I22" s="292">
        <v>12405</v>
      </c>
      <c r="J22" s="7">
        <v>21</v>
      </c>
      <c r="K22" s="347">
        <v>8</v>
      </c>
      <c r="L22" s="318">
        <v>5</v>
      </c>
      <c r="M22" s="437" t="s">
        <v>625</v>
      </c>
      <c r="N22" s="437"/>
      <c r="O22" s="437"/>
      <c r="P22" s="437"/>
      <c r="Q22" s="437"/>
      <c r="R22" s="298">
        <v>73</v>
      </c>
      <c r="S22" s="298">
        <v>11400</v>
      </c>
      <c r="T22" s="7"/>
      <c r="U22" s="7"/>
    </row>
    <row r="23" spans="2:21" ht="12.75">
      <c r="B23" s="300" t="s">
        <v>574</v>
      </c>
      <c r="C23" s="408" t="s">
        <v>575</v>
      </c>
      <c r="D23" s="409"/>
      <c r="E23" s="409"/>
      <c r="F23" s="409"/>
      <c r="G23" s="410"/>
      <c r="H23" s="303">
        <v>617</v>
      </c>
      <c r="I23" s="292">
        <v>12406</v>
      </c>
      <c r="J23" s="7"/>
      <c r="K23" s="347"/>
      <c r="L23" s="318">
        <v>6</v>
      </c>
      <c r="M23" s="437" t="s">
        <v>626</v>
      </c>
      <c r="N23" s="437"/>
      <c r="O23" s="437"/>
      <c r="P23" s="437"/>
      <c r="Q23" s="437"/>
      <c r="R23" s="298">
        <v>75</v>
      </c>
      <c r="S23" s="298">
        <v>11500</v>
      </c>
      <c r="T23" s="7"/>
      <c r="U23" s="7"/>
    </row>
    <row r="24" spans="2:21" ht="12.75">
      <c r="B24" s="300" t="s">
        <v>576</v>
      </c>
      <c r="C24" s="414" t="s">
        <v>577</v>
      </c>
      <c r="D24" s="415"/>
      <c r="E24" s="415"/>
      <c r="F24" s="415"/>
      <c r="G24" s="416"/>
      <c r="H24" s="303">
        <v>618</v>
      </c>
      <c r="I24" s="292">
        <v>12407</v>
      </c>
      <c r="J24" s="7">
        <v>23</v>
      </c>
      <c r="K24" s="347">
        <v>38</v>
      </c>
      <c r="L24" s="318">
        <v>7</v>
      </c>
      <c r="M24" s="437" t="s">
        <v>627</v>
      </c>
      <c r="N24" s="437"/>
      <c r="O24" s="437"/>
      <c r="P24" s="437"/>
      <c r="Q24" s="437"/>
      <c r="R24" s="298">
        <v>77</v>
      </c>
      <c r="S24" s="298">
        <v>11600</v>
      </c>
      <c r="T24" s="7"/>
      <c r="U24" s="7"/>
    </row>
    <row r="25" spans="2:21" ht="12.75">
      <c r="B25" s="300" t="s">
        <v>578</v>
      </c>
      <c r="C25" s="414" t="s">
        <v>579</v>
      </c>
      <c r="D25" s="415"/>
      <c r="E25" s="415"/>
      <c r="F25" s="415"/>
      <c r="G25" s="416"/>
      <c r="H25" s="303">
        <v>623</v>
      </c>
      <c r="I25" s="292">
        <v>12408</v>
      </c>
      <c r="J25" s="7"/>
      <c r="K25" s="347"/>
      <c r="L25" s="318" t="s">
        <v>628</v>
      </c>
      <c r="M25" s="437" t="s">
        <v>629</v>
      </c>
      <c r="N25" s="437"/>
      <c r="O25" s="437"/>
      <c r="P25" s="437"/>
      <c r="Q25" s="437"/>
      <c r="R25" s="298"/>
      <c r="S25" s="298">
        <v>11800</v>
      </c>
      <c r="T25" s="289">
        <f>T9</f>
        <v>12327</v>
      </c>
      <c r="U25" s="7">
        <v>10296</v>
      </c>
    </row>
    <row r="26" spans="2:21" ht="12.75">
      <c r="B26" s="300" t="s">
        <v>580</v>
      </c>
      <c r="C26" s="414" t="s">
        <v>581</v>
      </c>
      <c r="D26" s="415"/>
      <c r="E26" s="415"/>
      <c r="F26" s="415"/>
      <c r="G26" s="416"/>
      <c r="H26" s="303">
        <v>624</v>
      </c>
      <c r="I26" s="292">
        <v>12409</v>
      </c>
      <c r="J26" s="7"/>
      <c r="K26" s="347"/>
      <c r="L26" s="328"/>
      <c r="M26" s="329"/>
      <c r="N26" s="329"/>
      <c r="O26" s="329"/>
      <c r="P26" s="329"/>
      <c r="Q26" s="329"/>
      <c r="R26" s="329"/>
      <c r="S26" s="329"/>
      <c r="U26" s="317"/>
    </row>
    <row r="27" spans="2:11" ht="12.75">
      <c r="B27" s="300" t="s">
        <v>582</v>
      </c>
      <c r="C27" s="414" t="s">
        <v>583</v>
      </c>
      <c r="D27" s="415"/>
      <c r="E27" s="415"/>
      <c r="F27" s="415"/>
      <c r="G27" s="416"/>
      <c r="H27" s="303">
        <v>625</v>
      </c>
      <c r="I27" s="292">
        <v>12410</v>
      </c>
      <c r="J27" s="7"/>
      <c r="K27" s="347"/>
    </row>
    <row r="28" spans="2:19" ht="12.75">
      <c r="B28" s="300" t="s">
        <v>584</v>
      </c>
      <c r="C28" s="414" t="s">
        <v>585</v>
      </c>
      <c r="D28" s="415"/>
      <c r="E28" s="415"/>
      <c r="F28" s="415"/>
      <c r="G28" s="416"/>
      <c r="H28" s="303">
        <v>626</v>
      </c>
      <c r="I28" s="292">
        <v>12411</v>
      </c>
      <c r="J28" s="7"/>
      <c r="K28" s="346"/>
      <c r="R28" s="272"/>
      <c r="S28" s="317" t="s">
        <v>396</v>
      </c>
    </row>
    <row r="29" spans="2:19" ht="12.75">
      <c r="B29" s="304" t="s">
        <v>586</v>
      </c>
      <c r="C29" s="414" t="s">
        <v>587</v>
      </c>
      <c r="D29" s="415"/>
      <c r="E29" s="415"/>
      <c r="F29" s="415"/>
      <c r="G29" s="416"/>
      <c r="H29" s="303">
        <v>627</v>
      </c>
      <c r="I29" s="292">
        <v>12412</v>
      </c>
      <c r="J29" s="7">
        <v>195</v>
      </c>
      <c r="K29" s="346">
        <v>198</v>
      </c>
      <c r="R29" s="272" t="s">
        <v>380</v>
      </c>
      <c r="S29" s="317"/>
    </row>
    <row r="30" spans="2:11" ht="12.75">
      <c r="B30" s="300"/>
      <c r="C30" s="420" t="s">
        <v>588</v>
      </c>
      <c r="D30" s="421"/>
      <c r="E30" s="421"/>
      <c r="F30" s="421"/>
      <c r="G30" s="422"/>
      <c r="H30" s="303">
        <v>6271</v>
      </c>
      <c r="I30" s="302">
        <v>124121</v>
      </c>
      <c r="J30" s="7">
        <v>195</v>
      </c>
      <c r="K30" s="347">
        <v>198</v>
      </c>
    </row>
    <row r="31" spans="2:11" ht="12.75">
      <c r="B31" s="300"/>
      <c r="C31" s="420" t="s">
        <v>589</v>
      </c>
      <c r="D31" s="421"/>
      <c r="E31" s="421"/>
      <c r="F31" s="421"/>
      <c r="G31" s="422"/>
      <c r="H31" s="303">
        <v>6272</v>
      </c>
      <c r="I31" s="302">
        <v>124122</v>
      </c>
      <c r="J31" s="7"/>
      <c r="K31" s="347"/>
    </row>
    <row r="32" spans="2:11" ht="12.75">
      <c r="B32" s="300" t="s">
        <v>590</v>
      </c>
      <c r="C32" s="414" t="s">
        <v>591</v>
      </c>
      <c r="D32" s="415"/>
      <c r="E32" s="415"/>
      <c r="F32" s="415"/>
      <c r="G32" s="416"/>
      <c r="H32" s="303">
        <v>628</v>
      </c>
      <c r="I32" s="302">
        <v>12413</v>
      </c>
      <c r="J32" s="7">
        <v>141</v>
      </c>
      <c r="K32" s="346">
        <v>71</v>
      </c>
    </row>
    <row r="33" spans="2:22" ht="12.75">
      <c r="B33" s="296">
        <v>5</v>
      </c>
      <c r="C33" s="417" t="s">
        <v>592</v>
      </c>
      <c r="D33" s="418"/>
      <c r="E33" s="418"/>
      <c r="F33" s="418"/>
      <c r="G33" s="419"/>
      <c r="H33" s="305">
        <v>63</v>
      </c>
      <c r="I33" s="306">
        <v>12500</v>
      </c>
      <c r="J33" s="289">
        <f>J37+J34</f>
        <v>60</v>
      </c>
      <c r="K33" s="347">
        <v>133</v>
      </c>
      <c r="M33" s="272"/>
      <c r="N33" s="273"/>
      <c r="O33" s="274"/>
      <c r="P33" s="274"/>
      <c r="Q33" s="272"/>
      <c r="R33" s="272"/>
      <c r="S33" s="272"/>
      <c r="T33" s="272"/>
      <c r="U33" s="275"/>
      <c r="V33" s="275"/>
    </row>
    <row r="34" spans="2:22" ht="12.75">
      <c r="B34" s="300" t="s">
        <v>564</v>
      </c>
      <c r="C34" s="414" t="s">
        <v>593</v>
      </c>
      <c r="D34" s="415"/>
      <c r="E34" s="415"/>
      <c r="F34" s="415"/>
      <c r="G34" s="416"/>
      <c r="H34" s="303">
        <v>632</v>
      </c>
      <c r="I34" s="302">
        <v>12501</v>
      </c>
      <c r="J34" s="7">
        <v>54</v>
      </c>
      <c r="K34" s="347"/>
      <c r="M34" s="272"/>
      <c r="N34" s="273"/>
      <c r="O34" s="274"/>
      <c r="P34" s="276"/>
      <c r="Q34" s="272"/>
      <c r="R34" s="272"/>
      <c r="S34" s="272"/>
      <c r="T34" s="129"/>
      <c r="U34" s="331"/>
      <c r="V34" s="331"/>
    </row>
    <row r="35" spans="2:22" ht="12.75">
      <c r="B35" s="300" t="s">
        <v>566</v>
      </c>
      <c r="C35" s="414" t="s">
        <v>594</v>
      </c>
      <c r="D35" s="415"/>
      <c r="E35" s="415"/>
      <c r="F35" s="415"/>
      <c r="G35" s="416"/>
      <c r="H35" s="303">
        <v>633</v>
      </c>
      <c r="I35" s="302">
        <v>12502</v>
      </c>
      <c r="J35" s="7"/>
      <c r="K35" s="347"/>
      <c r="M35" s="279"/>
      <c r="N35" s="308"/>
      <c r="O35" s="279"/>
      <c r="P35" s="279"/>
      <c r="Q35" s="279"/>
      <c r="R35" s="279"/>
      <c r="S35" s="279"/>
      <c r="T35" s="91"/>
      <c r="U35" s="349"/>
      <c r="V35" s="349"/>
    </row>
    <row r="36" spans="2:22" ht="12.75">
      <c r="B36" s="300" t="s">
        <v>568</v>
      </c>
      <c r="C36" s="414" t="s">
        <v>595</v>
      </c>
      <c r="D36" s="415"/>
      <c r="E36" s="415"/>
      <c r="F36" s="415"/>
      <c r="G36" s="416"/>
      <c r="H36" s="303">
        <v>634</v>
      </c>
      <c r="I36" s="302">
        <v>12503</v>
      </c>
      <c r="J36" s="7"/>
      <c r="K36" s="346">
        <v>121</v>
      </c>
      <c r="M36" s="279"/>
      <c r="N36" s="308"/>
      <c r="O36" s="279"/>
      <c r="P36" s="279"/>
      <c r="Q36" s="279"/>
      <c r="R36" s="279"/>
      <c r="S36" s="279"/>
      <c r="T36" s="91"/>
      <c r="U36" s="349"/>
      <c r="V36" s="349"/>
    </row>
    <row r="37" spans="2:22" ht="12.75">
      <c r="B37" s="300" t="s">
        <v>570</v>
      </c>
      <c r="C37" s="414" t="s">
        <v>596</v>
      </c>
      <c r="D37" s="415"/>
      <c r="E37" s="415"/>
      <c r="F37" s="415"/>
      <c r="G37" s="416"/>
      <c r="H37" s="303" t="s">
        <v>597</v>
      </c>
      <c r="I37" s="302">
        <v>12504</v>
      </c>
      <c r="J37" s="7">
        <v>6</v>
      </c>
      <c r="K37" s="346">
        <v>12</v>
      </c>
      <c r="L37">
        <f>J17+J16+J13+J7</f>
        <v>12135</v>
      </c>
      <c r="M37" s="279"/>
      <c r="N37" s="279"/>
      <c r="O37" s="279"/>
      <c r="P37" s="279"/>
      <c r="Q37" s="279"/>
      <c r="R37" s="279"/>
      <c r="S37" s="279"/>
      <c r="T37" s="91"/>
      <c r="U37" s="333"/>
      <c r="V37" s="333"/>
    </row>
    <row r="38" spans="2:22" ht="12.75">
      <c r="B38" s="296" t="s">
        <v>598</v>
      </c>
      <c r="C38" s="402" t="s">
        <v>599</v>
      </c>
      <c r="D38" s="403"/>
      <c r="E38" s="403"/>
      <c r="F38" s="403"/>
      <c r="G38" s="404"/>
      <c r="H38" s="303"/>
      <c r="I38" s="302">
        <v>12600</v>
      </c>
      <c r="J38" s="289"/>
      <c r="K38" s="347">
        <v>10124</v>
      </c>
      <c r="L38">
        <v>12135</v>
      </c>
      <c r="M38" s="441"/>
      <c r="N38" s="441"/>
      <c r="O38" s="441"/>
      <c r="P38" s="441"/>
      <c r="Q38" s="441"/>
      <c r="R38" s="441"/>
      <c r="S38" s="441"/>
      <c r="T38" s="441"/>
      <c r="U38" s="441"/>
      <c r="V38" s="441"/>
    </row>
    <row r="39" spans="2:22" ht="12.75">
      <c r="B39" s="307"/>
      <c r="C39" s="308" t="s">
        <v>600</v>
      </c>
      <c r="D39" s="279"/>
      <c r="E39" s="279"/>
      <c r="F39" s="279"/>
      <c r="G39" s="279"/>
      <c r="H39" s="279"/>
      <c r="I39" s="279"/>
      <c r="J39" s="7"/>
      <c r="K39" s="309"/>
      <c r="M39" s="110"/>
      <c r="N39" s="447"/>
      <c r="O39" s="447"/>
      <c r="P39" s="447"/>
      <c r="Q39" s="447"/>
      <c r="R39" s="447"/>
      <c r="S39" s="351"/>
      <c r="T39" s="351"/>
      <c r="U39" s="357"/>
      <c r="V39" s="357"/>
    </row>
    <row r="40" spans="2:22" ht="12.75">
      <c r="B40" s="310">
        <v>1</v>
      </c>
      <c r="C40" s="405" t="s">
        <v>601</v>
      </c>
      <c r="D40" s="406"/>
      <c r="E40" s="406"/>
      <c r="F40" s="406"/>
      <c r="G40" s="407"/>
      <c r="H40" s="305"/>
      <c r="I40" s="306">
        <v>14000</v>
      </c>
      <c r="J40" s="289">
        <v>2</v>
      </c>
      <c r="K40" s="299"/>
      <c r="M40" s="110"/>
      <c r="N40" s="389"/>
      <c r="O40" s="389"/>
      <c r="P40" s="389"/>
      <c r="Q40" s="389"/>
      <c r="R40" s="389"/>
      <c r="S40" s="111"/>
      <c r="T40" s="111"/>
      <c r="U40" s="91"/>
      <c r="V40" s="91"/>
    </row>
    <row r="41" spans="2:22" ht="12.75">
      <c r="B41" s="310">
        <v>2</v>
      </c>
      <c r="C41" s="405" t="s">
        <v>602</v>
      </c>
      <c r="D41" s="406"/>
      <c r="E41" s="406"/>
      <c r="F41" s="406"/>
      <c r="G41" s="407"/>
      <c r="H41" s="305"/>
      <c r="I41" s="306">
        <v>15000</v>
      </c>
      <c r="J41" s="289">
        <v>0</v>
      </c>
      <c r="K41" s="299"/>
      <c r="M41" s="110"/>
      <c r="N41" s="389"/>
      <c r="O41" s="389"/>
      <c r="P41" s="389"/>
      <c r="Q41" s="389"/>
      <c r="R41" s="389"/>
      <c r="S41" s="111"/>
      <c r="T41" s="111"/>
      <c r="U41" s="91"/>
      <c r="V41" s="91"/>
    </row>
    <row r="42" spans="2:22" ht="12.75">
      <c r="B42" s="311" t="s">
        <v>564</v>
      </c>
      <c r="C42" s="408" t="s">
        <v>603</v>
      </c>
      <c r="D42" s="409"/>
      <c r="E42" s="409"/>
      <c r="F42" s="409"/>
      <c r="G42" s="410"/>
      <c r="H42" s="305"/>
      <c r="I42" s="302">
        <v>15001</v>
      </c>
      <c r="J42" s="7">
        <v>0</v>
      </c>
      <c r="K42" s="293"/>
      <c r="M42" s="110"/>
      <c r="N42" s="389"/>
      <c r="O42" s="389"/>
      <c r="P42" s="389"/>
      <c r="Q42" s="389"/>
      <c r="R42" s="389"/>
      <c r="S42" s="111"/>
      <c r="T42" s="111"/>
      <c r="U42" s="91"/>
      <c r="V42" s="91"/>
    </row>
    <row r="43" spans="2:22" ht="12.75">
      <c r="B43" s="311"/>
      <c r="C43" s="411" t="s">
        <v>604</v>
      </c>
      <c r="D43" s="412"/>
      <c r="E43" s="412"/>
      <c r="F43" s="412"/>
      <c r="G43" s="413"/>
      <c r="H43" s="305"/>
      <c r="I43" s="302">
        <v>150011</v>
      </c>
      <c r="J43" s="7"/>
      <c r="K43" s="293"/>
      <c r="M43" s="110"/>
      <c r="N43" s="389"/>
      <c r="O43" s="389"/>
      <c r="P43" s="389"/>
      <c r="Q43" s="389"/>
      <c r="R43" s="389"/>
      <c r="S43" s="112"/>
      <c r="T43" s="111"/>
      <c r="U43" s="91"/>
      <c r="V43" s="91"/>
    </row>
    <row r="44" spans="2:22" ht="12.75">
      <c r="B44" s="312" t="s">
        <v>566</v>
      </c>
      <c r="C44" s="408" t="s">
        <v>605</v>
      </c>
      <c r="D44" s="409"/>
      <c r="E44" s="409"/>
      <c r="F44" s="409"/>
      <c r="G44" s="410"/>
      <c r="H44" s="305"/>
      <c r="I44" s="302">
        <v>15002</v>
      </c>
      <c r="J44" s="7">
        <v>0</v>
      </c>
      <c r="K44" s="299"/>
      <c r="M44" s="110"/>
      <c r="N44" s="389"/>
      <c r="O44" s="389"/>
      <c r="P44" s="389"/>
      <c r="Q44" s="389"/>
      <c r="R44" s="389"/>
      <c r="S44" s="111"/>
      <c r="T44" s="111"/>
      <c r="U44" s="91"/>
      <c r="V44" s="91"/>
    </row>
    <row r="45" spans="2:22" ht="13.5" thickBot="1">
      <c r="B45" s="313"/>
      <c r="C45" s="401" t="s">
        <v>606</v>
      </c>
      <c r="D45" s="401"/>
      <c r="E45" s="401"/>
      <c r="F45" s="401"/>
      <c r="G45" s="401"/>
      <c r="H45" s="314"/>
      <c r="I45" s="315">
        <v>150021</v>
      </c>
      <c r="J45" s="7"/>
      <c r="K45" s="316"/>
      <c r="M45" s="110"/>
      <c r="N45" s="389"/>
      <c r="O45" s="389"/>
      <c r="P45" s="389"/>
      <c r="Q45" s="389"/>
      <c r="R45" s="389"/>
      <c r="S45" s="111"/>
      <c r="T45" s="111"/>
      <c r="U45" s="91"/>
      <c r="V45" s="91"/>
    </row>
    <row r="46" spans="2:22" ht="12.75">
      <c r="B46" s="272"/>
      <c r="C46" s="272"/>
      <c r="D46" s="272"/>
      <c r="E46" s="272"/>
      <c r="F46" s="272"/>
      <c r="G46" s="272"/>
      <c r="H46" s="272"/>
      <c r="I46" s="272"/>
      <c r="J46" s="317" t="s">
        <v>396</v>
      </c>
      <c r="K46" s="317"/>
      <c r="M46" s="110"/>
      <c r="N46" s="389"/>
      <c r="O46" s="389"/>
      <c r="P46" s="389"/>
      <c r="Q46" s="389"/>
      <c r="R46" s="389"/>
      <c r="S46" s="111"/>
      <c r="T46" s="111"/>
      <c r="U46" s="91"/>
      <c r="V46" s="91"/>
    </row>
    <row r="47" spans="2:22" ht="12.75">
      <c r="B47" s="272"/>
      <c r="C47" s="272"/>
      <c r="D47" s="272"/>
      <c r="E47" s="272"/>
      <c r="F47" s="272"/>
      <c r="G47" s="272"/>
      <c r="H47" s="272"/>
      <c r="I47" s="272" t="s">
        <v>380</v>
      </c>
      <c r="J47" s="317"/>
      <c r="K47" s="317"/>
      <c r="M47" s="110"/>
      <c r="N47" s="389"/>
      <c r="O47" s="389"/>
      <c r="P47" s="389"/>
      <c r="Q47" s="389"/>
      <c r="R47" s="389"/>
      <c r="S47" s="111"/>
      <c r="T47" s="111"/>
      <c r="U47" s="91"/>
      <c r="V47" s="91"/>
    </row>
    <row r="48" spans="13:22" ht="12.75">
      <c r="M48" s="358"/>
      <c r="N48" s="389"/>
      <c r="O48" s="389"/>
      <c r="P48" s="389"/>
      <c r="Q48" s="389"/>
      <c r="R48" s="389"/>
      <c r="S48" s="111"/>
      <c r="T48" s="111"/>
      <c r="U48" s="91"/>
      <c r="V48" s="91"/>
    </row>
    <row r="49" spans="13:22" ht="12.75">
      <c r="M49" s="358"/>
      <c r="N49" s="390"/>
      <c r="O49" s="390"/>
      <c r="P49" s="390"/>
      <c r="Q49" s="390"/>
      <c r="R49" s="390"/>
      <c r="S49" s="114"/>
      <c r="T49" s="111"/>
      <c r="U49" s="91"/>
      <c r="V49" s="91"/>
    </row>
    <row r="50" spans="13:22" ht="12.75">
      <c r="M50" s="358"/>
      <c r="N50" s="390"/>
      <c r="O50" s="390"/>
      <c r="P50" s="390"/>
      <c r="Q50" s="390"/>
      <c r="R50" s="390"/>
      <c r="S50" s="114"/>
      <c r="T50" s="111"/>
      <c r="U50" s="91"/>
      <c r="V50" s="91"/>
    </row>
    <row r="51" spans="13:22" ht="12.75">
      <c r="M51" s="110"/>
      <c r="N51" s="389"/>
      <c r="O51" s="389"/>
      <c r="P51" s="389"/>
      <c r="Q51" s="389"/>
      <c r="R51" s="389"/>
      <c r="S51" s="112"/>
      <c r="T51" s="117"/>
      <c r="U51" s="91"/>
      <c r="V51" s="91"/>
    </row>
    <row r="52" spans="13:22" ht="12.75">
      <c r="M52" s="110"/>
      <c r="N52" s="391"/>
      <c r="O52" s="391"/>
      <c r="P52" s="391"/>
      <c r="Q52" s="391"/>
      <c r="R52" s="391"/>
      <c r="S52" s="91"/>
      <c r="T52" s="117"/>
      <c r="U52" s="91"/>
      <c r="V52" s="91"/>
    </row>
    <row r="53" spans="13:22" ht="12.75">
      <c r="M53" s="110"/>
      <c r="N53" s="389"/>
      <c r="O53" s="389"/>
      <c r="P53" s="389"/>
      <c r="Q53" s="389"/>
      <c r="R53" s="389"/>
      <c r="S53" s="111"/>
      <c r="T53" s="111"/>
      <c r="U53" s="91"/>
      <c r="V53" s="91"/>
    </row>
    <row r="54" spans="13:22" ht="12.75">
      <c r="M54" s="110"/>
      <c r="N54" s="389"/>
      <c r="O54" s="389"/>
      <c r="P54" s="389"/>
      <c r="Q54" s="389"/>
      <c r="R54" s="389"/>
      <c r="S54" s="111"/>
      <c r="T54" s="111"/>
      <c r="U54" s="91"/>
      <c r="V54" s="91"/>
    </row>
    <row r="55" spans="13:22" ht="12.75">
      <c r="M55" s="110"/>
      <c r="N55" s="389"/>
      <c r="O55" s="389"/>
      <c r="P55" s="389"/>
      <c r="Q55" s="389"/>
      <c r="R55" s="389"/>
      <c r="S55" s="111"/>
      <c r="T55" s="111"/>
      <c r="U55" s="91"/>
      <c r="V55" s="91"/>
    </row>
    <row r="56" spans="2:22" ht="12.75">
      <c r="B56" s="129"/>
      <c r="C56" s="330"/>
      <c r="D56" s="330"/>
      <c r="E56" s="330"/>
      <c r="F56" s="129"/>
      <c r="G56" s="129"/>
      <c r="H56" s="129"/>
      <c r="I56" s="129"/>
      <c r="J56" s="331"/>
      <c r="K56" s="331"/>
      <c r="M56" s="110"/>
      <c r="N56" s="389"/>
      <c r="O56" s="389"/>
      <c r="P56" s="389"/>
      <c r="Q56" s="389"/>
      <c r="R56" s="389"/>
      <c r="S56" s="111"/>
      <c r="T56" s="111"/>
      <c r="U56" s="91"/>
      <c r="V56" s="91"/>
    </row>
    <row r="57" spans="2:22" ht="12.75">
      <c r="B57" s="129"/>
      <c r="C57" s="330"/>
      <c r="D57" s="330"/>
      <c r="E57" s="332"/>
      <c r="F57" s="129"/>
      <c r="G57" s="129"/>
      <c r="H57" s="129"/>
      <c r="I57" s="129"/>
      <c r="J57" s="331"/>
      <c r="K57" s="331"/>
      <c r="M57" s="110"/>
      <c r="N57" s="111"/>
      <c r="O57" s="111"/>
      <c r="P57" s="111"/>
      <c r="Q57" s="111"/>
      <c r="R57" s="111"/>
      <c r="S57" s="111"/>
      <c r="T57" s="111"/>
      <c r="U57" s="91"/>
      <c r="V57" s="334"/>
    </row>
    <row r="58" spans="2:22" ht="12.75">
      <c r="B58" s="91"/>
      <c r="C58" s="91"/>
      <c r="D58" s="91"/>
      <c r="E58" s="91"/>
      <c r="F58" s="91"/>
      <c r="G58" s="91"/>
      <c r="H58" s="91"/>
      <c r="I58" s="91"/>
      <c r="J58" s="349"/>
      <c r="K58" s="349"/>
      <c r="M58" s="91"/>
      <c r="N58" s="91"/>
      <c r="O58" s="91"/>
      <c r="P58" s="91"/>
      <c r="Q58" s="91"/>
      <c r="R58" s="91"/>
      <c r="S58" s="91"/>
      <c r="T58" s="91"/>
      <c r="U58" s="91"/>
      <c r="V58" s="91"/>
    </row>
    <row r="59" spans="2:22" ht="12.75">
      <c r="B59" s="91"/>
      <c r="C59" s="91"/>
      <c r="D59" s="91"/>
      <c r="E59" s="91"/>
      <c r="F59" s="91"/>
      <c r="G59" s="91"/>
      <c r="H59" s="91"/>
      <c r="I59" s="91"/>
      <c r="J59" s="333"/>
      <c r="K59" s="333"/>
      <c r="M59" s="91"/>
      <c r="N59" s="91"/>
      <c r="O59" s="91"/>
      <c r="P59" s="91"/>
      <c r="Q59" s="91"/>
      <c r="R59" s="91"/>
      <c r="S59" s="91"/>
      <c r="T59" s="334"/>
      <c r="U59" s="91"/>
      <c r="V59" s="91"/>
    </row>
    <row r="60" spans="2:22" ht="12.75"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M60" s="91"/>
      <c r="N60" s="91"/>
      <c r="O60" s="91"/>
      <c r="P60" s="91"/>
      <c r="Q60" s="91"/>
      <c r="R60" s="91"/>
      <c r="S60" s="91"/>
      <c r="T60" s="334"/>
      <c r="U60" s="91"/>
      <c r="V60" s="91"/>
    </row>
    <row r="61" spans="2:22" ht="12.75">
      <c r="B61" s="350"/>
      <c r="C61" s="442"/>
      <c r="D61" s="442"/>
      <c r="E61" s="442"/>
      <c r="F61" s="442"/>
      <c r="G61" s="442"/>
      <c r="H61" s="351"/>
      <c r="I61" s="351"/>
      <c r="J61" s="337"/>
      <c r="K61" s="352"/>
      <c r="M61" s="91"/>
      <c r="N61" s="91"/>
      <c r="O61" s="91"/>
      <c r="P61" s="91"/>
      <c r="Q61" s="91"/>
      <c r="R61" s="91"/>
      <c r="S61" s="91"/>
      <c r="T61" s="91"/>
      <c r="U61" s="91"/>
      <c r="V61" s="91"/>
    </row>
    <row r="62" spans="2:22" ht="12.75">
      <c r="B62" s="110"/>
      <c r="C62" s="389"/>
      <c r="D62" s="389"/>
      <c r="E62" s="389"/>
      <c r="F62" s="389"/>
      <c r="G62" s="389"/>
      <c r="H62" s="111"/>
      <c r="I62" s="111"/>
      <c r="J62" s="91"/>
      <c r="K62" s="334"/>
      <c r="M62" s="91"/>
      <c r="N62" s="91"/>
      <c r="O62" s="91"/>
      <c r="P62" s="91"/>
      <c r="Q62" s="91"/>
      <c r="R62" s="91"/>
      <c r="S62" s="91"/>
      <c r="T62" s="91"/>
      <c r="U62" s="91"/>
      <c r="V62" s="91"/>
    </row>
    <row r="63" spans="2:22" ht="18.75" customHeight="1">
      <c r="B63" s="353"/>
      <c r="C63" s="354"/>
      <c r="D63" s="354"/>
      <c r="E63" s="354"/>
      <c r="F63" s="354"/>
      <c r="G63" s="354"/>
      <c r="H63" s="354"/>
      <c r="I63" s="354"/>
      <c r="J63" s="91"/>
      <c r="K63" s="334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353"/>
      <c r="C64" s="443"/>
      <c r="D64" s="443"/>
      <c r="E64" s="443"/>
      <c r="F64" s="443"/>
      <c r="G64" s="443"/>
      <c r="H64" s="354"/>
      <c r="I64" s="111"/>
      <c r="J64" s="91"/>
      <c r="K64" s="334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20.25" customHeight="1">
      <c r="B65" s="353"/>
      <c r="C65" s="354"/>
      <c r="D65" s="354"/>
      <c r="E65" s="354"/>
      <c r="F65" s="354"/>
      <c r="G65" s="354"/>
      <c r="H65" s="354"/>
      <c r="I65" s="354"/>
      <c r="J65" s="91"/>
      <c r="K65" s="334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6.5" customHeight="1">
      <c r="B66" s="353"/>
      <c r="C66" s="354"/>
      <c r="D66" s="354"/>
      <c r="E66" s="354"/>
      <c r="F66" s="354"/>
      <c r="G66" s="354"/>
      <c r="H66" s="354"/>
      <c r="I66" s="111"/>
      <c r="J66" s="91"/>
      <c r="K66" s="334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353"/>
      <c r="C67" s="443"/>
      <c r="D67" s="443"/>
      <c r="E67" s="443"/>
      <c r="F67" s="443"/>
      <c r="G67" s="443"/>
      <c r="H67" s="354"/>
      <c r="I67" s="111"/>
      <c r="J67" s="91"/>
      <c r="K67" s="334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10"/>
      <c r="C68" s="389"/>
      <c r="D68" s="389"/>
      <c r="E68" s="389"/>
      <c r="F68" s="389"/>
      <c r="G68" s="389"/>
      <c r="H68" s="111"/>
      <c r="I68" s="111"/>
      <c r="J68" s="91"/>
      <c r="K68" s="334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10"/>
      <c r="C69" s="389"/>
      <c r="D69" s="389"/>
      <c r="E69" s="389"/>
      <c r="F69" s="389"/>
      <c r="G69" s="389"/>
      <c r="H69" s="111"/>
      <c r="I69" s="111"/>
      <c r="J69" s="91"/>
      <c r="K69" s="334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10"/>
      <c r="C70" s="389"/>
      <c r="D70" s="389"/>
      <c r="E70" s="389"/>
      <c r="F70" s="389"/>
      <c r="G70" s="389"/>
      <c r="H70" s="111"/>
      <c r="I70" s="111"/>
      <c r="J70" s="91"/>
      <c r="K70" s="334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10"/>
      <c r="C71" s="389"/>
      <c r="D71" s="389"/>
      <c r="E71" s="389"/>
      <c r="F71" s="389"/>
      <c r="G71" s="389"/>
      <c r="H71" s="111"/>
      <c r="I71" s="111"/>
      <c r="J71" s="91"/>
      <c r="K71" s="334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11" ht="12.75">
      <c r="B72" s="110"/>
      <c r="C72" s="389"/>
      <c r="D72" s="389"/>
      <c r="E72" s="389"/>
      <c r="F72" s="389"/>
      <c r="G72" s="389"/>
      <c r="H72" s="111"/>
      <c r="I72" s="111"/>
      <c r="J72" s="91"/>
      <c r="K72" s="334"/>
    </row>
    <row r="73" spans="2:11" ht="12.75">
      <c r="B73" s="110"/>
      <c r="C73" s="444"/>
      <c r="D73" s="444"/>
      <c r="E73" s="444"/>
      <c r="F73" s="444"/>
      <c r="G73" s="444"/>
      <c r="H73" s="354"/>
      <c r="I73" s="354"/>
      <c r="J73" s="91"/>
      <c r="K73" s="334"/>
    </row>
    <row r="74" spans="2:11" ht="12.75">
      <c r="B74" s="110"/>
      <c r="C74" s="444"/>
      <c r="D74" s="444"/>
      <c r="E74" s="444"/>
      <c r="F74" s="444"/>
      <c r="G74" s="444"/>
      <c r="H74" s="353"/>
      <c r="I74" s="354"/>
      <c r="J74" s="91"/>
      <c r="K74" s="334"/>
    </row>
    <row r="75" spans="2:11" ht="12.75">
      <c r="B75" s="110"/>
      <c r="C75" s="444"/>
      <c r="D75" s="444"/>
      <c r="E75" s="444"/>
      <c r="F75" s="444"/>
      <c r="G75" s="444"/>
      <c r="H75" s="354"/>
      <c r="I75" s="354"/>
      <c r="J75" s="91"/>
      <c r="K75" s="334"/>
    </row>
    <row r="76" spans="2:11" ht="12.75">
      <c r="B76" s="110"/>
      <c r="C76" s="444"/>
      <c r="D76" s="444"/>
      <c r="E76" s="444"/>
      <c r="F76" s="444"/>
      <c r="G76" s="444"/>
      <c r="H76" s="353"/>
      <c r="I76" s="354"/>
      <c r="J76" s="91"/>
      <c r="K76" s="355"/>
    </row>
    <row r="77" spans="2:11" ht="12.75">
      <c r="B77" s="110"/>
      <c r="C77" s="444"/>
      <c r="D77" s="444"/>
      <c r="E77" s="444"/>
      <c r="F77" s="444"/>
      <c r="G77" s="444"/>
      <c r="H77" s="353"/>
      <c r="I77" s="354"/>
      <c r="J77" s="91"/>
      <c r="K77" s="334"/>
    </row>
    <row r="78" spans="2:11" ht="12.75">
      <c r="B78" s="110"/>
      <c r="C78" s="444"/>
      <c r="D78" s="444"/>
      <c r="E78" s="444"/>
      <c r="F78" s="444"/>
      <c r="G78" s="444"/>
      <c r="H78" s="353"/>
      <c r="I78" s="354"/>
      <c r="J78" s="91"/>
      <c r="K78" s="334"/>
    </row>
    <row r="79" spans="2:11" ht="12.75">
      <c r="B79" s="110"/>
      <c r="C79" s="443"/>
      <c r="D79" s="443"/>
      <c r="E79" s="443"/>
      <c r="F79" s="443"/>
      <c r="G79" s="443"/>
      <c r="H79" s="353"/>
      <c r="I79" s="354"/>
      <c r="J79" s="91"/>
      <c r="K79" s="334"/>
    </row>
    <row r="80" spans="2:11" ht="12.75">
      <c r="B80" s="110"/>
      <c r="C80" s="443"/>
      <c r="D80" s="443"/>
      <c r="E80" s="443"/>
      <c r="F80" s="443"/>
      <c r="G80" s="443"/>
      <c r="H80" s="353"/>
      <c r="I80" s="354"/>
      <c r="J80" s="91"/>
      <c r="K80" s="334"/>
    </row>
    <row r="81" spans="2:11" ht="12.75">
      <c r="B81" s="110"/>
      <c r="C81" s="443"/>
      <c r="D81" s="443"/>
      <c r="E81" s="443"/>
      <c r="F81" s="443"/>
      <c r="G81" s="443"/>
      <c r="H81" s="353"/>
      <c r="I81" s="354"/>
      <c r="J81" s="91"/>
      <c r="K81" s="334"/>
    </row>
    <row r="82" spans="2:11" ht="12.75">
      <c r="B82" s="110"/>
      <c r="C82" s="443"/>
      <c r="D82" s="443"/>
      <c r="E82" s="443"/>
      <c r="F82" s="443"/>
      <c r="G82" s="443"/>
      <c r="H82" s="353"/>
      <c r="I82" s="354"/>
      <c r="J82" s="91"/>
      <c r="K82" s="334"/>
    </row>
    <row r="83" spans="2:11" ht="12.75">
      <c r="B83" s="110"/>
      <c r="C83" s="443"/>
      <c r="D83" s="443"/>
      <c r="E83" s="443"/>
      <c r="F83" s="443"/>
      <c r="G83" s="443"/>
      <c r="H83" s="353"/>
      <c r="I83" s="354"/>
      <c r="J83" s="91"/>
      <c r="K83" s="334"/>
    </row>
    <row r="84" spans="2:11" ht="12.75">
      <c r="B84" s="356"/>
      <c r="C84" s="443"/>
      <c r="D84" s="443"/>
      <c r="E84" s="443"/>
      <c r="F84" s="443"/>
      <c r="G84" s="443"/>
      <c r="H84" s="353"/>
      <c r="I84" s="354"/>
      <c r="J84" s="91"/>
      <c r="K84" s="334"/>
    </row>
    <row r="85" spans="2:11" ht="12.75">
      <c r="B85" s="110"/>
      <c r="C85" s="445"/>
      <c r="D85" s="445"/>
      <c r="E85" s="445"/>
      <c r="F85" s="445"/>
      <c r="G85" s="445"/>
      <c r="H85" s="353"/>
      <c r="I85" s="353"/>
      <c r="J85" s="91"/>
      <c r="K85" s="334"/>
    </row>
    <row r="86" spans="2:11" ht="12.75">
      <c r="B86" s="110"/>
      <c r="C86" s="445"/>
      <c r="D86" s="445"/>
      <c r="E86" s="445"/>
      <c r="F86" s="445"/>
      <c r="G86" s="445"/>
      <c r="H86" s="353"/>
      <c r="I86" s="353"/>
      <c r="J86" s="91"/>
      <c r="K86" s="334"/>
    </row>
    <row r="87" spans="2:11" ht="12.75">
      <c r="B87" s="110"/>
      <c r="C87" s="443"/>
      <c r="D87" s="443"/>
      <c r="E87" s="443"/>
      <c r="F87" s="443"/>
      <c r="G87" s="443"/>
      <c r="H87" s="353"/>
      <c r="I87" s="353"/>
      <c r="J87" s="91"/>
      <c r="K87" s="334"/>
    </row>
    <row r="88" spans="2:11" ht="12.75">
      <c r="B88" s="110"/>
      <c r="C88" s="443"/>
      <c r="D88" s="443"/>
      <c r="E88" s="443"/>
      <c r="F88" s="443"/>
      <c r="G88" s="443"/>
      <c r="H88" s="353"/>
      <c r="I88" s="353"/>
      <c r="J88" s="91"/>
      <c r="K88" s="334"/>
    </row>
    <row r="89" spans="2:11" ht="12.75">
      <c r="B89" s="110"/>
      <c r="C89" s="443"/>
      <c r="D89" s="443"/>
      <c r="E89" s="443"/>
      <c r="F89" s="443"/>
      <c r="G89" s="443"/>
      <c r="H89" s="353"/>
      <c r="I89" s="353"/>
      <c r="J89" s="91"/>
      <c r="K89" s="334"/>
    </row>
    <row r="90" spans="2:11" ht="12.75">
      <c r="B90" s="110"/>
      <c r="C90" s="443"/>
      <c r="D90" s="443"/>
      <c r="E90" s="443"/>
      <c r="F90" s="443"/>
      <c r="G90" s="443"/>
      <c r="H90" s="353"/>
      <c r="I90" s="353"/>
      <c r="J90" s="91"/>
      <c r="K90" s="334"/>
    </row>
    <row r="91" spans="2:11" ht="12.75">
      <c r="B91" s="110"/>
      <c r="C91" s="443"/>
      <c r="D91" s="443"/>
      <c r="E91" s="443"/>
      <c r="F91" s="443"/>
      <c r="G91" s="443"/>
      <c r="H91" s="353"/>
      <c r="I91" s="353"/>
      <c r="J91" s="91"/>
      <c r="K91" s="334"/>
    </row>
    <row r="92" spans="2:11" ht="12.75">
      <c r="B92" s="110"/>
      <c r="C92" s="443"/>
      <c r="D92" s="443"/>
      <c r="E92" s="443"/>
      <c r="F92" s="443"/>
      <c r="G92" s="443"/>
      <c r="H92" s="353"/>
      <c r="I92" s="353"/>
      <c r="J92" s="91"/>
      <c r="K92" s="334"/>
    </row>
    <row r="93" spans="2:11" ht="12.75">
      <c r="B93" s="110"/>
      <c r="C93" s="389"/>
      <c r="D93" s="389"/>
      <c r="E93" s="389"/>
      <c r="F93" s="389"/>
      <c r="G93" s="389"/>
      <c r="H93" s="353"/>
      <c r="I93" s="353"/>
      <c r="J93" s="91"/>
      <c r="K93" s="334"/>
    </row>
    <row r="94" spans="2:11" ht="12.75">
      <c r="B94" s="91"/>
      <c r="C94" s="91"/>
      <c r="D94" s="91"/>
      <c r="E94" s="91"/>
      <c r="F94" s="91"/>
      <c r="G94" s="91"/>
      <c r="H94" s="91"/>
      <c r="I94" s="91"/>
      <c r="J94" s="91"/>
      <c r="K94" s="357"/>
    </row>
    <row r="95" spans="2:11" ht="12.75">
      <c r="B95" s="350"/>
      <c r="C95" s="444"/>
      <c r="D95" s="444"/>
      <c r="E95" s="444"/>
      <c r="F95" s="444"/>
      <c r="G95" s="444"/>
      <c r="H95" s="353"/>
      <c r="I95" s="353"/>
      <c r="J95" s="91"/>
      <c r="K95" s="334"/>
    </row>
    <row r="96" spans="2:11" ht="12.75">
      <c r="B96" s="350"/>
      <c r="C96" s="444"/>
      <c r="D96" s="444"/>
      <c r="E96" s="444"/>
      <c r="F96" s="444"/>
      <c r="G96" s="444"/>
      <c r="H96" s="353"/>
      <c r="I96" s="353"/>
      <c r="J96" s="91"/>
      <c r="K96" s="334"/>
    </row>
    <row r="97" spans="2:11" ht="12.75">
      <c r="B97" s="91"/>
      <c r="C97" s="444"/>
      <c r="D97" s="444"/>
      <c r="E97" s="444"/>
      <c r="F97" s="444"/>
      <c r="G97" s="444"/>
      <c r="H97" s="353"/>
      <c r="I97" s="353"/>
      <c r="J97" s="91"/>
      <c r="K97" s="334"/>
    </row>
    <row r="98" spans="2:11" ht="12.75">
      <c r="B98" s="91"/>
      <c r="C98" s="446"/>
      <c r="D98" s="446"/>
      <c r="E98" s="446"/>
      <c r="F98" s="446"/>
      <c r="G98" s="446"/>
      <c r="H98" s="353"/>
      <c r="I98" s="353"/>
      <c r="J98" s="91"/>
      <c r="K98" s="334"/>
    </row>
    <row r="99" spans="2:11" ht="12.75">
      <c r="B99" s="350"/>
      <c r="C99" s="444"/>
      <c r="D99" s="444"/>
      <c r="E99" s="444"/>
      <c r="F99" s="444"/>
      <c r="G99" s="444"/>
      <c r="H99" s="353"/>
      <c r="I99" s="353"/>
      <c r="J99" s="91"/>
      <c r="K99" s="334"/>
    </row>
    <row r="100" spans="2:11" ht="12.75">
      <c r="B100" s="350"/>
      <c r="C100" s="446"/>
      <c r="D100" s="446"/>
      <c r="E100" s="446"/>
      <c r="F100" s="446"/>
      <c r="G100" s="446"/>
      <c r="H100" s="353"/>
      <c r="I100" s="353"/>
      <c r="J100" s="91"/>
      <c r="K100" s="334"/>
    </row>
    <row r="101" spans="2:11" ht="12.75">
      <c r="B101" s="91"/>
      <c r="C101" s="91"/>
      <c r="D101" s="91"/>
      <c r="E101" s="91"/>
      <c r="F101" s="91"/>
      <c r="G101" s="91"/>
      <c r="H101" s="91"/>
      <c r="I101" s="91"/>
      <c r="J101" s="334"/>
      <c r="K101" s="334"/>
    </row>
    <row r="102" spans="2:11" ht="12.75">
      <c r="B102" s="91"/>
      <c r="C102" s="91"/>
      <c r="D102" s="91"/>
      <c r="E102" s="91"/>
      <c r="F102" s="91"/>
      <c r="G102" s="91"/>
      <c r="H102" s="91"/>
      <c r="I102" s="91"/>
      <c r="J102" s="334"/>
      <c r="K102" s="334"/>
    </row>
  </sheetData>
  <sheetProtection/>
  <mergeCells count="112">
    <mergeCell ref="N56:R56"/>
    <mergeCell ref="N50:R50"/>
    <mergeCell ref="N51:R51"/>
    <mergeCell ref="N52:R52"/>
    <mergeCell ref="N53:R53"/>
    <mergeCell ref="N54:R54"/>
    <mergeCell ref="N55:R55"/>
    <mergeCell ref="C99:G99"/>
    <mergeCell ref="C100:G100"/>
    <mergeCell ref="M38:V38"/>
    <mergeCell ref="N39:R39"/>
    <mergeCell ref="N40:R40"/>
    <mergeCell ref="N41:R41"/>
    <mergeCell ref="N42:R42"/>
    <mergeCell ref="N43:R43"/>
    <mergeCell ref="N44:R44"/>
    <mergeCell ref="N45:R45"/>
    <mergeCell ref="C92:G92"/>
    <mergeCell ref="C93:G93"/>
    <mergeCell ref="C95:G95"/>
    <mergeCell ref="C96:G96"/>
    <mergeCell ref="C97:G97"/>
    <mergeCell ref="C98:G98"/>
    <mergeCell ref="C86:G86"/>
    <mergeCell ref="C87:G87"/>
    <mergeCell ref="C88:G88"/>
    <mergeCell ref="C89:G89"/>
    <mergeCell ref="C90:G90"/>
    <mergeCell ref="C91:G91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M25:Q25"/>
    <mergeCell ref="B60:K60"/>
    <mergeCell ref="C61:G61"/>
    <mergeCell ref="C62:G62"/>
    <mergeCell ref="C64:G64"/>
    <mergeCell ref="C67:G67"/>
    <mergeCell ref="N46:R46"/>
    <mergeCell ref="N47:R47"/>
    <mergeCell ref="N48:R48"/>
    <mergeCell ref="N49:R49"/>
    <mergeCell ref="M19:Q19"/>
    <mergeCell ref="M20:Q20"/>
    <mergeCell ref="M21:Q21"/>
    <mergeCell ref="M22:Q22"/>
    <mergeCell ref="M23:Q23"/>
    <mergeCell ref="M24:Q24"/>
    <mergeCell ref="M13:Q13"/>
    <mergeCell ref="M14:Q14"/>
    <mergeCell ref="M15:Q15"/>
    <mergeCell ref="M16:Q16"/>
    <mergeCell ref="M17:Q17"/>
    <mergeCell ref="M18:Q18"/>
    <mergeCell ref="L7:U7"/>
    <mergeCell ref="M8:Q8"/>
    <mergeCell ref="M9:Q9"/>
    <mergeCell ref="M10:Q10"/>
    <mergeCell ref="M11:Q11"/>
    <mergeCell ref="M12:Q12"/>
    <mergeCell ref="B5:K5"/>
    <mergeCell ref="C6:G6"/>
    <mergeCell ref="C7:G7"/>
    <mergeCell ref="C9:G9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45:G45"/>
    <mergeCell ref="C38:G38"/>
    <mergeCell ref="C40:G40"/>
    <mergeCell ref="C41:G41"/>
    <mergeCell ref="C42:G42"/>
    <mergeCell ref="C43:G43"/>
    <mergeCell ref="C44:G4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4:I32"/>
  <sheetViews>
    <sheetView zoomScalePageLayoutView="0" workbookViewId="0" topLeftCell="A10">
      <selection activeCell="O21" sqref="O21"/>
    </sheetView>
  </sheetViews>
  <sheetFormatPr defaultColWidth="9.140625" defaultRowHeight="12.75"/>
  <sheetData>
    <row r="4" ht="12.75">
      <c r="C4" s="129" t="s">
        <v>661</v>
      </c>
    </row>
    <row r="5" ht="12.75">
      <c r="I5" s="129" t="s">
        <v>662</v>
      </c>
    </row>
    <row r="6" ht="12.75">
      <c r="C6" s="129" t="s">
        <v>608</v>
      </c>
    </row>
    <row r="8" ht="12.75">
      <c r="F8" s="129" t="s">
        <v>663</v>
      </c>
    </row>
    <row r="10" ht="12.75">
      <c r="C10" s="129" t="s">
        <v>664</v>
      </c>
    </row>
    <row r="12" ht="12.75">
      <c r="C12" s="129" t="s">
        <v>665</v>
      </c>
    </row>
    <row r="14" ht="12.75">
      <c r="C14" s="129" t="s">
        <v>666</v>
      </c>
    </row>
    <row r="15" ht="12.75">
      <c r="C15" s="129" t="s">
        <v>667</v>
      </c>
    </row>
    <row r="17" spans="3:7" ht="12.75">
      <c r="C17" s="129" t="s">
        <v>668</v>
      </c>
      <c r="G17" s="129" t="s">
        <v>669</v>
      </c>
    </row>
    <row r="19" ht="12.75">
      <c r="C19" s="129" t="s">
        <v>670</v>
      </c>
    </row>
    <row r="23" ht="12.75">
      <c r="C23" s="129" t="s">
        <v>671</v>
      </c>
    </row>
    <row r="25" ht="12.75">
      <c r="C25" s="129" t="s">
        <v>672</v>
      </c>
    </row>
    <row r="29" ht="12.75">
      <c r="G29" s="129" t="s">
        <v>396</v>
      </c>
    </row>
    <row r="32" ht="12.75">
      <c r="G32" s="129" t="s">
        <v>366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6:T22"/>
  <sheetViews>
    <sheetView tabSelected="1" zoomScalePageLayoutView="0" workbookViewId="0" topLeftCell="C7">
      <selection activeCell="T18" sqref="T18"/>
    </sheetView>
  </sheetViews>
  <sheetFormatPr defaultColWidth="9.140625" defaultRowHeight="12.75"/>
  <sheetData>
    <row r="6" spans="4:17" ht="12.75">
      <c r="D6" t="s">
        <v>673</v>
      </c>
      <c r="I6" t="s">
        <v>674</v>
      </c>
      <c r="N6" t="s">
        <v>644</v>
      </c>
      <c r="Q6" t="s">
        <v>675</v>
      </c>
    </row>
    <row r="8" spans="3:20" ht="12.75">
      <c r="C8">
        <v>12</v>
      </c>
      <c r="D8">
        <v>74280</v>
      </c>
      <c r="F8">
        <f>C8*D8</f>
        <v>891360</v>
      </c>
      <c r="I8">
        <v>169</v>
      </c>
      <c r="J8">
        <v>6196</v>
      </c>
      <c r="L8">
        <f>I8*J8</f>
        <v>1047124</v>
      </c>
      <c r="N8">
        <v>194</v>
      </c>
      <c r="O8">
        <v>14520</v>
      </c>
      <c r="P8">
        <f>N8*O8</f>
        <v>2816880</v>
      </c>
      <c r="Q8">
        <v>22</v>
      </c>
      <c r="R8">
        <v>128759</v>
      </c>
      <c r="S8">
        <f>Q8*R8</f>
        <v>2832698</v>
      </c>
      <c r="T8" t="s">
        <v>675</v>
      </c>
    </row>
    <row r="9" spans="3:19" ht="12.75">
      <c r="C9">
        <v>28</v>
      </c>
      <c r="D9">
        <v>41063</v>
      </c>
      <c r="F9">
        <f aca="true" t="shared" si="0" ref="F9:F19">C9*D9</f>
        <v>1149764</v>
      </c>
      <c r="I9">
        <v>199</v>
      </c>
      <c r="J9">
        <v>7233</v>
      </c>
      <c r="L9">
        <f aca="true" t="shared" si="1" ref="L9:L19">I9*J9</f>
        <v>1439367</v>
      </c>
      <c r="N9">
        <v>100</v>
      </c>
      <c r="O9">
        <v>2109</v>
      </c>
      <c r="P9">
        <f aca="true" t="shared" si="2" ref="P9:P21">N9*O9</f>
        <v>210900</v>
      </c>
      <c r="S9">
        <f aca="true" t="shared" si="3" ref="S9:S19">Q9*R9</f>
        <v>0</v>
      </c>
    </row>
    <row r="10" spans="3:20" ht="12.75">
      <c r="C10">
        <v>47</v>
      </c>
      <c r="D10">
        <v>35696</v>
      </c>
      <c r="F10">
        <f t="shared" si="0"/>
        <v>1677712</v>
      </c>
      <c r="I10">
        <v>168</v>
      </c>
      <c r="J10">
        <v>10600</v>
      </c>
      <c r="L10">
        <f t="shared" si="1"/>
        <v>1780800</v>
      </c>
      <c r="N10">
        <v>100</v>
      </c>
      <c r="O10">
        <v>5990</v>
      </c>
      <c r="P10">
        <f t="shared" si="2"/>
        <v>599000</v>
      </c>
      <c r="Q10">
        <v>600</v>
      </c>
      <c r="R10">
        <v>2700</v>
      </c>
      <c r="S10">
        <f t="shared" si="3"/>
        <v>1620000</v>
      </c>
      <c r="T10" t="s">
        <v>676</v>
      </c>
    </row>
    <row r="11" spans="3:19" ht="12.75">
      <c r="C11">
        <v>51</v>
      </c>
      <c r="D11">
        <v>26270</v>
      </c>
      <c r="F11">
        <f t="shared" si="0"/>
        <v>1339770</v>
      </c>
      <c r="I11">
        <v>68</v>
      </c>
      <c r="J11">
        <v>8441</v>
      </c>
      <c r="L11">
        <f t="shared" si="1"/>
        <v>573988</v>
      </c>
      <c r="N11">
        <v>64</v>
      </c>
      <c r="O11">
        <v>5290</v>
      </c>
      <c r="P11">
        <f t="shared" si="2"/>
        <v>338560</v>
      </c>
      <c r="S11">
        <f t="shared" si="3"/>
        <v>0</v>
      </c>
    </row>
    <row r="12" spans="3:20" ht="12.75">
      <c r="C12">
        <v>56</v>
      </c>
      <c r="D12">
        <v>36068</v>
      </c>
      <c r="F12">
        <f t="shared" si="0"/>
        <v>2019808</v>
      </c>
      <c r="I12">
        <v>102</v>
      </c>
      <c r="J12">
        <v>10899</v>
      </c>
      <c r="L12">
        <f t="shared" si="1"/>
        <v>1111698</v>
      </c>
      <c r="N12">
        <v>97</v>
      </c>
      <c r="O12">
        <v>5700</v>
      </c>
      <c r="P12">
        <f t="shared" si="2"/>
        <v>552900</v>
      </c>
      <c r="Q12">
        <v>200</v>
      </c>
      <c r="R12">
        <v>448</v>
      </c>
      <c r="S12">
        <f t="shared" si="3"/>
        <v>89600</v>
      </c>
      <c r="T12" t="s">
        <v>677</v>
      </c>
    </row>
    <row r="13" spans="3:20" ht="12.75">
      <c r="C13">
        <v>26</v>
      </c>
      <c r="D13">
        <v>31892</v>
      </c>
      <c r="F13">
        <f t="shared" si="0"/>
        <v>829192</v>
      </c>
      <c r="I13">
        <v>27</v>
      </c>
      <c r="J13">
        <v>14407</v>
      </c>
      <c r="L13">
        <f t="shared" si="1"/>
        <v>388989</v>
      </c>
      <c r="N13">
        <v>95</v>
      </c>
      <c r="O13">
        <v>8220</v>
      </c>
      <c r="P13">
        <f t="shared" si="2"/>
        <v>780900</v>
      </c>
      <c r="Q13">
        <v>160</v>
      </c>
      <c r="R13">
        <v>491</v>
      </c>
      <c r="S13">
        <f t="shared" si="3"/>
        <v>78560</v>
      </c>
      <c r="T13" t="s">
        <v>505</v>
      </c>
    </row>
    <row r="14" spans="3:20" ht="12.75">
      <c r="C14">
        <v>53</v>
      </c>
      <c r="D14">
        <v>15753</v>
      </c>
      <c r="F14">
        <f t="shared" si="0"/>
        <v>834909</v>
      </c>
      <c r="I14">
        <v>43</v>
      </c>
      <c r="J14">
        <v>17609</v>
      </c>
      <c r="L14">
        <f t="shared" si="1"/>
        <v>757187</v>
      </c>
      <c r="N14">
        <v>252</v>
      </c>
      <c r="O14">
        <v>6504</v>
      </c>
      <c r="P14">
        <f t="shared" si="2"/>
        <v>1639008</v>
      </c>
      <c r="Q14">
        <v>21</v>
      </c>
      <c r="R14">
        <v>13800</v>
      </c>
      <c r="S14">
        <f t="shared" si="3"/>
        <v>289800</v>
      </c>
      <c r="T14" t="s">
        <v>678</v>
      </c>
    </row>
    <row r="15" spans="3:19" ht="12.75">
      <c r="C15">
        <v>3</v>
      </c>
      <c r="D15">
        <v>14782</v>
      </c>
      <c r="F15">
        <f t="shared" si="0"/>
        <v>44346</v>
      </c>
      <c r="I15">
        <v>71</v>
      </c>
      <c r="J15">
        <v>18488</v>
      </c>
      <c r="L15">
        <f t="shared" si="1"/>
        <v>1312648</v>
      </c>
      <c r="N15">
        <v>206</v>
      </c>
      <c r="O15">
        <v>8688</v>
      </c>
      <c r="P15">
        <f t="shared" si="2"/>
        <v>1789728</v>
      </c>
      <c r="S15">
        <f t="shared" si="3"/>
        <v>0</v>
      </c>
    </row>
    <row r="16" spans="3:20" ht="12.75">
      <c r="C16">
        <v>7</v>
      </c>
      <c r="D16">
        <v>11000</v>
      </c>
      <c r="F16">
        <f t="shared" si="0"/>
        <v>77000</v>
      </c>
      <c r="I16">
        <v>35</v>
      </c>
      <c r="J16">
        <v>31474</v>
      </c>
      <c r="L16">
        <f t="shared" si="1"/>
        <v>1101590</v>
      </c>
      <c r="N16">
        <v>88</v>
      </c>
      <c r="O16">
        <v>10218</v>
      </c>
      <c r="P16">
        <f t="shared" si="2"/>
        <v>899184</v>
      </c>
      <c r="Q16">
        <v>8300</v>
      </c>
      <c r="R16">
        <v>1720</v>
      </c>
      <c r="S16">
        <f t="shared" si="3"/>
        <v>14276000</v>
      </c>
      <c r="T16" t="s">
        <v>679</v>
      </c>
    </row>
    <row r="17" spans="3:20" ht="12.75">
      <c r="C17">
        <v>72</v>
      </c>
      <c r="D17">
        <v>10099</v>
      </c>
      <c r="F17">
        <f t="shared" si="0"/>
        <v>727128</v>
      </c>
      <c r="I17">
        <v>17</v>
      </c>
      <c r="J17">
        <v>53000</v>
      </c>
      <c r="L17">
        <f t="shared" si="1"/>
        <v>901000</v>
      </c>
      <c r="N17">
        <v>60</v>
      </c>
      <c r="O17">
        <v>9504</v>
      </c>
      <c r="P17">
        <f t="shared" si="2"/>
        <v>570240</v>
      </c>
      <c r="Q17">
        <v>700</v>
      </c>
      <c r="R17">
        <v>3675</v>
      </c>
      <c r="S17">
        <f t="shared" si="3"/>
        <v>2572500</v>
      </c>
      <c r="T17" t="s">
        <v>680</v>
      </c>
    </row>
    <row r="18" spans="3:20" ht="12.75">
      <c r="C18">
        <v>82</v>
      </c>
      <c r="D18">
        <v>8416</v>
      </c>
      <c r="F18">
        <f t="shared" si="0"/>
        <v>690112</v>
      </c>
      <c r="I18">
        <v>32</v>
      </c>
      <c r="J18">
        <v>33553</v>
      </c>
      <c r="L18">
        <f t="shared" si="1"/>
        <v>1073696</v>
      </c>
      <c r="N18">
        <v>100</v>
      </c>
      <c r="O18">
        <v>7080</v>
      </c>
      <c r="P18">
        <f t="shared" si="2"/>
        <v>708000</v>
      </c>
      <c r="Q18">
        <v>10</v>
      </c>
      <c r="R18">
        <v>8900</v>
      </c>
      <c r="S18">
        <f t="shared" si="3"/>
        <v>89000</v>
      </c>
      <c r="T18" t="s">
        <v>681</v>
      </c>
    </row>
    <row r="19" spans="3:19" ht="12.75">
      <c r="C19">
        <v>182</v>
      </c>
      <c r="D19">
        <v>5106</v>
      </c>
      <c r="F19">
        <f t="shared" si="0"/>
        <v>929292</v>
      </c>
      <c r="I19">
        <v>238</v>
      </c>
      <c r="J19">
        <v>16798</v>
      </c>
      <c r="L19">
        <f t="shared" si="1"/>
        <v>3997924</v>
      </c>
      <c r="N19">
        <v>1290</v>
      </c>
      <c r="O19">
        <v>1068</v>
      </c>
      <c r="P19">
        <f t="shared" si="2"/>
        <v>1377720</v>
      </c>
      <c r="S19">
        <f t="shared" si="3"/>
        <v>0</v>
      </c>
    </row>
    <row r="20" ht="12.75">
      <c r="P20">
        <f t="shared" si="2"/>
        <v>0</v>
      </c>
    </row>
    <row r="21" ht="12.75">
      <c r="P21">
        <f t="shared" si="2"/>
        <v>0</v>
      </c>
    </row>
    <row r="22" spans="6:20" ht="12.75">
      <c r="F22">
        <f>SUM(F7:F21)</f>
        <v>11210393</v>
      </c>
      <c r="L22">
        <f>SUM(L8:L21)</f>
        <v>15486011</v>
      </c>
      <c r="P22">
        <f>SUM(P8:P21)</f>
        <v>12283020</v>
      </c>
      <c r="S22">
        <f>SUM(S8:S21)</f>
        <v>21848158</v>
      </c>
      <c r="T22">
        <f>SUM(F22:S22)</f>
        <v>60827582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7"/>
  <sheetViews>
    <sheetView zoomScalePageLayoutView="0" workbookViewId="0" topLeftCell="B22">
      <selection activeCell="K15" sqref="K15"/>
    </sheetView>
  </sheetViews>
  <sheetFormatPr defaultColWidth="9.140625" defaultRowHeight="12.75"/>
  <cols>
    <col min="1" max="1" width="4.00390625" style="146" customWidth="1"/>
    <col min="2" max="2" width="3.8515625" style="146" customWidth="1"/>
    <col min="3" max="3" width="47.28125" style="146" customWidth="1"/>
    <col min="4" max="4" width="8.8515625" style="146" customWidth="1"/>
    <col min="5" max="5" width="15.140625" style="146" customWidth="1"/>
    <col min="6" max="6" width="16.421875" style="146" customWidth="1"/>
    <col min="7" max="16384" width="9.140625" style="146" customWidth="1"/>
  </cols>
  <sheetData>
    <row r="1" spans="2:6" ht="14.25">
      <c r="B1" s="47"/>
      <c r="C1" s="47" t="s">
        <v>348</v>
      </c>
      <c r="D1" s="47"/>
      <c r="E1" s="47">
        <v>1</v>
      </c>
      <c r="F1" s="47"/>
    </row>
    <row r="2" spans="2:6" ht="14.25">
      <c r="B2" s="367" t="s">
        <v>17</v>
      </c>
      <c r="C2" s="367"/>
      <c r="D2" s="367"/>
      <c r="E2" s="367"/>
      <c r="F2" s="47">
        <v>2014</v>
      </c>
    </row>
    <row r="3" spans="2:6" ht="15" thickBot="1">
      <c r="B3" s="47"/>
      <c r="C3" s="47"/>
      <c r="D3" s="47"/>
      <c r="E3" s="47"/>
      <c r="F3" s="47"/>
    </row>
    <row r="4" spans="2:6" ht="18.75" customHeight="1">
      <c r="B4" s="170" t="s">
        <v>18</v>
      </c>
      <c r="C4" s="171" t="s">
        <v>19</v>
      </c>
      <c r="D4" s="178" t="s">
        <v>20</v>
      </c>
      <c r="E4" s="178" t="s">
        <v>21</v>
      </c>
      <c r="F4" s="178" t="s">
        <v>23</v>
      </c>
    </row>
    <row r="5" spans="2:6" ht="19.5" customHeight="1" thickBot="1">
      <c r="B5" s="172"/>
      <c r="C5" s="173"/>
      <c r="D5" s="178"/>
      <c r="E5" s="178" t="s">
        <v>22</v>
      </c>
      <c r="F5" s="178" t="s">
        <v>24</v>
      </c>
    </row>
    <row r="6" spans="2:6" ht="14.25">
      <c r="B6" s="174" t="s">
        <v>25</v>
      </c>
      <c r="C6" s="175" t="s">
        <v>26</v>
      </c>
      <c r="E6" s="219">
        <f>E7+E11+E21</f>
        <v>13183007.036420576</v>
      </c>
      <c r="F6" s="268">
        <v>11249969.223537803</v>
      </c>
    </row>
    <row r="7" spans="2:6" ht="14.25">
      <c r="B7" s="50"/>
      <c r="C7" s="54" t="s">
        <v>28</v>
      </c>
      <c r="D7" s="51"/>
      <c r="E7" s="143">
        <f>E8+E9</f>
        <v>4499250.148600344</v>
      </c>
      <c r="F7" s="176">
        <v>1565036.4947559126</v>
      </c>
    </row>
    <row r="8" spans="2:6" ht="14.25">
      <c r="B8" s="50"/>
      <c r="C8" s="54" t="s">
        <v>27</v>
      </c>
      <c r="D8" s="51"/>
      <c r="E8" s="143">
        <v>10112</v>
      </c>
      <c r="F8" s="176">
        <v>3851</v>
      </c>
    </row>
    <row r="9" spans="2:6" ht="14.25">
      <c r="B9" s="50"/>
      <c r="C9" s="54" t="s">
        <v>250</v>
      </c>
      <c r="D9" s="51"/>
      <c r="E9" s="143">
        <v>4489138.148600344</v>
      </c>
      <c r="F9" s="176">
        <v>1561185.4947559126</v>
      </c>
    </row>
    <row r="10" spans="2:6" ht="14.25">
      <c r="B10" s="50"/>
      <c r="C10" s="54" t="s">
        <v>29</v>
      </c>
      <c r="D10" s="51"/>
      <c r="E10" s="143"/>
      <c r="F10" s="176"/>
    </row>
    <row r="11" spans="2:6" ht="14.25">
      <c r="B11" s="50"/>
      <c r="C11" s="54" t="s">
        <v>35</v>
      </c>
      <c r="D11" s="51"/>
      <c r="E11" s="143">
        <f>E15+E14+E13+E12</f>
        <v>3582756.2</v>
      </c>
      <c r="F11" s="176">
        <v>2642318</v>
      </c>
    </row>
    <row r="12" spans="2:8" ht="14.25">
      <c r="B12" s="50"/>
      <c r="C12" s="54" t="s">
        <v>34</v>
      </c>
      <c r="D12" s="51"/>
      <c r="E12" s="143">
        <f>F12+H12</f>
        <v>3005462.2</v>
      </c>
      <c r="F12" s="176">
        <v>1503886</v>
      </c>
      <c r="H12" s="146">
        <v>1501576.2</v>
      </c>
    </row>
    <row r="13" spans="2:6" ht="14.25">
      <c r="B13" s="50"/>
      <c r="C13" s="54" t="s">
        <v>33</v>
      </c>
      <c r="D13" s="51"/>
      <c r="E13" s="143"/>
      <c r="F13" s="176">
        <v>0</v>
      </c>
    </row>
    <row r="14" spans="2:6" ht="14.25">
      <c r="B14" s="50"/>
      <c r="C14" s="54" t="s">
        <v>32</v>
      </c>
      <c r="D14" s="51"/>
      <c r="E14" s="143"/>
      <c r="F14" s="176">
        <v>23192</v>
      </c>
    </row>
    <row r="15" spans="2:6" ht="14.25">
      <c r="B15" s="50"/>
      <c r="C15" s="54" t="s">
        <v>31</v>
      </c>
      <c r="D15" s="51"/>
      <c r="E15" s="143">
        <v>577294</v>
      </c>
      <c r="F15" s="176">
        <v>1115240</v>
      </c>
    </row>
    <row r="16" spans="2:6" ht="14.25">
      <c r="B16" s="50"/>
      <c r="C16" s="54" t="s">
        <v>30</v>
      </c>
      <c r="D16" s="51"/>
      <c r="E16" s="143"/>
      <c r="F16" s="176"/>
    </row>
    <row r="17" spans="2:6" ht="14.25">
      <c r="B17" s="50"/>
      <c r="C17" s="54"/>
      <c r="D17" s="51"/>
      <c r="E17" s="143"/>
      <c r="F17" s="176"/>
    </row>
    <row r="18" spans="2:6" ht="14.25">
      <c r="B18" s="50"/>
      <c r="C18" s="54"/>
      <c r="D18" s="51"/>
      <c r="E18" s="143"/>
      <c r="F18" s="176"/>
    </row>
    <row r="19" spans="2:6" ht="14.25">
      <c r="B19" s="50"/>
      <c r="C19" s="54"/>
      <c r="D19" s="51"/>
      <c r="E19" s="143"/>
      <c r="F19" s="176"/>
    </row>
    <row r="20" spans="2:6" ht="14.25">
      <c r="B20" s="50"/>
      <c r="C20" s="54"/>
      <c r="D20" s="51"/>
      <c r="F20" s="176"/>
    </row>
    <row r="21" spans="2:6" ht="14.25">
      <c r="B21" s="50"/>
      <c r="C21" s="54" t="s">
        <v>36</v>
      </c>
      <c r="D21" s="51"/>
      <c r="E21" s="143">
        <f>E26+E23</f>
        <v>5101000.6878202325</v>
      </c>
      <c r="F21" s="176">
        <v>7042614.728781891</v>
      </c>
    </row>
    <row r="22" spans="2:6" ht="14.25">
      <c r="B22" s="50"/>
      <c r="C22" s="54" t="s">
        <v>37</v>
      </c>
      <c r="D22" s="51"/>
      <c r="E22" s="143"/>
      <c r="F22" s="176"/>
    </row>
    <row r="23" spans="2:6" ht="14.25">
      <c r="B23" s="50"/>
      <c r="C23" s="54" t="s">
        <v>57</v>
      </c>
      <c r="D23" s="51"/>
      <c r="E23" s="143">
        <f>F23</f>
        <v>47022</v>
      </c>
      <c r="F23" s="176">
        <v>47022</v>
      </c>
    </row>
    <row r="24" spans="2:6" ht="14.25">
      <c r="B24" s="50"/>
      <c r="C24" s="54" t="s">
        <v>38</v>
      </c>
      <c r="D24" s="51"/>
      <c r="E24" s="143"/>
      <c r="F24" s="176"/>
    </row>
    <row r="25" spans="2:6" ht="14.25">
      <c r="B25" s="50"/>
      <c r="C25" s="54" t="s">
        <v>39</v>
      </c>
      <c r="D25" s="51"/>
      <c r="E25" s="143"/>
      <c r="F25" s="176"/>
    </row>
    <row r="26" spans="2:6" ht="14.25">
      <c r="B26" s="50"/>
      <c r="C26" s="54" t="s">
        <v>254</v>
      </c>
      <c r="D26" s="51"/>
      <c r="E26" s="143">
        <v>5053978.6878202325</v>
      </c>
      <c r="F26" s="176">
        <v>6995592.728781891</v>
      </c>
    </row>
    <row r="27" spans="2:6" ht="14.25">
      <c r="B27" s="50"/>
      <c r="C27" s="54" t="s">
        <v>40</v>
      </c>
      <c r="D27" s="51"/>
      <c r="E27" s="143"/>
      <c r="F27" s="176"/>
    </row>
    <row r="28" spans="2:6" ht="14.25">
      <c r="B28" s="50"/>
      <c r="C28" s="54"/>
      <c r="D28" s="51"/>
      <c r="E28" s="143"/>
      <c r="F28" s="176"/>
    </row>
    <row r="29" spans="2:6" ht="14.25">
      <c r="B29" s="50"/>
      <c r="C29" s="54"/>
      <c r="D29" s="51"/>
      <c r="E29" s="143"/>
      <c r="F29" s="176"/>
    </row>
    <row r="30" spans="2:6" ht="14.25">
      <c r="B30" s="50"/>
      <c r="C30" s="54" t="s">
        <v>41</v>
      </c>
      <c r="D30" s="51"/>
      <c r="E30" s="143"/>
      <c r="F30" s="176"/>
    </row>
    <row r="31" spans="2:6" ht="14.25">
      <c r="B31" s="50"/>
      <c r="C31" s="54" t="s">
        <v>42</v>
      </c>
      <c r="D31" s="51"/>
      <c r="E31" s="143"/>
      <c r="F31" s="176"/>
    </row>
    <row r="32" spans="2:6" ht="14.25">
      <c r="B32" s="50"/>
      <c r="C32" s="54" t="s">
        <v>43</v>
      </c>
      <c r="D32" s="51"/>
      <c r="E32" s="143"/>
      <c r="F32" s="176"/>
    </row>
    <row r="33" spans="2:6" ht="14.25">
      <c r="B33" s="50"/>
      <c r="C33" s="54" t="s">
        <v>44</v>
      </c>
      <c r="D33" s="51"/>
      <c r="E33" s="143"/>
      <c r="F33" s="176"/>
    </row>
    <row r="34" spans="2:6" ht="14.25">
      <c r="B34" s="50"/>
      <c r="C34" s="54"/>
      <c r="D34" s="51"/>
      <c r="E34" s="143"/>
      <c r="F34" s="176"/>
    </row>
    <row r="35" spans="2:6" ht="14.25">
      <c r="B35" s="50"/>
      <c r="C35" s="54"/>
      <c r="D35" s="51"/>
      <c r="E35" s="143"/>
      <c r="F35" s="176"/>
    </row>
    <row r="36" spans="2:6" ht="14.25">
      <c r="B36" s="177" t="s">
        <v>45</v>
      </c>
      <c r="C36" s="178" t="s">
        <v>46</v>
      </c>
      <c r="D36" s="51"/>
      <c r="E36" s="143">
        <f>E38</f>
        <v>2927625.180125</v>
      </c>
      <c r="F36" s="176">
        <v>3068375.0406825</v>
      </c>
    </row>
    <row r="37" spans="2:6" ht="14.25">
      <c r="B37" s="50"/>
      <c r="C37" s="54" t="s">
        <v>47</v>
      </c>
      <c r="D37" s="51"/>
      <c r="E37" s="143"/>
      <c r="F37" s="176"/>
    </row>
    <row r="38" spans="2:6" ht="14.25">
      <c r="B38" s="50"/>
      <c r="C38" s="54" t="s">
        <v>48</v>
      </c>
      <c r="D38" s="51"/>
      <c r="E38" s="143">
        <f>E42+E41+E40</f>
        <v>2927625.180125</v>
      </c>
      <c r="F38" s="176">
        <v>3068375.0406825</v>
      </c>
    </row>
    <row r="39" spans="2:6" ht="14.25">
      <c r="B39" s="50"/>
      <c r="C39" s="54" t="s">
        <v>49</v>
      </c>
      <c r="D39" s="51"/>
      <c r="E39" s="143"/>
      <c r="F39" s="176"/>
    </row>
    <row r="40" spans="2:6" ht="14.25">
      <c r="B40" s="50"/>
      <c r="C40" s="54" t="s">
        <v>50</v>
      </c>
      <c r="D40" s="51"/>
      <c r="E40" s="143">
        <v>381799.180125</v>
      </c>
      <c r="F40" s="176">
        <v>385656</v>
      </c>
    </row>
    <row r="41" spans="2:6" ht="14.25">
      <c r="B41" s="50"/>
      <c r="C41" s="54" t="s">
        <v>51</v>
      </c>
      <c r="D41" s="51"/>
      <c r="E41" s="143">
        <v>2527196</v>
      </c>
      <c r="F41" s="176">
        <v>2659431.0406825</v>
      </c>
    </row>
    <row r="42" spans="2:6" ht="14.25">
      <c r="B42" s="50"/>
      <c r="C42" s="54" t="s">
        <v>52</v>
      </c>
      <c r="D42" s="51"/>
      <c r="E42" s="143">
        <v>18630</v>
      </c>
      <c r="F42" s="176">
        <v>23288</v>
      </c>
    </row>
    <row r="43" spans="2:6" ht="14.25">
      <c r="B43" s="50"/>
      <c r="C43" s="54"/>
      <c r="D43" s="51"/>
      <c r="E43" s="143"/>
      <c r="F43" s="176"/>
    </row>
    <row r="44" spans="2:6" ht="14.25">
      <c r="B44" s="50"/>
      <c r="C44" s="54" t="s">
        <v>53</v>
      </c>
      <c r="D44" s="51"/>
      <c r="E44" s="143"/>
      <c r="F44" s="176"/>
    </row>
    <row r="45" spans="2:8" ht="14.25">
      <c r="B45" s="50"/>
      <c r="C45" s="54" t="s">
        <v>54</v>
      </c>
      <c r="D45" s="51"/>
      <c r="E45" s="143"/>
      <c r="F45" s="176"/>
      <c r="H45" s="129"/>
    </row>
    <row r="46" spans="2:8" ht="14.25">
      <c r="B46" s="50"/>
      <c r="C46" s="54" t="s">
        <v>55</v>
      </c>
      <c r="D46" s="51"/>
      <c r="E46" s="143"/>
      <c r="F46" s="176"/>
      <c r="H46" s="129"/>
    </row>
    <row r="47" spans="2:8" ht="14.25">
      <c r="B47" s="50"/>
      <c r="C47" s="54" t="s">
        <v>56</v>
      </c>
      <c r="D47" s="51"/>
      <c r="E47" s="143"/>
      <c r="F47" s="176"/>
      <c r="H47" s="129"/>
    </row>
    <row r="48" spans="2:8" ht="14.25">
      <c r="B48" s="50"/>
      <c r="C48" s="54"/>
      <c r="D48" s="51"/>
      <c r="E48" s="143"/>
      <c r="F48" s="176"/>
      <c r="H48" s="129"/>
    </row>
    <row r="49" spans="2:8" ht="14.25">
      <c r="B49" s="50"/>
      <c r="C49" s="54"/>
      <c r="D49" s="51"/>
      <c r="E49" s="143"/>
      <c r="F49" s="176"/>
      <c r="H49" s="129"/>
    </row>
    <row r="50" spans="2:8" ht="14.25">
      <c r="B50" s="50"/>
      <c r="C50" s="54"/>
      <c r="D50" s="51"/>
      <c r="E50" s="143"/>
      <c r="F50" s="176"/>
      <c r="H50" s="129"/>
    </row>
    <row r="51" spans="2:8" ht="14.25">
      <c r="B51" s="50"/>
      <c r="C51" s="54"/>
      <c r="D51" s="51"/>
      <c r="E51" s="143"/>
      <c r="F51" s="176"/>
      <c r="H51" s="129"/>
    </row>
    <row r="52" spans="2:8" ht="14.25">
      <c r="B52" s="50"/>
      <c r="C52" s="54" t="s">
        <v>245</v>
      </c>
      <c r="D52" s="51"/>
      <c r="E52" s="143">
        <f>E6+E36</f>
        <v>16110632.216545576</v>
      </c>
      <c r="F52" s="176">
        <v>14318344.264220303</v>
      </c>
      <c r="H52" s="129"/>
    </row>
    <row r="53" spans="2:6" ht="14.25">
      <c r="B53" s="50"/>
      <c r="C53" s="54"/>
      <c r="D53" s="51"/>
      <c r="E53" s="143"/>
      <c r="F53" s="147"/>
    </row>
    <row r="54" spans="2:6" ht="14.25">
      <c r="B54" s="57"/>
      <c r="C54" s="57"/>
      <c r="D54" s="57"/>
      <c r="E54" s="179"/>
      <c r="F54" s="57"/>
    </row>
    <row r="55" ht="12.75">
      <c r="E55" s="146">
        <f>'PASIVI '!E52-'AKTIVI '!E52</f>
        <v>0</v>
      </c>
    </row>
    <row r="57" ht="12.75">
      <c r="E57" s="146">
        <f>E42+E41+E40+E26+E23+E15+E12+E9+E8</f>
        <v>16110632.216545574</v>
      </c>
    </row>
  </sheetData>
  <sheetProtection/>
  <mergeCells count="1">
    <mergeCell ref="B2:E2"/>
  </mergeCells>
  <printOptions/>
  <pageMargins left="0" right="0.17" top="0" bottom="0.49" header="0" footer="0"/>
  <pageSetup firstPageNumber="1" useFirstPageNumber="1" horizontalDpi="600" verticalDpi="600" orientation="portrait" paperSize="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0">
      <selection activeCell="J19" sqref="J19"/>
    </sheetView>
  </sheetViews>
  <sheetFormatPr defaultColWidth="9.140625" defaultRowHeight="12.75"/>
  <cols>
    <col min="1" max="2" width="4.140625" style="146" customWidth="1"/>
    <col min="3" max="3" width="48.140625" style="146" customWidth="1"/>
    <col min="4" max="4" width="9.421875" style="146" customWidth="1"/>
    <col min="5" max="5" width="13.421875" style="146" customWidth="1"/>
    <col min="6" max="6" width="14.00390625" style="146" customWidth="1"/>
    <col min="7" max="16384" width="9.140625" style="146" customWidth="1"/>
  </cols>
  <sheetData>
    <row r="1" spans="1:6" ht="14.25">
      <c r="A1" s="47"/>
      <c r="B1" s="47"/>
      <c r="C1" s="47" t="s">
        <v>348</v>
      </c>
      <c r="D1" s="47"/>
      <c r="E1" s="47">
        <v>2</v>
      </c>
      <c r="F1" s="47"/>
    </row>
    <row r="2" spans="1:6" ht="15">
      <c r="A2" s="47"/>
      <c r="B2" s="368" t="s">
        <v>17</v>
      </c>
      <c r="C2" s="368"/>
      <c r="D2" s="368"/>
      <c r="E2" s="368"/>
      <c r="F2" s="47">
        <v>2014</v>
      </c>
    </row>
    <row r="3" spans="1:6" ht="15" thickBot="1">
      <c r="A3" s="47"/>
      <c r="B3" s="47"/>
      <c r="C3" s="47"/>
      <c r="D3" s="47"/>
      <c r="E3" s="47"/>
      <c r="F3" s="47"/>
    </row>
    <row r="4" spans="1:6" ht="14.25">
      <c r="A4" s="47"/>
      <c r="B4" s="170" t="s">
        <v>18</v>
      </c>
      <c r="C4" s="171" t="s">
        <v>58</v>
      </c>
      <c r="D4" s="170" t="s">
        <v>20</v>
      </c>
      <c r="E4" s="180" t="s">
        <v>21</v>
      </c>
      <c r="F4" s="181" t="s">
        <v>23</v>
      </c>
    </row>
    <row r="5" spans="1:6" ht="15" thickBot="1">
      <c r="A5" s="47"/>
      <c r="B5" s="172"/>
      <c r="C5" s="173"/>
      <c r="D5" s="172"/>
      <c r="E5" s="182" t="s">
        <v>22</v>
      </c>
      <c r="F5" s="183" t="s">
        <v>24</v>
      </c>
    </row>
    <row r="6" spans="1:6" ht="14.25">
      <c r="A6" s="47"/>
      <c r="B6" s="174" t="s">
        <v>25</v>
      </c>
      <c r="C6" s="175" t="s">
        <v>59</v>
      </c>
      <c r="D6" s="49"/>
      <c r="E6" s="143">
        <f>E8+E12+E24+E25</f>
        <v>13933590.502499998</v>
      </c>
      <c r="F6" s="184">
        <v>12304905</v>
      </c>
    </row>
    <row r="7" spans="1:6" ht="14.25">
      <c r="A7" s="47"/>
      <c r="B7" s="50"/>
      <c r="C7" s="54" t="s">
        <v>28</v>
      </c>
      <c r="D7" s="51"/>
      <c r="E7" s="143"/>
      <c r="F7" s="147"/>
    </row>
    <row r="8" spans="1:6" ht="14.25">
      <c r="A8" s="47"/>
      <c r="B8" s="50"/>
      <c r="C8" s="54" t="s">
        <v>60</v>
      </c>
      <c r="D8" s="51"/>
      <c r="E8" s="143">
        <v>1000000</v>
      </c>
      <c r="F8" s="147">
        <v>1000000</v>
      </c>
    </row>
    <row r="9" spans="1:6" ht="14.25">
      <c r="A9" s="47"/>
      <c r="B9" s="50"/>
      <c r="C9" s="54" t="s">
        <v>61</v>
      </c>
      <c r="D9" s="51"/>
      <c r="E9" s="143">
        <v>1000000</v>
      </c>
      <c r="F9" s="147">
        <v>1000000</v>
      </c>
    </row>
    <row r="10" spans="1:6" ht="14.25">
      <c r="A10" s="47"/>
      <c r="B10" s="50"/>
      <c r="C10" s="143" t="s">
        <v>62</v>
      </c>
      <c r="D10" s="55"/>
      <c r="E10" s="143"/>
      <c r="F10" s="147"/>
    </row>
    <row r="11" spans="1:6" ht="14.25">
      <c r="A11" s="47"/>
      <c r="B11" s="50"/>
      <c r="C11" s="143"/>
      <c r="D11" s="55"/>
      <c r="E11" s="143"/>
      <c r="F11" s="147"/>
    </row>
    <row r="12" spans="1:8" ht="14.25">
      <c r="A12" s="47"/>
      <c r="B12" s="50"/>
      <c r="C12" s="54" t="s">
        <v>63</v>
      </c>
      <c r="D12" s="51"/>
      <c r="E12" s="143">
        <f>E17+E15+E14+E13</f>
        <v>12933590.502499998</v>
      </c>
      <c r="F12" s="147">
        <v>11304905</v>
      </c>
      <c r="H12" s="146">
        <f>E12-F12</f>
        <v>1628685.5024999976</v>
      </c>
    </row>
    <row r="13" spans="1:6" ht="14.25">
      <c r="A13" s="47"/>
      <c r="B13" s="50"/>
      <c r="C13" s="54" t="s">
        <v>64</v>
      </c>
      <c r="D13" s="51"/>
      <c r="E13" s="143">
        <v>12862339.402499998</v>
      </c>
      <c r="F13" s="147">
        <v>10805660</v>
      </c>
    </row>
    <row r="14" spans="1:6" ht="14.25">
      <c r="A14" s="47"/>
      <c r="B14" s="50"/>
      <c r="C14" s="54" t="s">
        <v>252</v>
      </c>
      <c r="D14" s="51"/>
      <c r="E14" s="143">
        <v>46460.19999999972</v>
      </c>
      <c r="F14" s="147">
        <v>479687</v>
      </c>
    </row>
    <row r="15" spans="1:6" ht="14.25">
      <c r="A15" s="47"/>
      <c r="B15" s="50"/>
      <c r="C15" s="54" t="s">
        <v>251</v>
      </c>
      <c r="D15" s="51"/>
      <c r="E15" s="143">
        <v>19557.9</v>
      </c>
      <c r="F15" s="147">
        <v>19558</v>
      </c>
    </row>
    <row r="16" spans="1:6" ht="14.25">
      <c r="A16" s="47"/>
      <c r="B16" s="50"/>
      <c r="C16" s="54" t="s">
        <v>65</v>
      </c>
      <c r="D16" s="51"/>
      <c r="E16" s="143">
        <v>0</v>
      </c>
      <c r="F16" s="147">
        <v>0</v>
      </c>
    </row>
    <row r="17" spans="1:6" ht="14.25">
      <c r="A17" s="47"/>
      <c r="B17" s="50"/>
      <c r="C17" s="54" t="s">
        <v>66</v>
      </c>
      <c r="D17" s="51"/>
      <c r="E17" s="143">
        <v>5233</v>
      </c>
      <c r="F17" s="147"/>
    </row>
    <row r="18" spans="1:6" ht="14.25">
      <c r="A18" s="47"/>
      <c r="B18" s="50"/>
      <c r="C18" s="54" t="s">
        <v>67</v>
      </c>
      <c r="D18" s="51"/>
      <c r="E18" s="143"/>
      <c r="F18" s="147"/>
    </row>
    <row r="19" spans="1:6" ht="14.25">
      <c r="A19" s="47"/>
      <c r="B19" s="50"/>
      <c r="C19" s="54" t="s">
        <v>68</v>
      </c>
      <c r="D19" s="51"/>
      <c r="E19" s="143"/>
      <c r="F19" s="147"/>
    </row>
    <row r="20" spans="1:6" ht="14.25">
      <c r="A20" s="47"/>
      <c r="B20" s="50"/>
      <c r="C20" s="54" t="s">
        <v>69</v>
      </c>
      <c r="D20" s="51"/>
      <c r="E20" s="143"/>
      <c r="F20" s="147"/>
    </row>
    <row r="21" spans="1:6" ht="14.25">
      <c r="A21" s="47"/>
      <c r="B21" s="50"/>
      <c r="C21" s="54" t="s">
        <v>70</v>
      </c>
      <c r="D21" s="51"/>
      <c r="E21" s="143"/>
      <c r="F21" s="147"/>
    </row>
    <row r="22" spans="1:6" ht="14.25">
      <c r="A22" s="47"/>
      <c r="B22" s="50"/>
      <c r="C22" s="54" t="s">
        <v>253</v>
      </c>
      <c r="D22" s="51"/>
      <c r="E22" s="143"/>
      <c r="F22" s="147"/>
    </row>
    <row r="23" spans="1:6" ht="14.25">
      <c r="A23" s="47"/>
      <c r="B23" s="50"/>
      <c r="C23" s="54"/>
      <c r="D23" s="51"/>
      <c r="E23" s="143"/>
      <c r="F23" s="147"/>
    </row>
    <row r="24" spans="1:6" ht="14.25">
      <c r="A24" s="47"/>
      <c r="B24" s="50"/>
      <c r="C24" s="54" t="s">
        <v>71</v>
      </c>
      <c r="D24" s="51"/>
      <c r="E24" s="143"/>
      <c r="F24" s="147"/>
    </row>
    <row r="25" spans="1:6" ht="14.25">
      <c r="A25" s="47"/>
      <c r="B25" s="50"/>
      <c r="C25" s="54" t="s">
        <v>72</v>
      </c>
      <c r="D25" s="51"/>
      <c r="E25" s="143"/>
      <c r="F25" s="147"/>
    </row>
    <row r="26" spans="1:6" ht="14.25">
      <c r="A26" s="47"/>
      <c r="B26" s="50"/>
      <c r="C26" s="54"/>
      <c r="D26" s="51"/>
      <c r="E26" s="143"/>
      <c r="F26" s="147"/>
    </row>
    <row r="27" spans="1:6" ht="14.25">
      <c r="A27" s="47"/>
      <c r="B27" s="50" t="s">
        <v>45</v>
      </c>
      <c r="C27" s="54" t="s">
        <v>73</v>
      </c>
      <c r="D27" s="51"/>
      <c r="E27" s="143"/>
      <c r="F27" s="147"/>
    </row>
    <row r="28" spans="1:6" ht="14.25">
      <c r="A28" s="47"/>
      <c r="B28" s="50"/>
      <c r="C28" s="54" t="s">
        <v>74</v>
      </c>
      <c r="D28" s="51"/>
      <c r="E28" s="143"/>
      <c r="F28" s="147"/>
    </row>
    <row r="29" spans="1:6" ht="14.25">
      <c r="A29" s="47"/>
      <c r="B29" s="50"/>
      <c r="C29" s="54" t="s">
        <v>75</v>
      </c>
      <c r="D29" s="51"/>
      <c r="E29" s="143"/>
      <c r="F29" s="147"/>
    </row>
    <row r="30" spans="1:6" ht="14.25">
      <c r="A30" s="47"/>
      <c r="B30" s="50"/>
      <c r="C30" s="54" t="s">
        <v>76</v>
      </c>
      <c r="D30" s="51"/>
      <c r="E30" s="143"/>
      <c r="F30" s="147"/>
    </row>
    <row r="31" spans="1:6" ht="14.25">
      <c r="A31" s="47"/>
      <c r="B31" s="50"/>
      <c r="C31" s="54" t="s">
        <v>77</v>
      </c>
      <c r="D31" s="51"/>
      <c r="E31" s="143"/>
      <c r="F31" s="147"/>
    </row>
    <row r="32" spans="1:6" ht="14.25">
      <c r="A32" s="47"/>
      <c r="B32" s="50"/>
      <c r="C32" s="54" t="s">
        <v>78</v>
      </c>
      <c r="D32" s="51"/>
      <c r="E32" s="143"/>
      <c r="F32" s="147"/>
    </row>
    <row r="33" spans="1:6" ht="14.25">
      <c r="A33" s="47"/>
      <c r="B33" s="50"/>
      <c r="C33" s="54" t="s">
        <v>79</v>
      </c>
      <c r="D33" s="51"/>
      <c r="E33" s="143"/>
      <c r="F33" s="147"/>
    </row>
    <row r="34" spans="1:6" ht="14.25">
      <c r="A34" s="47"/>
      <c r="B34" s="50"/>
      <c r="C34" s="54"/>
      <c r="D34" s="51"/>
      <c r="E34" s="143"/>
      <c r="F34" s="147"/>
    </row>
    <row r="35" spans="1:6" ht="14.25">
      <c r="A35" s="47"/>
      <c r="B35" s="50"/>
      <c r="C35" s="54"/>
      <c r="D35" s="51"/>
      <c r="E35" s="143"/>
      <c r="F35" s="147"/>
    </row>
    <row r="36" spans="1:6" ht="14.25">
      <c r="A36" s="47"/>
      <c r="B36" s="177"/>
      <c r="C36" s="178" t="s">
        <v>80</v>
      </c>
      <c r="D36" s="51"/>
      <c r="E36" s="143">
        <f>E6</f>
        <v>13933590.502499998</v>
      </c>
      <c r="F36" s="147">
        <v>12304905</v>
      </c>
    </row>
    <row r="37" spans="1:6" ht="14.25">
      <c r="A37" s="47"/>
      <c r="B37" s="50"/>
      <c r="C37" s="54"/>
      <c r="D37" s="51"/>
      <c r="E37" s="143"/>
      <c r="F37" s="147"/>
    </row>
    <row r="38" spans="1:6" ht="14.25">
      <c r="A38" s="47"/>
      <c r="B38" s="50" t="s">
        <v>81</v>
      </c>
      <c r="C38" s="54" t="s">
        <v>82</v>
      </c>
      <c r="D38" s="51"/>
      <c r="E38" s="143">
        <f>E48+E47+E41</f>
        <v>2177041.714045578</v>
      </c>
      <c r="F38" s="147">
        <v>2013439.2235378027</v>
      </c>
    </row>
    <row r="39" spans="1:6" ht="14.25">
      <c r="A39" s="47"/>
      <c r="B39" s="50"/>
      <c r="C39" s="54" t="s">
        <v>83</v>
      </c>
      <c r="D39" s="51"/>
      <c r="E39" s="143"/>
      <c r="F39" s="147"/>
    </row>
    <row r="40" spans="1:6" ht="14.25">
      <c r="A40" s="47"/>
      <c r="B40" s="50"/>
      <c r="C40" s="54" t="s">
        <v>84</v>
      </c>
      <c r="D40" s="51"/>
      <c r="E40" s="143"/>
      <c r="F40" s="147"/>
    </row>
    <row r="41" spans="1:6" ht="14.25">
      <c r="A41" s="47"/>
      <c r="B41" s="50"/>
      <c r="C41" s="54" t="s">
        <v>85</v>
      </c>
      <c r="D41" s="51"/>
      <c r="E41" s="143">
        <f>F41</f>
        <v>900000</v>
      </c>
      <c r="F41" s="147">
        <v>900000</v>
      </c>
    </row>
    <row r="42" spans="1:6" ht="14.25">
      <c r="A42" s="47"/>
      <c r="B42" s="50"/>
      <c r="C42" s="54" t="s">
        <v>86</v>
      </c>
      <c r="D42" s="51"/>
      <c r="E42" s="143"/>
      <c r="F42" s="147"/>
    </row>
    <row r="43" spans="1:6" ht="14.25">
      <c r="A43" s="47"/>
      <c r="B43" s="50"/>
      <c r="C43" s="54" t="s">
        <v>87</v>
      </c>
      <c r="D43" s="51"/>
      <c r="E43" s="143"/>
      <c r="F43" s="147"/>
    </row>
    <row r="44" spans="1:6" ht="14.25">
      <c r="A44" s="47"/>
      <c r="B44" s="50"/>
      <c r="C44" s="54" t="s">
        <v>88</v>
      </c>
      <c r="D44" s="51"/>
      <c r="E44" s="143"/>
      <c r="F44" s="147"/>
    </row>
    <row r="45" spans="1:6" ht="14.25">
      <c r="A45" s="47"/>
      <c r="B45" s="50"/>
      <c r="C45" s="54" t="s">
        <v>89</v>
      </c>
      <c r="D45" s="51"/>
      <c r="E45" s="143"/>
      <c r="F45" s="147"/>
    </row>
    <row r="46" spans="1:6" ht="14.25">
      <c r="A46" s="47"/>
      <c r="B46" s="50"/>
      <c r="C46" s="54" t="s">
        <v>90</v>
      </c>
      <c r="D46" s="51"/>
      <c r="E46" s="143"/>
      <c r="F46" s="147"/>
    </row>
    <row r="47" spans="1:6" ht="14.25">
      <c r="A47" s="47"/>
      <c r="B47" s="50"/>
      <c r="C47" s="54" t="s">
        <v>91</v>
      </c>
      <c r="D47" s="51"/>
      <c r="E47" s="143">
        <f>F48+F47</f>
        <v>1113439.2235378027</v>
      </c>
      <c r="F47" s="147">
        <v>958759.4938104656</v>
      </c>
    </row>
    <row r="48" spans="1:6" ht="14.25">
      <c r="A48" s="47"/>
      <c r="B48" s="50"/>
      <c r="C48" s="54" t="s">
        <v>92</v>
      </c>
      <c r="D48" s="51"/>
      <c r="E48" s="143">
        <v>163602.49050777536</v>
      </c>
      <c r="F48" s="147">
        <v>154679.72972733714</v>
      </c>
    </row>
    <row r="49" spans="1:6" ht="14.25">
      <c r="A49" s="47"/>
      <c r="B49" s="50"/>
      <c r="C49" s="54"/>
      <c r="D49" s="51"/>
      <c r="E49" s="143"/>
      <c r="F49" s="147"/>
    </row>
    <row r="50" spans="1:6" ht="14.25">
      <c r="A50" s="47"/>
      <c r="B50" s="50"/>
      <c r="C50" s="54"/>
      <c r="D50" s="51"/>
      <c r="E50" s="143"/>
      <c r="F50" s="147"/>
    </row>
    <row r="51" spans="1:6" ht="14.25">
      <c r="A51" s="47"/>
      <c r="B51" s="50"/>
      <c r="C51" s="54"/>
      <c r="D51" s="51"/>
      <c r="E51" s="143"/>
      <c r="F51" s="147"/>
    </row>
    <row r="52" spans="1:6" ht="14.25">
      <c r="A52" s="47"/>
      <c r="B52" s="50"/>
      <c r="C52" s="54" t="s">
        <v>93</v>
      </c>
      <c r="D52" s="51"/>
      <c r="E52" s="143">
        <f>E38+E36</f>
        <v>16110632.216545576</v>
      </c>
      <c r="F52" s="147">
        <v>14318344.223537803</v>
      </c>
    </row>
    <row r="54" ht="12.75">
      <c r="E54" s="146">
        <f>E52-'AKTIVI '!E52</f>
        <v>0</v>
      </c>
    </row>
    <row r="55" ht="12.75">
      <c r="E55" s="146">
        <f>E48+E47+E41+E17+E15+E14+E13+E9</f>
        <v>16110632.216545576</v>
      </c>
    </row>
  </sheetData>
  <sheetProtection/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31">
      <selection activeCell="E13" sqref="E13:E14"/>
    </sheetView>
  </sheetViews>
  <sheetFormatPr defaultColWidth="9.140625" defaultRowHeight="12.75"/>
  <cols>
    <col min="1" max="1" width="3.8515625" style="146" customWidth="1"/>
    <col min="2" max="2" width="4.28125" style="146" customWidth="1"/>
    <col min="3" max="3" width="53.57421875" style="146" customWidth="1"/>
    <col min="4" max="4" width="8.8515625" style="146" customWidth="1"/>
    <col min="5" max="5" width="13.28125" style="146" customWidth="1"/>
    <col min="6" max="6" width="12.57421875" style="146" customWidth="1"/>
    <col min="7" max="16384" width="9.140625" style="146" customWidth="1"/>
  </cols>
  <sheetData>
    <row r="1" spans="3:5" ht="14.25">
      <c r="C1" s="47" t="s">
        <v>348</v>
      </c>
      <c r="E1" s="146">
        <v>3</v>
      </c>
    </row>
    <row r="2" spans="2:6" ht="15">
      <c r="B2" s="368" t="s">
        <v>116</v>
      </c>
      <c r="C2" s="368"/>
      <c r="D2" s="368"/>
      <c r="F2" s="146">
        <v>2014</v>
      </c>
    </row>
    <row r="3" spans="2:4" ht="15">
      <c r="B3" s="185"/>
      <c r="C3" s="185"/>
      <c r="D3" s="185"/>
    </row>
    <row r="4" spans="2:4" ht="15">
      <c r="B4" s="368" t="s">
        <v>94</v>
      </c>
      <c r="C4" s="368"/>
      <c r="D4" s="368"/>
    </row>
    <row r="5" ht="13.5" thickBot="1"/>
    <row r="6" spans="2:6" ht="22.5" customHeight="1">
      <c r="B6" s="180" t="s">
        <v>18</v>
      </c>
      <c r="C6" s="180" t="s">
        <v>95</v>
      </c>
      <c r="D6" s="180" t="s">
        <v>20</v>
      </c>
      <c r="E6" s="180" t="s">
        <v>21</v>
      </c>
      <c r="F6" s="180" t="s">
        <v>23</v>
      </c>
    </row>
    <row r="7" spans="2:6" ht="18.75" customHeight="1" thickBot="1">
      <c r="B7" s="182"/>
      <c r="C7" s="182"/>
      <c r="D7" s="182"/>
      <c r="E7" s="182" t="s">
        <v>96</v>
      </c>
      <c r="F7" s="182" t="s">
        <v>24</v>
      </c>
    </row>
    <row r="8" spans="2:6" ht="34.5" customHeight="1">
      <c r="B8" s="186">
        <v>1</v>
      </c>
      <c r="C8" s="145" t="s">
        <v>97</v>
      </c>
      <c r="D8" s="145"/>
      <c r="E8" s="143">
        <v>12327682.733333334</v>
      </c>
      <c r="F8" s="176">
        <v>10296133</v>
      </c>
    </row>
    <row r="9" spans="2:6" ht="23.25" customHeight="1">
      <c r="B9" s="187">
        <v>2</v>
      </c>
      <c r="C9" s="143" t="s">
        <v>98</v>
      </c>
      <c r="D9" s="143"/>
      <c r="E9" s="143"/>
      <c r="F9" s="143"/>
    </row>
    <row r="10" spans="2:6" ht="22.5" customHeight="1">
      <c r="B10" s="187">
        <v>3</v>
      </c>
      <c r="C10" s="143" t="s">
        <v>99</v>
      </c>
      <c r="D10" s="143"/>
      <c r="E10" s="143"/>
      <c r="F10" s="143"/>
    </row>
    <row r="11" spans="2:6" ht="22.5" customHeight="1">
      <c r="B11" s="187">
        <v>4</v>
      </c>
      <c r="C11" s="143" t="s">
        <v>100</v>
      </c>
      <c r="D11" s="143"/>
      <c r="E11" s="143">
        <v>10743913.935679767</v>
      </c>
      <c r="F11" s="143">
        <v>8757608.633636292</v>
      </c>
    </row>
    <row r="12" spans="2:6" ht="24.75" customHeight="1">
      <c r="B12" s="187">
        <v>5</v>
      </c>
      <c r="C12" s="143" t="s">
        <v>101</v>
      </c>
      <c r="D12" s="143"/>
      <c r="E12" s="143">
        <f>E13+E14</f>
        <v>681680.4</v>
      </c>
      <c r="F12" s="143">
        <v>699511</v>
      </c>
    </row>
    <row r="13" spans="2:6" ht="21.75" customHeight="1">
      <c r="B13" s="187"/>
      <c r="C13" s="143" t="s">
        <v>102</v>
      </c>
      <c r="D13" s="143"/>
      <c r="E13" s="143">
        <v>541200</v>
      </c>
      <c r="F13" s="176">
        <v>560200</v>
      </c>
    </row>
    <row r="14" spans="2:6" ht="22.5" customHeight="1">
      <c r="B14" s="187"/>
      <c r="C14" s="143" t="s">
        <v>103</v>
      </c>
      <c r="D14" s="143"/>
      <c r="E14" s="143">
        <v>140480.4</v>
      </c>
      <c r="F14" s="176">
        <v>139311</v>
      </c>
    </row>
    <row r="15" spans="2:6" ht="24" customHeight="1">
      <c r="B15" s="187">
        <v>6</v>
      </c>
      <c r="C15" s="143" t="s">
        <v>104</v>
      </c>
      <c r="D15" s="143"/>
      <c r="E15" s="143">
        <v>140749.219409125</v>
      </c>
      <c r="F15" s="176">
        <v>39799</v>
      </c>
    </row>
    <row r="16" spans="2:6" ht="26.25" customHeight="1">
      <c r="B16" s="187">
        <v>7</v>
      </c>
      <c r="C16" s="143" t="s">
        <v>105</v>
      </c>
      <c r="D16" s="143"/>
      <c r="E16" s="143">
        <v>472662.66000000003</v>
      </c>
      <c r="F16" s="176">
        <v>555964</v>
      </c>
    </row>
    <row r="17" spans="2:8" ht="33.75" customHeight="1">
      <c r="B17" s="187">
        <v>8</v>
      </c>
      <c r="C17" s="143" t="s">
        <v>106</v>
      </c>
      <c r="D17" s="143"/>
      <c r="E17" s="143">
        <f>E11+E12+E15+E16</f>
        <v>12039006.215088893</v>
      </c>
      <c r="F17" s="176">
        <v>10052882.633636292</v>
      </c>
      <c r="H17" s="146">
        <f>E17-E26</f>
        <v>11942803.215088893</v>
      </c>
    </row>
    <row r="18" spans="2:6" ht="28.5" customHeight="1">
      <c r="B18" s="187">
        <v>9</v>
      </c>
      <c r="C18" s="143" t="s">
        <v>107</v>
      </c>
      <c r="D18" s="143"/>
      <c r="E18" s="143">
        <f>E8-E17</f>
        <v>288676.5182444416</v>
      </c>
      <c r="F18" s="176">
        <v>243250.36636370793</v>
      </c>
    </row>
    <row r="19" spans="2:6" ht="23.25" customHeight="1">
      <c r="B19" s="187">
        <v>10</v>
      </c>
      <c r="C19" s="143" t="s">
        <v>109</v>
      </c>
      <c r="D19" s="143"/>
      <c r="E19" s="143"/>
      <c r="F19" s="176"/>
    </row>
    <row r="20" spans="2:6" ht="24.75" customHeight="1">
      <c r="B20" s="187">
        <v>11</v>
      </c>
      <c r="C20" s="143" t="s">
        <v>108</v>
      </c>
      <c r="D20" s="143"/>
      <c r="E20" s="143"/>
      <c r="F20" s="176"/>
    </row>
    <row r="21" spans="2:6" ht="26.25" customHeight="1">
      <c r="B21" s="187">
        <v>12</v>
      </c>
      <c r="C21" s="143" t="s">
        <v>110</v>
      </c>
      <c r="D21" s="143"/>
      <c r="E21" s="143">
        <f>E23</f>
        <v>96203</v>
      </c>
      <c r="F21" s="176"/>
    </row>
    <row r="22" spans="2:6" ht="24" customHeight="1">
      <c r="B22" s="187"/>
      <c r="C22" s="143" t="s">
        <v>246</v>
      </c>
      <c r="D22" s="143"/>
      <c r="E22" s="143"/>
      <c r="F22" s="143"/>
    </row>
    <row r="23" spans="2:6" ht="25.5" customHeight="1">
      <c r="B23" s="187"/>
      <c r="C23" s="143" t="s">
        <v>247</v>
      </c>
      <c r="D23" s="143"/>
      <c r="E23" s="100">
        <v>96203</v>
      </c>
      <c r="F23" s="143">
        <v>71384</v>
      </c>
    </row>
    <row r="24" spans="2:6" ht="24" customHeight="1">
      <c r="B24" s="187"/>
      <c r="C24" s="143" t="s">
        <v>248</v>
      </c>
      <c r="D24" s="143"/>
      <c r="E24" s="143"/>
      <c r="F24" s="143"/>
    </row>
    <row r="25" spans="2:6" ht="24.75" customHeight="1">
      <c r="B25" s="187"/>
      <c r="C25" s="143" t="s">
        <v>249</v>
      </c>
      <c r="D25" s="143"/>
      <c r="E25" s="143"/>
      <c r="F25" s="176"/>
    </row>
    <row r="26" spans="2:6" ht="39.75" customHeight="1">
      <c r="B26" s="187">
        <v>13</v>
      </c>
      <c r="C26" s="143" t="s">
        <v>111</v>
      </c>
      <c r="D26" s="143"/>
      <c r="E26" s="143">
        <v>96203</v>
      </c>
      <c r="F26" s="176">
        <v>71384</v>
      </c>
    </row>
    <row r="27" spans="2:6" ht="37.5" customHeight="1">
      <c r="B27" s="187">
        <v>14</v>
      </c>
      <c r="C27" s="143" t="s">
        <v>112</v>
      </c>
      <c r="D27" s="143"/>
      <c r="E27" s="143">
        <f>E18-E26</f>
        <v>192473.5182444416</v>
      </c>
      <c r="F27" s="143">
        <v>171866.36636370793</v>
      </c>
    </row>
    <row r="28" spans="2:6" ht="37.5" customHeight="1">
      <c r="B28" s="187"/>
      <c r="C28" s="143" t="s">
        <v>374</v>
      </c>
      <c r="D28" s="143"/>
      <c r="E28" s="143"/>
      <c r="F28" s="143"/>
    </row>
    <row r="29" spans="2:6" ht="25.5" customHeight="1">
      <c r="B29" s="187">
        <v>15</v>
      </c>
      <c r="C29" s="143" t="s">
        <v>113</v>
      </c>
      <c r="D29" s="143"/>
      <c r="E29" s="143">
        <f>E27*0.15</f>
        <v>28871.027736666238</v>
      </c>
      <c r="F29" s="143">
        <v>17186.636636370793</v>
      </c>
    </row>
    <row r="30" spans="2:9" ht="35.25" customHeight="1">
      <c r="B30" s="187">
        <v>16</v>
      </c>
      <c r="C30" s="143" t="s">
        <v>114</v>
      </c>
      <c r="D30" s="143"/>
      <c r="E30" s="143">
        <f>E27-E29</f>
        <v>163602.49050777536</v>
      </c>
      <c r="F30" s="176">
        <v>154679.72972733714</v>
      </c>
      <c r="I30" s="185">
        <v>154679.72972733714</v>
      </c>
    </row>
    <row r="31" spans="2:6" ht="33.75" customHeight="1" thickBot="1">
      <c r="B31" s="188">
        <v>17</v>
      </c>
      <c r="C31" s="144" t="s">
        <v>115</v>
      </c>
      <c r="D31" s="144"/>
      <c r="E31" s="143"/>
      <c r="F31" s="176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9"/>
  <sheetViews>
    <sheetView zoomScalePageLayoutView="0" workbookViewId="0" topLeftCell="C28">
      <selection activeCell="G36" sqref="G36"/>
    </sheetView>
  </sheetViews>
  <sheetFormatPr defaultColWidth="9.140625" defaultRowHeight="12.75"/>
  <cols>
    <col min="1" max="1" width="14.140625" style="129" customWidth="1"/>
    <col min="2" max="2" width="5.00390625" style="129" customWidth="1"/>
    <col min="3" max="3" width="50.140625" style="129" customWidth="1"/>
    <col min="4" max="4" width="14.28125" style="129" customWidth="1"/>
    <col min="5" max="5" width="15.421875" style="129" customWidth="1"/>
    <col min="6" max="16384" width="9.140625" style="129" customWidth="1"/>
  </cols>
  <sheetData>
    <row r="1" ht="12.75">
      <c r="C1" s="129" t="str">
        <f>'Kopertina '!G3</f>
        <v>ELCOAL</v>
      </c>
    </row>
    <row r="2" spans="2:5" ht="19.5" customHeight="1">
      <c r="B2" s="369" t="s">
        <v>214</v>
      </c>
      <c r="C2" s="369"/>
      <c r="D2" s="369"/>
      <c r="E2" s="190">
        <v>2014</v>
      </c>
    </row>
    <row r="3" spans="2:5" ht="19.5" customHeight="1">
      <c r="B3" s="189"/>
      <c r="C3" s="189"/>
      <c r="D3" s="189"/>
      <c r="E3" s="190"/>
    </row>
    <row r="4" ht="10.5" customHeight="1" thickBot="1"/>
    <row r="5" spans="2:5" ht="18" customHeight="1">
      <c r="B5" s="191" t="s">
        <v>18</v>
      </c>
      <c r="C5" s="191" t="s">
        <v>133</v>
      </c>
      <c r="D5" s="191" t="s">
        <v>21</v>
      </c>
      <c r="E5" s="191" t="s">
        <v>135</v>
      </c>
    </row>
    <row r="6" spans="2:5" ht="15.75" thickBot="1">
      <c r="B6" s="192"/>
      <c r="C6" s="192"/>
      <c r="D6" s="192" t="s">
        <v>134</v>
      </c>
      <c r="E6" s="192" t="s">
        <v>24</v>
      </c>
    </row>
    <row r="7" spans="2:5" ht="21" customHeight="1">
      <c r="B7" s="193" t="s">
        <v>136</v>
      </c>
      <c r="C7" s="43" t="s">
        <v>137</v>
      </c>
      <c r="D7" s="43"/>
      <c r="E7" s="194"/>
    </row>
    <row r="8" spans="2:5" ht="19.5" customHeight="1">
      <c r="B8" s="195">
        <v>1</v>
      </c>
      <c r="C8" s="100" t="s">
        <v>215</v>
      </c>
      <c r="D8" s="143">
        <f>'Ardh e shp - natyres'!E30</f>
        <v>163602.49050777536</v>
      </c>
      <c r="E8" s="196">
        <v>154679.72972733714</v>
      </c>
    </row>
    <row r="9" spans="2:5" ht="18" customHeight="1">
      <c r="B9" s="195">
        <v>2</v>
      </c>
      <c r="C9" s="100" t="s">
        <v>216</v>
      </c>
      <c r="D9" s="100"/>
      <c r="E9" s="196"/>
    </row>
    <row r="10" spans="2:5" ht="15" customHeight="1">
      <c r="B10" s="195"/>
      <c r="C10" s="100" t="s">
        <v>236</v>
      </c>
      <c r="D10" s="143">
        <f>'Ardh e shp - natyres'!E15</f>
        <v>140749.219409125</v>
      </c>
      <c r="E10" s="196">
        <v>39799</v>
      </c>
    </row>
    <row r="11" spans="2:5" ht="18" customHeight="1">
      <c r="B11" s="195"/>
      <c r="C11" s="100" t="s">
        <v>239</v>
      </c>
      <c r="D11" s="100"/>
      <c r="E11" s="196"/>
    </row>
    <row r="12" spans="2:5" ht="15.75" customHeight="1">
      <c r="B12" s="195"/>
      <c r="C12" s="100" t="s">
        <v>237</v>
      </c>
      <c r="D12" s="100"/>
      <c r="E12" s="196"/>
    </row>
    <row r="13" spans="2:5" ht="18.75" customHeight="1">
      <c r="B13" s="197"/>
      <c r="C13" s="103" t="s">
        <v>238</v>
      </c>
      <c r="D13" s="198"/>
      <c r="E13" s="199"/>
    </row>
    <row r="14" spans="2:5" ht="20.25" customHeight="1">
      <c r="B14" s="197">
        <v>3</v>
      </c>
      <c r="C14" s="200" t="s">
        <v>217</v>
      </c>
      <c r="D14" s="143">
        <f>'AKTIVI '!F11-'AKTIVI '!E11</f>
        <v>-940438.2000000002</v>
      </c>
      <c r="E14" s="199">
        <v>334965.3366002273</v>
      </c>
    </row>
    <row r="15" spans="3:5" ht="19.5" customHeight="1">
      <c r="C15" s="164" t="s">
        <v>218</v>
      </c>
      <c r="D15" s="100"/>
      <c r="E15" s="199"/>
    </row>
    <row r="16" spans="2:5" ht="21" customHeight="1">
      <c r="B16" s="201">
        <v>4</v>
      </c>
      <c r="C16" s="202" t="s">
        <v>219</v>
      </c>
      <c r="D16" s="143">
        <f>'AKTIVI '!F21-'AKTIVI '!E21</f>
        <v>1941614.0409616586</v>
      </c>
      <c r="E16" s="143">
        <v>-1376081.4582924582</v>
      </c>
    </row>
    <row r="17" spans="2:5" ht="18" customHeight="1">
      <c r="B17" s="201">
        <v>5</v>
      </c>
      <c r="C17" s="100" t="s">
        <v>220</v>
      </c>
      <c r="D17" s="143">
        <f>'PASIVI '!E12-'PASIVI '!F12</f>
        <v>1628685.5024999976</v>
      </c>
      <c r="E17" s="199">
        <v>-810062.1666999981</v>
      </c>
    </row>
    <row r="18" spans="2:5" ht="21" customHeight="1">
      <c r="B18" s="195">
        <v>6</v>
      </c>
      <c r="C18" s="100" t="s">
        <v>221</v>
      </c>
      <c r="D18" s="100"/>
      <c r="E18" s="199"/>
    </row>
    <row r="19" spans="2:5" ht="19.5" customHeight="1">
      <c r="B19" s="195">
        <v>7</v>
      </c>
      <c r="C19" s="100" t="s">
        <v>141</v>
      </c>
      <c r="D19" s="100"/>
      <c r="E19" s="199"/>
    </row>
    <row r="20" spans="2:5" ht="21" customHeight="1">
      <c r="B20" s="195">
        <v>8</v>
      </c>
      <c r="C20" s="100" t="s">
        <v>222</v>
      </c>
      <c r="D20" s="100"/>
      <c r="E20" s="199"/>
    </row>
    <row r="21" spans="2:5" ht="22.5" customHeight="1">
      <c r="B21" s="195">
        <v>9</v>
      </c>
      <c r="C21" s="45" t="s">
        <v>223</v>
      </c>
      <c r="D21" s="143">
        <f>SUM(D8:D20)</f>
        <v>2934213.0533785564</v>
      </c>
      <c r="E21" s="196">
        <v>-1656699.5586648919</v>
      </c>
    </row>
    <row r="22" spans="2:5" ht="20.25" customHeight="1">
      <c r="B22" s="195" t="s">
        <v>144</v>
      </c>
      <c r="C22" s="45" t="s">
        <v>224</v>
      </c>
      <c r="D22" s="45"/>
      <c r="E22" s="203"/>
    </row>
    <row r="23" spans="2:5" ht="17.25" customHeight="1">
      <c r="B23" s="204">
        <v>1</v>
      </c>
      <c r="C23" s="100" t="s">
        <v>225</v>
      </c>
      <c r="D23" s="100"/>
      <c r="E23" s="196"/>
    </row>
    <row r="24" spans="2:5" ht="18.75" customHeight="1">
      <c r="B24" s="204">
        <v>2</v>
      </c>
      <c r="C24" s="100" t="s">
        <v>226</v>
      </c>
      <c r="D24" s="100"/>
      <c r="E24" s="196"/>
    </row>
    <row r="25" spans="2:5" ht="18.75" customHeight="1">
      <c r="B25" s="204">
        <v>3</v>
      </c>
      <c r="C25" s="100" t="s">
        <v>148</v>
      </c>
      <c r="D25" s="100"/>
      <c r="E25" s="196"/>
    </row>
    <row r="26" spans="2:5" ht="20.25" customHeight="1">
      <c r="B26" s="204">
        <v>4</v>
      </c>
      <c r="C26" s="100" t="s">
        <v>149</v>
      </c>
      <c r="D26" s="100"/>
      <c r="E26" s="196"/>
    </row>
    <row r="27" spans="2:5" ht="18" customHeight="1">
      <c r="B27" s="205">
        <v>5</v>
      </c>
      <c r="C27" s="103" t="s">
        <v>227</v>
      </c>
      <c r="D27" s="103"/>
      <c r="E27" s="206"/>
    </row>
    <row r="28" spans="2:5" ht="19.5" customHeight="1">
      <c r="B28" s="204">
        <v>6</v>
      </c>
      <c r="C28" s="44" t="s">
        <v>228</v>
      </c>
      <c r="D28" s="100"/>
      <c r="E28" s="196"/>
    </row>
    <row r="29" spans="2:5" ht="21.75" customHeight="1">
      <c r="B29" s="195" t="s">
        <v>152</v>
      </c>
      <c r="C29" s="45" t="s">
        <v>229</v>
      </c>
      <c r="D29" s="45"/>
      <c r="E29" s="203"/>
    </row>
    <row r="30" spans="2:5" ht="19.5" customHeight="1">
      <c r="B30" s="204">
        <v>1</v>
      </c>
      <c r="C30" s="100" t="s">
        <v>154</v>
      </c>
      <c r="D30" s="100"/>
      <c r="E30" s="196"/>
    </row>
    <row r="31" spans="2:5" ht="19.5" customHeight="1">
      <c r="B31" s="204">
        <v>2</v>
      </c>
      <c r="C31" s="100" t="s">
        <v>155</v>
      </c>
      <c r="D31" s="143"/>
      <c r="E31" s="196"/>
    </row>
    <row r="32" spans="2:5" ht="18" customHeight="1">
      <c r="B32" s="204">
        <v>3</v>
      </c>
      <c r="C32" s="100" t="s">
        <v>230</v>
      </c>
      <c r="D32" s="100"/>
      <c r="E32" s="196"/>
    </row>
    <row r="33" spans="2:5" ht="18" customHeight="1">
      <c r="B33" s="204">
        <v>4</v>
      </c>
      <c r="C33" s="100" t="s">
        <v>231</v>
      </c>
      <c r="D33" s="100"/>
      <c r="E33" s="196"/>
    </row>
    <row r="34" spans="2:5" ht="21" customHeight="1">
      <c r="B34" s="204">
        <v>5</v>
      </c>
      <c r="C34" s="45" t="s">
        <v>232</v>
      </c>
      <c r="D34" s="100"/>
      <c r="E34" s="196"/>
    </row>
    <row r="35" spans="2:5" ht="27" customHeight="1">
      <c r="B35" s="204" t="s">
        <v>240</v>
      </c>
      <c r="C35" s="100" t="s">
        <v>233</v>
      </c>
      <c r="D35" s="143">
        <f>D21</f>
        <v>2934213.0533785564</v>
      </c>
      <c r="E35" s="196">
        <v>-1656699.5586648919</v>
      </c>
    </row>
    <row r="36" spans="2:5" ht="24" customHeight="1">
      <c r="B36" s="204" t="s">
        <v>241</v>
      </c>
      <c r="C36" s="100" t="s">
        <v>234</v>
      </c>
      <c r="D36" s="196">
        <f>E37</f>
        <v>1565037.0927559119</v>
      </c>
      <c r="E36" s="206">
        <v>3221736.6514208037</v>
      </c>
    </row>
    <row r="37" spans="2:5" ht="28.5" customHeight="1" thickBot="1">
      <c r="B37" s="207" t="s">
        <v>242</v>
      </c>
      <c r="C37" s="208" t="s">
        <v>235</v>
      </c>
      <c r="D37" s="144">
        <f>D35+D36</f>
        <v>4499250.146134468</v>
      </c>
      <c r="E37" s="199">
        <v>1565037.0927559119</v>
      </c>
    </row>
    <row r="39" ht="12.75">
      <c r="D39" s="146"/>
    </row>
  </sheetData>
  <sheetProtection/>
  <mergeCells count="1">
    <mergeCell ref="B2:D2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C28">
      <selection activeCell="D21" sqref="D21:L21"/>
    </sheetView>
  </sheetViews>
  <sheetFormatPr defaultColWidth="9.140625" defaultRowHeight="12.75"/>
  <cols>
    <col min="1" max="1" width="4.140625" style="146" customWidth="1"/>
    <col min="2" max="2" width="5.57421875" style="146" customWidth="1"/>
    <col min="3" max="3" width="30.421875" style="146" customWidth="1"/>
    <col min="4" max="4" width="11.28125" style="146" customWidth="1"/>
    <col min="5" max="5" width="10.7109375" style="146" customWidth="1"/>
    <col min="6" max="6" width="11.28125" style="146" customWidth="1"/>
    <col min="7" max="7" width="10.57421875" style="146" customWidth="1"/>
    <col min="8" max="8" width="12.8515625" style="146" customWidth="1"/>
    <col min="9" max="9" width="12.28125" style="146" customWidth="1"/>
    <col min="10" max="10" width="10.00390625" style="146" customWidth="1"/>
    <col min="11" max="11" width="10.28125" style="146" customWidth="1"/>
    <col min="12" max="12" width="13.00390625" style="146" customWidth="1"/>
    <col min="13" max="16384" width="9.140625" style="146" customWidth="1"/>
  </cols>
  <sheetData>
    <row r="1" ht="23.25" customHeight="1">
      <c r="C1" s="146" t="str">
        <f>'Kopertina '!G3</f>
        <v>ELCOAL</v>
      </c>
    </row>
    <row r="2" spans="3:12" ht="15">
      <c r="C2" s="368" t="s">
        <v>162</v>
      </c>
      <c r="D2" s="368"/>
      <c r="E2" s="368"/>
      <c r="F2" s="368"/>
      <c r="G2" s="368"/>
      <c r="H2" s="368"/>
      <c r="I2" s="368"/>
      <c r="J2" s="368"/>
      <c r="K2" s="209">
        <v>2014</v>
      </c>
      <c r="L2" s="209"/>
    </row>
    <row r="3" ht="18" customHeight="1">
      <c r="C3" s="146" t="s">
        <v>243</v>
      </c>
    </row>
    <row r="4" ht="8.25" customHeight="1" thickBot="1"/>
    <row r="5" spans="2:12" ht="13.5" thickBot="1">
      <c r="B5" s="180" t="s">
        <v>18</v>
      </c>
      <c r="C5" s="180"/>
      <c r="D5" s="370" t="s">
        <v>164</v>
      </c>
      <c r="E5" s="371"/>
      <c r="F5" s="371"/>
      <c r="G5" s="371"/>
      <c r="H5" s="371"/>
      <c r="I5" s="371"/>
      <c r="J5" s="372"/>
      <c r="K5" s="180" t="s">
        <v>174</v>
      </c>
      <c r="L5" s="181"/>
    </row>
    <row r="6" spans="2:12" ht="12.75">
      <c r="B6" s="182"/>
      <c r="C6" s="182" t="s">
        <v>163</v>
      </c>
      <c r="D6" s="180" t="s">
        <v>166</v>
      </c>
      <c r="E6" s="180" t="s">
        <v>167</v>
      </c>
      <c r="F6" s="180" t="s">
        <v>169</v>
      </c>
      <c r="G6" s="180" t="s">
        <v>171</v>
      </c>
      <c r="H6" s="210" t="s">
        <v>196</v>
      </c>
      <c r="I6" s="180" t="s">
        <v>198</v>
      </c>
      <c r="J6" s="180" t="s">
        <v>173</v>
      </c>
      <c r="K6" s="182" t="s">
        <v>175</v>
      </c>
      <c r="L6" s="183" t="s">
        <v>177</v>
      </c>
    </row>
    <row r="7" spans="2:12" ht="13.5" thickBot="1">
      <c r="B7" s="182"/>
      <c r="C7" s="182"/>
      <c r="D7" s="182" t="s">
        <v>165</v>
      </c>
      <c r="E7" s="182" t="s">
        <v>168</v>
      </c>
      <c r="F7" s="182" t="s">
        <v>170</v>
      </c>
      <c r="G7" s="182" t="s">
        <v>172</v>
      </c>
      <c r="H7" s="211" t="s">
        <v>197</v>
      </c>
      <c r="I7" s="182" t="s">
        <v>199</v>
      </c>
      <c r="J7" s="182"/>
      <c r="K7" s="182" t="s">
        <v>176</v>
      </c>
      <c r="L7" s="183"/>
    </row>
    <row r="8" spans="2:12" ht="20.25" customHeight="1">
      <c r="B8" s="186" t="s">
        <v>25</v>
      </c>
      <c r="C8" s="145" t="s">
        <v>633</v>
      </c>
      <c r="D8" s="212">
        <v>900000</v>
      </c>
      <c r="E8" s="212">
        <v>0</v>
      </c>
      <c r="F8" s="212">
        <v>0</v>
      </c>
      <c r="G8" s="212">
        <v>0</v>
      </c>
      <c r="H8" s="212">
        <v>0</v>
      </c>
      <c r="I8" s="213">
        <v>958759</v>
      </c>
      <c r="J8" s="212">
        <v>1858759.8468913187</v>
      </c>
      <c r="K8" s="143">
        <v>0</v>
      </c>
      <c r="L8" s="214">
        <v>1858759.8468913187</v>
      </c>
    </row>
    <row r="9" spans="2:12" ht="21" customHeight="1">
      <c r="B9" s="187" t="s">
        <v>136</v>
      </c>
      <c r="C9" s="143" t="s">
        <v>178</v>
      </c>
      <c r="D9" s="143"/>
      <c r="E9" s="143"/>
      <c r="F9" s="143"/>
      <c r="G9" s="143"/>
      <c r="H9" s="143"/>
      <c r="I9" s="143"/>
      <c r="J9" s="143"/>
      <c r="K9" s="143"/>
      <c r="L9" s="214"/>
    </row>
    <row r="10" spans="2:12" ht="20.25" customHeight="1">
      <c r="B10" s="187" t="s">
        <v>144</v>
      </c>
      <c r="C10" s="143" t="s">
        <v>179</v>
      </c>
      <c r="D10" s="143"/>
      <c r="E10" s="143"/>
      <c r="F10" s="143"/>
      <c r="G10" s="143"/>
      <c r="H10" s="143"/>
      <c r="I10" s="143"/>
      <c r="J10" s="143"/>
      <c r="K10" s="143"/>
      <c r="L10" s="214"/>
    </row>
    <row r="11" spans="2:12" ht="15" customHeight="1">
      <c r="B11" s="215">
        <v>1</v>
      </c>
      <c r="C11" s="213" t="s">
        <v>181</v>
      </c>
      <c r="D11" s="212"/>
      <c r="E11" s="212"/>
      <c r="F11" s="212"/>
      <c r="G11" s="212"/>
      <c r="H11" s="212"/>
      <c r="I11" s="212"/>
      <c r="J11" s="212"/>
      <c r="K11" s="212"/>
      <c r="L11" s="216"/>
    </row>
    <row r="12" spans="2:12" ht="13.5" customHeight="1">
      <c r="B12" s="217"/>
      <c r="C12" s="218" t="s">
        <v>180</v>
      </c>
      <c r="D12" s="219"/>
      <c r="E12" s="219"/>
      <c r="F12" s="219"/>
      <c r="G12" s="219"/>
      <c r="H12" s="219"/>
      <c r="I12" s="219"/>
      <c r="J12" s="219"/>
      <c r="K12" s="219"/>
      <c r="L12" s="220"/>
    </row>
    <row r="13" spans="2:12" ht="19.5" customHeight="1">
      <c r="B13" s="215"/>
      <c r="C13" s="212" t="s">
        <v>182</v>
      </c>
      <c r="D13" s="212"/>
      <c r="E13" s="212"/>
      <c r="F13" s="212"/>
      <c r="G13" s="212"/>
      <c r="H13" s="212"/>
      <c r="I13" s="212"/>
      <c r="J13" s="212"/>
      <c r="K13" s="212"/>
      <c r="L13" s="221"/>
    </row>
    <row r="14" spans="2:12" ht="18.75" customHeight="1">
      <c r="B14" s="222">
        <v>2</v>
      </c>
      <c r="C14" s="223" t="s">
        <v>183</v>
      </c>
      <c r="D14" s="223"/>
      <c r="E14" s="223"/>
      <c r="F14" s="223"/>
      <c r="G14" s="223"/>
      <c r="H14" s="223"/>
      <c r="I14" s="223"/>
      <c r="J14" s="223"/>
      <c r="K14" s="223"/>
      <c r="L14" s="224"/>
    </row>
    <row r="15" spans="2:12" ht="18" customHeight="1">
      <c r="B15" s="217"/>
      <c r="C15" s="219" t="s">
        <v>184</v>
      </c>
      <c r="D15" s="219"/>
      <c r="E15" s="219"/>
      <c r="F15" s="219"/>
      <c r="G15" s="219"/>
      <c r="H15" s="219"/>
      <c r="I15" s="219"/>
      <c r="J15" s="219"/>
      <c r="K15" s="219"/>
      <c r="L15" s="225"/>
    </row>
    <row r="16" spans="2:12" ht="19.5" customHeight="1">
      <c r="B16" s="187">
        <v>3</v>
      </c>
      <c r="C16" s="143" t="s">
        <v>185</v>
      </c>
      <c r="D16" s="143"/>
      <c r="E16" s="143"/>
      <c r="F16" s="143"/>
      <c r="G16" s="143"/>
      <c r="H16" s="143"/>
      <c r="I16" s="52">
        <v>154679.72972733714</v>
      </c>
      <c r="J16" s="52">
        <v>154679.72972733714</v>
      </c>
      <c r="K16" s="143"/>
      <c r="L16" s="143">
        <v>154679.72972733714</v>
      </c>
    </row>
    <row r="17" spans="2:12" ht="19.5" customHeight="1">
      <c r="B17" s="187">
        <v>4</v>
      </c>
      <c r="C17" s="143" t="s">
        <v>186</v>
      </c>
      <c r="D17" s="143"/>
      <c r="E17" s="143"/>
      <c r="F17" s="143"/>
      <c r="G17" s="143"/>
      <c r="H17" s="143"/>
      <c r="I17" s="143"/>
      <c r="J17" s="143"/>
      <c r="K17" s="143"/>
      <c r="L17" s="143"/>
    </row>
    <row r="18" spans="2:12" ht="18" customHeight="1">
      <c r="B18" s="215">
        <v>5</v>
      </c>
      <c r="C18" s="212" t="s">
        <v>187</v>
      </c>
      <c r="D18" s="143"/>
      <c r="E18" s="143"/>
      <c r="F18" s="143"/>
      <c r="G18" s="143"/>
      <c r="H18" s="143"/>
      <c r="I18" s="143"/>
      <c r="J18" s="143"/>
      <c r="K18" s="143"/>
      <c r="L18" s="143"/>
    </row>
    <row r="19" spans="2:12" ht="18" customHeight="1">
      <c r="B19" s="217"/>
      <c r="C19" s="219" t="s">
        <v>188</v>
      </c>
      <c r="D19" s="143"/>
      <c r="E19" s="143"/>
      <c r="F19" s="143"/>
      <c r="G19" s="143"/>
      <c r="H19" s="143"/>
      <c r="I19" s="143"/>
      <c r="J19" s="143"/>
      <c r="K19" s="143"/>
      <c r="L19" s="143"/>
    </row>
    <row r="20" spans="2:12" ht="19.5" customHeight="1">
      <c r="B20" s="187">
        <v>6</v>
      </c>
      <c r="C20" s="143" t="s">
        <v>189</v>
      </c>
      <c r="D20" s="143"/>
      <c r="E20" s="143"/>
      <c r="F20" s="143"/>
      <c r="G20" s="143"/>
      <c r="H20" s="143"/>
      <c r="I20" s="143"/>
      <c r="J20" s="143"/>
      <c r="K20" s="143"/>
      <c r="L20" s="143"/>
    </row>
    <row r="21" spans="2:12" ht="21.75" customHeight="1">
      <c r="B21" s="187" t="s">
        <v>45</v>
      </c>
      <c r="C21" s="143" t="s">
        <v>519</v>
      </c>
      <c r="D21" s="143">
        <f>SUM(D8:D20)</f>
        <v>900000</v>
      </c>
      <c r="E21" s="143">
        <f aca="true" t="shared" si="0" ref="E21:L21">SUM(E8:E20)</f>
        <v>0</v>
      </c>
      <c r="F21" s="143">
        <f t="shared" si="0"/>
        <v>0</v>
      </c>
      <c r="G21" s="143">
        <f t="shared" si="0"/>
        <v>0</v>
      </c>
      <c r="H21" s="143">
        <f t="shared" si="0"/>
        <v>0</v>
      </c>
      <c r="I21" s="143">
        <f t="shared" si="0"/>
        <v>1113438.7297273371</v>
      </c>
      <c r="J21" s="143">
        <f t="shared" si="0"/>
        <v>2013439.5766186558</v>
      </c>
      <c r="K21" s="143">
        <f t="shared" si="0"/>
        <v>0</v>
      </c>
      <c r="L21" s="143">
        <f t="shared" si="0"/>
        <v>2013439.5766186558</v>
      </c>
    </row>
    <row r="22" spans="2:12" ht="20.25" customHeight="1">
      <c r="B22" s="215">
        <v>1</v>
      </c>
      <c r="C22" s="213" t="s">
        <v>191</v>
      </c>
      <c r="D22" s="143"/>
      <c r="E22" s="143"/>
      <c r="F22" s="143"/>
      <c r="G22" s="143"/>
      <c r="H22" s="143"/>
      <c r="I22" s="143"/>
      <c r="J22" s="143"/>
      <c r="K22" s="143"/>
      <c r="L22" s="143"/>
    </row>
    <row r="23" spans="2:12" ht="19.5" customHeight="1">
      <c r="B23" s="217"/>
      <c r="C23" s="218" t="s">
        <v>192</v>
      </c>
      <c r="D23" s="143"/>
      <c r="E23" s="143"/>
      <c r="F23" s="143"/>
      <c r="G23" s="143"/>
      <c r="H23" s="143"/>
      <c r="I23" s="143"/>
      <c r="J23" s="143"/>
      <c r="K23" s="143"/>
      <c r="L23" s="143"/>
    </row>
    <row r="24" spans="2:12" ht="18" customHeight="1">
      <c r="B24" s="215"/>
      <c r="C24" s="213" t="s">
        <v>193</v>
      </c>
      <c r="D24" s="143"/>
      <c r="E24" s="143"/>
      <c r="F24" s="143"/>
      <c r="G24" s="143"/>
      <c r="H24" s="143"/>
      <c r="I24" s="143"/>
      <c r="J24" s="143"/>
      <c r="K24" s="143"/>
      <c r="L24" s="143"/>
    </row>
    <row r="25" spans="2:12" ht="21.75" customHeight="1">
      <c r="B25" s="222">
        <v>2</v>
      </c>
      <c r="C25" s="179" t="s">
        <v>183</v>
      </c>
      <c r="D25" s="143"/>
      <c r="E25" s="143"/>
      <c r="F25" s="143"/>
      <c r="G25" s="143"/>
      <c r="H25" s="143"/>
      <c r="I25" s="143"/>
      <c r="J25" s="143"/>
      <c r="K25" s="143"/>
      <c r="L25" s="143"/>
    </row>
    <row r="26" spans="2:12" ht="19.5" customHeight="1">
      <c r="B26" s="217"/>
      <c r="C26" s="218" t="s">
        <v>184</v>
      </c>
      <c r="D26" s="143"/>
      <c r="E26" s="143"/>
      <c r="F26" s="143"/>
      <c r="G26" s="143"/>
      <c r="H26" s="143"/>
      <c r="I26" s="143"/>
      <c r="J26" s="143"/>
      <c r="K26" s="143"/>
      <c r="L26" s="143"/>
    </row>
    <row r="27" spans="2:12" ht="21" customHeight="1">
      <c r="B27" s="187">
        <v>3</v>
      </c>
      <c r="C27" s="143" t="s">
        <v>194</v>
      </c>
      <c r="D27" s="143"/>
      <c r="E27" s="143"/>
      <c r="F27" s="143"/>
      <c r="G27" s="143"/>
      <c r="H27" s="143"/>
      <c r="I27" s="143">
        <f>'Ardh e shp - natyres'!E30</f>
        <v>163602.49050777536</v>
      </c>
      <c r="J27" s="143">
        <f>I27</f>
        <v>163602.49050777536</v>
      </c>
      <c r="K27" s="143"/>
      <c r="L27" s="143">
        <f>J27</f>
        <v>163602.49050777536</v>
      </c>
    </row>
    <row r="28" spans="2:12" ht="21.75" customHeight="1">
      <c r="B28" s="187">
        <v>4</v>
      </c>
      <c r="C28" s="143" t="s">
        <v>186</v>
      </c>
      <c r="D28" s="143"/>
      <c r="E28" s="143"/>
      <c r="F28" s="143"/>
      <c r="G28" s="143"/>
      <c r="H28" s="143"/>
      <c r="I28" s="143"/>
      <c r="J28" s="143"/>
      <c r="K28" s="143"/>
      <c r="L28" s="143"/>
    </row>
    <row r="29" spans="2:12" ht="19.5" customHeight="1">
      <c r="B29" s="187">
        <v>5</v>
      </c>
      <c r="C29" s="143" t="s">
        <v>189</v>
      </c>
      <c r="D29" s="143"/>
      <c r="E29" s="143"/>
      <c r="F29" s="143"/>
      <c r="G29" s="143"/>
      <c r="H29" s="143"/>
      <c r="I29" s="143"/>
      <c r="J29" s="143"/>
      <c r="K29" s="143"/>
      <c r="L29" s="143"/>
    </row>
    <row r="30" spans="2:12" ht="17.25" customHeight="1">
      <c r="B30" s="187">
        <v>6</v>
      </c>
      <c r="C30" s="143" t="s">
        <v>195</v>
      </c>
      <c r="D30" s="143"/>
      <c r="E30" s="143"/>
      <c r="F30" s="143"/>
      <c r="G30" s="143"/>
      <c r="H30" s="143"/>
      <c r="I30" s="143"/>
      <c r="J30" s="143"/>
      <c r="K30" s="143"/>
      <c r="L30" s="143"/>
    </row>
    <row r="31" spans="2:12" ht="22.5" customHeight="1" thickBot="1">
      <c r="B31" s="188" t="s">
        <v>81</v>
      </c>
      <c r="C31" s="144" t="s">
        <v>634</v>
      </c>
      <c r="D31" s="143">
        <f>SUM(D21:D30)</f>
        <v>900000</v>
      </c>
      <c r="E31" s="143">
        <f aca="true" t="shared" si="1" ref="E31:J31">SUM(E21:E30)</f>
        <v>0</v>
      </c>
      <c r="F31" s="143">
        <f t="shared" si="1"/>
        <v>0</v>
      </c>
      <c r="G31" s="143">
        <f t="shared" si="1"/>
        <v>0</v>
      </c>
      <c r="H31" s="143">
        <f t="shared" si="1"/>
        <v>0</v>
      </c>
      <c r="I31" s="143">
        <f t="shared" si="1"/>
        <v>1277041.2202351126</v>
      </c>
      <c r="J31" s="143">
        <f t="shared" si="1"/>
        <v>2177042.067126431</v>
      </c>
      <c r="K31" s="143"/>
      <c r="L31" s="143">
        <f>SUM(L21:L30)</f>
        <v>2177042.067126431</v>
      </c>
    </row>
  </sheetData>
  <sheetProtection/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77"/>
  <sheetViews>
    <sheetView zoomScalePageLayoutView="0" workbookViewId="0" topLeftCell="A110">
      <selection activeCell="Q137" sqref="Q137"/>
    </sheetView>
  </sheetViews>
  <sheetFormatPr defaultColWidth="9.140625" defaultRowHeight="12.75"/>
  <cols>
    <col min="1" max="1" width="6.140625" style="157" customWidth="1"/>
    <col min="2" max="2" width="3.140625" style="157" customWidth="1"/>
    <col min="3" max="3" width="2.57421875" style="157" customWidth="1"/>
    <col min="4" max="4" width="3.140625" style="157" customWidth="1"/>
    <col min="5" max="5" width="2.28125" style="157" customWidth="1"/>
    <col min="6" max="6" width="7.421875" style="157" customWidth="1"/>
    <col min="7" max="7" width="9.140625" style="157" customWidth="1"/>
    <col min="8" max="8" width="12.8515625" style="157" customWidth="1"/>
    <col min="9" max="9" width="9.00390625" style="157" customWidth="1"/>
    <col min="10" max="10" width="11.140625" style="157" customWidth="1"/>
    <col min="11" max="11" width="9.8515625" style="157" customWidth="1"/>
    <col min="12" max="12" width="11.00390625" style="157" customWidth="1"/>
    <col min="13" max="13" width="10.421875" style="157" customWidth="1"/>
    <col min="14" max="14" width="10.140625" style="157" customWidth="1"/>
    <col min="15" max="16384" width="9.140625" style="157" customWidth="1"/>
  </cols>
  <sheetData>
    <row r="1" spans="2:13" ht="12.75">
      <c r="B1" s="226"/>
      <c r="C1" s="227"/>
      <c r="D1" s="130" t="s">
        <v>348</v>
      </c>
      <c r="E1" s="130"/>
      <c r="F1" s="130"/>
      <c r="G1" s="130"/>
      <c r="H1" s="130"/>
      <c r="I1" s="130"/>
      <c r="J1" s="130"/>
      <c r="K1" s="130"/>
      <c r="L1" s="130"/>
      <c r="M1" s="130"/>
    </row>
    <row r="2" spans="2:13" ht="18">
      <c r="B2" s="374" t="s">
        <v>255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2:13" ht="15">
      <c r="B3" s="226"/>
      <c r="C3" s="227"/>
      <c r="D3" s="376" t="s">
        <v>144</v>
      </c>
      <c r="E3" s="376"/>
      <c r="F3" s="228" t="s">
        <v>256</v>
      </c>
      <c r="G3" s="130"/>
      <c r="H3" s="130"/>
      <c r="I3" s="130"/>
      <c r="J3" s="130"/>
      <c r="K3" s="130"/>
      <c r="L3" s="229"/>
      <c r="M3" s="229"/>
    </row>
    <row r="4" spans="2:13" ht="12.75">
      <c r="B4" s="226"/>
      <c r="C4" s="227"/>
      <c r="D4" s="130"/>
      <c r="E4" s="230" t="s">
        <v>25</v>
      </c>
      <c r="F4" s="231" t="s">
        <v>257</v>
      </c>
      <c r="G4" s="231"/>
      <c r="H4" s="232"/>
      <c r="I4" s="232"/>
      <c r="J4" s="130"/>
      <c r="K4" s="130"/>
      <c r="L4" s="130"/>
      <c r="M4" s="130"/>
    </row>
    <row r="5" spans="2:13" ht="12.75">
      <c r="B5" s="226"/>
      <c r="C5" s="227"/>
      <c r="D5" s="130"/>
      <c r="E5" s="233">
        <v>1</v>
      </c>
      <c r="F5" s="234" t="s">
        <v>258</v>
      </c>
      <c r="G5" s="231"/>
      <c r="H5" s="130"/>
      <c r="I5" s="130"/>
      <c r="J5" s="130"/>
      <c r="K5" s="130"/>
      <c r="L5" s="130"/>
      <c r="M5" s="130"/>
    </row>
    <row r="6" spans="2:13" ht="12.75">
      <c r="B6" s="226"/>
      <c r="C6" s="227">
        <v>3</v>
      </c>
      <c r="D6" s="130"/>
      <c r="E6" s="130"/>
      <c r="F6" s="227" t="s">
        <v>259</v>
      </c>
      <c r="G6" s="229"/>
      <c r="H6" s="229"/>
      <c r="I6" s="229"/>
      <c r="J6" s="229"/>
      <c r="K6" s="229"/>
      <c r="L6" s="229"/>
      <c r="M6" s="229"/>
    </row>
    <row r="7" spans="2:13" ht="12.75">
      <c r="B7" s="226"/>
      <c r="C7" s="227"/>
      <c r="D7" s="235" t="s">
        <v>18</v>
      </c>
      <c r="E7" s="235" t="s">
        <v>260</v>
      </c>
      <c r="F7" s="235"/>
      <c r="G7" s="235" t="s">
        <v>261</v>
      </c>
      <c r="H7" s="235"/>
      <c r="I7" s="235" t="s">
        <v>262</v>
      </c>
      <c r="J7" s="235"/>
      <c r="K7" s="236" t="s">
        <v>263</v>
      </c>
      <c r="L7" s="236" t="s">
        <v>264</v>
      </c>
      <c r="M7" s="236" t="s">
        <v>263</v>
      </c>
    </row>
    <row r="8" spans="2:13" ht="12.75">
      <c r="B8" s="226"/>
      <c r="C8" s="227"/>
      <c r="D8" s="235"/>
      <c r="E8" s="235"/>
      <c r="F8" s="235"/>
      <c r="G8" s="235"/>
      <c r="H8" s="235"/>
      <c r="I8" s="235"/>
      <c r="J8" s="235"/>
      <c r="K8" s="237" t="s">
        <v>265</v>
      </c>
      <c r="L8" s="237" t="s">
        <v>266</v>
      </c>
      <c r="M8" s="237" t="s">
        <v>267</v>
      </c>
    </row>
    <row r="9" spans="2:13" ht="12.75">
      <c r="B9" s="226"/>
      <c r="C9" s="227"/>
      <c r="D9" s="238">
        <v>5</v>
      </c>
      <c r="E9" s="134" t="s">
        <v>476</v>
      </c>
      <c r="F9" s="157" t="s">
        <v>352</v>
      </c>
      <c r="G9" s="239"/>
      <c r="H9" s="240"/>
      <c r="I9" s="236"/>
      <c r="J9" s="236"/>
      <c r="K9" s="142"/>
      <c r="L9" s="142"/>
      <c r="M9" s="142"/>
    </row>
    <row r="10" spans="2:13" ht="12.75">
      <c r="B10" s="226"/>
      <c r="C10" s="227"/>
      <c r="D10" s="241">
        <v>6</v>
      </c>
      <c r="E10" s="134" t="s">
        <v>477</v>
      </c>
      <c r="F10" s="157" t="s">
        <v>352</v>
      </c>
      <c r="G10" s="242"/>
      <c r="H10" s="242"/>
      <c r="I10" s="243"/>
      <c r="J10" s="244"/>
      <c r="K10" s="142"/>
      <c r="L10" s="142"/>
      <c r="M10" s="142"/>
    </row>
    <row r="11" spans="2:13" ht="12.75">
      <c r="B11" s="226"/>
      <c r="C11" s="227"/>
      <c r="D11" s="241">
        <v>7</v>
      </c>
      <c r="E11" s="157" t="s">
        <v>524</v>
      </c>
      <c r="G11" s="242" t="s">
        <v>268</v>
      </c>
      <c r="H11" s="242"/>
      <c r="I11" s="243"/>
      <c r="J11" s="244"/>
      <c r="K11" s="238"/>
      <c r="L11" s="238"/>
      <c r="M11" s="74">
        <v>3851.12</v>
      </c>
    </row>
    <row r="12" spans="2:13" ht="12.75">
      <c r="B12" s="245"/>
      <c r="C12" s="230"/>
      <c r="D12" s="132"/>
      <c r="E12" s="246" t="s">
        <v>269</v>
      </c>
      <c r="F12" s="247"/>
      <c r="G12" s="248"/>
      <c r="H12" s="247"/>
      <c r="I12" s="247"/>
      <c r="J12" s="247"/>
      <c r="K12" s="248"/>
      <c r="L12" s="249"/>
      <c r="M12" s="132"/>
    </row>
    <row r="13" spans="2:13" ht="12.75">
      <c r="B13" s="226"/>
      <c r="C13" s="227">
        <v>4</v>
      </c>
      <c r="D13" s="133"/>
      <c r="E13" s="227" t="s">
        <v>270</v>
      </c>
      <c r="F13" s="133"/>
      <c r="G13" s="133"/>
      <c r="H13" s="133"/>
      <c r="I13" s="133"/>
      <c r="J13" s="133"/>
      <c r="K13" s="133"/>
      <c r="L13" s="133"/>
      <c r="M13" s="130"/>
    </row>
    <row r="14" spans="2:13" ht="12.75">
      <c r="B14" s="226"/>
      <c r="C14" s="227"/>
      <c r="D14" s="235" t="s">
        <v>18</v>
      </c>
      <c r="E14" s="250" t="s">
        <v>271</v>
      </c>
      <c r="F14" s="251"/>
      <c r="G14" s="251"/>
      <c r="H14" s="251"/>
      <c r="I14" s="251"/>
      <c r="J14" s="252"/>
      <c r="K14" s="236" t="s">
        <v>263</v>
      </c>
      <c r="L14" s="236" t="s">
        <v>264</v>
      </c>
      <c r="M14" s="236" t="s">
        <v>263</v>
      </c>
    </row>
    <row r="15" spans="2:13" ht="12.75">
      <c r="B15" s="226"/>
      <c r="C15" s="227"/>
      <c r="D15" s="235"/>
      <c r="E15" s="246"/>
      <c r="F15" s="247"/>
      <c r="G15" s="247"/>
      <c r="H15" s="247"/>
      <c r="I15" s="247"/>
      <c r="J15" s="253"/>
      <c r="K15" s="237" t="s">
        <v>265</v>
      </c>
      <c r="L15" s="237" t="s">
        <v>266</v>
      </c>
      <c r="M15" s="237" t="s">
        <v>267</v>
      </c>
    </row>
    <row r="16" spans="2:13" ht="12.75">
      <c r="B16" s="226"/>
      <c r="C16" s="227"/>
      <c r="D16" s="238"/>
      <c r="E16" s="150" t="s">
        <v>475</v>
      </c>
      <c r="F16" s="254"/>
      <c r="G16" s="254"/>
      <c r="H16" s="254"/>
      <c r="I16" s="254"/>
      <c r="J16" s="255"/>
      <c r="K16" s="239"/>
      <c r="L16" s="239"/>
      <c r="M16" s="238">
        <f>'AKTIVI '!E9</f>
        <v>4489138.148600344</v>
      </c>
    </row>
    <row r="17" spans="2:13" ht="12.75">
      <c r="B17" s="226"/>
      <c r="C17" s="227"/>
      <c r="D17" s="238"/>
      <c r="E17" s="150" t="s">
        <v>272</v>
      </c>
      <c r="F17" s="254"/>
      <c r="G17" s="254"/>
      <c r="H17" s="254"/>
      <c r="I17" s="254"/>
      <c r="J17" s="255"/>
      <c r="K17" s="238"/>
      <c r="L17" s="238"/>
      <c r="M17" s="238"/>
    </row>
    <row r="18" spans="2:13" ht="12.75">
      <c r="B18" s="226"/>
      <c r="C18" s="227"/>
      <c r="D18" s="238"/>
      <c r="E18" s="150" t="s">
        <v>273</v>
      </c>
      <c r="F18" s="254"/>
      <c r="G18" s="254"/>
      <c r="H18" s="254"/>
      <c r="I18" s="254"/>
      <c r="J18" s="255"/>
      <c r="K18" s="238"/>
      <c r="L18" s="238"/>
      <c r="M18" s="238"/>
    </row>
    <row r="19" spans="2:13" ht="12.75">
      <c r="B19" s="226"/>
      <c r="C19" s="227"/>
      <c r="D19" s="132"/>
      <c r="E19" s="256" t="s">
        <v>269</v>
      </c>
      <c r="F19" s="248"/>
      <c r="G19" s="248"/>
      <c r="H19" s="248"/>
      <c r="I19" s="248"/>
      <c r="J19" s="248"/>
      <c r="K19" s="248"/>
      <c r="L19" s="249"/>
      <c r="M19" s="132">
        <f>SUM(M16:M18)</f>
        <v>4489138.148600344</v>
      </c>
    </row>
    <row r="20" spans="2:13" ht="12.75">
      <c r="B20" s="226"/>
      <c r="C20" s="227">
        <v>5</v>
      </c>
      <c r="D20" s="130"/>
      <c r="E20" s="233">
        <v>2</v>
      </c>
      <c r="F20" s="234" t="s">
        <v>274</v>
      </c>
      <c r="G20" s="231"/>
      <c r="H20" s="130"/>
      <c r="I20" s="130"/>
      <c r="J20" s="130"/>
      <c r="K20" s="130"/>
      <c r="L20" s="130"/>
      <c r="M20" s="130"/>
    </row>
    <row r="21" spans="2:13" ht="12.75">
      <c r="B21" s="226"/>
      <c r="C21" s="227"/>
      <c r="D21" s="130"/>
      <c r="E21" s="130"/>
      <c r="F21" s="130"/>
      <c r="G21" s="130" t="s">
        <v>275</v>
      </c>
      <c r="H21" s="130"/>
      <c r="I21" s="130"/>
      <c r="J21" s="130"/>
      <c r="K21" s="130"/>
      <c r="L21" s="130"/>
      <c r="M21" s="130"/>
    </row>
    <row r="22" spans="2:13" ht="12.75">
      <c r="B22" s="226"/>
      <c r="C22" s="227">
        <v>6</v>
      </c>
      <c r="D22" s="130"/>
      <c r="E22" s="233">
        <v>3</v>
      </c>
      <c r="F22" s="234" t="s">
        <v>276</v>
      </c>
      <c r="G22" s="231"/>
      <c r="H22" s="130"/>
      <c r="I22" s="130"/>
      <c r="J22" s="130"/>
      <c r="K22" s="130"/>
      <c r="L22" s="130"/>
      <c r="M22" s="130"/>
    </row>
    <row r="23" spans="2:13" ht="12.75">
      <c r="B23" s="226"/>
      <c r="C23" s="227">
        <v>7</v>
      </c>
      <c r="D23" s="130"/>
      <c r="E23" s="230" t="s">
        <v>277</v>
      </c>
      <c r="F23" s="73" t="s">
        <v>278</v>
      </c>
      <c r="G23" s="130"/>
      <c r="H23" s="130"/>
      <c r="I23" s="130"/>
      <c r="J23" s="130"/>
      <c r="K23" s="130"/>
      <c r="L23" s="130"/>
      <c r="M23" s="130"/>
    </row>
    <row r="24" spans="2:14" ht="12.75">
      <c r="B24" s="226"/>
      <c r="C24" s="227"/>
      <c r="D24" s="130"/>
      <c r="E24" s="230"/>
      <c r="F24" s="73"/>
      <c r="G24" s="130"/>
      <c r="H24" s="127" t="s">
        <v>457</v>
      </c>
      <c r="I24" s="127" t="s">
        <v>350</v>
      </c>
      <c r="J24" s="127" t="s">
        <v>458</v>
      </c>
      <c r="L24" s="128">
        <v>291600</v>
      </c>
      <c r="M24" s="157">
        <v>517932</v>
      </c>
      <c r="N24" s="157">
        <f>L24+M24</f>
        <v>809532</v>
      </c>
    </row>
    <row r="25" spans="2:14" ht="12.75">
      <c r="B25" s="226"/>
      <c r="C25" s="227"/>
      <c r="D25" s="130"/>
      <c r="E25" s="230"/>
      <c r="F25" s="73"/>
      <c r="G25" s="130"/>
      <c r="H25" s="127" t="s">
        <v>459</v>
      </c>
      <c r="I25" s="127" t="s">
        <v>350</v>
      </c>
      <c r="J25" s="127" t="s">
        <v>460</v>
      </c>
      <c r="L25" s="128">
        <v>150000</v>
      </c>
      <c r="M25" s="130"/>
      <c r="N25" s="157">
        <f aca="true" t="shared" si="0" ref="N25:N35">L25+M25</f>
        <v>150000</v>
      </c>
    </row>
    <row r="26" spans="2:14" ht="12.75">
      <c r="B26" s="226"/>
      <c r="C26" s="227"/>
      <c r="D26" s="130"/>
      <c r="E26" s="230"/>
      <c r="F26" s="73"/>
      <c r="G26" s="130"/>
      <c r="H26" s="127" t="s">
        <v>461</v>
      </c>
      <c r="I26" s="127" t="s">
        <v>462</v>
      </c>
      <c r="J26" s="127" t="s">
        <v>460</v>
      </c>
      <c r="L26" s="128">
        <v>99990</v>
      </c>
      <c r="M26" s="130"/>
      <c r="N26" s="157">
        <f t="shared" si="0"/>
        <v>99990</v>
      </c>
    </row>
    <row r="27" spans="2:14" ht="12.75">
      <c r="B27" s="226"/>
      <c r="C27" s="227"/>
      <c r="D27" s="130"/>
      <c r="E27" s="230"/>
      <c r="F27" s="73"/>
      <c r="H27" s="127" t="s">
        <v>463</v>
      </c>
      <c r="I27" s="127" t="s">
        <v>464</v>
      </c>
      <c r="J27" s="127" t="s">
        <v>465</v>
      </c>
      <c r="L27" s="128">
        <v>280140</v>
      </c>
      <c r="M27" s="130" t="s">
        <v>495</v>
      </c>
      <c r="N27" s="157" t="e">
        <f t="shared" si="0"/>
        <v>#VALUE!</v>
      </c>
    </row>
    <row r="28" spans="2:14" ht="12.75">
      <c r="B28" s="226"/>
      <c r="C28" s="227"/>
      <c r="D28" s="130"/>
      <c r="E28" s="230"/>
      <c r="F28" s="73"/>
      <c r="H28" s="127" t="s">
        <v>463</v>
      </c>
      <c r="I28" s="127" t="s">
        <v>464</v>
      </c>
      <c r="J28" s="127" t="s">
        <v>465</v>
      </c>
      <c r="L28" s="128">
        <v>276000</v>
      </c>
      <c r="M28" s="157">
        <v>883684.2</v>
      </c>
      <c r="N28" s="157">
        <f t="shared" si="0"/>
        <v>1159684.2</v>
      </c>
    </row>
    <row r="29" spans="2:14" ht="12.75">
      <c r="B29" s="226"/>
      <c r="C29" s="227"/>
      <c r="D29" s="130"/>
      <c r="E29" s="230"/>
      <c r="F29" s="73"/>
      <c r="G29" s="130"/>
      <c r="H29" s="127" t="s">
        <v>466</v>
      </c>
      <c r="I29" s="127" t="s">
        <v>467</v>
      </c>
      <c r="J29" s="127" t="s">
        <v>468</v>
      </c>
      <c r="L29" s="128">
        <v>138600</v>
      </c>
      <c r="M29" s="130"/>
      <c r="N29" s="157">
        <f t="shared" si="0"/>
        <v>138600</v>
      </c>
    </row>
    <row r="30" spans="2:14" ht="12.75">
      <c r="B30" s="226"/>
      <c r="C30" s="227"/>
      <c r="D30" s="130"/>
      <c r="E30" s="230"/>
      <c r="F30" s="73"/>
      <c r="G30" s="130"/>
      <c r="H30" s="127" t="s">
        <v>469</v>
      </c>
      <c r="I30" s="127" t="s">
        <v>350</v>
      </c>
      <c r="J30" s="127" t="s">
        <v>470</v>
      </c>
      <c r="L30" s="127">
        <v>42600</v>
      </c>
      <c r="M30" s="130"/>
      <c r="N30" s="157">
        <f t="shared" si="0"/>
        <v>42600</v>
      </c>
    </row>
    <row r="31" spans="2:14" ht="12.75">
      <c r="B31" s="226"/>
      <c r="C31" s="227"/>
      <c r="D31" s="130"/>
      <c r="E31" s="230"/>
      <c r="F31" s="73"/>
      <c r="G31" s="130"/>
      <c r="H31" s="127" t="s">
        <v>471</v>
      </c>
      <c r="I31" s="127" t="s">
        <v>467</v>
      </c>
      <c r="J31" s="127" t="s">
        <v>472</v>
      </c>
      <c r="L31" s="128">
        <v>128538</v>
      </c>
      <c r="M31" s="130"/>
      <c r="N31" s="157">
        <f t="shared" si="0"/>
        <v>128538</v>
      </c>
    </row>
    <row r="32" spans="2:14" ht="12.75">
      <c r="B32" s="226"/>
      <c r="C32" s="227"/>
      <c r="D32" s="130"/>
      <c r="E32" s="230"/>
      <c r="F32" s="73"/>
      <c r="G32" s="130"/>
      <c r="H32" s="127" t="s">
        <v>473</v>
      </c>
      <c r="I32" s="127" t="s">
        <v>350</v>
      </c>
      <c r="J32" s="127" t="s">
        <v>474</v>
      </c>
      <c r="L32" s="128">
        <v>96418</v>
      </c>
      <c r="M32" s="130"/>
      <c r="N32" s="157">
        <f t="shared" si="0"/>
        <v>96418</v>
      </c>
    </row>
    <row r="33" spans="2:14" ht="12.75">
      <c r="B33" s="226"/>
      <c r="C33" s="227"/>
      <c r="D33" s="130"/>
      <c r="E33" s="230"/>
      <c r="F33" s="73"/>
      <c r="G33" s="130"/>
      <c r="H33" s="157" t="s">
        <v>635</v>
      </c>
      <c r="J33" s="127"/>
      <c r="L33" s="128"/>
      <c r="M33" s="157">
        <v>99960</v>
      </c>
      <c r="N33" s="157">
        <f t="shared" si="0"/>
        <v>99960</v>
      </c>
    </row>
    <row r="34" spans="2:14" ht="12.75">
      <c r="B34" s="226"/>
      <c r="C34" s="227"/>
      <c r="D34" s="130"/>
      <c r="E34" s="230"/>
      <c r="F34" s="73"/>
      <c r="G34" s="130"/>
      <c r="H34" s="127"/>
      <c r="I34" s="127"/>
      <c r="J34" s="127"/>
      <c r="L34" s="128"/>
      <c r="M34" s="130"/>
      <c r="N34" s="157">
        <f t="shared" si="0"/>
        <v>0</v>
      </c>
    </row>
    <row r="35" spans="2:14" ht="12.75">
      <c r="B35" s="226"/>
      <c r="C35" s="227"/>
      <c r="D35" s="130"/>
      <c r="E35" s="230"/>
      <c r="F35" s="73"/>
      <c r="G35" s="130"/>
      <c r="H35" s="130"/>
      <c r="I35" s="130"/>
      <c r="J35" s="130"/>
      <c r="L35" s="130">
        <f>SUM(L24:L32)</f>
        <v>1503886</v>
      </c>
      <c r="M35" s="130">
        <f>SUM(M24:M34)</f>
        <v>1501576.2</v>
      </c>
      <c r="N35" s="157">
        <f t="shared" si="0"/>
        <v>3005462.2</v>
      </c>
    </row>
    <row r="36" spans="2:12" ht="12.75">
      <c r="B36" s="226"/>
      <c r="C36" s="227"/>
      <c r="D36" s="130"/>
      <c r="E36" s="130"/>
      <c r="F36" s="373" t="s">
        <v>279</v>
      </c>
      <c r="G36" s="373"/>
      <c r="H36" s="130"/>
      <c r="I36" s="130"/>
      <c r="J36" s="227" t="s">
        <v>18</v>
      </c>
      <c r="K36" s="130"/>
      <c r="L36" s="227" t="s">
        <v>280</v>
      </c>
    </row>
    <row r="37" spans="2:13" ht="10.5" customHeight="1">
      <c r="B37" s="226"/>
      <c r="C37" s="227">
        <v>8</v>
      </c>
      <c r="D37" s="130"/>
      <c r="E37" s="230" t="s">
        <v>277</v>
      </c>
      <c r="F37" s="73" t="s">
        <v>281</v>
      </c>
      <c r="G37" s="130"/>
      <c r="H37" s="130"/>
      <c r="I37" s="130"/>
      <c r="J37" s="130"/>
      <c r="K37" s="130"/>
      <c r="L37" s="130"/>
      <c r="M37" s="130"/>
    </row>
    <row r="38" spans="2:13" ht="12.75" hidden="1">
      <c r="B38" s="226"/>
      <c r="C38" s="227">
        <v>9</v>
      </c>
      <c r="D38" s="130"/>
      <c r="E38" s="230"/>
      <c r="I38" s="134"/>
      <c r="J38" s="134"/>
      <c r="K38" s="134"/>
      <c r="L38" s="134"/>
      <c r="M38" s="134"/>
    </row>
    <row r="39" spans="2:13" ht="12.75" hidden="1">
      <c r="B39" s="226"/>
      <c r="C39" s="227"/>
      <c r="D39" s="130"/>
      <c r="E39" s="230"/>
      <c r="H39" s="134"/>
      <c r="I39" s="134"/>
      <c r="J39" s="134"/>
      <c r="K39" s="134"/>
      <c r="L39" s="134"/>
      <c r="M39" s="130"/>
    </row>
    <row r="40" spans="2:13" ht="12.75" hidden="1">
      <c r="B40" s="226"/>
      <c r="C40" s="227"/>
      <c r="D40" s="130"/>
      <c r="E40" s="230"/>
      <c r="H40" s="134"/>
      <c r="I40" s="134"/>
      <c r="J40" s="134"/>
      <c r="K40" s="134"/>
      <c r="L40" s="134"/>
      <c r="M40" s="130"/>
    </row>
    <row r="41" spans="2:13" ht="12.75">
      <c r="B41" s="226"/>
      <c r="C41" s="227"/>
      <c r="D41" s="130"/>
      <c r="E41" s="130"/>
      <c r="F41" s="130"/>
      <c r="G41" s="130" t="s">
        <v>282</v>
      </c>
      <c r="H41" s="130"/>
      <c r="I41" s="130"/>
      <c r="J41" s="130"/>
      <c r="K41" s="227" t="s">
        <v>280</v>
      </c>
      <c r="L41" s="157">
        <f>'[2]te ard shpen'!$C$42</f>
        <v>23638</v>
      </c>
      <c r="M41" s="130"/>
    </row>
    <row r="42" spans="2:13" ht="12.75">
      <c r="B42" s="226"/>
      <c r="C42" s="227"/>
      <c r="D42" s="130"/>
      <c r="E42" s="130"/>
      <c r="F42" s="130"/>
      <c r="G42" s="130" t="s">
        <v>283</v>
      </c>
      <c r="H42" s="130"/>
      <c r="I42" s="130"/>
      <c r="J42" s="130"/>
      <c r="K42" s="227" t="s">
        <v>280</v>
      </c>
      <c r="L42" s="238">
        <f>'Ardh e shp - natyres'!E29</f>
        <v>28871.027736666238</v>
      </c>
      <c r="M42" s="130"/>
    </row>
    <row r="43" spans="2:12" ht="12.75">
      <c r="B43" s="226"/>
      <c r="C43" s="227"/>
      <c r="D43" s="130"/>
      <c r="E43" s="130"/>
      <c r="F43" s="130"/>
      <c r="G43" s="130" t="s">
        <v>284</v>
      </c>
      <c r="H43" s="130"/>
      <c r="I43" s="130"/>
      <c r="J43" s="130"/>
      <c r="K43" s="227" t="s">
        <v>280</v>
      </c>
      <c r="L43" s="157">
        <f>L45+L41-L42</f>
        <v>-5233.027736666238</v>
      </c>
    </row>
    <row r="44" spans="2:13" ht="12.75">
      <c r="B44" s="226"/>
      <c r="C44" s="227"/>
      <c r="D44" s="130"/>
      <c r="E44" s="130"/>
      <c r="F44" s="130"/>
      <c r="G44" s="130" t="s">
        <v>285</v>
      </c>
      <c r="H44" s="130"/>
      <c r="I44" s="130"/>
      <c r="J44" s="130"/>
      <c r="K44" s="227" t="s">
        <v>280</v>
      </c>
      <c r="L44" s="259"/>
      <c r="M44" s="130"/>
    </row>
    <row r="45" spans="2:13" ht="15">
      <c r="B45" s="226"/>
      <c r="C45" s="227"/>
      <c r="D45" s="130"/>
      <c r="G45" s="130" t="s">
        <v>286</v>
      </c>
      <c r="H45" s="135"/>
      <c r="I45" s="135"/>
      <c r="J45" s="135"/>
      <c r="K45" s="227" t="s">
        <v>280</v>
      </c>
      <c r="L45" s="259"/>
      <c r="M45" s="259"/>
    </row>
    <row r="46" spans="2:13" ht="12.75">
      <c r="B46" s="226"/>
      <c r="C46" s="227"/>
      <c r="D46" s="130"/>
      <c r="E46" s="130"/>
      <c r="F46" s="130"/>
      <c r="G46" s="130" t="s">
        <v>287</v>
      </c>
      <c r="H46" s="130"/>
      <c r="I46" s="130"/>
      <c r="J46" s="130"/>
      <c r="K46" s="227" t="s">
        <v>280</v>
      </c>
      <c r="L46" s="130">
        <f>'[2]FDP  '!$M$7</f>
        <v>1115240</v>
      </c>
      <c r="M46" s="130"/>
    </row>
    <row r="47" spans="2:13" ht="12.75">
      <c r="B47" s="226"/>
      <c r="C47" s="227"/>
      <c r="D47" s="130"/>
      <c r="E47" s="130"/>
      <c r="F47" s="130"/>
      <c r="G47" s="130" t="s">
        <v>288</v>
      </c>
      <c r="H47" s="130"/>
      <c r="I47" s="130"/>
      <c r="J47" s="130"/>
      <c r="K47" s="227" t="s">
        <v>280</v>
      </c>
      <c r="L47" s="259">
        <f>'[2]FDP  '!$H$22+'[2]FDP  '!$K$22</f>
        <v>9585582.907</v>
      </c>
      <c r="M47" s="130"/>
    </row>
    <row r="48" spans="2:13" ht="12.75">
      <c r="B48" s="226"/>
      <c r="C48" s="227"/>
      <c r="D48" s="130"/>
      <c r="E48" s="130"/>
      <c r="F48" s="130"/>
      <c r="G48" s="258" t="s">
        <v>289</v>
      </c>
      <c r="H48" s="130"/>
      <c r="I48" s="130"/>
      <c r="J48" s="130"/>
      <c r="K48" s="227" t="s">
        <v>280</v>
      </c>
      <c r="L48" s="259">
        <f>'[2]FDP  '!$F$22</f>
        <v>2465536.546666667</v>
      </c>
      <c r="M48" s="130"/>
    </row>
    <row r="49" spans="2:13" ht="12.75">
      <c r="B49" s="226"/>
      <c r="C49" s="227"/>
      <c r="D49" s="130"/>
      <c r="E49" s="130"/>
      <c r="F49" s="130"/>
      <c r="G49" s="130" t="s">
        <v>290</v>
      </c>
      <c r="H49" s="130"/>
      <c r="I49" s="130"/>
      <c r="J49" s="130"/>
      <c r="K49" s="227" t="s">
        <v>280</v>
      </c>
      <c r="L49" s="238">
        <f>'AKTIVI '!E15</f>
        <v>577294</v>
      </c>
      <c r="M49" s="130">
        <f>L46+L47-L48</f>
        <v>8235286.360333333</v>
      </c>
    </row>
    <row r="50" spans="2:13" ht="12.75">
      <c r="B50" s="226"/>
      <c r="C50" s="230">
        <v>11</v>
      </c>
      <c r="D50" s="260"/>
      <c r="E50" s="230" t="s">
        <v>277</v>
      </c>
      <c r="F50" s="73" t="s">
        <v>291</v>
      </c>
      <c r="G50" s="231"/>
      <c r="H50" s="232"/>
      <c r="I50" s="232"/>
      <c r="J50" s="130"/>
      <c r="L50" s="238"/>
      <c r="M50" s="130"/>
    </row>
    <row r="51" spans="2:13" ht="12.75" hidden="1">
      <c r="B51" s="226"/>
      <c r="C51" s="227"/>
      <c r="D51" s="130"/>
      <c r="F51" s="73"/>
      <c r="G51" s="231"/>
      <c r="H51" s="130"/>
      <c r="I51" s="130"/>
      <c r="J51" s="130"/>
      <c r="L51" s="227"/>
      <c r="M51" s="130"/>
    </row>
    <row r="52" spans="2:13" ht="12.75" hidden="1">
      <c r="B52" s="226"/>
      <c r="C52" s="227">
        <v>12</v>
      </c>
      <c r="D52" s="130"/>
      <c r="E52" s="230" t="s">
        <v>277</v>
      </c>
      <c r="F52" s="73"/>
      <c r="G52" s="229"/>
      <c r="H52" s="229"/>
      <c r="I52" s="229"/>
      <c r="J52" s="229"/>
      <c r="L52" s="227"/>
      <c r="M52" s="229"/>
    </row>
    <row r="53" spans="2:13" ht="12.75" hidden="1">
      <c r="B53" s="226"/>
      <c r="C53" s="227"/>
      <c r="D53" s="130"/>
      <c r="F53" s="231"/>
      <c r="G53" s="231"/>
      <c r="H53" s="231"/>
      <c r="I53" s="231"/>
      <c r="J53" s="231"/>
      <c r="L53" s="227"/>
      <c r="M53" s="227"/>
    </row>
    <row r="54" spans="2:13" ht="12.75" hidden="1">
      <c r="B54" s="226"/>
      <c r="C54" s="227">
        <v>13</v>
      </c>
      <c r="D54" s="130"/>
      <c r="E54" s="230" t="s">
        <v>277</v>
      </c>
      <c r="F54" s="231"/>
      <c r="G54" s="231"/>
      <c r="H54" s="231"/>
      <c r="I54" s="231"/>
      <c r="J54" s="231"/>
      <c r="L54" s="227"/>
      <c r="M54" s="227"/>
    </row>
    <row r="55" spans="2:13" ht="12.75" hidden="1">
      <c r="B55" s="226"/>
      <c r="C55" s="227"/>
      <c r="D55" s="130"/>
      <c r="F55" s="229"/>
      <c r="G55" s="229"/>
      <c r="H55" s="229"/>
      <c r="I55" s="229"/>
      <c r="J55" s="229"/>
      <c r="L55" s="227"/>
      <c r="M55" s="229"/>
    </row>
    <row r="56" spans="2:13" ht="12.75" hidden="1">
      <c r="B56" s="226"/>
      <c r="G56" s="229"/>
      <c r="H56" s="229"/>
      <c r="I56" s="229"/>
      <c r="J56" s="229"/>
      <c r="L56" s="227"/>
      <c r="M56" s="130"/>
    </row>
    <row r="57" spans="2:13" ht="12.75">
      <c r="B57" s="226"/>
      <c r="C57" s="227">
        <v>14</v>
      </c>
      <c r="D57" s="130"/>
      <c r="E57" s="230">
        <v>4</v>
      </c>
      <c r="F57" s="257" t="s">
        <v>293</v>
      </c>
      <c r="G57" s="229"/>
      <c r="H57" s="229"/>
      <c r="I57" s="229"/>
      <c r="J57" s="229"/>
      <c r="L57" s="227"/>
      <c r="M57" s="130"/>
    </row>
    <row r="58" spans="2:13" ht="12.75">
      <c r="B58" s="226"/>
      <c r="C58" s="227">
        <v>15</v>
      </c>
      <c r="D58" s="130"/>
      <c r="E58" s="130" t="s">
        <v>277</v>
      </c>
      <c r="F58" s="72" t="s">
        <v>294</v>
      </c>
      <c r="G58" s="229"/>
      <c r="H58" s="229"/>
      <c r="I58" s="229"/>
      <c r="J58" s="229"/>
      <c r="L58" s="227" t="s">
        <v>292</v>
      </c>
      <c r="M58" s="130"/>
    </row>
    <row r="59" spans="2:13" ht="12.75">
      <c r="B59" s="226"/>
      <c r="C59" s="227">
        <v>16</v>
      </c>
      <c r="D59" s="231"/>
      <c r="E59" s="130" t="s">
        <v>277</v>
      </c>
      <c r="F59" s="72" t="s">
        <v>295</v>
      </c>
      <c r="G59" s="231"/>
      <c r="H59" s="231"/>
      <c r="I59" s="231"/>
      <c r="J59" s="231"/>
      <c r="L59" s="227" t="s">
        <v>267</v>
      </c>
      <c r="M59" s="231"/>
    </row>
    <row r="60" spans="2:13" ht="12.75">
      <c r="B60" s="226"/>
      <c r="C60" s="227"/>
      <c r="D60" s="231"/>
      <c r="F60" s="157" t="s">
        <v>354</v>
      </c>
      <c r="I60" s="157">
        <v>796</v>
      </c>
      <c r="J60" s="157">
        <f>M60/I60</f>
        <v>59.07286432160804</v>
      </c>
      <c r="M60" s="157">
        <v>47022</v>
      </c>
    </row>
    <row r="61" spans="2:11" ht="12.75">
      <c r="B61" s="226"/>
      <c r="C61" s="227"/>
      <c r="D61" s="231"/>
      <c r="K61" s="157" t="s">
        <v>368</v>
      </c>
    </row>
    <row r="62" spans="2:12" ht="12.75">
      <c r="B62" s="226"/>
      <c r="C62" s="227"/>
      <c r="D62" s="231"/>
      <c r="H62" s="157" t="s">
        <v>369</v>
      </c>
      <c r="J62" s="157">
        <v>94044</v>
      </c>
      <c r="K62" s="157">
        <v>47022</v>
      </c>
      <c r="L62" s="157">
        <v>47022</v>
      </c>
    </row>
    <row r="63" spans="2:13" ht="12.75" hidden="1">
      <c r="B63" s="226"/>
      <c r="C63" s="230">
        <v>17</v>
      </c>
      <c r="D63" s="130"/>
      <c r="E63" s="231" t="s">
        <v>277</v>
      </c>
      <c r="F63" s="73" t="s">
        <v>296</v>
      </c>
      <c r="G63" s="133"/>
      <c r="H63" s="133"/>
      <c r="I63" s="133"/>
      <c r="J63" s="133"/>
      <c r="L63" s="227" t="s">
        <v>292</v>
      </c>
      <c r="M63" s="133"/>
    </row>
    <row r="64" spans="2:13" ht="12.75" hidden="1">
      <c r="B64" s="226"/>
      <c r="C64" s="230"/>
      <c r="D64" s="130"/>
      <c r="E64" s="231"/>
      <c r="F64" s="73"/>
      <c r="G64" s="133"/>
      <c r="H64" s="133"/>
      <c r="I64" s="133"/>
      <c r="J64" s="133"/>
      <c r="L64" s="227"/>
      <c r="M64" s="133"/>
    </row>
    <row r="65" spans="2:13" ht="12.75" hidden="1">
      <c r="B65" s="226"/>
      <c r="C65" s="227"/>
      <c r="D65" s="130"/>
      <c r="F65" s="136"/>
      <c r="G65" s="231"/>
      <c r="H65" s="231"/>
      <c r="I65" s="231"/>
      <c r="J65" s="231"/>
      <c r="L65" s="227"/>
      <c r="M65" s="227"/>
    </row>
    <row r="66" spans="2:13" ht="12.75" hidden="1">
      <c r="B66" s="226"/>
      <c r="C66" s="227">
        <v>18</v>
      </c>
      <c r="D66" s="130"/>
      <c r="E66" s="130" t="s">
        <v>277</v>
      </c>
      <c r="F66" s="137" t="s">
        <v>297</v>
      </c>
      <c r="G66" s="231"/>
      <c r="H66" s="231"/>
      <c r="I66" s="231"/>
      <c r="J66" s="231"/>
      <c r="L66" s="227" t="s">
        <v>292</v>
      </c>
      <c r="M66" s="227"/>
    </row>
    <row r="67" spans="2:13" ht="12.75" hidden="1">
      <c r="B67" s="226"/>
      <c r="C67" s="227"/>
      <c r="D67" s="130"/>
      <c r="F67" s="136"/>
      <c r="G67" s="229"/>
      <c r="H67" s="229"/>
      <c r="I67" s="229"/>
      <c r="J67" s="229"/>
      <c r="L67" s="227"/>
      <c r="M67" s="229"/>
    </row>
    <row r="68" ht="12.75" hidden="1">
      <c r="B68" s="226"/>
    </row>
    <row r="69" ht="12.75" hidden="1">
      <c r="B69" s="226"/>
    </row>
    <row r="70" ht="12.75" hidden="1">
      <c r="B70" s="226"/>
    </row>
    <row r="71" spans="2:13" ht="12.75">
      <c r="B71" s="226"/>
      <c r="C71" s="227">
        <v>19</v>
      </c>
      <c r="D71" s="130"/>
      <c r="E71" s="130" t="s">
        <v>277</v>
      </c>
      <c r="G71" s="138" t="s">
        <v>298</v>
      </c>
      <c r="H71" s="229"/>
      <c r="I71" s="229"/>
      <c r="J71" s="229"/>
      <c r="L71" s="227" t="s">
        <v>267</v>
      </c>
      <c r="M71" s="130"/>
    </row>
    <row r="72" spans="2:13" ht="12.75">
      <c r="B72" s="226"/>
      <c r="C72" s="227"/>
      <c r="D72" s="130"/>
      <c r="E72" s="130"/>
      <c r="F72" s="138" t="s">
        <v>200</v>
      </c>
      <c r="G72" s="229"/>
      <c r="J72" s="229"/>
      <c r="K72" s="229"/>
      <c r="L72" s="229"/>
      <c r="M72" s="130"/>
    </row>
    <row r="73" spans="2:13" ht="14.25">
      <c r="B73" s="226"/>
      <c r="C73" s="227"/>
      <c r="D73" s="130"/>
      <c r="E73" s="130"/>
      <c r="F73" t="s">
        <v>348</v>
      </c>
      <c r="G73" s="339"/>
      <c r="H73" s="339"/>
      <c r="I73" s="339"/>
      <c r="J73" s="339"/>
      <c r="K73" s="340"/>
      <c r="L73" s="339"/>
      <c r="M73" s="130"/>
    </row>
    <row r="74" spans="2:12" ht="14.25">
      <c r="B74" s="226"/>
      <c r="C74" s="227"/>
      <c r="D74" s="130"/>
      <c r="E74" s="130"/>
      <c r="F74" t="s">
        <v>349</v>
      </c>
      <c r="G74" s="339"/>
      <c r="H74" s="339"/>
      <c r="I74" s="339"/>
      <c r="J74" s="339"/>
      <c r="K74" s="339"/>
      <c r="L74" s="339"/>
    </row>
    <row r="75" spans="2:12" ht="14.25">
      <c r="B75" s="226"/>
      <c r="C75" s="227"/>
      <c r="D75" s="130"/>
      <c r="E75" s="130"/>
      <c r="F75" t="s">
        <v>350</v>
      </c>
      <c r="G75" s="339"/>
      <c r="H75" s="339"/>
      <c r="I75" s="339"/>
      <c r="J75" s="339"/>
      <c r="K75" s="339"/>
      <c r="L75" s="339"/>
    </row>
    <row r="76" spans="2:12" ht="14.25">
      <c r="B76" s="226"/>
      <c r="C76" s="227"/>
      <c r="D76" s="130"/>
      <c r="E76" s="130"/>
      <c r="F76" s="341"/>
      <c r="G76" s="341"/>
      <c r="H76" s="341"/>
      <c r="I76" s="341"/>
      <c r="J76" s="341"/>
      <c r="K76" s="340"/>
      <c r="L76" s="341"/>
    </row>
    <row r="77" spans="2:12" ht="14.25">
      <c r="B77" s="226"/>
      <c r="C77" s="227"/>
      <c r="D77" s="130"/>
      <c r="E77" s="130"/>
      <c r="F77" s="341"/>
      <c r="G77" s="341"/>
      <c r="H77" s="341"/>
      <c r="I77" s="341"/>
      <c r="J77" s="341"/>
      <c r="K77" s="340"/>
      <c r="L77" s="341"/>
    </row>
    <row r="78" spans="2:12" ht="14.25">
      <c r="B78" s="226"/>
      <c r="C78" s="227"/>
      <c r="D78" s="130"/>
      <c r="E78" s="130"/>
      <c r="F78" s="339"/>
      <c r="G78" s="339"/>
      <c r="H78" s="339" t="s">
        <v>636</v>
      </c>
      <c r="I78" s="339"/>
      <c r="J78" s="339"/>
      <c r="K78" s="339"/>
      <c r="L78" s="339"/>
    </row>
    <row r="79" spans="2:12" ht="14.25">
      <c r="B79" s="226"/>
      <c r="C79" s="227"/>
      <c r="D79" s="130"/>
      <c r="E79" s="130"/>
      <c r="F79" s="339">
        <v>1</v>
      </c>
      <c r="G79" s="342" t="s">
        <v>370</v>
      </c>
      <c r="H79" s="342"/>
      <c r="I79" s="339" t="s">
        <v>492</v>
      </c>
      <c r="J79" s="339">
        <v>490</v>
      </c>
      <c r="K79" s="340">
        <v>84.82203389830508</v>
      </c>
      <c r="L79" s="339">
        <v>41562.79661016949</v>
      </c>
    </row>
    <row r="80" spans="2:12" ht="14.25">
      <c r="B80" s="226"/>
      <c r="C80" s="227"/>
      <c r="D80" s="130"/>
      <c r="E80" s="130"/>
      <c r="F80" s="339">
        <v>2</v>
      </c>
      <c r="G80" s="342" t="s">
        <v>525</v>
      </c>
      <c r="H80" s="342"/>
      <c r="I80" s="341" t="s">
        <v>637</v>
      </c>
      <c r="J80" s="341">
        <v>28</v>
      </c>
      <c r="K80" s="340">
        <v>180</v>
      </c>
      <c r="L80" s="341">
        <v>5040</v>
      </c>
    </row>
    <row r="81" spans="2:12" ht="14.25">
      <c r="B81" s="226"/>
      <c r="C81" s="227"/>
      <c r="D81" s="130"/>
      <c r="E81" s="130"/>
      <c r="F81" s="339">
        <v>3</v>
      </c>
      <c r="G81" s="342" t="s">
        <v>526</v>
      </c>
      <c r="H81" s="342"/>
      <c r="I81" s="341" t="s">
        <v>493</v>
      </c>
      <c r="J81" s="341">
        <v>22</v>
      </c>
      <c r="K81" s="340">
        <v>8111.357142857144</v>
      </c>
      <c r="L81" s="341">
        <v>178449.85714285716</v>
      </c>
    </row>
    <row r="82" spans="2:12" ht="14.25">
      <c r="B82" s="226"/>
      <c r="C82" s="227"/>
      <c r="D82" s="130"/>
      <c r="E82" s="130"/>
      <c r="F82" s="339">
        <v>4</v>
      </c>
      <c r="G82" s="341" t="s">
        <v>638</v>
      </c>
      <c r="H82" s="343"/>
      <c r="I82" s="341" t="s">
        <v>492</v>
      </c>
      <c r="J82" s="341">
        <v>22</v>
      </c>
      <c r="K82" s="340">
        <v>69.93</v>
      </c>
      <c r="L82" s="341">
        <v>1538.46</v>
      </c>
    </row>
    <row r="83" spans="2:12" ht="14.25">
      <c r="B83" s="226"/>
      <c r="C83" s="227"/>
      <c r="D83" s="130"/>
      <c r="E83" s="130"/>
      <c r="F83" s="339">
        <v>5</v>
      </c>
      <c r="G83" s="339" t="s">
        <v>375</v>
      </c>
      <c r="H83" s="343"/>
      <c r="I83" s="341" t="s">
        <v>492</v>
      </c>
      <c r="J83" s="341">
        <v>6845</v>
      </c>
      <c r="K83" s="340">
        <v>116.54372205763532</v>
      </c>
      <c r="L83" s="341">
        <v>797741.7774845138</v>
      </c>
    </row>
    <row r="84" spans="2:12" ht="14.25">
      <c r="B84" s="226"/>
      <c r="C84" s="227"/>
      <c r="D84" s="130"/>
      <c r="E84" s="130"/>
      <c r="F84" s="339">
        <v>6</v>
      </c>
      <c r="G84" s="342" t="s">
        <v>505</v>
      </c>
      <c r="H84" s="342"/>
      <c r="I84" s="339" t="s">
        <v>493</v>
      </c>
      <c r="J84" s="339">
        <v>55</v>
      </c>
      <c r="K84" s="340">
        <v>21.03076923076923</v>
      </c>
      <c r="L84" s="339">
        <v>1156.6923076923076</v>
      </c>
    </row>
    <row r="85" spans="2:12" ht="14.25">
      <c r="B85" s="226"/>
      <c r="C85" s="227"/>
      <c r="D85" s="130"/>
      <c r="E85" s="130"/>
      <c r="F85" s="339">
        <v>7</v>
      </c>
      <c r="G85" s="339" t="s">
        <v>639</v>
      </c>
      <c r="H85" s="339"/>
      <c r="I85" s="341" t="s">
        <v>492</v>
      </c>
      <c r="J85" s="341">
        <v>2920</v>
      </c>
      <c r="K85" s="340">
        <v>76.692</v>
      </c>
      <c r="L85" s="341">
        <v>223940.63999999998</v>
      </c>
    </row>
    <row r="86" spans="2:12" ht="14.25">
      <c r="B86" s="226"/>
      <c r="C86" s="227"/>
      <c r="D86" s="130"/>
      <c r="E86" s="130"/>
      <c r="F86" s="339">
        <v>8</v>
      </c>
      <c r="G86" s="339" t="s">
        <v>640</v>
      </c>
      <c r="H86" s="339"/>
      <c r="I86" s="341" t="s">
        <v>492</v>
      </c>
      <c r="J86" s="341">
        <v>2550</v>
      </c>
      <c r="K86" s="340">
        <v>146.41199999999998</v>
      </c>
      <c r="L86" s="341">
        <v>373350.5999999999</v>
      </c>
    </row>
    <row r="87" spans="2:12" ht="14.25">
      <c r="B87" s="226"/>
      <c r="C87" s="227"/>
      <c r="D87" s="130"/>
      <c r="E87" s="130"/>
      <c r="F87" s="339">
        <v>9</v>
      </c>
      <c r="G87" s="344" t="s">
        <v>456</v>
      </c>
      <c r="H87" s="343"/>
      <c r="I87" s="341" t="s">
        <v>492</v>
      </c>
      <c r="J87" s="341">
        <v>600.55</v>
      </c>
      <c r="K87" s="340">
        <v>159.97650000000002</v>
      </c>
      <c r="L87" s="341">
        <v>96073.887075</v>
      </c>
    </row>
    <row r="88" spans="2:12" ht="14.25">
      <c r="B88" s="226"/>
      <c r="C88" s="227"/>
      <c r="D88" s="130"/>
      <c r="E88" s="130"/>
      <c r="F88" s="339">
        <v>10</v>
      </c>
      <c r="G88" s="344" t="s">
        <v>641</v>
      </c>
      <c r="H88" s="343"/>
      <c r="I88" s="341" t="s">
        <v>492</v>
      </c>
      <c r="J88" s="341">
        <v>192</v>
      </c>
      <c r="K88" s="340">
        <v>25.039800000000003</v>
      </c>
      <c r="L88" s="341">
        <v>4807.641600000001</v>
      </c>
    </row>
    <row r="89" spans="2:12" ht="14.25">
      <c r="B89" s="226"/>
      <c r="C89" s="227"/>
      <c r="D89" s="130"/>
      <c r="E89" s="130"/>
      <c r="F89" s="339">
        <v>11</v>
      </c>
      <c r="G89" s="339" t="s">
        <v>642</v>
      </c>
      <c r="H89" s="343"/>
      <c r="I89" s="341" t="s">
        <v>492</v>
      </c>
      <c r="J89" s="341">
        <v>1400</v>
      </c>
      <c r="K89" s="340">
        <v>20.866500000000002</v>
      </c>
      <c r="L89" s="341">
        <v>29213.100000000002</v>
      </c>
    </row>
    <row r="90" spans="2:12" ht="14.25">
      <c r="B90" s="226"/>
      <c r="C90" s="227"/>
      <c r="D90" s="130"/>
      <c r="E90" s="130"/>
      <c r="F90" s="339">
        <v>12</v>
      </c>
      <c r="G90" s="339" t="s">
        <v>643</v>
      </c>
      <c r="H90" s="343"/>
      <c r="I90" s="341" t="s">
        <v>492</v>
      </c>
      <c r="J90" s="341">
        <v>15222.8</v>
      </c>
      <c r="K90" s="340">
        <v>59.45325</v>
      </c>
      <c r="L90" s="341">
        <v>905044.9341</v>
      </c>
    </row>
    <row r="91" spans="2:12" ht="14.25">
      <c r="B91" s="226"/>
      <c r="C91" s="227"/>
      <c r="D91" s="130"/>
      <c r="E91" s="130"/>
      <c r="F91" s="339">
        <v>13</v>
      </c>
      <c r="G91" s="344" t="s">
        <v>376</v>
      </c>
      <c r="H91" s="343"/>
      <c r="I91" s="341" t="s">
        <v>492</v>
      </c>
      <c r="J91" s="341">
        <v>4616</v>
      </c>
      <c r="K91" s="340">
        <v>65.27795927209705</v>
      </c>
      <c r="L91" s="341">
        <v>301323.06</v>
      </c>
    </row>
    <row r="92" spans="2:12" ht="14.25">
      <c r="B92" s="226"/>
      <c r="C92" s="227"/>
      <c r="D92" s="130"/>
      <c r="E92" s="130"/>
      <c r="F92" s="339">
        <v>14</v>
      </c>
      <c r="G92" s="344" t="s">
        <v>644</v>
      </c>
      <c r="H92" s="343"/>
      <c r="I92" s="341" t="s">
        <v>492</v>
      </c>
      <c r="J92" s="341">
        <v>503</v>
      </c>
      <c r="K92" s="340">
        <v>76.9395</v>
      </c>
      <c r="L92" s="341">
        <v>38700.5685</v>
      </c>
    </row>
    <row r="93" spans="2:12" ht="14.25">
      <c r="B93" s="226"/>
      <c r="C93" s="227"/>
      <c r="D93" s="130"/>
      <c r="E93" s="130"/>
      <c r="F93" s="339">
        <v>15</v>
      </c>
      <c r="G93" s="344" t="s">
        <v>645</v>
      </c>
      <c r="H93" s="343"/>
      <c r="I93" s="341" t="s">
        <v>492</v>
      </c>
      <c r="J93" s="341">
        <v>1808</v>
      </c>
      <c r="K93" s="340">
        <v>76.9395</v>
      </c>
      <c r="L93" s="341">
        <v>139106.61599999998</v>
      </c>
    </row>
    <row r="94" spans="2:12" ht="14.25">
      <c r="B94" s="226"/>
      <c r="C94" s="227"/>
      <c r="D94" s="130"/>
      <c r="E94" s="130"/>
      <c r="F94" s="339">
        <v>16</v>
      </c>
      <c r="G94" s="344" t="s">
        <v>527</v>
      </c>
      <c r="H94" s="343"/>
      <c r="I94" s="341" t="s">
        <v>492</v>
      </c>
      <c r="J94" s="341">
        <v>5762</v>
      </c>
      <c r="K94" s="340">
        <v>70.05</v>
      </c>
      <c r="L94" s="341">
        <v>403628.1</v>
      </c>
    </row>
    <row r="95" spans="2:12" ht="14.25">
      <c r="B95" s="226"/>
      <c r="C95" s="227"/>
      <c r="D95" s="130"/>
      <c r="E95" s="130"/>
      <c r="F95" s="339">
        <v>17</v>
      </c>
      <c r="G95" s="344" t="s">
        <v>506</v>
      </c>
      <c r="H95" s="343"/>
      <c r="I95" s="341" t="s">
        <v>492</v>
      </c>
      <c r="J95" s="341">
        <v>2485</v>
      </c>
      <c r="K95" s="340">
        <v>72.15178189134808</v>
      </c>
      <c r="L95" s="341">
        <v>179297.17799999999</v>
      </c>
    </row>
    <row r="96" spans="2:12" ht="14.25">
      <c r="B96" s="226"/>
      <c r="C96" s="227"/>
      <c r="D96" s="130"/>
      <c r="E96" s="130"/>
      <c r="F96" s="339">
        <v>18</v>
      </c>
      <c r="G96" s="339" t="s">
        <v>376</v>
      </c>
      <c r="H96" s="343"/>
      <c r="I96" s="341" t="s">
        <v>492</v>
      </c>
      <c r="J96" s="341">
        <v>7473</v>
      </c>
      <c r="K96" s="340">
        <v>72.85199999999999</v>
      </c>
      <c r="L96" s="341">
        <v>544422.9959999999</v>
      </c>
    </row>
    <row r="97" spans="2:12" ht="14.25">
      <c r="B97" s="226"/>
      <c r="C97" s="227"/>
      <c r="D97" s="130"/>
      <c r="E97" s="130"/>
      <c r="F97" s="339">
        <v>19</v>
      </c>
      <c r="G97" s="339" t="s">
        <v>644</v>
      </c>
      <c r="H97" s="343"/>
      <c r="I97" s="341" t="s">
        <v>492</v>
      </c>
      <c r="J97" s="341">
        <v>5397</v>
      </c>
      <c r="K97" s="340">
        <v>74.75815953307392</v>
      </c>
      <c r="L97" s="341">
        <v>403469.78699999995</v>
      </c>
    </row>
    <row r="98" spans="2:12" ht="14.25">
      <c r="B98" s="226"/>
      <c r="C98" s="227"/>
      <c r="D98" s="130"/>
      <c r="E98" s="130"/>
      <c r="F98" s="339">
        <v>20</v>
      </c>
      <c r="G98" s="344" t="s">
        <v>370</v>
      </c>
      <c r="H98" s="343"/>
      <c r="I98" s="341" t="s">
        <v>492</v>
      </c>
      <c r="J98" s="341">
        <v>1406</v>
      </c>
      <c r="K98" s="340">
        <v>78.456</v>
      </c>
      <c r="L98" s="341">
        <v>110309.136</v>
      </c>
    </row>
    <row r="99" spans="2:12" ht="14.25">
      <c r="B99" s="226"/>
      <c r="C99" s="227"/>
      <c r="D99" s="130"/>
      <c r="E99" s="130"/>
      <c r="F99" s="339">
        <v>21</v>
      </c>
      <c r="G99" s="344" t="s">
        <v>646</v>
      </c>
      <c r="H99" s="343"/>
      <c r="I99" s="341" t="s">
        <v>492</v>
      </c>
      <c r="J99" s="341">
        <v>3860</v>
      </c>
      <c r="K99" s="340">
        <v>71.451</v>
      </c>
      <c r="L99" s="341">
        <v>275800.86</v>
      </c>
    </row>
    <row r="100" spans="2:12" ht="14.25">
      <c r="B100" s="226"/>
      <c r="C100" s="227"/>
      <c r="D100" s="130"/>
      <c r="E100" s="130"/>
      <c r="F100" s="341"/>
      <c r="G100" s="341"/>
      <c r="H100" s="341"/>
      <c r="I100" s="341"/>
      <c r="J100" s="341"/>
      <c r="K100" s="341"/>
      <c r="L100" s="341"/>
    </row>
    <row r="101" spans="2:12" ht="14.25">
      <c r="B101" s="226"/>
      <c r="C101" s="227"/>
      <c r="D101" s="130"/>
      <c r="E101" s="130"/>
      <c r="F101" s="341"/>
      <c r="G101" s="341"/>
      <c r="H101" s="341"/>
      <c r="I101" s="341"/>
      <c r="J101" s="341">
        <f>SUM(J79:J100)</f>
        <v>63657.35</v>
      </c>
      <c r="K101" s="341"/>
      <c r="L101" s="341">
        <f>SUM(L79:L100)</f>
        <v>5053978.6878202325</v>
      </c>
    </row>
    <row r="102" spans="2:12" ht="14.25">
      <c r="B102" s="226"/>
      <c r="C102" s="227"/>
      <c r="D102" s="130"/>
      <c r="E102" s="130"/>
      <c r="F102" s="341"/>
      <c r="G102" s="341"/>
      <c r="H102" s="341"/>
      <c r="I102" s="341"/>
      <c r="J102" s="341"/>
      <c r="K102" s="340"/>
      <c r="L102" s="341"/>
    </row>
    <row r="103" spans="2:12" ht="14.25">
      <c r="B103" s="226"/>
      <c r="C103" s="227"/>
      <c r="D103" s="130"/>
      <c r="E103" s="130"/>
      <c r="F103" s="341"/>
      <c r="G103" s="341"/>
      <c r="H103" s="341"/>
      <c r="I103" s="341"/>
      <c r="J103" s="341"/>
      <c r="K103" s="340"/>
      <c r="L103" s="341"/>
    </row>
    <row r="104" spans="2:12" ht="14.25">
      <c r="B104" s="226"/>
      <c r="C104" s="227"/>
      <c r="D104" s="130"/>
      <c r="E104" s="130"/>
      <c r="F104" s="341"/>
      <c r="G104" s="341"/>
      <c r="H104" s="341"/>
      <c r="I104" s="341"/>
      <c r="J104" s="341"/>
      <c r="K104" s="340"/>
      <c r="L104" s="341"/>
    </row>
    <row r="105" spans="2:12" ht="14.25">
      <c r="B105" s="226"/>
      <c r="C105" s="227"/>
      <c r="D105" s="130"/>
      <c r="E105" s="130"/>
      <c r="F105" s="341"/>
      <c r="G105" s="341"/>
      <c r="H105" s="341"/>
      <c r="I105" s="341"/>
      <c r="J105" s="341"/>
      <c r="K105" t="s">
        <v>396</v>
      </c>
      <c r="L105"/>
    </row>
    <row r="106" spans="2:12" ht="14.25">
      <c r="B106" s="226"/>
      <c r="C106" s="227"/>
      <c r="D106" s="130"/>
      <c r="E106" s="130"/>
      <c r="F106" s="341"/>
      <c r="G106" s="341"/>
      <c r="H106" s="341"/>
      <c r="I106" s="341"/>
      <c r="J106" s="341"/>
      <c r="K106"/>
      <c r="L106"/>
    </row>
    <row r="107" spans="2:12" ht="14.25">
      <c r="B107" s="226"/>
      <c r="C107" s="227"/>
      <c r="D107" s="130"/>
      <c r="E107" s="130"/>
      <c r="F107" s="341"/>
      <c r="G107" s="341"/>
      <c r="H107" s="341"/>
      <c r="I107" s="341"/>
      <c r="J107" s="341"/>
      <c r="K107" t="s">
        <v>647</v>
      </c>
      <c r="L107"/>
    </row>
    <row r="108" spans="2:12" ht="12.75">
      <c r="B108" s="226"/>
      <c r="C108" s="227"/>
      <c r="D108" s="130"/>
      <c r="E108" s="130"/>
      <c r="F108" s="130"/>
      <c r="G108" s="130"/>
      <c r="H108" s="130" t="s">
        <v>491</v>
      </c>
      <c r="I108" s="130"/>
      <c r="J108" s="149">
        <v>93942.44</v>
      </c>
      <c r="K108" s="130"/>
      <c r="L108" s="130">
        <v>6995592.728781891</v>
      </c>
    </row>
    <row r="109" spans="2:13" ht="12.75">
      <c r="B109" s="226"/>
      <c r="C109" s="227">
        <v>20</v>
      </c>
      <c r="D109" s="130"/>
      <c r="E109" s="231" t="s">
        <v>277</v>
      </c>
      <c r="F109" s="73" t="s">
        <v>299</v>
      </c>
      <c r="G109" s="229"/>
      <c r="H109" s="229"/>
      <c r="J109" s="229"/>
      <c r="L109" s="227"/>
      <c r="M109" s="130"/>
    </row>
    <row r="110" spans="2:13" ht="12.75">
      <c r="B110" s="226"/>
      <c r="C110" s="227"/>
      <c r="D110" s="130"/>
      <c r="F110" s="136"/>
      <c r="G110" s="231" t="s">
        <v>478</v>
      </c>
      <c r="H110" s="231"/>
      <c r="I110" s="157" t="s">
        <v>479</v>
      </c>
      <c r="J110" s="231"/>
      <c r="M110" s="231"/>
    </row>
    <row r="111" spans="2:13" ht="12.75" hidden="1">
      <c r="B111" s="226"/>
      <c r="C111" s="227">
        <v>21</v>
      </c>
      <c r="D111" s="130"/>
      <c r="E111" s="231" t="s">
        <v>277</v>
      </c>
      <c r="F111" s="73"/>
      <c r="G111" s="130"/>
      <c r="H111" s="130"/>
      <c r="J111" s="130"/>
      <c r="L111" s="227" t="s">
        <v>292</v>
      </c>
      <c r="M111" s="130"/>
    </row>
    <row r="112" spans="2:13" ht="12.75" hidden="1">
      <c r="B112" s="226"/>
      <c r="C112" s="227"/>
      <c r="D112" s="130"/>
      <c r="E112" s="230"/>
      <c r="F112" s="257"/>
      <c r="G112" s="231"/>
      <c r="H112" s="130"/>
      <c r="J112" s="130"/>
      <c r="L112" s="227"/>
      <c r="M112" s="130"/>
    </row>
    <row r="113" spans="2:13" ht="12.75" hidden="1">
      <c r="B113" s="226"/>
      <c r="C113" s="227">
        <v>22</v>
      </c>
      <c r="D113" s="130"/>
      <c r="E113" s="230">
        <v>5</v>
      </c>
      <c r="F113" s="257" t="s">
        <v>300</v>
      </c>
      <c r="G113" s="231"/>
      <c r="H113" s="130"/>
      <c r="J113" s="130"/>
      <c r="L113" s="227" t="s">
        <v>292</v>
      </c>
      <c r="M113" s="130"/>
    </row>
    <row r="114" spans="2:13" ht="12.75" hidden="1">
      <c r="B114" s="226"/>
      <c r="C114" s="227"/>
      <c r="D114" s="130"/>
      <c r="E114" s="130"/>
      <c r="F114" s="130"/>
      <c r="G114" s="130"/>
      <c r="H114" s="130"/>
      <c r="I114" s="130"/>
      <c r="J114" s="130"/>
      <c r="L114" s="227"/>
      <c r="M114" s="130"/>
    </row>
    <row r="115" spans="2:13" ht="12.75" hidden="1">
      <c r="B115" s="226"/>
      <c r="C115" s="227">
        <v>23</v>
      </c>
      <c r="D115" s="130"/>
      <c r="E115" s="230">
        <v>6</v>
      </c>
      <c r="F115" s="257" t="s">
        <v>301</v>
      </c>
      <c r="G115" s="231"/>
      <c r="H115" s="130"/>
      <c r="I115" s="130"/>
      <c r="J115" s="130"/>
      <c r="L115" s="227" t="s">
        <v>292</v>
      </c>
      <c r="M115" s="130"/>
    </row>
    <row r="116" spans="2:13" ht="12.75" hidden="1">
      <c r="B116" s="226"/>
      <c r="C116" s="227"/>
      <c r="D116" s="130"/>
      <c r="H116" s="130"/>
      <c r="I116" s="130"/>
      <c r="J116" s="130"/>
      <c r="L116" s="227"/>
      <c r="M116" s="130"/>
    </row>
    <row r="117" spans="2:13" ht="12.75" hidden="1">
      <c r="B117" s="226"/>
      <c r="C117" s="227">
        <v>24</v>
      </c>
      <c r="D117" s="130"/>
      <c r="E117" s="230">
        <v>7</v>
      </c>
      <c r="F117" s="257" t="s">
        <v>302</v>
      </c>
      <c r="G117" s="231"/>
      <c r="H117" s="130"/>
      <c r="I117" s="130"/>
      <c r="J117" s="130"/>
      <c r="L117" s="227" t="s">
        <v>292</v>
      </c>
      <c r="M117" s="130"/>
    </row>
    <row r="118" spans="2:13" ht="12.75" hidden="1">
      <c r="B118" s="226"/>
      <c r="C118" s="227"/>
      <c r="H118" s="130"/>
      <c r="I118" s="130"/>
      <c r="J118" s="227"/>
      <c r="L118" s="227"/>
      <c r="M118" s="130"/>
    </row>
    <row r="119" spans="2:13" ht="12.75" hidden="1">
      <c r="B119" s="226"/>
      <c r="C119" s="227">
        <v>25</v>
      </c>
      <c r="D119" s="130"/>
      <c r="E119" s="230" t="s">
        <v>277</v>
      </c>
      <c r="F119" s="231" t="s">
        <v>303</v>
      </c>
      <c r="H119" s="130"/>
      <c r="I119" s="130"/>
      <c r="J119" s="227"/>
      <c r="L119" s="227" t="s">
        <v>292</v>
      </c>
      <c r="M119" s="130"/>
    </row>
    <row r="120" spans="2:13" ht="12.75" hidden="1">
      <c r="B120" s="226"/>
      <c r="C120" s="261"/>
      <c r="D120" s="130"/>
      <c r="E120" s="130"/>
      <c r="F120" s="130"/>
      <c r="G120" s="130"/>
      <c r="H120" s="130"/>
      <c r="I120" s="130"/>
      <c r="J120" s="227"/>
      <c r="L120" s="227"/>
      <c r="M120" s="130"/>
    </row>
    <row r="121" spans="2:13" ht="12.75" hidden="1">
      <c r="B121" s="226"/>
      <c r="C121" s="261">
        <v>26</v>
      </c>
      <c r="D121" s="130"/>
      <c r="E121" s="230" t="s">
        <v>277</v>
      </c>
      <c r="F121" s="130"/>
      <c r="G121" s="130"/>
      <c r="H121" s="130"/>
      <c r="I121" s="130"/>
      <c r="J121" s="227"/>
      <c r="L121" s="227" t="s">
        <v>292</v>
      </c>
      <c r="M121" s="130"/>
    </row>
    <row r="122" spans="2:13" ht="12.75">
      <c r="B122" s="226"/>
      <c r="C122" s="227">
        <v>27</v>
      </c>
      <c r="D122" s="130"/>
      <c r="E122" s="130" t="s">
        <v>45</v>
      </c>
      <c r="F122" s="130" t="s">
        <v>304</v>
      </c>
      <c r="G122" s="130"/>
      <c r="H122" s="130"/>
      <c r="I122" s="130"/>
      <c r="J122" s="227"/>
      <c r="L122" s="227" t="s">
        <v>292</v>
      </c>
      <c r="M122" s="130"/>
    </row>
    <row r="123" spans="2:13" ht="12.75">
      <c r="B123" s="226"/>
      <c r="C123" s="227"/>
      <c r="D123" s="130"/>
      <c r="E123" s="130"/>
      <c r="F123" s="229"/>
      <c r="G123" s="229"/>
      <c r="H123" s="130"/>
      <c r="I123" s="130"/>
      <c r="J123" s="227"/>
      <c r="L123" s="227"/>
      <c r="M123" s="130"/>
    </row>
    <row r="124" spans="2:13" ht="12.75">
      <c r="B124" s="226"/>
      <c r="C124" s="227">
        <v>28</v>
      </c>
      <c r="D124" s="130"/>
      <c r="E124" s="130">
        <v>1</v>
      </c>
      <c r="F124" s="130" t="s">
        <v>305</v>
      </c>
      <c r="G124" s="130"/>
      <c r="H124" s="130"/>
      <c r="I124" s="130"/>
      <c r="J124" s="227"/>
      <c r="L124" s="227" t="s">
        <v>292</v>
      </c>
      <c r="M124" s="130"/>
    </row>
    <row r="125" spans="2:13" ht="12.75">
      <c r="B125" s="226"/>
      <c r="C125" s="227"/>
      <c r="D125" s="130"/>
      <c r="E125" s="130"/>
      <c r="F125" s="157" t="s">
        <v>371</v>
      </c>
      <c r="K125" s="130"/>
      <c r="L125" s="227"/>
      <c r="M125" s="130"/>
    </row>
    <row r="126" spans="2:11" ht="12.75">
      <c r="B126" s="226"/>
      <c r="C126" s="227"/>
      <c r="D126" s="130"/>
      <c r="E126" s="130"/>
      <c r="F126" s="262"/>
      <c r="G126" s="262"/>
      <c r="H126" s="262" t="s">
        <v>504</v>
      </c>
      <c r="I126" s="134" t="s">
        <v>528</v>
      </c>
      <c r="J126" s="157" t="s">
        <v>368</v>
      </c>
      <c r="K126" s="157" t="s">
        <v>504</v>
      </c>
    </row>
    <row r="127" spans="2:14" ht="12.75">
      <c r="B127" s="226"/>
      <c r="C127" s="227"/>
      <c r="D127" s="130"/>
      <c r="E127" s="130"/>
      <c r="F127" s="134"/>
      <c r="G127" s="134"/>
      <c r="H127" s="134" t="s">
        <v>503</v>
      </c>
      <c r="I127" s="131"/>
      <c r="J127" s="131">
        <v>2013</v>
      </c>
      <c r="K127" s="131" t="s">
        <v>520</v>
      </c>
      <c r="M127" s="157" t="s">
        <v>648</v>
      </c>
      <c r="N127" s="157" t="s">
        <v>649</v>
      </c>
    </row>
    <row r="128" spans="2:11" ht="12.75">
      <c r="B128" s="226"/>
      <c r="C128" s="227"/>
      <c r="D128" s="130"/>
      <c r="E128" s="130"/>
      <c r="F128" s="134"/>
      <c r="G128" s="134"/>
      <c r="H128" s="134"/>
      <c r="I128" s="131"/>
      <c r="J128" s="131"/>
      <c r="K128" s="131"/>
    </row>
    <row r="129" spans="2:11" ht="12.75">
      <c r="B129" s="226"/>
      <c r="C129" s="227"/>
      <c r="D129" s="130"/>
      <c r="E129" s="134"/>
      <c r="H129" s="134"/>
      <c r="I129" s="131"/>
      <c r="J129" s="131"/>
      <c r="K129" s="131"/>
    </row>
    <row r="130" spans="2:14" ht="12.75">
      <c r="B130" s="226"/>
      <c r="C130" s="227"/>
      <c r="D130" s="130"/>
      <c r="E130" s="134"/>
      <c r="F130" s="134" t="s">
        <v>353</v>
      </c>
      <c r="G130" s="134"/>
      <c r="H130" s="134">
        <v>14729</v>
      </c>
      <c r="I130" s="131"/>
      <c r="J130" s="131"/>
      <c r="K130" s="131">
        <v>14729</v>
      </c>
      <c r="N130" s="157">
        <v>14729</v>
      </c>
    </row>
    <row r="131" spans="2:14" ht="12.75">
      <c r="B131" s="226"/>
      <c r="C131" s="227"/>
      <c r="D131" s="130"/>
      <c r="E131" s="134"/>
      <c r="F131" s="134" t="s">
        <v>372</v>
      </c>
      <c r="G131" s="134"/>
      <c r="H131" s="134">
        <v>787109.202</v>
      </c>
      <c r="I131" s="131"/>
      <c r="J131" s="131">
        <v>7871.092020000001</v>
      </c>
      <c r="K131" s="131">
        <v>779238.1099800001</v>
      </c>
      <c r="M131" s="157">
        <v>38961.90549900001</v>
      </c>
      <c r="N131" s="157">
        <v>740276.2044810001</v>
      </c>
    </row>
    <row r="132" spans="2:14" ht="12.75">
      <c r="B132" s="226"/>
      <c r="C132" s="227"/>
      <c r="D132" s="130"/>
      <c r="E132" s="134"/>
      <c r="F132" s="134" t="s">
        <v>373</v>
      </c>
      <c r="G132" s="134"/>
      <c r="H132" s="134">
        <v>716215.1</v>
      </c>
      <c r="I132" s="131"/>
      <c r="J132" s="131">
        <v>0</v>
      </c>
      <c r="K132" s="131">
        <v>716215.1</v>
      </c>
      <c r="M132" s="157">
        <v>35810.755</v>
      </c>
      <c r="N132" s="157">
        <v>680404.345</v>
      </c>
    </row>
    <row r="133" spans="2:14" ht="12.75">
      <c r="B133" s="226"/>
      <c r="C133" s="227"/>
      <c r="D133" s="130"/>
      <c r="E133" s="134"/>
      <c r="F133" s="134" t="s">
        <v>377</v>
      </c>
      <c r="G133" s="134"/>
      <c r="H133" s="134">
        <v>262388.02095000003</v>
      </c>
      <c r="I133" s="131"/>
      <c r="J133" s="131">
        <v>13119.401047500003</v>
      </c>
      <c r="K133" s="131">
        <v>249268.61990250004</v>
      </c>
      <c r="M133" s="157">
        <v>12463.430995125003</v>
      </c>
      <c r="N133" s="157">
        <v>236805.18890737504</v>
      </c>
    </row>
    <row r="134" spans="2:5" ht="12.75">
      <c r="B134" s="226"/>
      <c r="C134" s="227"/>
      <c r="D134" s="130"/>
      <c r="E134" s="134"/>
    </row>
    <row r="135" spans="6:14" ht="12.75">
      <c r="F135" s="134" t="s">
        <v>378</v>
      </c>
      <c r="G135" s="134"/>
      <c r="H135" s="134">
        <v>858040.92</v>
      </c>
      <c r="I135" s="131"/>
      <c r="J135" s="131">
        <v>8580.4092</v>
      </c>
      <c r="K135" s="131">
        <v>849460.5108</v>
      </c>
      <c r="M135" s="157">
        <v>42473.02554</v>
      </c>
      <c r="N135" s="157">
        <v>806987.48526</v>
      </c>
    </row>
    <row r="136" spans="2:17" ht="12.75">
      <c r="B136" s="226"/>
      <c r="C136" s="227"/>
      <c r="D136" s="130"/>
      <c r="E136" s="134"/>
      <c r="F136" s="134" t="s">
        <v>455</v>
      </c>
      <c r="G136" s="134"/>
      <c r="H136" s="134">
        <v>51030</v>
      </c>
      <c r="I136" s="131"/>
      <c r="J136" s="131">
        <v>510.3</v>
      </c>
      <c r="K136" s="131">
        <v>50519.7</v>
      </c>
      <c r="L136" s="157">
        <v>2659431.0406825</v>
      </c>
      <c r="M136" s="157">
        <v>2525.985</v>
      </c>
      <c r="N136" s="157">
        <v>47993.715</v>
      </c>
      <c r="Q136" s="157">
        <f>M131+M132+M133+M136</f>
        <v>89762.07649412501</v>
      </c>
    </row>
    <row r="137" spans="2:14" ht="12.75">
      <c r="B137" s="226"/>
      <c r="C137" s="227"/>
      <c r="D137" s="130"/>
      <c r="E137" s="134"/>
      <c r="F137" s="134" t="s">
        <v>379</v>
      </c>
      <c r="G137" s="134"/>
      <c r="H137" s="134">
        <v>29109.75</v>
      </c>
      <c r="I137" s="131"/>
      <c r="J137" s="131">
        <v>5821.950000000001</v>
      </c>
      <c r="K137" s="131">
        <v>23287.8</v>
      </c>
      <c r="L137" s="157">
        <v>23287.8</v>
      </c>
      <c r="M137" s="157">
        <v>4657.56</v>
      </c>
      <c r="N137" s="157">
        <v>18630.239999999998</v>
      </c>
    </row>
    <row r="138" spans="2:14" ht="12.75">
      <c r="B138" s="226"/>
      <c r="C138" s="227"/>
      <c r="D138" s="130"/>
      <c r="E138" s="134"/>
      <c r="F138" s="134" t="s">
        <v>355</v>
      </c>
      <c r="H138" s="134">
        <v>389551.25</v>
      </c>
      <c r="I138" s="131"/>
      <c r="J138" s="131">
        <v>3895.5125000000003</v>
      </c>
      <c r="K138" s="131">
        <v>385655.7375</v>
      </c>
      <c r="L138" s="157">
        <v>385655.7375</v>
      </c>
      <c r="M138" s="157">
        <v>3856.557375</v>
      </c>
      <c r="N138" s="157">
        <v>381799.180125</v>
      </c>
    </row>
    <row r="139" spans="2:14" ht="12.75">
      <c r="B139" s="226"/>
      <c r="C139" s="227"/>
      <c r="D139" s="130"/>
      <c r="E139" s="134"/>
      <c r="F139" s="134"/>
      <c r="H139" s="134">
        <v>0</v>
      </c>
      <c r="I139" s="131"/>
      <c r="J139" s="131"/>
      <c r="K139" s="131">
        <v>0</v>
      </c>
      <c r="N139" s="157">
        <v>0</v>
      </c>
    </row>
    <row r="140" spans="2:14" ht="12.75">
      <c r="B140" s="226"/>
      <c r="C140" s="227"/>
      <c r="D140" s="130"/>
      <c r="E140" s="134"/>
      <c r="F140" s="134"/>
      <c r="H140" s="134">
        <v>3108173.2429500003</v>
      </c>
      <c r="I140" s="131"/>
      <c r="J140" s="131">
        <v>39798.6647675</v>
      </c>
      <c r="K140" s="131">
        <v>3068374.5781825003</v>
      </c>
      <c r="M140" s="157">
        <v>140749.219409125</v>
      </c>
      <c r="N140" s="157">
        <v>2927625.3587733754</v>
      </c>
    </row>
    <row r="141" spans="2:11" ht="12.75">
      <c r="B141" s="226"/>
      <c r="C141" s="227"/>
      <c r="D141" s="130"/>
      <c r="E141" s="134"/>
      <c r="F141" s="134"/>
      <c r="H141" s="134"/>
      <c r="I141" s="131"/>
      <c r="J141" s="131"/>
      <c r="K141" s="131"/>
    </row>
    <row r="142" spans="2:11" ht="12.75">
      <c r="B142" s="226"/>
      <c r="C142" s="227">
        <v>29</v>
      </c>
      <c r="D142" s="130"/>
      <c r="E142" s="134"/>
      <c r="F142" s="134"/>
      <c r="H142" s="134"/>
      <c r="I142" s="131"/>
      <c r="J142" s="131"/>
      <c r="K142" s="131"/>
    </row>
    <row r="143" spans="2:11" ht="12.75">
      <c r="B143" s="226"/>
      <c r="C143" s="227"/>
      <c r="D143" s="130"/>
      <c r="E143" s="130"/>
      <c r="F143" s="134"/>
      <c r="G143" s="134"/>
      <c r="H143" s="134"/>
      <c r="I143" s="131"/>
      <c r="J143" s="131"/>
      <c r="K143" s="131"/>
    </row>
    <row r="144" spans="2:11" ht="12.75">
      <c r="B144" s="226"/>
      <c r="C144" s="227"/>
      <c r="D144" s="130"/>
      <c r="E144" s="130"/>
      <c r="F144" s="134"/>
      <c r="G144" s="134"/>
      <c r="H144" s="134"/>
      <c r="I144" s="131"/>
      <c r="J144" s="131"/>
      <c r="K144" s="131"/>
    </row>
    <row r="145" spans="2:12" ht="12.75" hidden="1">
      <c r="B145" s="226"/>
      <c r="C145" s="227"/>
      <c r="D145" s="130"/>
      <c r="E145" s="130"/>
      <c r="F145" s="130"/>
      <c r="G145" s="130"/>
      <c r="H145" s="130"/>
      <c r="I145" s="130"/>
      <c r="J145" s="130"/>
      <c r="K145" s="130"/>
      <c r="L145" s="227"/>
    </row>
    <row r="146" spans="2:13" ht="12.75" hidden="1">
      <c r="B146" s="226"/>
      <c r="C146" s="227"/>
      <c r="D146" s="130"/>
      <c r="E146" s="130"/>
      <c r="F146" s="130"/>
      <c r="G146" s="130"/>
      <c r="H146" s="130"/>
      <c r="I146" s="130"/>
      <c r="J146" s="130"/>
      <c r="K146" s="130"/>
      <c r="L146" s="227"/>
      <c r="M146" s="130"/>
    </row>
    <row r="147" spans="2:13" ht="12.75" hidden="1">
      <c r="B147" s="226"/>
      <c r="C147" s="227">
        <v>34</v>
      </c>
      <c r="D147" s="130"/>
      <c r="E147" s="130">
        <v>3</v>
      </c>
      <c r="F147" s="130" t="s">
        <v>306</v>
      </c>
      <c r="G147" s="130"/>
      <c r="H147" s="130"/>
      <c r="I147" s="130"/>
      <c r="J147" s="130"/>
      <c r="L147" s="130" t="s">
        <v>292</v>
      </c>
      <c r="M147" s="130"/>
    </row>
    <row r="148" spans="2:13" ht="12.75" hidden="1">
      <c r="B148" s="226"/>
      <c r="C148" s="227"/>
      <c r="D148" s="130"/>
      <c r="E148" s="130"/>
      <c r="F148" s="130"/>
      <c r="G148" s="130"/>
      <c r="H148" s="130"/>
      <c r="I148" s="130"/>
      <c r="J148" s="130"/>
      <c r="L148" s="130"/>
      <c r="M148" s="130"/>
    </row>
    <row r="149" spans="2:13" ht="12.75" hidden="1">
      <c r="B149" s="226"/>
      <c r="C149" s="227">
        <v>35</v>
      </c>
      <c r="D149" s="130"/>
      <c r="E149" s="130">
        <v>4</v>
      </c>
      <c r="F149" s="130" t="s">
        <v>307</v>
      </c>
      <c r="G149" s="130"/>
      <c r="H149" s="130"/>
      <c r="I149" s="130"/>
      <c r="J149" s="130"/>
      <c r="L149" s="130" t="s">
        <v>292</v>
      </c>
      <c r="M149" s="130"/>
    </row>
    <row r="150" spans="2:13" ht="12.75" hidden="1">
      <c r="B150" s="226"/>
      <c r="C150" s="227"/>
      <c r="D150" s="130"/>
      <c r="E150" s="130"/>
      <c r="F150" s="130"/>
      <c r="G150" s="130"/>
      <c r="H150" s="130"/>
      <c r="I150" s="130"/>
      <c r="J150" s="130"/>
      <c r="L150" s="130"/>
      <c r="M150" s="130"/>
    </row>
    <row r="151" spans="2:13" ht="15" hidden="1">
      <c r="B151" s="226"/>
      <c r="C151" s="227">
        <v>36</v>
      </c>
      <c r="D151" s="130"/>
      <c r="E151" s="130">
        <v>5</v>
      </c>
      <c r="F151" s="130" t="s">
        <v>308</v>
      </c>
      <c r="G151" s="130"/>
      <c r="H151" s="135"/>
      <c r="I151" s="135"/>
      <c r="J151" s="135"/>
      <c r="L151" s="130" t="s">
        <v>292</v>
      </c>
      <c r="M151" s="130"/>
    </row>
    <row r="152" spans="2:13" ht="15" hidden="1">
      <c r="B152" s="226"/>
      <c r="C152" s="227"/>
      <c r="D152" s="130"/>
      <c r="E152" s="130"/>
      <c r="F152" s="130"/>
      <c r="G152" s="130"/>
      <c r="H152" s="135"/>
      <c r="I152" s="135"/>
      <c r="J152" s="135"/>
      <c r="L152" s="130"/>
      <c r="M152" s="130"/>
    </row>
    <row r="153" spans="2:13" ht="15" hidden="1">
      <c r="B153" s="226"/>
      <c r="C153" s="227">
        <v>37</v>
      </c>
      <c r="D153" s="130"/>
      <c r="E153" s="130">
        <v>6</v>
      </c>
      <c r="F153" s="130" t="s">
        <v>309</v>
      </c>
      <c r="G153" s="135"/>
      <c r="H153" s="135"/>
      <c r="I153" s="135"/>
      <c r="J153" s="135"/>
      <c r="L153" s="130" t="s">
        <v>292</v>
      </c>
      <c r="M153" s="130"/>
    </row>
    <row r="154" spans="2:13" ht="15" hidden="1">
      <c r="B154" s="226"/>
      <c r="C154" s="227"/>
      <c r="D154" s="130"/>
      <c r="E154" s="130"/>
      <c r="F154" s="130"/>
      <c r="G154" s="135"/>
      <c r="H154" s="135"/>
      <c r="I154" s="135"/>
      <c r="J154" s="135"/>
      <c r="K154" s="130"/>
      <c r="L154" s="227"/>
      <c r="M154" s="130"/>
    </row>
    <row r="155" spans="2:13" ht="12.75" hidden="1">
      <c r="B155" s="226"/>
      <c r="C155" s="227"/>
      <c r="D155" s="130"/>
      <c r="E155" s="227" t="s">
        <v>25</v>
      </c>
      <c r="F155" s="231" t="s">
        <v>310</v>
      </c>
      <c r="G155" s="231"/>
      <c r="H155" s="229"/>
      <c r="I155" s="229"/>
      <c r="J155" s="229"/>
      <c r="K155" s="130"/>
      <c r="L155" s="227"/>
      <c r="M155" s="130"/>
    </row>
    <row r="156" spans="2:13" ht="12.75" hidden="1">
      <c r="B156" s="226"/>
      <c r="C156" s="227"/>
      <c r="D156" s="130"/>
      <c r="E156" s="227"/>
      <c r="F156" s="231"/>
      <c r="G156" s="231"/>
      <c r="H156" s="229"/>
      <c r="I156" s="229"/>
      <c r="J156" s="229"/>
      <c r="K156" s="130"/>
      <c r="L156" s="227"/>
      <c r="M156" s="130"/>
    </row>
    <row r="157" spans="2:13" ht="12.75" hidden="1">
      <c r="B157" s="226"/>
      <c r="C157" s="227">
        <v>40</v>
      </c>
      <c r="D157" s="130"/>
      <c r="E157" s="230">
        <v>1</v>
      </c>
      <c r="F157" s="257" t="s">
        <v>311</v>
      </c>
      <c r="G157" s="231"/>
      <c r="H157" s="130"/>
      <c r="I157" s="130"/>
      <c r="J157" s="130"/>
      <c r="K157" s="130"/>
      <c r="L157" s="130" t="s">
        <v>292</v>
      </c>
      <c r="M157" s="130"/>
    </row>
    <row r="158" spans="2:13" ht="12.75" hidden="1">
      <c r="B158" s="226"/>
      <c r="C158" s="227"/>
      <c r="D158" s="130"/>
      <c r="E158" s="230"/>
      <c r="F158" s="257"/>
      <c r="G158" s="231"/>
      <c r="H158" s="130"/>
      <c r="I158" s="130"/>
      <c r="J158" s="130"/>
      <c r="K158" s="130"/>
      <c r="L158" s="130"/>
      <c r="M158" s="130"/>
    </row>
    <row r="159" spans="2:13" ht="12.75" hidden="1">
      <c r="B159" s="226"/>
      <c r="C159" s="227">
        <v>41</v>
      </c>
      <c r="D159" s="130"/>
      <c r="E159" s="230">
        <v>2</v>
      </c>
      <c r="F159" s="257" t="s">
        <v>312</v>
      </c>
      <c r="G159" s="231"/>
      <c r="H159" s="130"/>
      <c r="I159" s="130"/>
      <c r="J159" s="130"/>
      <c r="K159" s="130"/>
      <c r="L159" s="130" t="s">
        <v>292</v>
      </c>
      <c r="M159" s="130"/>
    </row>
    <row r="160" spans="2:13" ht="12.75">
      <c r="B160" s="226"/>
      <c r="C160" s="227">
        <v>42</v>
      </c>
      <c r="D160" s="130"/>
      <c r="E160" s="230" t="s">
        <v>277</v>
      </c>
      <c r="F160" s="73" t="s">
        <v>313</v>
      </c>
      <c r="G160" s="130"/>
      <c r="H160" s="130"/>
      <c r="I160" s="130"/>
      <c r="J160" s="130"/>
      <c r="K160" s="130"/>
      <c r="L160" s="130" t="s">
        <v>292</v>
      </c>
      <c r="M160" s="130">
        <f>'PASIVI '!E8</f>
        <v>1000000</v>
      </c>
    </row>
    <row r="161" spans="2:13" ht="12.75" hidden="1">
      <c r="B161" s="226"/>
      <c r="C161" s="227"/>
      <c r="D161" s="130"/>
      <c r="E161" s="230"/>
      <c r="F161" s="73"/>
      <c r="G161" s="130"/>
      <c r="H161" s="130"/>
      <c r="I161" s="130"/>
      <c r="J161" s="130"/>
      <c r="K161" s="130"/>
      <c r="L161" s="130"/>
      <c r="M161" s="130"/>
    </row>
    <row r="162" spans="2:13" ht="12.75" hidden="1">
      <c r="B162" s="226"/>
      <c r="C162" s="227">
        <v>43</v>
      </c>
      <c r="D162" s="130"/>
      <c r="E162" s="230" t="s">
        <v>277</v>
      </c>
      <c r="F162" s="73" t="s">
        <v>314</v>
      </c>
      <c r="G162" s="130"/>
      <c r="H162" s="130"/>
      <c r="I162" s="130"/>
      <c r="J162" s="130"/>
      <c r="K162" s="130"/>
      <c r="L162" s="130" t="s">
        <v>292</v>
      </c>
      <c r="M162" s="130"/>
    </row>
    <row r="163" spans="2:13" ht="12.75" hidden="1">
      <c r="B163" s="226"/>
      <c r="C163" s="227"/>
      <c r="D163" s="130"/>
      <c r="E163" s="230"/>
      <c r="F163" s="73"/>
      <c r="G163" s="130"/>
      <c r="H163" s="130"/>
      <c r="I163" s="130"/>
      <c r="J163" s="130"/>
      <c r="K163" s="130"/>
      <c r="L163" s="130"/>
      <c r="M163" s="130"/>
    </row>
    <row r="164" spans="2:13" ht="12.75" hidden="1">
      <c r="B164" s="226"/>
      <c r="C164" s="227">
        <v>44</v>
      </c>
      <c r="D164" s="130"/>
      <c r="E164" s="230">
        <v>3</v>
      </c>
      <c r="F164" s="257" t="s">
        <v>315</v>
      </c>
      <c r="G164" s="231"/>
      <c r="H164" s="130"/>
      <c r="I164" s="130"/>
      <c r="J164" s="130"/>
      <c r="K164" s="130"/>
      <c r="L164" s="130" t="s">
        <v>292</v>
      </c>
      <c r="M164" s="130"/>
    </row>
    <row r="165" spans="2:13" ht="12.75" hidden="1">
      <c r="B165" s="226"/>
      <c r="C165" s="227"/>
      <c r="D165" s="130"/>
      <c r="E165" s="230"/>
      <c r="F165" s="257"/>
      <c r="G165" s="231"/>
      <c r="H165" s="130"/>
      <c r="I165" s="130"/>
      <c r="J165" s="130"/>
      <c r="K165" s="130"/>
      <c r="L165" s="130"/>
      <c r="M165" s="130"/>
    </row>
    <row r="166" spans="2:12" ht="12.75">
      <c r="B166" s="226"/>
      <c r="C166" s="227">
        <v>45</v>
      </c>
      <c r="D166" s="130"/>
      <c r="E166" s="73" t="s">
        <v>316</v>
      </c>
      <c r="F166" s="130"/>
      <c r="G166" s="130"/>
      <c r="H166" s="130" t="s">
        <v>500</v>
      </c>
      <c r="I166" s="130"/>
      <c r="J166" s="130"/>
      <c r="K166" s="130"/>
      <c r="L166" s="130"/>
    </row>
    <row r="167" spans="2:13" ht="12.75">
      <c r="B167" s="226"/>
      <c r="C167" s="227"/>
      <c r="D167" s="130" t="s">
        <v>503</v>
      </c>
      <c r="E167" s="73" t="s">
        <v>454</v>
      </c>
      <c r="F167" s="130" t="s">
        <v>501</v>
      </c>
      <c r="G167" s="130" t="s">
        <v>502</v>
      </c>
      <c r="H167" s="130"/>
      <c r="K167" s="130" t="s">
        <v>650</v>
      </c>
      <c r="L167" s="130" t="s">
        <v>651</v>
      </c>
      <c r="M167" s="130"/>
    </row>
    <row r="168" spans="2:13" ht="12.75">
      <c r="B168" s="226" t="s">
        <v>358</v>
      </c>
      <c r="C168" s="227"/>
      <c r="D168" s="130">
        <v>726972</v>
      </c>
      <c r="E168" s="73"/>
      <c r="F168" s="148">
        <v>70000</v>
      </c>
      <c r="G168" s="148"/>
      <c r="H168" s="158">
        <v>656972</v>
      </c>
      <c r="K168" s="148"/>
      <c r="L168" s="158"/>
      <c r="M168" s="158">
        <v>656972</v>
      </c>
    </row>
    <row r="169" spans="2:13" ht="12.75">
      <c r="B169" s="226" t="s">
        <v>356</v>
      </c>
      <c r="C169" s="227"/>
      <c r="D169" s="130">
        <v>2027860.35</v>
      </c>
      <c r="F169" s="148"/>
      <c r="G169" s="148"/>
      <c r="H169" s="148">
        <v>2027860.35</v>
      </c>
      <c r="K169" s="148"/>
      <c r="L169" s="148"/>
      <c r="M169" s="148">
        <v>2027860.35</v>
      </c>
    </row>
    <row r="170" spans="2:13" ht="12.75">
      <c r="B170" s="226" t="s">
        <v>359</v>
      </c>
      <c r="C170" s="227"/>
      <c r="D170" s="130">
        <v>2284506</v>
      </c>
      <c r="E170" s="148"/>
      <c r="F170" s="148"/>
      <c r="G170" s="148"/>
      <c r="H170" s="158">
        <v>2284506</v>
      </c>
      <c r="K170" s="158"/>
      <c r="L170" s="158"/>
      <c r="M170" s="148">
        <v>2284506</v>
      </c>
    </row>
    <row r="171" spans="2:13" ht="12.75">
      <c r="B171" s="226" t="s">
        <v>360</v>
      </c>
      <c r="C171" s="227"/>
      <c r="D171" s="130">
        <v>2388023</v>
      </c>
      <c r="E171" s="148"/>
      <c r="F171" s="148"/>
      <c r="G171" s="148"/>
      <c r="H171" s="158">
        <v>2388023</v>
      </c>
      <c r="K171" s="158"/>
      <c r="L171" s="158"/>
      <c r="M171" s="148">
        <v>2388023</v>
      </c>
    </row>
    <row r="172" spans="2:13" ht="12.75">
      <c r="B172" s="226"/>
      <c r="C172" s="227"/>
      <c r="D172" s="130">
        <v>0</v>
      </c>
      <c r="E172" s="148"/>
      <c r="F172" s="148"/>
      <c r="G172" s="148"/>
      <c r="H172" s="158">
        <v>0</v>
      </c>
      <c r="K172" s="158"/>
      <c r="L172" s="158"/>
      <c r="M172" s="148">
        <v>0</v>
      </c>
    </row>
    <row r="173" spans="2:13" ht="12.75">
      <c r="B173" s="226" t="s">
        <v>380</v>
      </c>
      <c r="C173" s="227"/>
      <c r="D173" s="130">
        <v>-0.07999999995809048</v>
      </c>
      <c r="E173" s="148"/>
      <c r="F173" s="148"/>
      <c r="G173" s="148"/>
      <c r="H173" s="158">
        <v>-0.07999999995809048</v>
      </c>
      <c r="K173" s="158"/>
      <c r="L173" s="158"/>
      <c r="M173" s="148">
        <v>-0.07999999995809048</v>
      </c>
    </row>
    <row r="174" spans="2:13" ht="12.75">
      <c r="B174" s="226" t="s">
        <v>480</v>
      </c>
      <c r="C174" s="227"/>
      <c r="D174" s="130">
        <v>0.1222999996971339</v>
      </c>
      <c r="E174" s="148">
        <v>4437357.4</v>
      </c>
      <c r="F174" s="148">
        <v>4542692</v>
      </c>
      <c r="G174" s="148">
        <v>-105334</v>
      </c>
      <c r="H174" s="158">
        <v>-0.47769999969750643</v>
      </c>
      <c r="K174" s="158"/>
      <c r="L174" s="158"/>
      <c r="M174" s="148">
        <v>-0.47769999969750643</v>
      </c>
    </row>
    <row r="175" spans="2:13" ht="12.75">
      <c r="B175" s="226" t="s">
        <v>381</v>
      </c>
      <c r="C175" s="227"/>
      <c r="D175" s="130">
        <v>371876.26</v>
      </c>
      <c r="E175" s="148">
        <v>409052</v>
      </c>
      <c r="F175" s="148"/>
      <c r="G175" s="148">
        <v>780928</v>
      </c>
      <c r="H175" s="158">
        <v>0.2600000000093132</v>
      </c>
      <c r="K175" s="158"/>
      <c r="L175" s="158"/>
      <c r="M175" s="148">
        <v>0.2600000000093132</v>
      </c>
    </row>
    <row r="176" spans="2:13" ht="12.75">
      <c r="B176" s="226" t="s">
        <v>357</v>
      </c>
      <c r="C176" s="227"/>
      <c r="D176" s="130">
        <v>3537910.2091</v>
      </c>
      <c r="E176" s="148">
        <v>3786568.8</v>
      </c>
      <c r="F176" s="148">
        <v>3876180</v>
      </c>
      <c r="G176" s="148"/>
      <c r="H176" s="158">
        <v>3448299.0090999994</v>
      </c>
      <c r="K176" s="158"/>
      <c r="L176" s="158"/>
      <c r="M176" s="148">
        <v>3448299.0090999994</v>
      </c>
    </row>
    <row r="177" spans="2:13" ht="12.75">
      <c r="B177" s="226" t="s">
        <v>496</v>
      </c>
      <c r="C177" s="227"/>
      <c r="D177" s="130">
        <v>0</v>
      </c>
      <c r="E177" s="148">
        <v>163800</v>
      </c>
      <c r="F177" s="158"/>
      <c r="G177" s="148">
        <v>163800</v>
      </c>
      <c r="H177" s="158">
        <v>0</v>
      </c>
      <c r="K177" s="158"/>
      <c r="L177" s="158"/>
      <c r="M177" s="148">
        <v>0</v>
      </c>
    </row>
    <row r="178" spans="2:13" ht="12.75">
      <c r="B178" s="226" t="s">
        <v>497</v>
      </c>
      <c r="C178" s="227"/>
      <c r="D178" s="130">
        <v>0.5999999998603016</v>
      </c>
      <c r="E178" s="148"/>
      <c r="F178" s="158"/>
      <c r="G178" s="148"/>
      <c r="H178" s="158">
        <v>0.5999999998603016</v>
      </c>
      <c r="K178" s="158"/>
      <c r="L178" s="158"/>
      <c r="M178" s="148">
        <v>0.5999999998603016</v>
      </c>
    </row>
    <row r="179" spans="2:13" ht="12.75">
      <c r="B179" s="226" t="s">
        <v>498</v>
      </c>
      <c r="C179" s="227"/>
      <c r="D179" s="130">
        <v>-0.08620000001974404</v>
      </c>
      <c r="E179" s="158"/>
      <c r="F179" s="158"/>
      <c r="G179" s="148"/>
      <c r="H179" s="158">
        <v>-0.08620000001974404</v>
      </c>
      <c r="K179" s="158"/>
      <c r="L179" s="158"/>
      <c r="M179" s="148">
        <v>-0.08620000001974404</v>
      </c>
    </row>
    <row r="180" spans="2:13" ht="12.75">
      <c r="B180" s="226" t="s">
        <v>499</v>
      </c>
      <c r="C180" s="227"/>
      <c r="D180" s="130">
        <v>-0.20849999983329326</v>
      </c>
      <c r="E180" s="158">
        <v>286020</v>
      </c>
      <c r="F180" s="158"/>
      <c r="G180" s="158">
        <v>286020</v>
      </c>
      <c r="H180" s="158">
        <v>-0.20849999983329326</v>
      </c>
      <c r="K180" s="158"/>
      <c r="L180" s="158"/>
      <c r="M180" s="148">
        <v>-0.20849999983329326</v>
      </c>
    </row>
    <row r="181" spans="2:13" ht="12.75">
      <c r="B181" s="226" t="s">
        <v>529</v>
      </c>
      <c r="C181" s="227"/>
      <c r="D181" s="130"/>
      <c r="E181" s="158">
        <v>226940</v>
      </c>
      <c r="F181" s="131">
        <v>227920</v>
      </c>
      <c r="G181" s="131">
        <v>-980</v>
      </c>
      <c r="H181" s="158">
        <v>0</v>
      </c>
      <c r="K181" s="158"/>
      <c r="L181" s="158"/>
      <c r="M181" s="148">
        <v>0</v>
      </c>
    </row>
    <row r="182" spans="2:13" ht="12.75">
      <c r="B182" s="226" t="s">
        <v>530</v>
      </c>
      <c r="C182" s="227"/>
      <c r="D182" s="130"/>
      <c r="E182" s="158">
        <v>285810</v>
      </c>
      <c r="F182" s="131"/>
      <c r="G182" s="131">
        <v>285810</v>
      </c>
      <c r="H182" s="158">
        <v>0</v>
      </c>
      <c r="K182" s="158"/>
      <c r="L182" s="158"/>
      <c r="M182" s="148">
        <v>0</v>
      </c>
    </row>
    <row r="183" spans="2:13" ht="12.75">
      <c r="B183" s="226" t="s">
        <v>478</v>
      </c>
      <c r="C183" s="227"/>
      <c r="D183" s="130"/>
      <c r="E183" s="73">
        <v>496104</v>
      </c>
      <c r="F183" s="131"/>
      <c r="G183" s="131">
        <v>496104</v>
      </c>
      <c r="H183" s="158">
        <v>0</v>
      </c>
      <c r="K183" s="158"/>
      <c r="L183" s="158"/>
      <c r="M183" s="148">
        <v>0</v>
      </c>
    </row>
    <row r="184" spans="2:13" ht="12.75">
      <c r="B184" s="226" t="s">
        <v>652</v>
      </c>
      <c r="C184" s="227"/>
      <c r="D184" s="130"/>
      <c r="E184" s="73"/>
      <c r="F184" s="131"/>
      <c r="G184" s="131"/>
      <c r="H184" s="270"/>
      <c r="K184" s="270">
        <v>160254</v>
      </c>
      <c r="L184" s="270"/>
      <c r="M184" s="271">
        <v>160254</v>
      </c>
    </row>
    <row r="185" spans="2:13" ht="12.75">
      <c r="B185" s="226" t="s">
        <v>653</v>
      </c>
      <c r="C185" s="227"/>
      <c r="D185" s="130"/>
      <c r="E185" s="73"/>
      <c r="F185" s="131"/>
      <c r="G185" s="131"/>
      <c r="H185" s="262"/>
      <c r="K185" s="262">
        <v>8642045.035799999</v>
      </c>
      <c r="L185" s="262">
        <v>6745620</v>
      </c>
      <c r="M185" s="262">
        <v>1896425.0357999988</v>
      </c>
    </row>
    <row r="186" spans="2:13" ht="12.75">
      <c r="B186" s="226"/>
      <c r="C186" s="227"/>
      <c r="D186" s="130"/>
      <c r="E186" s="230"/>
      <c r="F186" s="73"/>
      <c r="G186" s="131"/>
      <c r="H186" s="131">
        <v>10805660.3667</v>
      </c>
      <c r="K186" s="157">
        <v>8802299.035799999</v>
      </c>
      <c r="L186" s="157">
        <v>6745620</v>
      </c>
      <c r="M186" s="157">
        <v>12862339.402499998</v>
      </c>
    </row>
    <row r="187" spans="2:13" ht="12.75">
      <c r="B187" s="226"/>
      <c r="C187" s="227"/>
      <c r="D187" s="130"/>
      <c r="E187" s="230"/>
      <c r="M187" s="130"/>
    </row>
    <row r="188" spans="2:13" ht="14.25">
      <c r="B188" s="226"/>
      <c r="C188" s="227">
        <v>47</v>
      </c>
      <c r="D188" s="130"/>
      <c r="E188" s="230" t="s">
        <v>277</v>
      </c>
      <c r="F188" s="73" t="s">
        <v>317</v>
      </c>
      <c r="G188" s="130"/>
      <c r="M188" s="139">
        <f>'PASIVI '!E15</f>
        <v>19557.9</v>
      </c>
    </row>
    <row r="189" spans="2:13" ht="12.75">
      <c r="B189" s="226"/>
      <c r="C189" s="227"/>
      <c r="D189" s="130"/>
      <c r="E189" s="230"/>
      <c r="F189" s="73"/>
      <c r="G189" s="130"/>
      <c r="H189" s="130"/>
      <c r="I189" s="130"/>
      <c r="J189" s="130"/>
      <c r="K189" s="130"/>
      <c r="L189" s="130"/>
      <c r="M189" s="130"/>
    </row>
    <row r="190" spans="2:13" ht="14.25">
      <c r="B190" s="226"/>
      <c r="C190" s="227">
        <v>48</v>
      </c>
      <c r="D190" s="130"/>
      <c r="E190" s="230" t="s">
        <v>277</v>
      </c>
      <c r="F190" s="73" t="s">
        <v>318</v>
      </c>
      <c r="G190" s="130"/>
      <c r="H190" s="130"/>
      <c r="I190" s="130"/>
      <c r="J190" s="130"/>
      <c r="K190" s="130"/>
      <c r="L190" s="130" t="s">
        <v>268</v>
      </c>
      <c r="M190" s="139">
        <f>'PASIVI '!E16</f>
        <v>0</v>
      </c>
    </row>
    <row r="191" spans="2:13" ht="12.75" hidden="1">
      <c r="B191" s="226"/>
      <c r="C191" s="227"/>
      <c r="D191" s="130"/>
      <c r="E191" s="230"/>
      <c r="F191" s="73"/>
      <c r="G191" s="130"/>
      <c r="H191" s="130"/>
      <c r="I191" s="130"/>
      <c r="J191" s="130"/>
      <c r="K191" s="130"/>
      <c r="L191" s="130"/>
      <c r="M191" s="130"/>
    </row>
    <row r="192" spans="2:13" ht="12.75" hidden="1">
      <c r="B192" s="226"/>
      <c r="C192" s="227">
        <v>49</v>
      </c>
      <c r="D192" s="130"/>
      <c r="E192" s="230" t="s">
        <v>277</v>
      </c>
      <c r="F192" s="73" t="s">
        <v>319</v>
      </c>
      <c r="G192" s="130"/>
      <c r="H192" s="130"/>
      <c r="I192" s="130"/>
      <c r="J192" s="130"/>
      <c r="K192" s="130"/>
      <c r="L192" s="130" t="s">
        <v>292</v>
      </c>
      <c r="M192" s="130"/>
    </row>
    <row r="193" spans="2:13" ht="12.75" hidden="1">
      <c r="B193" s="226"/>
      <c r="C193" s="227"/>
      <c r="D193" s="130"/>
      <c r="E193" s="230"/>
      <c r="F193" s="73"/>
      <c r="G193" s="130"/>
      <c r="H193" s="130"/>
      <c r="I193" s="130"/>
      <c r="J193" s="130"/>
      <c r="K193" s="130"/>
      <c r="L193" s="130"/>
      <c r="M193" s="130"/>
    </row>
    <row r="194" spans="2:13" ht="12.75" hidden="1">
      <c r="B194" s="226"/>
      <c r="C194" s="227">
        <v>50</v>
      </c>
      <c r="D194" s="130"/>
      <c r="E194" s="230" t="s">
        <v>277</v>
      </c>
      <c r="F194" s="73" t="s">
        <v>320</v>
      </c>
      <c r="G194" s="130"/>
      <c r="H194" s="130"/>
      <c r="I194" s="130"/>
      <c r="J194" s="130"/>
      <c r="K194" s="130"/>
      <c r="L194" s="130" t="s">
        <v>268</v>
      </c>
      <c r="M194" s="130"/>
    </row>
    <row r="195" spans="2:13" ht="12.75" hidden="1">
      <c r="B195" s="226"/>
      <c r="C195" s="227"/>
      <c r="D195" s="130"/>
      <c r="E195" s="230"/>
      <c r="F195" s="73"/>
      <c r="G195" s="130"/>
      <c r="H195" s="130"/>
      <c r="I195" s="130"/>
      <c r="J195" s="130"/>
      <c r="K195" s="130"/>
      <c r="L195" s="130"/>
      <c r="M195" s="130"/>
    </row>
    <row r="196" spans="2:13" ht="12.75" hidden="1">
      <c r="B196" s="226"/>
      <c r="C196" s="227">
        <v>51</v>
      </c>
      <c r="D196" s="130"/>
      <c r="E196" s="230" t="s">
        <v>277</v>
      </c>
      <c r="F196" s="73" t="s">
        <v>321</v>
      </c>
      <c r="G196" s="130"/>
      <c r="H196" s="130"/>
      <c r="I196" s="130"/>
      <c r="J196" s="130"/>
      <c r="K196" s="130"/>
      <c r="L196" s="130" t="s">
        <v>292</v>
      </c>
      <c r="M196" s="130"/>
    </row>
    <row r="197" spans="2:13" ht="12.75" hidden="1">
      <c r="B197" s="226"/>
      <c r="C197" s="227"/>
      <c r="D197" s="130"/>
      <c r="E197" s="230"/>
      <c r="F197" s="73"/>
      <c r="G197" s="130"/>
      <c r="H197" s="130"/>
      <c r="I197" s="130"/>
      <c r="J197" s="130"/>
      <c r="K197" s="130"/>
      <c r="L197" s="130"/>
      <c r="M197" s="130"/>
    </row>
    <row r="198" spans="2:13" ht="12.75" hidden="1">
      <c r="B198" s="226"/>
      <c r="C198" s="227">
        <v>52</v>
      </c>
      <c r="D198" s="130"/>
      <c r="E198" s="230" t="s">
        <v>277</v>
      </c>
      <c r="F198" s="73" t="s">
        <v>291</v>
      </c>
      <c r="G198" s="130"/>
      <c r="H198" s="130"/>
      <c r="I198" s="130"/>
      <c r="J198" s="130"/>
      <c r="K198" s="130"/>
      <c r="L198" s="130" t="s">
        <v>292</v>
      </c>
      <c r="M198" s="130"/>
    </row>
    <row r="199" spans="2:13" ht="12.75" hidden="1">
      <c r="B199" s="226"/>
      <c r="C199" s="227"/>
      <c r="D199" s="130"/>
      <c r="E199" s="230"/>
      <c r="F199" s="73"/>
      <c r="G199" s="130"/>
      <c r="H199" s="130"/>
      <c r="I199" s="130"/>
      <c r="J199" s="130"/>
      <c r="K199" s="130"/>
      <c r="L199" s="130"/>
      <c r="M199" s="130"/>
    </row>
    <row r="200" spans="2:13" ht="12.75" hidden="1">
      <c r="B200" s="226"/>
      <c r="C200" s="227">
        <v>53</v>
      </c>
      <c r="D200" s="130"/>
      <c r="E200" s="230" t="s">
        <v>277</v>
      </c>
      <c r="F200" s="73" t="s">
        <v>322</v>
      </c>
      <c r="G200" s="130"/>
      <c r="H200" s="130"/>
      <c r="I200" s="130"/>
      <c r="J200" s="130"/>
      <c r="K200" s="130"/>
      <c r="L200" s="130" t="s">
        <v>292</v>
      </c>
      <c r="M200" s="130"/>
    </row>
    <row r="201" spans="2:13" ht="12.75" hidden="1">
      <c r="B201" s="226"/>
      <c r="C201" s="227"/>
      <c r="D201" s="130"/>
      <c r="E201" s="230"/>
      <c r="F201" s="73"/>
      <c r="G201" s="130"/>
      <c r="H201" s="130"/>
      <c r="I201" s="130"/>
      <c r="J201" s="130"/>
      <c r="K201" s="130"/>
      <c r="L201" s="130"/>
      <c r="M201" s="130"/>
    </row>
    <row r="202" spans="2:13" ht="12.75" hidden="1">
      <c r="B202" s="226"/>
      <c r="C202" s="227">
        <v>54</v>
      </c>
      <c r="D202" s="130"/>
      <c r="E202" s="230" t="s">
        <v>277</v>
      </c>
      <c r="F202" s="73" t="s">
        <v>323</v>
      </c>
      <c r="G202" s="130"/>
      <c r="H202" s="130"/>
      <c r="I202" s="130"/>
      <c r="J202" s="130"/>
      <c r="K202" s="130"/>
      <c r="L202" s="130" t="s">
        <v>292</v>
      </c>
      <c r="M202" s="130"/>
    </row>
    <row r="203" spans="2:13" ht="12.75" hidden="1">
      <c r="B203" s="226"/>
      <c r="C203" s="227"/>
      <c r="D203" s="130"/>
      <c r="E203" s="230"/>
      <c r="F203" s="73"/>
      <c r="G203" s="130"/>
      <c r="H203" s="130"/>
      <c r="I203" s="130"/>
      <c r="J203" s="130"/>
      <c r="K203" s="130"/>
      <c r="L203" s="130"/>
      <c r="M203" s="130"/>
    </row>
    <row r="204" spans="2:13" ht="12.75" hidden="1">
      <c r="B204" s="226"/>
      <c r="C204" s="227">
        <v>55</v>
      </c>
      <c r="D204" s="130"/>
      <c r="E204" s="230">
        <v>4</v>
      </c>
      <c r="F204" s="257" t="s">
        <v>324</v>
      </c>
      <c r="G204" s="231"/>
      <c r="H204" s="130"/>
      <c r="I204" s="130"/>
      <c r="J204" s="130"/>
      <c r="K204" s="130"/>
      <c r="L204" s="130" t="s">
        <v>292</v>
      </c>
      <c r="M204" s="130"/>
    </row>
    <row r="205" spans="2:13" ht="12.75" hidden="1">
      <c r="B205" s="226"/>
      <c r="C205" s="227"/>
      <c r="D205" s="130"/>
      <c r="E205" s="230"/>
      <c r="F205" s="257"/>
      <c r="G205" s="231"/>
      <c r="H205" s="130"/>
      <c r="I205" s="130"/>
      <c r="J205" s="130"/>
      <c r="K205" s="130"/>
      <c r="L205" s="130"/>
      <c r="M205" s="130"/>
    </row>
    <row r="206" spans="2:13" ht="12.75" hidden="1">
      <c r="B206" s="226"/>
      <c r="C206" s="227">
        <v>56</v>
      </c>
      <c r="D206" s="130"/>
      <c r="E206" s="230">
        <v>5</v>
      </c>
      <c r="F206" s="257" t="s">
        <v>325</v>
      </c>
      <c r="G206" s="231"/>
      <c r="H206" s="130"/>
      <c r="I206" s="130"/>
      <c r="J206" s="130"/>
      <c r="K206" s="130"/>
      <c r="L206" s="130" t="s">
        <v>292</v>
      </c>
      <c r="M206" s="130"/>
    </row>
    <row r="207" spans="2:13" ht="12.75" hidden="1">
      <c r="B207" s="226"/>
      <c r="C207" s="227"/>
      <c r="D207" s="130"/>
      <c r="E207" s="230"/>
      <c r="F207" s="257"/>
      <c r="G207" s="231"/>
      <c r="H207" s="130"/>
      <c r="I207" s="130"/>
      <c r="J207" s="130"/>
      <c r="K207" s="130"/>
      <c r="L207" s="130"/>
      <c r="M207" s="130"/>
    </row>
    <row r="208" spans="2:13" ht="12.75" hidden="1">
      <c r="B208" s="226"/>
      <c r="C208" s="227"/>
      <c r="D208" s="130"/>
      <c r="E208" s="130" t="s">
        <v>45</v>
      </c>
      <c r="F208" s="231" t="s">
        <v>326</v>
      </c>
      <c r="G208" s="231"/>
      <c r="H208" s="130"/>
      <c r="I208" s="130"/>
      <c r="J208" s="130"/>
      <c r="K208" s="130"/>
      <c r="L208" s="130" t="s">
        <v>292</v>
      </c>
      <c r="M208" s="130"/>
    </row>
    <row r="209" spans="2:13" ht="12.75" hidden="1">
      <c r="B209" s="226"/>
      <c r="C209" s="227"/>
      <c r="D209" s="130"/>
      <c r="E209" s="130"/>
      <c r="F209" s="231"/>
      <c r="G209" s="231"/>
      <c r="H209" s="130"/>
      <c r="I209" s="130"/>
      <c r="J209" s="130"/>
      <c r="K209" s="130"/>
      <c r="L209" s="130"/>
      <c r="M209" s="130"/>
    </row>
    <row r="210" spans="2:13" ht="12.75" hidden="1">
      <c r="B210" s="226"/>
      <c r="C210" s="227">
        <v>58</v>
      </c>
      <c r="D210" s="130"/>
      <c r="E210" s="230">
        <v>1</v>
      </c>
      <c r="F210" s="257" t="s">
        <v>327</v>
      </c>
      <c r="G210" s="231"/>
      <c r="H210" s="130"/>
      <c r="I210" s="130"/>
      <c r="J210" s="130"/>
      <c r="K210" s="130"/>
      <c r="L210" s="130" t="s">
        <v>292</v>
      </c>
      <c r="M210" s="130"/>
    </row>
    <row r="211" spans="2:13" ht="12.75" hidden="1">
      <c r="B211" s="226"/>
      <c r="C211" s="227"/>
      <c r="D211" s="130"/>
      <c r="E211" s="230"/>
      <c r="F211" s="257"/>
      <c r="G211" s="231"/>
      <c r="H211" s="130"/>
      <c r="I211" s="130"/>
      <c r="J211" s="130"/>
      <c r="K211" s="130"/>
      <c r="L211" s="130"/>
      <c r="M211" s="130"/>
    </row>
    <row r="212" spans="2:13" ht="12.75" hidden="1">
      <c r="B212" s="226"/>
      <c r="C212" s="227">
        <v>59</v>
      </c>
      <c r="D212" s="130"/>
      <c r="E212" s="230" t="s">
        <v>277</v>
      </c>
      <c r="F212" s="73" t="s">
        <v>328</v>
      </c>
      <c r="G212" s="130"/>
      <c r="H212" s="130"/>
      <c r="I212" s="130"/>
      <c r="J212" s="130"/>
      <c r="K212" s="130"/>
      <c r="L212" s="130" t="s">
        <v>292</v>
      </c>
      <c r="M212" s="130"/>
    </row>
    <row r="213" spans="2:13" ht="12.75" hidden="1">
      <c r="B213" s="226"/>
      <c r="C213" s="227"/>
      <c r="D213" s="130"/>
      <c r="E213" s="230"/>
      <c r="F213" s="73"/>
      <c r="G213" s="130"/>
      <c r="H213" s="130"/>
      <c r="I213" s="130"/>
      <c r="J213" s="130"/>
      <c r="K213" s="130"/>
      <c r="L213" s="130"/>
      <c r="M213" s="130"/>
    </row>
    <row r="214" spans="2:13" ht="12.75" hidden="1">
      <c r="B214" s="226"/>
      <c r="C214" s="227">
        <v>60</v>
      </c>
      <c r="D214" s="130"/>
      <c r="E214" s="230" t="s">
        <v>277</v>
      </c>
      <c r="F214" s="73" t="s">
        <v>329</v>
      </c>
      <c r="G214" s="130"/>
      <c r="H214" s="130"/>
      <c r="I214" s="130"/>
      <c r="J214" s="130"/>
      <c r="K214" s="130"/>
      <c r="L214" s="130" t="s">
        <v>292</v>
      </c>
      <c r="M214" s="130"/>
    </row>
    <row r="215" spans="2:13" ht="12.75" hidden="1">
      <c r="B215" s="226"/>
      <c r="C215" s="227"/>
      <c r="D215" s="130"/>
      <c r="E215" s="230"/>
      <c r="F215" s="73"/>
      <c r="G215" s="130"/>
      <c r="H215" s="130"/>
      <c r="I215" s="130"/>
      <c r="J215" s="130"/>
      <c r="K215" s="130"/>
      <c r="L215" s="130"/>
      <c r="M215" s="130"/>
    </row>
    <row r="216" spans="2:13" ht="12.75" hidden="1">
      <c r="B216" s="226"/>
      <c r="C216" s="227">
        <v>61</v>
      </c>
      <c r="D216" s="130"/>
      <c r="E216" s="230">
        <v>2</v>
      </c>
      <c r="F216" s="257" t="s">
        <v>330</v>
      </c>
      <c r="G216" s="231"/>
      <c r="H216" s="130"/>
      <c r="I216" s="130"/>
      <c r="J216" s="130"/>
      <c r="K216" s="130"/>
      <c r="L216" s="130" t="s">
        <v>292</v>
      </c>
      <c r="M216" s="130"/>
    </row>
    <row r="217" spans="2:13" ht="12.75" hidden="1">
      <c r="B217" s="226"/>
      <c r="C217" s="227"/>
      <c r="D217" s="130"/>
      <c r="E217" s="230"/>
      <c r="F217" s="257"/>
      <c r="G217" s="231"/>
      <c r="H217" s="130"/>
      <c r="I217" s="130"/>
      <c r="J217" s="130"/>
      <c r="K217" s="130"/>
      <c r="L217" s="130"/>
      <c r="M217" s="130"/>
    </row>
    <row r="218" spans="2:13" ht="12.75" hidden="1">
      <c r="B218" s="226"/>
      <c r="C218" s="227">
        <v>62</v>
      </c>
      <c r="D218" s="130"/>
      <c r="E218" s="230">
        <v>3</v>
      </c>
      <c r="F218" s="257" t="s">
        <v>324</v>
      </c>
      <c r="G218" s="231"/>
      <c r="H218" s="130"/>
      <c r="I218" s="130"/>
      <c r="J218" s="130"/>
      <c r="K218" s="130"/>
      <c r="L218" s="130" t="s">
        <v>292</v>
      </c>
      <c r="M218" s="130"/>
    </row>
    <row r="219" spans="2:13" ht="12.75" hidden="1">
      <c r="B219" s="226"/>
      <c r="C219" s="227"/>
      <c r="D219" s="130"/>
      <c r="E219" s="230"/>
      <c r="F219" s="257"/>
      <c r="G219" s="231"/>
      <c r="H219" s="130"/>
      <c r="I219" s="130"/>
      <c r="J219" s="130"/>
      <c r="K219" s="130"/>
      <c r="L219" s="130"/>
      <c r="M219" s="130"/>
    </row>
    <row r="220" spans="2:13" ht="12.75" hidden="1">
      <c r="B220" s="226"/>
      <c r="C220" s="227">
        <v>63</v>
      </c>
      <c r="D220" s="130"/>
      <c r="E220" s="230">
        <v>4</v>
      </c>
      <c r="F220" s="257" t="s">
        <v>331</v>
      </c>
      <c r="G220" s="231"/>
      <c r="H220" s="130"/>
      <c r="I220" s="130"/>
      <c r="J220" s="130"/>
      <c r="K220" s="130"/>
      <c r="L220" s="130" t="s">
        <v>292</v>
      </c>
      <c r="M220" s="130"/>
    </row>
    <row r="221" spans="2:13" ht="12.75" hidden="1">
      <c r="B221" s="226"/>
      <c r="C221" s="227"/>
      <c r="D221" s="130"/>
      <c r="E221" s="230"/>
      <c r="F221" s="257"/>
      <c r="G221" s="231"/>
      <c r="H221" s="130"/>
      <c r="I221" s="130"/>
      <c r="J221" s="130"/>
      <c r="K221" s="130"/>
      <c r="L221" s="130"/>
      <c r="M221" s="130"/>
    </row>
    <row r="222" spans="2:13" ht="12.75" hidden="1">
      <c r="B222" s="226"/>
      <c r="C222" s="227"/>
      <c r="D222" s="130"/>
      <c r="E222" s="130" t="s">
        <v>81</v>
      </c>
      <c r="G222" s="231"/>
      <c r="H222" s="130"/>
      <c r="I222" s="130"/>
      <c r="J222" s="130"/>
      <c r="K222" s="130"/>
      <c r="L222" s="130" t="s">
        <v>292</v>
      </c>
      <c r="M222" s="130"/>
    </row>
    <row r="223" spans="2:13" ht="12.75" hidden="1">
      <c r="B223" s="226"/>
      <c r="C223" s="227"/>
      <c r="D223" s="130"/>
      <c r="E223" s="130"/>
      <c r="F223" s="231"/>
      <c r="G223" s="231"/>
      <c r="H223" s="130"/>
      <c r="I223" s="130"/>
      <c r="J223" s="130"/>
      <c r="K223" s="130"/>
      <c r="L223" s="130"/>
      <c r="M223" s="130"/>
    </row>
    <row r="224" spans="2:6" ht="12.75">
      <c r="B224" s="226"/>
      <c r="C224" s="227">
        <v>68</v>
      </c>
      <c r="F224" s="231" t="s">
        <v>332</v>
      </c>
    </row>
    <row r="225" spans="2:13" ht="12.75">
      <c r="B225" s="226"/>
      <c r="C225" s="227"/>
      <c r="D225" s="130"/>
      <c r="E225" s="230">
        <v>3</v>
      </c>
      <c r="F225" s="257" t="s">
        <v>333</v>
      </c>
      <c r="G225" s="231"/>
      <c r="H225" s="130"/>
      <c r="I225" s="130"/>
      <c r="J225" s="130"/>
      <c r="K225" s="130"/>
      <c r="L225" s="130" t="s">
        <v>280</v>
      </c>
      <c r="M225" s="130">
        <v>900000</v>
      </c>
    </row>
    <row r="226" spans="2:13" ht="12.75">
      <c r="B226" s="226"/>
      <c r="C226" s="227"/>
      <c r="D226" s="130"/>
      <c r="E226" s="230">
        <v>4</v>
      </c>
      <c r="F226" s="257" t="s">
        <v>334</v>
      </c>
      <c r="G226" s="231"/>
      <c r="H226" s="130"/>
      <c r="I226" s="130"/>
      <c r="J226" s="130"/>
      <c r="K226" s="130"/>
      <c r="L226" s="130" t="s">
        <v>292</v>
      </c>
      <c r="M226" s="130"/>
    </row>
    <row r="227" spans="2:13" ht="12.75">
      <c r="B227" s="226"/>
      <c r="C227" s="227"/>
      <c r="D227" s="130"/>
      <c r="E227" s="230"/>
      <c r="F227" s="257"/>
      <c r="G227" s="231"/>
      <c r="H227" s="130"/>
      <c r="I227" s="130"/>
      <c r="J227" s="130"/>
      <c r="K227" s="130"/>
      <c r="L227" s="130"/>
      <c r="M227" s="130"/>
    </row>
    <row r="228" spans="2:13" ht="12.75">
      <c r="B228" s="226"/>
      <c r="C228" s="227"/>
      <c r="D228" s="130"/>
      <c r="E228" s="230">
        <v>9</v>
      </c>
      <c r="F228" s="257" t="s">
        <v>335</v>
      </c>
      <c r="G228" s="231"/>
      <c r="H228" s="130"/>
      <c r="I228" s="130"/>
      <c r="J228" s="130"/>
      <c r="K228" s="130"/>
      <c r="L228" s="130" t="s">
        <v>280</v>
      </c>
      <c r="M228" s="130">
        <f>'PASIVI '!E47</f>
        <v>1113439.2235378027</v>
      </c>
    </row>
    <row r="229" spans="2:13" ht="12.75">
      <c r="B229" s="226"/>
      <c r="C229" s="227"/>
      <c r="D229" s="130"/>
      <c r="E229" s="230"/>
      <c r="F229" s="257"/>
      <c r="G229" s="231"/>
      <c r="H229" s="130"/>
      <c r="I229" s="130"/>
      <c r="J229" s="130"/>
      <c r="K229" s="130"/>
      <c r="L229" s="130"/>
      <c r="M229" s="130"/>
    </row>
    <row r="230" spans="2:13" ht="12.75">
      <c r="B230" s="226"/>
      <c r="C230" s="227"/>
      <c r="D230" s="130"/>
      <c r="E230" s="230">
        <v>10</v>
      </c>
      <c r="F230" s="257" t="s">
        <v>336</v>
      </c>
      <c r="G230" s="231"/>
      <c r="H230" s="130"/>
      <c r="I230" s="130"/>
      <c r="J230" s="130"/>
      <c r="K230" s="130"/>
      <c r="L230" s="130"/>
      <c r="M230" s="130">
        <f>'PASIVI '!E48</f>
        <v>163602.49050777536</v>
      </c>
    </row>
    <row r="231" spans="2:13" ht="12.75">
      <c r="B231" s="226"/>
      <c r="C231" s="227"/>
      <c r="D231" s="130"/>
      <c r="E231" s="130"/>
      <c r="F231" s="263" t="s">
        <v>337</v>
      </c>
      <c r="G231" s="229" t="s">
        <v>338</v>
      </c>
      <c r="H231" s="130"/>
      <c r="I231" s="130"/>
      <c r="J231" s="130"/>
      <c r="K231" s="130"/>
      <c r="L231" s="227" t="s">
        <v>280</v>
      </c>
      <c r="M231" s="130">
        <f>'Ardh e shp - natyres'!E27</f>
        <v>192473.5182444416</v>
      </c>
    </row>
    <row r="232" spans="2:13" ht="12.75">
      <c r="B232" s="226"/>
      <c r="C232" s="227"/>
      <c r="D232" s="130"/>
      <c r="E232" s="130"/>
      <c r="F232" s="263" t="s">
        <v>337</v>
      </c>
      <c r="G232" s="130" t="s">
        <v>339</v>
      </c>
      <c r="H232" s="130"/>
      <c r="I232" s="130"/>
      <c r="J232" s="130"/>
      <c r="K232" s="130"/>
      <c r="L232" s="227" t="s">
        <v>280</v>
      </c>
      <c r="M232" s="259"/>
    </row>
    <row r="233" spans="2:13" ht="12.75">
      <c r="B233" s="226"/>
      <c r="C233" s="227"/>
      <c r="D233" s="130"/>
      <c r="E233" s="130"/>
      <c r="F233" s="263" t="s">
        <v>337</v>
      </c>
      <c r="G233" s="130" t="s">
        <v>215</v>
      </c>
      <c r="H233" s="130"/>
      <c r="I233" s="130"/>
      <c r="J233" s="130"/>
      <c r="K233" s="130"/>
      <c r="L233" s="227" t="s">
        <v>280</v>
      </c>
      <c r="M233" s="259">
        <f>M231</f>
        <v>192473.5182444416</v>
      </c>
    </row>
    <row r="234" spans="2:13" ht="12.75">
      <c r="B234" s="226"/>
      <c r="C234" s="227"/>
      <c r="D234" s="130"/>
      <c r="E234" s="130"/>
      <c r="F234" s="263" t="s">
        <v>337</v>
      </c>
      <c r="G234" s="130" t="s">
        <v>362</v>
      </c>
      <c r="H234" s="130"/>
      <c r="I234" s="130"/>
      <c r="J234" s="130"/>
      <c r="K234" s="130"/>
      <c r="L234" s="227" t="s">
        <v>280</v>
      </c>
      <c r="M234" s="259">
        <f>M233*0.15</f>
        <v>28871.027736666238</v>
      </c>
    </row>
    <row r="235" spans="2:13" ht="12.75">
      <c r="B235" s="226"/>
      <c r="C235" s="227"/>
      <c r="D235" s="130"/>
      <c r="E235" s="130"/>
      <c r="F235" s="263"/>
      <c r="G235" s="130"/>
      <c r="H235" s="130"/>
      <c r="I235" s="130"/>
      <c r="J235" s="130"/>
      <c r="K235" s="130"/>
      <c r="L235" s="227"/>
      <c r="M235" s="130"/>
    </row>
    <row r="236" spans="2:13" ht="12.75">
      <c r="B236" s="226"/>
      <c r="C236" s="227"/>
      <c r="D236" s="130"/>
      <c r="E236" s="130"/>
      <c r="F236" s="263"/>
      <c r="G236" s="130"/>
      <c r="H236" s="130"/>
      <c r="I236" s="130"/>
      <c r="J236" s="130"/>
      <c r="K236" s="130"/>
      <c r="L236" s="227"/>
      <c r="M236" s="130"/>
    </row>
    <row r="237" spans="2:13" ht="12.75">
      <c r="B237" s="226"/>
      <c r="C237" s="227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</row>
    <row r="238" spans="3:13" ht="12.75">
      <c r="C238" s="226"/>
      <c r="D238" s="227"/>
      <c r="E238" s="130"/>
      <c r="F238" s="130" t="s">
        <v>340</v>
      </c>
      <c r="G238" s="231" t="s">
        <v>341</v>
      </c>
      <c r="H238" s="130"/>
      <c r="I238" s="130"/>
      <c r="J238" s="130"/>
      <c r="K238" s="130"/>
      <c r="L238" s="130"/>
      <c r="M238" s="130">
        <f>'Ardh e shp - natyres'!E8</f>
        <v>12327682.733333334</v>
      </c>
    </row>
    <row r="239" spans="3:13" ht="12.75">
      <c r="C239" s="226"/>
      <c r="D239" s="227"/>
      <c r="E239" s="130"/>
      <c r="F239" s="130"/>
      <c r="G239" s="130"/>
      <c r="H239" s="130"/>
      <c r="I239" s="130"/>
      <c r="J239" s="130"/>
      <c r="K239" s="130"/>
      <c r="L239" s="130"/>
      <c r="M239" s="130"/>
    </row>
    <row r="240" spans="3:12" ht="12.75">
      <c r="C240" s="226"/>
      <c r="D240" s="227">
        <v>1</v>
      </c>
      <c r="E240" s="130"/>
      <c r="F240" s="130"/>
      <c r="G240" s="257" t="s">
        <v>342</v>
      </c>
      <c r="H240" s="130"/>
      <c r="I240" s="130"/>
      <c r="J240" s="130"/>
      <c r="K240" s="130"/>
      <c r="L240" s="130" t="s">
        <v>268</v>
      </c>
    </row>
    <row r="241" spans="3:13" ht="12.75">
      <c r="C241" s="226"/>
      <c r="D241" s="227"/>
      <c r="E241" s="130"/>
      <c r="F241" s="130"/>
      <c r="G241" s="257"/>
      <c r="H241" s="130"/>
      <c r="I241" s="130"/>
      <c r="J241" s="130"/>
      <c r="K241" s="130"/>
      <c r="L241" s="130"/>
      <c r="M241" s="130"/>
    </row>
    <row r="242" spans="3:13" ht="12.75">
      <c r="C242" s="226"/>
      <c r="D242" s="227"/>
      <c r="E242" s="130"/>
      <c r="F242" s="130"/>
      <c r="G242" s="257" t="s">
        <v>481</v>
      </c>
      <c r="H242" s="130"/>
      <c r="I242" s="130"/>
      <c r="J242" s="130"/>
      <c r="K242" s="130"/>
      <c r="L242" s="130"/>
      <c r="M242" s="130">
        <f>'Ardh e shp - natyres'!E11</f>
        <v>10743913.935679767</v>
      </c>
    </row>
    <row r="243" spans="3:13" ht="12.75">
      <c r="C243" s="226"/>
      <c r="D243" s="227"/>
      <c r="E243" s="130"/>
      <c r="F243" s="130"/>
      <c r="G243" s="130" t="str">
        <f>'[1]Ardh.Shpenz.1'!D15</f>
        <v>Shpenzime te tjera nga veprimtaria e shfrytezimit</v>
      </c>
      <c r="H243" s="130"/>
      <c r="I243" s="130"/>
      <c r="J243" s="130"/>
      <c r="K243" s="130"/>
      <c r="L243" s="130" t="s">
        <v>343</v>
      </c>
      <c r="M243" s="130">
        <f>J244+J245+J246+J247+I254+J255+J256+J257</f>
        <v>472662.66000000003</v>
      </c>
    </row>
    <row r="244" spans="3:12" ht="12.75">
      <c r="C244" s="226"/>
      <c r="D244" s="227"/>
      <c r="E244" s="130"/>
      <c r="F244" s="130"/>
      <c r="G244" s="130"/>
      <c r="I244" s="134"/>
      <c r="J244" s="134"/>
      <c r="K244" s="134"/>
      <c r="L244" s="130"/>
    </row>
    <row r="245" spans="3:13" ht="12.75">
      <c r="C245" s="226"/>
      <c r="D245" s="227"/>
      <c r="E245" s="130"/>
      <c r="F245" s="130"/>
      <c r="G245" s="130" t="s">
        <v>510</v>
      </c>
      <c r="I245" s="134">
        <v>195000</v>
      </c>
      <c r="J245" s="134"/>
      <c r="K245" s="134"/>
      <c r="L245" s="130"/>
      <c r="M245" s="130"/>
    </row>
    <row r="246" spans="3:13" ht="12.75">
      <c r="C246" s="226"/>
      <c r="D246" s="227"/>
      <c r="E246" s="130"/>
      <c r="F246" s="130"/>
      <c r="G246" s="130" t="s">
        <v>531</v>
      </c>
      <c r="I246" s="134">
        <v>20483</v>
      </c>
      <c r="J246" s="134"/>
      <c r="K246" s="134"/>
      <c r="L246" s="130"/>
      <c r="M246" s="130"/>
    </row>
    <row r="247" spans="3:13" ht="12.75">
      <c r="C247" s="226"/>
      <c r="D247" s="227"/>
      <c r="E247" s="130"/>
      <c r="F247" s="130"/>
      <c r="G247" s="130" t="s">
        <v>512</v>
      </c>
      <c r="I247" s="134">
        <v>6444</v>
      </c>
      <c r="J247" s="134"/>
      <c r="K247" s="134"/>
      <c r="L247" s="130"/>
      <c r="M247" s="130"/>
    </row>
    <row r="248" spans="3:13" ht="12.75">
      <c r="C248" s="226"/>
      <c r="D248" s="227"/>
      <c r="E248" s="130"/>
      <c r="F248" s="130"/>
      <c r="G248" s="130" t="s">
        <v>509</v>
      </c>
      <c r="I248" s="134">
        <v>9100</v>
      </c>
      <c r="J248" s="134"/>
      <c r="K248" s="134"/>
      <c r="L248" s="130"/>
      <c r="M248" s="130"/>
    </row>
    <row r="249" spans="3:13" ht="12.75">
      <c r="C249" s="226"/>
      <c r="D249" s="227"/>
      <c r="E249" s="130"/>
      <c r="F249" s="130"/>
      <c r="G249" s="130" t="s">
        <v>511</v>
      </c>
      <c r="I249" s="134">
        <v>120000</v>
      </c>
      <c r="J249" s="134"/>
      <c r="K249" s="134"/>
      <c r="L249" s="130"/>
      <c r="M249" s="130"/>
    </row>
    <row r="250" spans="3:13" ht="12.75">
      <c r="C250" s="226"/>
      <c r="D250" s="227"/>
      <c r="E250" s="130"/>
      <c r="F250" s="130"/>
      <c r="G250" s="130" t="s">
        <v>654</v>
      </c>
      <c r="I250" s="134">
        <v>20000</v>
      </c>
      <c r="J250" s="134"/>
      <c r="K250" s="134"/>
      <c r="L250" s="130"/>
      <c r="M250" s="130"/>
    </row>
    <row r="251" spans="3:13" ht="12.75">
      <c r="C251" s="226"/>
      <c r="D251" s="227"/>
      <c r="E251" s="130"/>
      <c r="F251" s="130"/>
      <c r="G251" s="130" t="s">
        <v>513</v>
      </c>
      <c r="I251" s="134">
        <v>54120</v>
      </c>
      <c r="J251" s="134"/>
      <c r="K251" s="134"/>
      <c r="L251" s="130"/>
      <c r="M251" s="130"/>
    </row>
    <row r="252" spans="3:13" ht="12.75">
      <c r="C252" s="226"/>
      <c r="D252" s="227"/>
      <c r="E252" s="130"/>
      <c r="F252" s="130"/>
      <c r="G252" s="130" t="s">
        <v>532</v>
      </c>
      <c r="I252" s="134">
        <v>2880</v>
      </c>
      <c r="J252" s="134"/>
      <c r="K252" s="134"/>
      <c r="L252" s="130"/>
      <c r="M252" s="130"/>
    </row>
    <row r="253" spans="3:13" ht="12.75">
      <c r="C253" s="226"/>
      <c r="D253" s="227"/>
      <c r="E253" s="130"/>
      <c r="F253" s="130"/>
      <c r="G253" s="130" t="s">
        <v>514</v>
      </c>
      <c r="I253" s="134">
        <v>44635.66</v>
      </c>
      <c r="J253" s="134"/>
      <c r="K253" s="134"/>
      <c r="L253" s="130"/>
      <c r="M253" s="130"/>
    </row>
    <row r="254" spans="3:11" ht="12.75">
      <c r="C254" s="226"/>
      <c r="D254" s="227"/>
      <c r="E254" s="130"/>
      <c r="F254" s="130"/>
      <c r="G254" s="130" t="s">
        <v>655</v>
      </c>
      <c r="I254" s="134">
        <v>472662.66000000003</v>
      </c>
      <c r="K254" s="134"/>
    </row>
    <row r="255" spans="3:13" ht="12.75">
      <c r="C255" s="226"/>
      <c r="D255" s="227"/>
      <c r="E255" s="130"/>
      <c r="F255" s="130"/>
      <c r="G255" s="263"/>
      <c r="I255" s="134"/>
      <c r="J255" s="134"/>
      <c r="K255" s="134"/>
      <c r="L255" s="130"/>
      <c r="M255" s="130"/>
    </row>
    <row r="256" spans="3:13" ht="12.75">
      <c r="C256" s="226"/>
      <c r="D256" s="227"/>
      <c r="E256" s="130"/>
      <c r="F256" s="130"/>
      <c r="G256" s="263"/>
      <c r="I256" s="134"/>
      <c r="J256" s="134"/>
      <c r="K256" s="134"/>
      <c r="L256" s="130"/>
      <c r="M256" s="130"/>
    </row>
    <row r="257" spans="3:13" ht="12.75">
      <c r="C257" s="226"/>
      <c r="D257" s="261"/>
      <c r="I257" s="134"/>
      <c r="J257" s="134"/>
      <c r="K257" s="130"/>
      <c r="L257" s="130"/>
      <c r="M257" s="130"/>
    </row>
    <row r="258" spans="3:11" ht="12.75">
      <c r="C258" s="226"/>
      <c r="D258" s="227"/>
      <c r="E258" s="130"/>
      <c r="F258" s="130"/>
      <c r="G258" s="263"/>
      <c r="H258" s="130"/>
      <c r="K258" s="130"/>
    </row>
    <row r="259" spans="3:13" ht="12.75">
      <c r="C259" s="226"/>
      <c r="D259" s="227"/>
      <c r="E259" s="130"/>
      <c r="F259" s="130"/>
      <c r="G259" s="263"/>
      <c r="H259" s="130"/>
      <c r="I259" s="157" t="s">
        <v>533</v>
      </c>
      <c r="K259" s="130"/>
      <c r="M259" s="130">
        <f>SUM(K244:K258)</f>
        <v>0</v>
      </c>
    </row>
    <row r="260" spans="3:13" ht="12.75">
      <c r="C260" s="226"/>
      <c r="D260" s="227"/>
      <c r="E260" s="130"/>
      <c r="F260" s="130"/>
      <c r="G260" s="263"/>
      <c r="H260" s="130"/>
      <c r="I260" s="131" t="s">
        <v>656</v>
      </c>
      <c r="K260" s="130"/>
      <c r="M260" s="130">
        <f>'Ardh e shp - natyres'!E21</f>
        <v>96203</v>
      </c>
    </row>
    <row r="261" spans="3:13" ht="12.75">
      <c r="C261" s="226"/>
      <c r="D261" s="227">
        <v>5</v>
      </c>
      <c r="E261" s="130"/>
      <c r="F261" s="130"/>
      <c r="G261" s="264" t="s">
        <v>344</v>
      </c>
      <c r="H261" s="130"/>
      <c r="J261" s="130"/>
      <c r="K261" s="130"/>
      <c r="L261" s="130" t="s">
        <v>280</v>
      </c>
      <c r="M261" s="130">
        <f>I262+I263</f>
        <v>681680.4</v>
      </c>
    </row>
    <row r="262" spans="3:13" ht="12.75">
      <c r="C262" s="226"/>
      <c r="H262" s="157" t="s">
        <v>507</v>
      </c>
      <c r="I262" s="133">
        <v>541200</v>
      </c>
      <c r="J262" s="130"/>
      <c r="K262" s="130"/>
      <c r="M262" s="130"/>
    </row>
    <row r="263" spans="3:13" ht="12.75">
      <c r="C263" s="226"/>
      <c r="D263" s="227"/>
      <c r="E263" s="130"/>
      <c r="F263" s="130"/>
      <c r="G263" s="263"/>
      <c r="H263" s="130" t="s">
        <v>508</v>
      </c>
      <c r="I263" s="133">
        <v>140480.4</v>
      </c>
      <c r="J263" s="130"/>
      <c r="K263" s="130"/>
      <c r="L263" s="130"/>
      <c r="M263" s="130"/>
    </row>
    <row r="264" spans="3:13" ht="12.75">
      <c r="C264" s="226"/>
      <c r="D264" s="227">
        <v>6</v>
      </c>
      <c r="E264" s="130"/>
      <c r="F264" s="264" t="s">
        <v>361</v>
      </c>
      <c r="H264" s="130"/>
      <c r="I264" s="130"/>
      <c r="J264" s="130"/>
      <c r="K264" s="130"/>
      <c r="L264" s="130"/>
      <c r="M264" s="130"/>
    </row>
    <row r="265" spans="3:13" ht="12.75">
      <c r="C265" s="226"/>
      <c r="D265" s="227"/>
      <c r="E265" s="130"/>
      <c r="F265" s="130"/>
      <c r="G265" s="263"/>
      <c r="H265" s="130"/>
      <c r="I265" s="130"/>
      <c r="J265" s="130"/>
      <c r="K265" s="130"/>
      <c r="L265" s="130"/>
      <c r="M265" s="130"/>
    </row>
    <row r="266" spans="3:13" ht="12.75">
      <c r="C266" s="226"/>
      <c r="D266" s="227"/>
      <c r="E266" s="130"/>
      <c r="F266" s="130"/>
      <c r="G266" s="263"/>
      <c r="H266" s="130" t="s">
        <v>362</v>
      </c>
      <c r="I266" s="130"/>
      <c r="J266" s="134" t="s">
        <v>368</v>
      </c>
      <c r="L266" s="227" t="s">
        <v>280</v>
      </c>
      <c r="M266" s="269">
        <f>'Ardh e shp - natyres'!E15</f>
        <v>140749.219409125</v>
      </c>
    </row>
    <row r="267" spans="3:13" ht="12.75">
      <c r="C267" s="226"/>
      <c r="D267" s="227"/>
      <c r="E267" s="130"/>
      <c r="F267" s="130"/>
      <c r="G267" s="263"/>
      <c r="H267" s="130"/>
      <c r="I267" s="130" t="s">
        <v>515</v>
      </c>
      <c r="J267" s="130"/>
      <c r="K267" s="130"/>
      <c r="L267" s="130"/>
      <c r="M267" s="130">
        <f>M266+M261+M260+M243+M242</f>
        <v>12135209.215088893</v>
      </c>
    </row>
    <row r="268" spans="3:13" ht="12.75">
      <c r="C268" s="226"/>
      <c r="D268" s="227"/>
      <c r="E268" s="130"/>
      <c r="F268" s="130"/>
      <c r="G268" s="263"/>
      <c r="H268" s="130"/>
      <c r="I268" s="130" t="s">
        <v>516</v>
      </c>
      <c r="J268" s="130"/>
      <c r="K268" s="130"/>
      <c r="L268" s="130"/>
      <c r="M268" s="157">
        <f>M238-M267</f>
        <v>192473.5182444416</v>
      </c>
    </row>
    <row r="269" spans="3:13" ht="12.75">
      <c r="C269" s="226"/>
      <c r="D269" s="227"/>
      <c r="E269" s="130"/>
      <c r="F269" s="130"/>
      <c r="G269" s="263"/>
      <c r="H269" s="130"/>
      <c r="I269" s="130" t="s">
        <v>517</v>
      </c>
      <c r="J269" s="130"/>
      <c r="K269" s="130"/>
      <c r="L269" s="130"/>
      <c r="M269" s="157">
        <f>M268*0.15</f>
        <v>28871.027736666238</v>
      </c>
    </row>
    <row r="270" spans="3:13" ht="12.75">
      <c r="C270" s="226"/>
      <c r="D270" s="227"/>
      <c r="E270" s="130"/>
      <c r="F270" s="130"/>
      <c r="G270" s="263"/>
      <c r="H270" s="130"/>
      <c r="I270" s="130" t="s">
        <v>518</v>
      </c>
      <c r="J270" s="130"/>
      <c r="K270" s="130"/>
      <c r="L270" s="130"/>
      <c r="M270" s="157">
        <f>M268-M269</f>
        <v>163602.49050777536</v>
      </c>
    </row>
    <row r="271" spans="3:13" ht="12.75">
      <c r="C271" s="226"/>
      <c r="D271" s="227"/>
      <c r="E271" s="130"/>
      <c r="F271" s="130" t="s">
        <v>345</v>
      </c>
      <c r="G271" s="264" t="s">
        <v>346</v>
      </c>
      <c r="H271" s="130"/>
      <c r="I271" s="130"/>
      <c r="J271" s="130"/>
      <c r="K271" s="130"/>
      <c r="L271" s="130"/>
      <c r="M271" s="130"/>
    </row>
    <row r="272" spans="3:13" ht="12.75">
      <c r="C272" s="226"/>
      <c r="D272" s="227"/>
      <c r="E272" s="130"/>
      <c r="F272" s="130" t="s">
        <v>347</v>
      </c>
      <c r="G272" s="263"/>
      <c r="H272" s="130"/>
      <c r="I272" s="130"/>
      <c r="J272" s="130"/>
      <c r="K272" s="130"/>
      <c r="L272" s="130">
        <f>M270</f>
        <v>163602.49050777536</v>
      </c>
      <c r="M272" s="130" t="s">
        <v>280</v>
      </c>
    </row>
    <row r="273" spans="3:13" ht="12.75">
      <c r="C273" s="226"/>
      <c r="D273" s="227"/>
      <c r="E273" s="130"/>
      <c r="F273" s="130" t="s">
        <v>534</v>
      </c>
      <c r="G273" s="263"/>
      <c r="H273" s="130"/>
      <c r="I273" s="130"/>
      <c r="J273" s="130"/>
      <c r="K273" s="130"/>
      <c r="L273" s="130"/>
      <c r="M273" s="130"/>
    </row>
    <row r="274" spans="3:13" ht="15">
      <c r="C274" s="265"/>
      <c r="D274" s="266"/>
      <c r="E274" s="267"/>
      <c r="F274" s="267"/>
      <c r="G274" s="267"/>
      <c r="H274" s="267"/>
      <c r="I274" s="267"/>
      <c r="J274" s="140"/>
      <c r="K274" s="140"/>
      <c r="L274" s="140"/>
      <c r="M274" s="140"/>
    </row>
    <row r="275" spans="4:13" ht="15">
      <c r="D275" s="261"/>
      <c r="J275" s="141"/>
      <c r="K275" s="141"/>
      <c r="L275" s="141"/>
      <c r="M275" s="141"/>
    </row>
    <row r="276" spans="6:10" ht="12.75">
      <c r="F276" s="157" t="s">
        <v>363</v>
      </c>
      <c r="J276" s="157" t="s">
        <v>364</v>
      </c>
    </row>
    <row r="277" spans="5:10" ht="12.75">
      <c r="E277" s="157" t="s">
        <v>365</v>
      </c>
      <c r="J277" s="157" t="s">
        <v>366</v>
      </c>
    </row>
  </sheetData>
  <sheetProtection/>
  <mergeCells count="3">
    <mergeCell ref="F36:G36"/>
    <mergeCell ref="B2:M2"/>
    <mergeCell ref="D3:E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zoomScalePageLayoutView="0" workbookViewId="0" topLeftCell="C16">
      <selection activeCell="G12" sqref="G12"/>
    </sheetView>
  </sheetViews>
  <sheetFormatPr defaultColWidth="9.140625" defaultRowHeight="12.75"/>
  <cols>
    <col min="1" max="1" width="3.8515625" style="48" customWidth="1"/>
    <col min="2" max="2" width="6.57421875" style="48" customWidth="1"/>
    <col min="3" max="3" width="46.8515625" style="48" customWidth="1"/>
    <col min="4" max="4" width="12.7109375" style="48" customWidth="1"/>
    <col min="5" max="5" width="11.8515625" style="48" customWidth="1"/>
    <col min="6" max="7" width="9.140625" style="48" customWidth="1"/>
    <col min="8" max="8" width="10.140625" style="48" bestFit="1" customWidth="1"/>
    <col min="9" max="16384" width="9.140625" style="48" customWidth="1"/>
  </cols>
  <sheetData>
    <row r="1" spans="3:4" ht="12.75">
      <c r="C1" s="59" t="str">
        <f>'Kopertina '!G3</f>
        <v>ELCOAL</v>
      </c>
      <c r="D1" s="48">
        <v>4</v>
      </c>
    </row>
    <row r="2" spans="2:7" ht="15.75">
      <c r="B2" s="377" t="s">
        <v>133</v>
      </c>
      <c r="C2" s="377"/>
      <c r="D2" s="377"/>
      <c r="E2" s="60"/>
      <c r="F2" s="60"/>
      <c r="G2" s="60"/>
    </row>
    <row r="3" ht="13.5" thickBot="1"/>
    <row r="4" spans="2:8" ht="20.25" customHeight="1">
      <c r="B4" s="61" t="s">
        <v>18</v>
      </c>
      <c r="C4" s="62" t="s">
        <v>133</v>
      </c>
      <c r="D4" s="63" t="s">
        <v>21</v>
      </c>
      <c r="E4" s="63" t="s">
        <v>135</v>
      </c>
      <c r="F4" s="64"/>
      <c r="G4" s="64"/>
      <c r="H4" s="64"/>
    </row>
    <row r="5" spans="2:10" ht="19.5" customHeight="1" thickBot="1">
      <c r="B5" s="65"/>
      <c r="C5" s="65"/>
      <c r="D5" s="65" t="s">
        <v>134</v>
      </c>
      <c r="E5" s="65" t="s">
        <v>24</v>
      </c>
      <c r="I5" s="75"/>
      <c r="J5" s="75"/>
    </row>
    <row r="6" spans="2:5" ht="31.5" customHeight="1">
      <c r="B6" s="66" t="s">
        <v>136</v>
      </c>
      <c r="C6" s="53" t="s">
        <v>137</v>
      </c>
      <c r="D6" s="56"/>
      <c r="E6" s="56"/>
    </row>
    <row r="7" spans="2:5" ht="21" customHeight="1">
      <c r="B7" s="67"/>
      <c r="C7" s="56" t="s">
        <v>138</v>
      </c>
      <c r="E7" s="56"/>
    </row>
    <row r="8" spans="2:8" ht="24.75" customHeight="1">
      <c r="B8" s="67"/>
      <c r="C8" s="56" t="s">
        <v>139</v>
      </c>
      <c r="E8" s="56"/>
      <c r="H8" s="57"/>
    </row>
    <row r="9" spans="2:5" ht="24" customHeight="1">
      <c r="B9" s="67"/>
      <c r="C9" s="56" t="s">
        <v>140</v>
      </c>
      <c r="E9" s="56"/>
    </row>
    <row r="10" spans="2:5" ht="23.25" customHeight="1">
      <c r="B10" s="67"/>
      <c r="C10" s="56" t="s">
        <v>367</v>
      </c>
      <c r="E10" s="56"/>
    </row>
    <row r="11" spans="2:5" ht="26.25" customHeight="1">
      <c r="B11" s="67"/>
      <c r="C11" s="56" t="s">
        <v>142</v>
      </c>
      <c r="E11" s="56"/>
    </row>
    <row r="12" spans="2:5" ht="25.5" customHeight="1">
      <c r="B12" s="67"/>
      <c r="C12" s="68" t="s">
        <v>143</v>
      </c>
      <c r="D12" s="56"/>
      <c r="E12" s="68"/>
    </row>
    <row r="13" spans="2:5" ht="33" customHeight="1">
      <c r="B13" s="67" t="s">
        <v>144</v>
      </c>
      <c r="C13" s="53" t="s">
        <v>145</v>
      </c>
      <c r="D13" s="56"/>
      <c r="E13" s="56"/>
    </row>
    <row r="14" spans="2:5" ht="26.25" customHeight="1">
      <c r="B14" s="67"/>
      <c r="C14" s="56" t="s">
        <v>146</v>
      </c>
      <c r="D14" s="56"/>
      <c r="E14" s="56"/>
    </row>
    <row r="15" spans="2:5" ht="22.5" customHeight="1">
      <c r="B15" s="67"/>
      <c r="C15" s="56" t="s">
        <v>147</v>
      </c>
      <c r="D15" s="56"/>
      <c r="E15" s="56"/>
    </row>
    <row r="16" spans="2:5" ht="25.5" customHeight="1">
      <c r="B16" s="67"/>
      <c r="C16" s="56" t="s">
        <v>148</v>
      </c>
      <c r="D16" s="56"/>
      <c r="E16" s="56"/>
    </row>
    <row r="17" spans="2:5" ht="22.5" customHeight="1">
      <c r="B17" s="67"/>
      <c r="C17" s="56" t="s">
        <v>149</v>
      </c>
      <c r="D17" s="56"/>
      <c r="E17" s="56"/>
    </row>
    <row r="18" spans="2:5" ht="22.5" customHeight="1">
      <c r="B18" s="67"/>
      <c r="C18" s="56" t="s">
        <v>150</v>
      </c>
      <c r="D18" s="56"/>
      <c r="E18" s="56"/>
    </row>
    <row r="19" spans="2:5" ht="20.25" customHeight="1">
      <c r="B19" s="67"/>
      <c r="C19" s="68" t="s">
        <v>151</v>
      </c>
      <c r="D19" s="56"/>
      <c r="E19" s="58"/>
    </row>
    <row r="20" spans="2:5" ht="30.75" customHeight="1">
      <c r="B20" s="67" t="s">
        <v>152</v>
      </c>
      <c r="C20" s="53" t="s">
        <v>153</v>
      </c>
      <c r="D20" s="56"/>
      <c r="E20" s="56"/>
    </row>
    <row r="21" spans="2:5" ht="22.5" customHeight="1">
      <c r="B21" s="69"/>
      <c r="C21" s="56" t="s">
        <v>154</v>
      </c>
      <c r="D21" s="56"/>
      <c r="E21" s="56"/>
    </row>
    <row r="22" spans="2:9" ht="22.5" customHeight="1">
      <c r="B22" s="69"/>
      <c r="C22" s="56" t="s">
        <v>155</v>
      </c>
      <c r="D22" s="56"/>
      <c r="E22" s="56"/>
      <c r="I22" s="131"/>
    </row>
    <row r="23" spans="2:5" ht="23.25" customHeight="1">
      <c r="B23" s="69"/>
      <c r="C23" s="56" t="s">
        <v>156</v>
      </c>
      <c r="D23" s="56"/>
      <c r="E23" s="56"/>
    </row>
    <row r="24" spans="2:5" ht="22.5" customHeight="1">
      <c r="B24" s="70"/>
      <c r="C24" s="56" t="s">
        <v>157</v>
      </c>
      <c r="D24" s="56"/>
      <c r="E24" s="56"/>
    </row>
    <row r="25" spans="2:5" ht="21.75" customHeight="1">
      <c r="B25" s="70"/>
      <c r="C25" s="56" t="s">
        <v>158</v>
      </c>
      <c r="D25" s="56"/>
      <c r="E25" s="56"/>
    </row>
    <row r="26" spans="2:5" ht="25.5" customHeight="1">
      <c r="B26" s="70"/>
      <c r="C26" s="68" t="s">
        <v>159</v>
      </c>
      <c r="D26" s="56"/>
      <c r="E26" s="58"/>
    </row>
    <row r="27" spans="2:5" ht="29.25" customHeight="1">
      <c r="B27" s="70"/>
      <c r="C27" s="58" t="s">
        <v>161</v>
      </c>
      <c r="D27" s="56"/>
      <c r="E27" s="56"/>
    </row>
    <row r="28" spans="2:5" ht="30" customHeight="1" thickBot="1">
      <c r="B28" s="71"/>
      <c r="C28" s="58" t="s">
        <v>160</v>
      </c>
      <c r="D28" s="56"/>
      <c r="E28" s="56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56.57421875" style="0" customWidth="1"/>
    <col min="4" max="4" width="7.421875" style="0" customWidth="1"/>
    <col min="5" max="5" width="12.7109375" style="0" customWidth="1"/>
    <col min="6" max="6" width="12.57421875" style="0" customWidth="1"/>
  </cols>
  <sheetData>
    <row r="1" ht="12.75">
      <c r="C1" s="3" t="str">
        <f>'Kopertina '!G3</f>
        <v>ELCOAL</v>
      </c>
    </row>
    <row r="2" spans="2:6" ht="15.75">
      <c r="B2" s="378" t="s">
        <v>116</v>
      </c>
      <c r="C2" s="378"/>
      <c r="D2" s="378"/>
      <c r="F2" s="3"/>
    </row>
    <row r="3" spans="2:4" ht="15.75">
      <c r="B3" s="4"/>
      <c r="C3" s="4"/>
      <c r="D3" s="4"/>
    </row>
    <row r="4" spans="2:4" ht="15.75">
      <c r="B4" s="378" t="s">
        <v>132</v>
      </c>
      <c r="C4" s="378"/>
      <c r="D4" s="378"/>
    </row>
    <row r="5" ht="13.5" thickBot="1"/>
    <row r="6" spans="2:6" ht="24.75" customHeight="1">
      <c r="B6" s="5" t="s">
        <v>18</v>
      </c>
      <c r="C6" s="5" t="s">
        <v>95</v>
      </c>
      <c r="D6" s="5" t="s">
        <v>20</v>
      </c>
      <c r="E6" s="5" t="s">
        <v>21</v>
      </c>
      <c r="F6" s="5" t="s">
        <v>23</v>
      </c>
    </row>
    <row r="7" spans="2:6" ht="24.75" customHeight="1" thickBot="1">
      <c r="B7" s="6"/>
      <c r="C7" s="6"/>
      <c r="D7" s="6"/>
      <c r="E7" s="6" t="s">
        <v>96</v>
      </c>
      <c r="F7" s="6" t="s">
        <v>24</v>
      </c>
    </row>
    <row r="8" spans="2:6" ht="30" customHeight="1">
      <c r="B8" s="8">
        <v>1</v>
      </c>
      <c r="C8" s="16" t="s">
        <v>97</v>
      </c>
      <c r="D8" s="9"/>
      <c r="E8" s="9"/>
      <c r="F8" s="10"/>
    </row>
    <row r="9" spans="2:6" ht="29.25" customHeight="1">
      <c r="B9" s="11">
        <v>2</v>
      </c>
      <c r="C9" s="7" t="s">
        <v>117</v>
      </c>
      <c r="D9" s="7"/>
      <c r="E9" s="7"/>
      <c r="F9" s="12"/>
    </row>
    <row r="10" spans="2:6" ht="33" customHeight="1">
      <c r="B10" s="11">
        <v>3</v>
      </c>
      <c r="C10" s="17" t="s">
        <v>118</v>
      </c>
      <c r="D10" s="7"/>
      <c r="E10" s="7"/>
      <c r="F10" s="12"/>
    </row>
    <row r="11" spans="2:6" ht="27" customHeight="1">
      <c r="B11" s="11">
        <v>4</v>
      </c>
      <c r="C11" s="7" t="s">
        <v>119</v>
      </c>
      <c r="D11" s="7"/>
      <c r="E11" s="7"/>
      <c r="F11" s="12"/>
    </row>
    <row r="12" spans="2:6" ht="24.75" customHeight="1" thickBot="1">
      <c r="B12" s="11">
        <v>5</v>
      </c>
      <c r="C12" s="7" t="s">
        <v>120</v>
      </c>
      <c r="D12" s="7"/>
      <c r="E12" s="7"/>
      <c r="F12" s="12"/>
    </row>
    <row r="13" spans="2:6" ht="28.5" customHeight="1">
      <c r="B13" s="8">
        <v>6</v>
      </c>
      <c r="C13" s="7" t="s">
        <v>121</v>
      </c>
      <c r="D13" s="7"/>
      <c r="E13" s="7"/>
      <c r="F13" s="12"/>
    </row>
    <row r="14" spans="2:6" ht="27.75" customHeight="1">
      <c r="B14" s="11">
        <v>7</v>
      </c>
      <c r="C14" s="7" t="s">
        <v>122</v>
      </c>
      <c r="D14" s="7"/>
      <c r="E14" s="7"/>
      <c r="F14" s="12"/>
    </row>
    <row r="15" spans="2:6" ht="27.75" customHeight="1">
      <c r="B15" s="11">
        <v>8</v>
      </c>
      <c r="C15" s="7" t="s">
        <v>123</v>
      </c>
      <c r="D15" s="7"/>
      <c r="E15" s="7"/>
      <c r="F15" s="12"/>
    </row>
    <row r="16" spans="2:6" ht="25.5" customHeight="1">
      <c r="B16" s="11">
        <v>9</v>
      </c>
      <c r="C16" s="7" t="s">
        <v>108</v>
      </c>
      <c r="D16" s="7"/>
      <c r="E16" s="7"/>
      <c r="F16" s="12"/>
    </row>
    <row r="17" spans="2:6" ht="30" customHeight="1" thickBot="1">
      <c r="B17" s="11">
        <v>10</v>
      </c>
      <c r="C17" s="17" t="s">
        <v>124</v>
      </c>
      <c r="D17" s="7"/>
      <c r="E17" s="7"/>
      <c r="F17" s="12"/>
    </row>
    <row r="18" spans="2:6" ht="23.25" customHeight="1">
      <c r="B18" s="8">
        <v>11</v>
      </c>
      <c r="C18" s="7" t="s">
        <v>125</v>
      </c>
      <c r="D18" s="7"/>
      <c r="E18" s="7"/>
      <c r="F18" s="12"/>
    </row>
    <row r="19" spans="2:6" ht="27.75" customHeight="1">
      <c r="B19" s="11"/>
      <c r="C19" s="7" t="s">
        <v>126</v>
      </c>
      <c r="D19" s="7"/>
      <c r="E19" s="7"/>
      <c r="F19" s="12"/>
    </row>
    <row r="20" spans="2:6" ht="27" customHeight="1">
      <c r="B20" s="11"/>
      <c r="C20" s="7" t="s">
        <v>127</v>
      </c>
      <c r="D20" s="7"/>
      <c r="E20" s="7"/>
      <c r="F20" s="12"/>
    </row>
    <row r="21" spans="2:6" ht="24" customHeight="1">
      <c r="B21" s="11"/>
      <c r="C21" s="7" t="s">
        <v>128</v>
      </c>
      <c r="D21" s="7"/>
      <c r="E21" s="7"/>
      <c r="F21" s="12"/>
    </row>
    <row r="22" spans="2:6" ht="24.75" customHeight="1">
      <c r="B22" s="11"/>
      <c r="C22" s="7" t="s">
        <v>129</v>
      </c>
      <c r="D22" s="7"/>
      <c r="E22" s="7"/>
      <c r="F22" s="12"/>
    </row>
    <row r="23" spans="2:6" ht="33" customHeight="1">
      <c r="B23" s="11">
        <v>12</v>
      </c>
      <c r="C23" s="17" t="s">
        <v>111</v>
      </c>
      <c r="D23" s="7"/>
      <c r="E23" s="7"/>
      <c r="F23" s="12"/>
    </row>
    <row r="24" spans="2:6" ht="31.5" customHeight="1">
      <c r="B24" s="11">
        <v>13</v>
      </c>
      <c r="C24" s="17" t="s">
        <v>130</v>
      </c>
      <c r="D24" s="7"/>
      <c r="E24" s="7"/>
      <c r="F24" s="12"/>
    </row>
    <row r="25" spans="2:6" ht="24.75" customHeight="1">
      <c r="B25" s="11">
        <v>14</v>
      </c>
      <c r="C25" s="7" t="s">
        <v>113</v>
      </c>
      <c r="D25" s="7"/>
      <c r="E25" s="7"/>
      <c r="F25" s="12"/>
    </row>
    <row r="26" spans="2:6" ht="38.25" customHeight="1">
      <c r="B26" s="11">
        <v>15</v>
      </c>
      <c r="C26" s="17" t="s">
        <v>131</v>
      </c>
      <c r="D26" s="7"/>
      <c r="E26" s="7"/>
      <c r="F26" s="12"/>
    </row>
    <row r="27" spans="2:6" ht="24.75" customHeight="1" thickBot="1">
      <c r="B27" s="13">
        <v>16</v>
      </c>
      <c r="C27" s="14" t="s">
        <v>115</v>
      </c>
      <c r="D27" s="14"/>
      <c r="E27" s="14"/>
      <c r="F27" s="15"/>
    </row>
    <row r="28" spans="2:6" ht="19.5" customHeight="1">
      <c r="B28" s="20"/>
      <c r="C28" s="1"/>
      <c r="D28" s="1"/>
      <c r="E28" s="1"/>
      <c r="F28" s="1"/>
    </row>
    <row r="29" spans="2:6" ht="32.25" customHeight="1">
      <c r="B29" s="20"/>
      <c r="C29" s="1"/>
      <c r="D29" s="1"/>
      <c r="E29" s="1"/>
      <c r="F29" s="1"/>
    </row>
    <row r="30" spans="2:6" ht="28.5" customHeight="1">
      <c r="B30" s="20"/>
      <c r="C30" s="1"/>
      <c r="D30" s="1"/>
      <c r="E30" s="1"/>
      <c r="F30" s="1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2014-07-11T06:59:24Z</cp:lastPrinted>
  <dcterms:created xsi:type="dcterms:W3CDTF">2008-12-07T08:59:09Z</dcterms:created>
  <dcterms:modified xsi:type="dcterms:W3CDTF">2015-04-15T08:55:45Z</dcterms:modified>
  <cp:category/>
  <cp:version/>
  <cp:contentType/>
  <cp:contentStatus/>
</cp:coreProperties>
</file>