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<sst xmlns="http://schemas.openxmlformats.org/spreadsheetml/2006/main" count="1083" uniqueCount="762">
  <si>
    <t>AKTIVET</t>
  </si>
  <si>
    <t>I</t>
  </si>
  <si>
    <t>AKTIVET AFATSHKURTRA</t>
  </si>
  <si>
    <t>(I)</t>
  </si>
  <si>
    <t>(III)</t>
  </si>
  <si>
    <t>(IV)</t>
  </si>
  <si>
    <t>Inventari</t>
  </si>
  <si>
    <t>Lendet e para</t>
  </si>
  <si>
    <t>Prodhim ne proces</t>
  </si>
  <si>
    <t>Prodhim te gatshem</t>
  </si>
  <si>
    <t>Mallra per rishitje</t>
  </si>
  <si>
    <t>Parapagesat per furnizime</t>
  </si>
  <si>
    <t>(II)</t>
  </si>
  <si>
    <t>(V)</t>
  </si>
  <si>
    <t>II</t>
  </si>
  <si>
    <t>III</t>
  </si>
  <si>
    <t>BILANCI KONTABEL  FORMATI I PLOTE</t>
  </si>
  <si>
    <t>SHENIME</t>
  </si>
  <si>
    <t>AKTIVET MONETARE</t>
  </si>
  <si>
    <t>Nr</t>
  </si>
  <si>
    <t>Pershkrimi I Elementeve</t>
  </si>
  <si>
    <t>Referencat</t>
  </si>
  <si>
    <t>Nr llog.</t>
  </si>
  <si>
    <t>Te ardhura te tjera nga veprimtaria e shfrytezimit</t>
  </si>
  <si>
    <t>Pasqyra e fluksit monetar Metoda direkte</t>
  </si>
  <si>
    <t>Fluksi monetar nga veprimtaria e shfrytezimit</t>
  </si>
  <si>
    <t xml:space="preserve">Mjetet monetare te arketuara nga klientet </t>
  </si>
  <si>
    <t>MM te pagura ndaj furnitoreve dhe punetoreve</t>
  </si>
  <si>
    <t>MM te ardhura nga veprimtarite</t>
  </si>
  <si>
    <t>Tatimin mbifitimin I paguar</t>
  </si>
  <si>
    <t>MM neto nga veprimtarite e shfrytezimit</t>
  </si>
  <si>
    <t>Fluksi monetar nga veprimtarite investuese</t>
  </si>
  <si>
    <t>Fluksi monetar nga aktivitetet financiare</t>
  </si>
  <si>
    <t>Te ardhura huamarje afatgjata</t>
  </si>
  <si>
    <t>MM neto e perdorur ne veprimtarite financiare</t>
  </si>
  <si>
    <t>Rritja/ renia neto e mjeteve monetare</t>
  </si>
  <si>
    <t>Mjetet monetare ne fillim te periudhes kontabel</t>
  </si>
  <si>
    <t>Mjetet monetare ne fun te periudhes kontabel</t>
  </si>
  <si>
    <t xml:space="preserve">nr </t>
  </si>
  <si>
    <t>kosto e punes</t>
  </si>
  <si>
    <t>tatim fitimi</t>
  </si>
  <si>
    <t xml:space="preserve">NDERTESA </t>
  </si>
  <si>
    <t>aktive te tjera financiare afat shkurtera</t>
  </si>
  <si>
    <t>AKTIVE TOTALE AFAT SHKURTERA</t>
  </si>
  <si>
    <t>AKTIVET AFAT GJATA</t>
  </si>
  <si>
    <t>TOKA</t>
  </si>
  <si>
    <t xml:space="preserve">MAKINERI DHE PAISJE </t>
  </si>
  <si>
    <t>TOTALI I AKTIVEVE AFAT GJATA</t>
  </si>
  <si>
    <t>qera</t>
  </si>
  <si>
    <t>PASQYRA E TE ARDHURAVE E SHPENZIMEVE SIPAS NATYRES</t>
  </si>
  <si>
    <t>Blerja e aktiveve afat gjate materiale</t>
  </si>
  <si>
    <t xml:space="preserve">te ardhura nga shitja e paisjeve </t>
  </si>
  <si>
    <t>interesi I arketuar</t>
  </si>
  <si>
    <t>paraja neto ne veprimtarine investuese</t>
  </si>
  <si>
    <t xml:space="preserve">te ardhura te tjera </t>
  </si>
  <si>
    <t>derivative dhe aktive te mbajtura per tregetim</t>
  </si>
  <si>
    <t>i</t>
  </si>
  <si>
    <t>ii</t>
  </si>
  <si>
    <t xml:space="preserve">derivative </t>
  </si>
  <si>
    <t>aktive te mbajtura per tregetim</t>
  </si>
  <si>
    <t>TOTALI 2</t>
  </si>
  <si>
    <t>iii</t>
  </si>
  <si>
    <t>instrumenta te tjera  borxhi</t>
  </si>
  <si>
    <t>iv</t>
  </si>
  <si>
    <t>investime te tjera financiare</t>
  </si>
  <si>
    <t>totali 3</t>
  </si>
  <si>
    <t>totali 4</t>
  </si>
  <si>
    <t>aktive biollogjike afat shkurtera</t>
  </si>
  <si>
    <t xml:space="preserve">aktive afat shkurter te mbajtur per shitje </t>
  </si>
  <si>
    <t>parapagime dhe shpenzime te shtyra</t>
  </si>
  <si>
    <t>investime financiare afat gjata</t>
  </si>
  <si>
    <t>totali 1</t>
  </si>
  <si>
    <t>pjesemarrje te tjera ne njesi te kontrolluaravetem ne pf</t>
  </si>
  <si>
    <t xml:space="preserve">aksione dhe investime te tjera ne pjesemarrje </t>
  </si>
  <si>
    <t>aksione dhe letra te tjera ne vlere</t>
  </si>
  <si>
    <t xml:space="preserve">llogari kerkesa te arketueshme afat gjate </t>
  </si>
  <si>
    <t>AKTIVE AFAT GJATE MATERIALE</t>
  </si>
  <si>
    <t>Aktive te tjera afat gjate me vl kontabile</t>
  </si>
  <si>
    <t xml:space="preserve">toka </t>
  </si>
  <si>
    <t>totali 2</t>
  </si>
  <si>
    <t>aktive biollogjike afat gjata</t>
  </si>
  <si>
    <t>aktive afat gjate jo materiale</t>
  </si>
  <si>
    <t xml:space="preserve">Emri I mire </t>
  </si>
  <si>
    <t xml:space="preserve">shpenzime te zhvillimit </t>
  </si>
  <si>
    <t>aktive te tjera afat gjate jo materiaLE</t>
  </si>
  <si>
    <t>TOTALI 4</t>
  </si>
  <si>
    <t>Kapitali aksioner I papaguar</t>
  </si>
  <si>
    <t>aktive te tjera afat gjata</t>
  </si>
  <si>
    <t>totali I aktiveve I+II</t>
  </si>
  <si>
    <t>DETYRIMET DHE KAPITALI</t>
  </si>
  <si>
    <t xml:space="preserve">DETYRIME AFAT SHKURTERA </t>
  </si>
  <si>
    <t xml:space="preserve">Derivativet </t>
  </si>
  <si>
    <t>huamarrjet</t>
  </si>
  <si>
    <t>huat dhe obligacionet afat shkurtera</t>
  </si>
  <si>
    <t>kthimet dhe pagesat e huave afat gjata</t>
  </si>
  <si>
    <t>Bono te konvertueshme</t>
  </si>
  <si>
    <t>totali2</t>
  </si>
  <si>
    <t>huat dhe parapagimet</t>
  </si>
  <si>
    <t>v</t>
  </si>
  <si>
    <t xml:space="preserve">te pagueshme ndaj furnitoreve </t>
  </si>
  <si>
    <t xml:space="preserve">te pagueshme ndaj punonjesve </t>
  </si>
  <si>
    <t xml:space="preserve">detyrime tatimore </t>
  </si>
  <si>
    <t xml:space="preserve">hua te tjera </t>
  </si>
  <si>
    <t>parapagimet e arketuara</t>
  </si>
  <si>
    <t xml:space="preserve">grante dhe te ardhura te shtyra </t>
  </si>
  <si>
    <t xml:space="preserve">Provizione afat shkurtera </t>
  </si>
  <si>
    <t xml:space="preserve">TOTALI I DETYRIMEVE AFAT SHKURTERA </t>
  </si>
  <si>
    <t xml:space="preserve">DETYRIME AFAT GJATA </t>
  </si>
  <si>
    <t xml:space="preserve">Huat afat gjata </t>
  </si>
  <si>
    <t>bonot e konvertueshme</t>
  </si>
  <si>
    <t>huamarrje te tjera afat gjata</t>
  </si>
  <si>
    <t>Provizione te tjera afat gjata</t>
  </si>
  <si>
    <t>grantet dhe te ardhurat e shtyra</t>
  </si>
  <si>
    <t>TOTALI I DETYRIMEVE AFAT GJATA  II</t>
  </si>
  <si>
    <t xml:space="preserve">TOTALI I DETYRIMEVE </t>
  </si>
  <si>
    <t>KAPITALI</t>
  </si>
  <si>
    <t>Aksionet e pakices ( perdoret vetemne PFK)</t>
  </si>
  <si>
    <t xml:space="preserve">Kapitali qe I perket aksionereve te shoqerise meme </t>
  </si>
  <si>
    <t xml:space="preserve">kapitali aksioner </t>
  </si>
  <si>
    <t>Primi I aksionit</t>
  </si>
  <si>
    <t>Njesite me aksione thesari (negative)</t>
  </si>
  <si>
    <t xml:space="preserve">Rezerva statutore </t>
  </si>
  <si>
    <t>Rezerva ligjore</t>
  </si>
  <si>
    <t>Rezerva te tjera</t>
  </si>
  <si>
    <t xml:space="preserve">fitimi I pa shperndare </t>
  </si>
  <si>
    <t>Fitimi ( humbja e vitit ushtrimor)financiar</t>
  </si>
  <si>
    <t xml:space="preserve">  </t>
  </si>
  <si>
    <t>TOTALI I KAPITALIT    (III)</t>
  </si>
  <si>
    <t>TOTALI I DETYRIMEVE DHE KAPITALIT</t>
  </si>
  <si>
    <t>PASIVI I BILANCIT</t>
  </si>
  <si>
    <t>PASQYRA E LEVIZJES  SE KAPITALEVE NE SHOQERI INDIVIDUALE TE PA KONSOLIDUAR</t>
  </si>
  <si>
    <t>Kapitali</t>
  </si>
  <si>
    <t>aksioner</t>
  </si>
  <si>
    <t xml:space="preserve">primi I </t>
  </si>
  <si>
    <t>aksioneve</t>
  </si>
  <si>
    <t xml:space="preserve">aksione te </t>
  </si>
  <si>
    <t>thesarit</t>
  </si>
  <si>
    <t xml:space="preserve">rezerva </t>
  </si>
  <si>
    <t>ligjore</t>
  </si>
  <si>
    <t>statutore</t>
  </si>
  <si>
    <t xml:space="preserve">fitimi </t>
  </si>
  <si>
    <t>pa</t>
  </si>
  <si>
    <t xml:space="preserve">shpernare </t>
  </si>
  <si>
    <t>TOTALI</t>
  </si>
  <si>
    <t>efekti I ndryshimit ne politikat kontabel</t>
  </si>
  <si>
    <t>Pozicioni I rregulluar</t>
  </si>
  <si>
    <t>FITIMI NETO USHTRIMOR</t>
  </si>
  <si>
    <t xml:space="preserve">DIVIDENT I PAGUAR </t>
  </si>
  <si>
    <t xml:space="preserve">Rritje e rrezerves se kapitalit </t>
  </si>
  <si>
    <t xml:space="preserve">emetimi I aksioneve </t>
  </si>
  <si>
    <t xml:space="preserve"> </t>
  </si>
  <si>
    <t>31.12.2008</t>
  </si>
  <si>
    <t>31.12.2007</t>
  </si>
  <si>
    <t>totali</t>
  </si>
  <si>
    <t>SHENIM 15</t>
  </si>
  <si>
    <t>TE PAGUESHMEPER DETYRIME TATIMORE</t>
  </si>
  <si>
    <t>431 SIGURIMET</t>
  </si>
  <si>
    <t>4370ORG TJERA</t>
  </si>
  <si>
    <t>438 DET TJERA</t>
  </si>
  <si>
    <t>442 TAP</t>
  </si>
  <si>
    <t>442 TATIM DIVIDENTI</t>
  </si>
  <si>
    <t>444TATIM FITIMI</t>
  </si>
  <si>
    <t>445 TVSH</t>
  </si>
  <si>
    <t xml:space="preserve">446 TAKSA LOKALE </t>
  </si>
  <si>
    <t>448 TATIME TE SHTYRA</t>
  </si>
  <si>
    <t>449 TATIM NE BURIM</t>
  </si>
  <si>
    <t>TE PAGUESHMEPER  HUA TE TJERA</t>
  </si>
  <si>
    <t xml:space="preserve">451 TE DREJTA NDAJ </t>
  </si>
  <si>
    <t xml:space="preserve">ORTAKEVE </t>
  </si>
  <si>
    <t xml:space="preserve">455 ORTAKET </t>
  </si>
  <si>
    <t xml:space="preserve">456 ORTAKE KAP </t>
  </si>
  <si>
    <t>NENSHKRUAR</t>
  </si>
  <si>
    <t>457 DIVIDENTA</t>
  </si>
  <si>
    <t>460QERA ASH</t>
  </si>
  <si>
    <t>467 DEBITORE TJERE</t>
  </si>
  <si>
    <t>SHENIM 20.Ne kete ze jane perfshire te ardhurat qe njesia ekonomike ka relizuar</t>
  </si>
  <si>
    <t xml:space="preserve">nga aktiviteti kryesor I saj te vleresuara sipas kerkesave te standartit kombetar tr kontabiliteti </t>
  </si>
  <si>
    <t xml:space="preserve">me numur 8te marra ne llogari me vleren e drejte te shumes se arketuar per veprimet e bera  </t>
  </si>
  <si>
    <t xml:space="preserve">direkt me arke dhe me shumen e arketueshme per veprimet e pa percaktuara ose te likujduara me </t>
  </si>
  <si>
    <t>banke ose formetjeter</t>
  </si>
  <si>
    <t>gjendja e te ardhurave nga shitjet neto paraqitet si me poshte</t>
  </si>
  <si>
    <t>llogari</t>
  </si>
  <si>
    <t>Emertimi</t>
  </si>
  <si>
    <t>Shitje e produkteve te gateshme</t>
  </si>
  <si>
    <t xml:space="preserve">Shitje e produkteve Tte ndermjetem </t>
  </si>
  <si>
    <t>Shitje e nenprodukteve</t>
  </si>
  <si>
    <t>Shitje e punimevedhe sherbimeve</t>
  </si>
  <si>
    <t>Shitje mallrash</t>
  </si>
  <si>
    <t>Totali</t>
  </si>
  <si>
    <t>Shenim 21 Metodat e perdorura per percaktimin e te ardhurave te njohura jane ;</t>
  </si>
  <si>
    <t xml:space="preserve">Faturat e shitjes te leshuara nga subjekti per shitjen e mallrave </t>
  </si>
  <si>
    <t>faturat e shitjes, kontratot dhe situacionet per kryrjen e sherbimeve ndertimore</t>
  </si>
  <si>
    <t>Faturat e shitjes , kontratotper kryerjen e sherbimeve te tjera</t>
  </si>
  <si>
    <t xml:space="preserve">Te ardhurat e njohura gjate periudhes kontabelne emertimet e detyrushme nga </t>
  </si>
  <si>
    <t>skkNR8 per te raportuar ne shenimet sqaruesejane</t>
  </si>
  <si>
    <t>shitja e mallrave</t>
  </si>
  <si>
    <t>kryerja e sherbimeve</t>
  </si>
  <si>
    <t>interesi</t>
  </si>
  <si>
    <t>te ardhura nga shfrytezimi I pronesise</t>
  </si>
  <si>
    <t xml:space="preserve">Dividentat </t>
  </si>
  <si>
    <t>Kontratot e ndertimit</t>
  </si>
  <si>
    <t>Shenim22</t>
  </si>
  <si>
    <t>Te ardhura te tjera nga veprimtarite e shfrytezimitpermbledh</t>
  </si>
  <si>
    <t>te ardhurat qe perfshihen jo regullisht ne veprimtarine e entiteti</t>
  </si>
  <si>
    <t>Llogari</t>
  </si>
  <si>
    <t>komisione</t>
  </si>
  <si>
    <t>transport per te trete</t>
  </si>
  <si>
    <t>te ardhura nga grantet</t>
  </si>
  <si>
    <t>te ardhura nga kambizmi</t>
  </si>
  <si>
    <t>te ardhura nga rivleresimi I AAM</t>
  </si>
  <si>
    <t>TOPTALI</t>
  </si>
  <si>
    <t>Keto llogari jane me nendarjet e meposhteme</t>
  </si>
  <si>
    <t>T e ardhurat dhe shpenzimet nga interesat</t>
  </si>
  <si>
    <t>Te ardhura nga interesat</t>
  </si>
  <si>
    <t>Shpenzime per intersa</t>
  </si>
  <si>
    <t>REZULTATI NGA KEMBIMET VALUTORE</t>
  </si>
  <si>
    <t>Te ardhura nga kembimi valutor</t>
  </si>
  <si>
    <t>humbje nga kembimi valutor</t>
  </si>
  <si>
    <t>VLERA KONTABEL NETO E AAM</t>
  </si>
  <si>
    <t>te dala jashte perdorimit</t>
  </si>
  <si>
    <t>Te ardhura kontabel nga nxjerrja</t>
  </si>
  <si>
    <t>jashte perdorimit e AAM</t>
  </si>
  <si>
    <t xml:space="preserve">Vlera kontabeneto e AAM te nxjera </t>
  </si>
  <si>
    <t>jashte perdorimit e</t>
  </si>
  <si>
    <t>VLERA KONTABEL NETO EAAM</t>
  </si>
  <si>
    <t>te shitura</t>
  </si>
  <si>
    <t>Te ardhura kontabel nga shitja</t>
  </si>
  <si>
    <t>vlera kontabel netoe aam</t>
  </si>
  <si>
    <t>Shenim 25</t>
  </si>
  <si>
    <t xml:space="preserve">Shpenzimet per mallratlendet e para dhe sherbime </t>
  </si>
  <si>
    <t xml:space="preserve">perfshijne </t>
  </si>
  <si>
    <t xml:space="preserve">shpenzimet e mara nga blerjet e ushtrimit </t>
  </si>
  <si>
    <t>brenda vendit</t>
  </si>
  <si>
    <t xml:space="preserve">shpenzimet per blerjet e ushtrimit </t>
  </si>
  <si>
    <t>nga inporti</t>
  </si>
  <si>
    <t xml:space="preserve">shpenzimet nga amortizimi I parapagimeve e </t>
  </si>
  <si>
    <t>te ardhurave te shtyra</t>
  </si>
  <si>
    <t xml:space="preserve">ne keto llogari jane edhe shpenzimet e tjera doganore ngarkimmshkarkimi </t>
  </si>
  <si>
    <t>e transporti te identifikuara ne kontabilitetsi me poshte</t>
  </si>
  <si>
    <t>Mallrat lendet e para dhe sherbimet paraqiten si me poshte</t>
  </si>
  <si>
    <t>Blerje shpenzime mallrash sherbimesh</t>
  </si>
  <si>
    <t>SHENIM 26</t>
  </si>
  <si>
    <t>Ne kete ze jane perfshire llogarite e meposhteme</t>
  </si>
  <si>
    <t>EMERTIMI</t>
  </si>
  <si>
    <t>Trajtime te pergjitheshme</t>
  </si>
  <si>
    <t>qeraja</t>
  </si>
  <si>
    <t>Mirembajtje dhe riparime</t>
  </si>
  <si>
    <t>Sigurime</t>
  </si>
  <si>
    <t>kerkime e studime</t>
  </si>
  <si>
    <t>te tjera</t>
  </si>
  <si>
    <t>personel jashte njesise</t>
  </si>
  <si>
    <t xml:space="preserve">shpenzime per koncensione </t>
  </si>
  <si>
    <t>patenta e licensa e</t>
  </si>
  <si>
    <t>te ngjashmr</t>
  </si>
  <si>
    <t>publicitet e reklame</t>
  </si>
  <si>
    <t>Transferim udhetim e dieta</t>
  </si>
  <si>
    <t>shpenzime postare dhe telekomunikacioni</t>
  </si>
  <si>
    <t>shpenzime transporti</t>
  </si>
  <si>
    <t>sherbime bankare</t>
  </si>
  <si>
    <t>taksa</t>
  </si>
  <si>
    <t>akciza</t>
  </si>
  <si>
    <t>taksa tarifa vendore</t>
  </si>
  <si>
    <t>taksa regjistrimi</t>
  </si>
  <si>
    <t>tatime te tjera</t>
  </si>
  <si>
    <t>subvencione te dhena</t>
  </si>
  <si>
    <t>shpenzime per pritje dhe percjellje</t>
  </si>
  <si>
    <t>gjoba dhe penalitete</t>
  </si>
  <si>
    <t>shpenzime te tjera</t>
  </si>
  <si>
    <t xml:space="preserve">TOTALI </t>
  </si>
  <si>
    <t>SHENIM 27</t>
  </si>
  <si>
    <t xml:space="preserve">Paraqet kostot per pagat, shperblimet , pagesat per lejat vjetorre dhe kompensime </t>
  </si>
  <si>
    <t xml:space="preserve">te tjera monetare dhe jomonetare. Keto te dhena jane mbi llogaritjen dhe prerjen e </t>
  </si>
  <si>
    <t>borderove pra me  parimin e te drejtave te konstatuara panvaresisht se ne cmoment</t>
  </si>
  <si>
    <t xml:space="preserve">ato terhiqen nga subjekti </t>
  </si>
  <si>
    <t>shpenzimet per pagat</t>
  </si>
  <si>
    <t>shpenzime per sigurimet shoqerore</t>
  </si>
  <si>
    <t>645/1</t>
  </si>
  <si>
    <t>shpenzimet per sigurimet shendetsore</t>
  </si>
  <si>
    <t>Data e nenshkrimit I personit te tatueshem</t>
  </si>
  <si>
    <t xml:space="preserve">shenim 33 shpenzimet e tatim fitimit dhe fitimi I ushtrimit pra rezultati ekonomik se bashku me </t>
  </si>
  <si>
    <t xml:space="preserve">fitimin para tatimit se bashku me shenimet sqaruesemerren nga pasqyra e te ardhurave </t>
  </si>
  <si>
    <t>dhe shpenzimeve se bashku me shenimet sqaruese edhe per pasqyren e flukseve monetare</t>
  </si>
  <si>
    <t>korigjimi I pasqyres se flukseve te paraveper shpenzimet e interesevave</t>
  </si>
  <si>
    <t>shpenzimet per interesa nga data e kthimit te kredise te llogaritura deri ne funt te vitit</t>
  </si>
  <si>
    <t xml:space="preserve">efekte qe jane njohur ne shpenzi me ne funt te vitit por nuk jane maturuardhe per </t>
  </si>
  <si>
    <t>pasoje nuk eshte paraqitur ne ndertimin e opasqyrave financiare</t>
  </si>
  <si>
    <t xml:space="preserve">te ardhura nga interesat </t>
  </si>
  <si>
    <t>Shpenzime nga interesat</t>
  </si>
  <si>
    <t xml:space="preserve">totali </t>
  </si>
  <si>
    <t>shuma e paraqitur ne zeri shpenzimedo te paraqitet per efekt te flukseve monetarete</t>
  </si>
  <si>
    <t>rregulluara duke ja shtuar fitimit te ushtrimit</t>
  </si>
  <si>
    <t xml:space="preserve">shenim 34 </t>
  </si>
  <si>
    <t>cvleresimii  klientavedhe paradhenieve</t>
  </si>
  <si>
    <t>ne rastin konkret shpenzime per provigjione ne produkte te gateshme , mallra</t>
  </si>
  <si>
    <t>klienta parapagime nuk ka prandaj nuk behet korigjimi ne rritje I fitimit te ushtrimit nga ky faktor</t>
  </si>
  <si>
    <t>e njejta gje edhe aktivet afat gjate materiale</t>
  </si>
  <si>
    <t>Shuma e cvleresimit te aktiveve afat shkurter materiale eshte zbritur nga e ardhura neto</t>
  </si>
  <si>
    <t>pasiparaqet nje shpenzim te llogaritur por jo shpenzimte maturuar monetar</t>
  </si>
  <si>
    <t>Ai perbehet nga cvleresimi I produkteve te gatshme dhe mallrave</t>
  </si>
  <si>
    <t>shenim 35</t>
  </si>
  <si>
    <t>Korigjimi I pasqyres se fluksit te mjeteve monetare nga shfrytezimi</t>
  </si>
  <si>
    <t xml:space="preserve">per efekt te llogaritjeshpenzimete amortizimit </t>
  </si>
  <si>
    <t>te aktiveve afat gjata materiale</t>
  </si>
  <si>
    <t>pershkrimi I elementave</t>
  </si>
  <si>
    <t>zhvleresime dhe amortizime</t>
  </si>
  <si>
    <t>renia ne vlere</t>
  </si>
  <si>
    <t>Shenim36</t>
  </si>
  <si>
    <t>korigjimi I flukseve monetare te shfrytezimit</t>
  </si>
  <si>
    <t>nga te ardhurat nga kembimi valutor</t>
  </si>
  <si>
    <t>SHENIMET SPIEGUESE</t>
  </si>
  <si>
    <t xml:space="preserve">me </t>
  </si>
  <si>
    <t>NIPT</t>
  </si>
  <si>
    <t xml:space="preserve">me seli </t>
  </si>
  <si>
    <t>me aktivitet TREGETIM VAJRA LUBRIFIKANTE FIBRA ETE TJERA</t>
  </si>
  <si>
    <t xml:space="preserve">me status  </t>
  </si>
  <si>
    <t>JURIDIK</t>
  </si>
  <si>
    <t>TIRANE</t>
  </si>
  <si>
    <t xml:space="preserve">rregjistruar ne regjistrin tregetar </t>
  </si>
  <si>
    <t xml:space="preserve">rregjistruar ne juridiksionin administrativ te pushtetit </t>
  </si>
  <si>
    <t xml:space="preserve">lokal </t>
  </si>
  <si>
    <t xml:space="preserve">ne </t>
  </si>
  <si>
    <t>QYTETIN E KORCESme seli prane ish NPV</t>
  </si>
  <si>
    <t xml:space="preserve">si shoqeri </t>
  </si>
  <si>
    <t xml:space="preserve">individuale   dhe paraqqet pasqyrat financiare ne leke sipas </t>
  </si>
  <si>
    <t>parimit tete drejtave dhe detyrimeve te konstatuara</t>
  </si>
  <si>
    <t>perputhje me kerkesat e ligjit nr9228dt29.04.2004</t>
  </si>
  <si>
    <t>'Per kontabilitetin dhe pasqyrat financiare''</t>
  </si>
  <si>
    <t xml:space="preserve">dhe me </t>
  </si>
  <si>
    <t xml:space="preserve">kerkesat </t>
  </si>
  <si>
    <t>e</t>
  </si>
  <si>
    <t xml:space="preserve">standarteve kombetare te kontabilitetit te hartuara nga   keshilli </t>
  </si>
  <si>
    <t xml:space="preserve">kombetar I kontabilitetit dhe te shpallur nga ministria e financave </t>
  </si>
  <si>
    <t>2)Politikat kontabile te zbatuara  ne  keto pasqyra individuale financiare te kesaj</t>
  </si>
  <si>
    <t>jane</t>
  </si>
  <si>
    <t xml:space="preserve">a)Per marjen ne llogari te Aktiveve ,Detyrimeve , kapitaleve te veta , te ardhurave </t>
  </si>
  <si>
    <t xml:space="preserve">shpenzimeve, flukseve hyrese dhe dalese te mjeteve monetare, per levizjet ne </t>
  </si>
  <si>
    <t>standartet kombetare te kontabilitetit</t>
  </si>
  <si>
    <t xml:space="preserve">c)parimet kriteret dhe rregullat emarjes ne llogari ne kontabilitet dhe kriteret e nxjerrjes </t>
  </si>
  <si>
    <t>nga llogaria jane ato te pershkruara ne standartin nr1 dhe ne standartet e tjera te botuara</t>
  </si>
  <si>
    <t>nga keshilli kombetar I kontabilitetit</t>
  </si>
  <si>
    <t>d-Inventari eshte vleresuar me vleren me te vogel mes kostos dhe vleres neto te</t>
  </si>
  <si>
    <t xml:space="preserve">g- ne bilanc aktivet afat gjate materiale jane paraqitur mekosto minus amortizimin e </t>
  </si>
  <si>
    <t>akumuluar dhe ndinje humbje te akumuluar nga çvlersimi .</t>
  </si>
  <si>
    <t>h-amortizimi eshte perllogaritur me norma ne pergjithesi me te vogla nga normat fiskale</t>
  </si>
  <si>
    <t>i-parapagimet dhe shpenzimet e shtyra jane paraqitur me kosto minus cvleresimin nese ka</t>
  </si>
  <si>
    <t>huat dhe parapagimet paraqiten me koston e amortizuar minus cvlersimin nese ka</t>
  </si>
  <si>
    <t>shenim 1</t>
  </si>
  <si>
    <t>kursi I kembimit bsh</t>
  </si>
  <si>
    <t>mjetet monetare</t>
  </si>
  <si>
    <t>verejtje</t>
  </si>
  <si>
    <t>llogaria5311</t>
  </si>
  <si>
    <t>arka lek</t>
  </si>
  <si>
    <t>llogaria5312</t>
  </si>
  <si>
    <t>arca euro</t>
  </si>
  <si>
    <t>rbal lek</t>
  </si>
  <si>
    <t>rbal euro</t>
  </si>
  <si>
    <t>bkt lek</t>
  </si>
  <si>
    <t>tb lek</t>
  </si>
  <si>
    <t>shenim nr 2</t>
  </si>
  <si>
    <t>shenim3</t>
  </si>
  <si>
    <t>tvsh</t>
  </si>
  <si>
    <t>leke</t>
  </si>
  <si>
    <t>shenim 6</t>
  </si>
  <si>
    <t xml:space="preserve">vleresimi I inventarit eshte bere me me te voglen mes kostos dhe vleres neto te realizueshme </t>
  </si>
  <si>
    <t>mbi keto premisa;</t>
  </si>
  <si>
    <t xml:space="preserve">sepse shpenzimet e blerjes jane ne nivelin minimal  sepse kryesisht eshte punuar me </t>
  </si>
  <si>
    <t xml:space="preserve">furnizime ne magazinen e blersit dhe se shpenzimet doganore te pushtetit lokal jane me </t>
  </si>
  <si>
    <t xml:space="preserve">shperndatrje indirekte dhe I sherbejne me shume shitjes se </t>
  </si>
  <si>
    <t xml:space="preserve">mallrave </t>
  </si>
  <si>
    <t>se sa sjelljes se inventarit ne vendndodhjen ekzistuese prane magazines tone</t>
  </si>
  <si>
    <t>shpenzimet indirekte per sjelljen e inventarit me metoden e kostos</t>
  </si>
  <si>
    <t xml:space="preserve">tregetojme ka nje marzh shitjeje mbi 10%, marzh I cili me ndonje lekundje te vogel nuk </t>
  </si>
  <si>
    <t xml:space="preserve">ka levizur ne renie deri ne daten e bilancit. Me klientat ne asnje rast nuk kjam kontrato </t>
  </si>
  <si>
    <t>ligjore per te vleresuar efekte te tjerane VNR.</t>
  </si>
  <si>
    <t xml:space="preserve">me e madhe nga vlersimi me koston e inventarit dhe si e tille nisur nga standarti per te </t>
  </si>
  <si>
    <t xml:space="preserve">vleresuar me me vleren me te vogel mes kostos dhe vleres neto te realizueshme </t>
  </si>
  <si>
    <t>perllogaritja ne rastin konkret do behet me koston e inventarit</t>
  </si>
  <si>
    <t>shenim 7</t>
  </si>
  <si>
    <t>shenim 10</t>
  </si>
  <si>
    <t>Gjendja dhe ndryshimet e AAM me kosto</t>
  </si>
  <si>
    <t>Shtesa gjate ushtrimit</t>
  </si>
  <si>
    <t>kontribut kapial</t>
  </si>
  <si>
    <t>blere e krijuar</t>
  </si>
  <si>
    <t>kosto huamarrje</t>
  </si>
  <si>
    <t>rivleresime</t>
  </si>
  <si>
    <t>Pakesime te ushtrimit</t>
  </si>
  <si>
    <t>shitje</t>
  </si>
  <si>
    <t>nxjerre jashte perdorimit</t>
  </si>
  <si>
    <t>Pakesime te tjera</t>
  </si>
  <si>
    <t>korigjim vleres bruto</t>
  </si>
  <si>
    <t>gjendja 31.12.2008</t>
  </si>
  <si>
    <t>shenim 11</t>
  </si>
  <si>
    <t>Pasqyra e  llogaritjes amortizimit</t>
  </si>
  <si>
    <t>plotesime rivleresimi</t>
  </si>
  <si>
    <t>amortizimvjetor</t>
  </si>
  <si>
    <t xml:space="preserve">shtesa te tjera </t>
  </si>
  <si>
    <t>elemente shitur</t>
  </si>
  <si>
    <t>elemente kaluar ne qark</t>
  </si>
  <si>
    <t>Pakesime nga</t>
  </si>
  <si>
    <t>nxjerja jashte perdorimit</t>
  </si>
  <si>
    <t>subjekti yne nuk ka llogaritur amortizim sepse ne kontraton e qerase  nuk eshte shoqeria</t>
  </si>
  <si>
    <t>autolubrifiant al  subjekti qe do te mbaje  dhe sjelle aktivin ne gjendje fillestare</t>
  </si>
  <si>
    <t>Ne shpenzime eshte kaluar vetem qeraja e objektit duke llogaritur e mbajtur ne burim tatimin e qerase</t>
  </si>
  <si>
    <t>SHENIM 12</t>
  </si>
  <si>
    <t>per llogaritjen e derdhjen e qerase se objektit eshte planifikuar e</t>
  </si>
  <si>
    <t>relilizuar kontrtua e qerase si kontrato mes palesh te pa lidhura</t>
  </si>
  <si>
    <t>te vullneteshmee te pa varura</t>
  </si>
  <si>
    <t>shenim14</t>
  </si>
  <si>
    <t>totali I huarave dhe parapagimeve vleresuarsipas skk3</t>
  </si>
  <si>
    <t>perbehet</t>
  </si>
  <si>
    <t>pagesa</t>
  </si>
  <si>
    <t>detyrime</t>
  </si>
  <si>
    <t xml:space="preserve">1 - pagueshme </t>
  </si>
  <si>
    <t>ndaj furnitoreve</t>
  </si>
  <si>
    <t xml:space="preserve">2-pagueshme ndaj </t>
  </si>
  <si>
    <t>punonjesve</t>
  </si>
  <si>
    <t>3- detyrime tatimore</t>
  </si>
  <si>
    <t>4-hua te tjera</t>
  </si>
  <si>
    <t xml:space="preserve">5- parapagime </t>
  </si>
  <si>
    <t>arketuara</t>
  </si>
  <si>
    <t>pasqyra me inventaret e faturave te pa paguara</t>
  </si>
  <si>
    <t>data</t>
  </si>
  <si>
    <t>furnitore blerje malli</t>
  </si>
  <si>
    <t>furnitore blerje sherbimi</t>
  </si>
  <si>
    <t>furnitore AAM</t>
  </si>
  <si>
    <t>TE PAGUESHME NDAJ PUNONJESVE</t>
  </si>
  <si>
    <t>PAGA</t>
  </si>
  <si>
    <t>SHPERBLIME</t>
  </si>
  <si>
    <t>nr</t>
  </si>
  <si>
    <t>bleresi</t>
  </si>
  <si>
    <t>seri</t>
  </si>
  <si>
    <t>nipt</t>
  </si>
  <si>
    <t xml:space="preserve">vlera e </t>
  </si>
  <si>
    <t>tatueshme</t>
  </si>
  <si>
    <t>vazhdim trajtimi I te ardhurave nga shitja</t>
  </si>
  <si>
    <t>te mbartura</t>
  </si>
  <si>
    <t>per gjendjen e te drejtave e detyrimeve per tvsh</t>
  </si>
  <si>
    <t xml:space="preserve">mundesi financiare nga llogarite tona monetare nuk jane shanset per ta fituar apelimin se nuk </t>
  </si>
  <si>
    <t xml:space="preserve">nmundem te paguanim detyrimin pa penalitetet.Ne keto kushte ne pasqyrat kryesore </t>
  </si>
  <si>
    <t>financiare nuk kontabilizuam kerkesen e apelimit</t>
  </si>
  <si>
    <t>kerkesa te tjera te arketueshme</t>
  </si>
  <si>
    <t>totali I kreditimeve</t>
  </si>
  <si>
    <t>tvsh per pagese</t>
  </si>
  <si>
    <t>shenim 17</t>
  </si>
  <si>
    <t>PER TATIMIN MBI FITIMIN</t>
  </si>
  <si>
    <t>Per llogaritjen e kontabiliziminn e tatimit mbi fitimin nuk u zbastuan kerkesat e skk numur11</t>
  </si>
  <si>
    <t>sandart I cili mbetet aktualisht ende fakultativ por kerkesat e ligji te tatimit mbi te ardhurat</t>
  </si>
  <si>
    <t>Me 31.12.2007 llogaria 444 TATIMI MBI FITIMIN ka teprice debitore per</t>
  </si>
  <si>
    <t>totali debi</t>
  </si>
  <si>
    <t>kredituar nga bilanci 2008 per fitimin e realizuar2008</t>
  </si>
  <si>
    <t>kredituar nga  nga proces verbalet 1, 2, 3, dt13.10.2008per detyrim</t>
  </si>
  <si>
    <t>kredituar nga  nga proces verbalet 1, 2, 3, dt13.10.2008per  penalitet</t>
  </si>
  <si>
    <t>llogaria 444 TATIM FITIMI</t>
  </si>
  <si>
    <t xml:space="preserve">FURNITORE PER BLERJE MALLRA </t>
  </si>
  <si>
    <t>FURNIZIM</t>
  </si>
  <si>
    <t>TOTALI I PAGESAVE</t>
  </si>
  <si>
    <t>GJENDJA31.12.2008</t>
  </si>
  <si>
    <t xml:space="preserve">fatura </t>
  </si>
  <si>
    <t>Shitjet neto</t>
  </si>
  <si>
    <t>TOTALI I TE ARDHURAVE</t>
  </si>
  <si>
    <t>SHPENZIMET</t>
  </si>
  <si>
    <t>Ndryshime ne inventarin e produkteve e prodhimit proces</t>
  </si>
  <si>
    <t>mallrat e materialet e konsumuara</t>
  </si>
  <si>
    <t xml:space="preserve">pagat </t>
  </si>
  <si>
    <t>siguracion</t>
  </si>
  <si>
    <t>amortizimi dhe cvleresime</t>
  </si>
  <si>
    <t>totali I shpenzimeve</t>
  </si>
  <si>
    <t>fitimi humbja nga veprimtaria kryesore</t>
  </si>
  <si>
    <t>te ardhura dhe shpeshpenzime financiarenga njesite e kontrolluara</t>
  </si>
  <si>
    <t>te ardhura dhe shpeshpenzime financiarenga pjesemarrjet</t>
  </si>
  <si>
    <t>te ardhura e shpenzime financiare</t>
  </si>
  <si>
    <t>te ardhura e shpenzime nga kurdi I kembimit</t>
  </si>
  <si>
    <t>totali I shpenzimeve financiare</t>
  </si>
  <si>
    <t>shpenzimet e panjohura</t>
  </si>
  <si>
    <t>rezultati tatimor</t>
  </si>
  <si>
    <t>shpenzime tatim fitimi</t>
  </si>
  <si>
    <t xml:space="preserve">totali I shpenzimeve </t>
  </si>
  <si>
    <t>31.12.2009</t>
  </si>
  <si>
    <t>JANAR</t>
  </si>
  <si>
    <t>MUAJI</t>
  </si>
  <si>
    <t>ANDEISA</t>
  </si>
  <si>
    <t>S943116018V</t>
  </si>
  <si>
    <t>SHKURT</t>
  </si>
  <si>
    <t>BETON PLUS</t>
  </si>
  <si>
    <t>K142804001</t>
  </si>
  <si>
    <t>K142804002</t>
  </si>
  <si>
    <t>K142804003</t>
  </si>
  <si>
    <t>K142804004</t>
  </si>
  <si>
    <t>K142804005</t>
  </si>
  <si>
    <t>K142804006</t>
  </si>
  <si>
    <t>shenim 13 Mbi te ardhurat e vitit 2009 si te ardhura ngashitja</t>
  </si>
  <si>
    <t>MARS</t>
  </si>
  <si>
    <t>GRAMO</t>
  </si>
  <si>
    <t>J77516005E</t>
  </si>
  <si>
    <t>PRILL</t>
  </si>
  <si>
    <t>K14280400</t>
  </si>
  <si>
    <t>K14280401</t>
  </si>
  <si>
    <t>K14280402</t>
  </si>
  <si>
    <t>K14280403</t>
  </si>
  <si>
    <t>K14280404</t>
  </si>
  <si>
    <t>MAJI</t>
  </si>
  <si>
    <t>AMIL</t>
  </si>
  <si>
    <t>ALBTE</t>
  </si>
  <si>
    <t>K84616001V</t>
  </si>
  <si>
    <t>K1428040</t>
  </si>
  <si>
    <t>J81624063M</t>
  </si>
  <si>
    <t>QERSHOR</t>
  </si>
  <si>
    <t>K1428041</t>
  </si>
  <si>
    <t>K1428042</t>
  </si>
  <si>
    <t>K1428043</t>
  </si>
  <si>
    <t>K1428044</t>
  </si>
  <si>
    <t>KORRIK</t>
  </si>
  <si>
    <t>K1428045</t>
  </si>
  <si>
    <t>K1428046</t>
  </si>
  <si>
    <t>K1428047</t>
  </si>
  <si>
    <t>K1428048</t>
  </si>
  <si>
    <t>GUSHT</t>
  </si>
  <si>
    <t>BETON</t>
  </si>
  <si>
    <t>K1480801C</t>
  </si>
  <si>
    <t>BETONPLUS</t>
  </si>
  <si>
    <t>SHTATOR</t>
  </si>
  <si>
    <t>TETOR</t>
  </si>
  <si>
    <t>NENTOR</t>
  </si>
  <si>
    <t>ORGIKUM</t>
  </si>
  <si>
    <t>K53718191F</t>
  </si>
  <si>
    <t>DHJETOR</t>
  </si>
  <si>
    <t xml:space="preserve">BETON </t>
  </si>
  <si>
    <t>EDISON YPI</t>
  </si>
  <si>
    <t xml:space="preserve">HALITI </t>
  </si>
  <si>
    <t xml:space="preserve">BLERESI </t>
  </si>
  <si>
    <t>SERIAL</t>
  </si>
  <si>
    <t>TREG AUTO SHA</t>
  </si>
  <si>
    <t>DHIMITRAQ TUBETA</t>
  </si>
  <si>
    <t>AUTOBERONS</t>
  </si>
  <si>
    <t>TREG A</t>
  </si>
  <si>
    <t>pasqyra permbledhese e blerjes se mallrave per vitin 2009 paraqitet</t>
  </si>
  <si>
    <t>dinamika e shitjeve sipas muajve viti2009</t>
  </si>
  <si>
    <t xml:space="preserve">shitje </t>
  </si>
  <si>
    <t>e tatushm</t>
  </si>
  <si>
    <t>janar 09</t>
  </si>
  <si>
    <t>shkurt09</t>
  </si>
  <si>
    <t>mars09</t>
  </si>
  <si>
    <t>prill09</t>
  </si>
  <si>
    <t>maji09</t>
  </si>
  <si>
    <t>qershor09</t>
  </si>
  <si>
    <t>korrik09</t>
  </si>
  <si>
    <t>gusht09</t>
  </si>
  <si>
    <t>shtatoro9</t>
  </si>
  <si>
    <t>tetor09</t>
  </si>
  <si>
    <t>nentor09</t>
  </si>
  <si>
    <t>dhjetor09</t>
  </si>
  <si>
    <t>gjendja kontabile dhe fizike te vlersuar sipas shenimit te sipertreguar me numur6</t>
  </si>
  <si>
    <t xml:space="preserve">paraqiten ne inventarin bashkengjitur kesaj dhenieje llogarie me kartela qe nisin me </t>
  </si>
  <si>
    <t xml:space="preserve">blerjet gjate periudhes raportuese kapin shumen </t>
  </si>
  <si>
    <t>hua te tjera  objekti I marre me qera</t>
  </si>
  <si>
    <t>klienta per blerje dhe sherbime</t>
  </si>
  <si>
    <t>gjendja debitore e tvsh me 31.12.2008ne grupin e llogarive</t>
  </si>
  <si>
    <t>shteti detyrime tvsh e gjoba</t>
  </si>
  <si>
    <t>kreditime nga shitjet e deklaruara</t>
  </si>
  <si>
    <t>kreditime rivleresimi</t>
  </si>
  <si>
    <t>totali  kredit</t>
  </si>
  <si>
    <t>debitime tvsh tvsh nga blerjet e deklaruarae deklaruara</t>
  </si>
  <si>
    <t>totali I debitimeve</t>
  </si>
  <si>
    <t>tvsh e paguar</t>
  </si>
  <si>
    <t>debituar gjate vitit20089me pagesat nga banka per</t>
  </si>
  <si>
    <t xml:space="preserve">Inventari per artikujt qe ishin gjendje me 31.12.2009meqenese cmimi I tregut nuk eshte </t>
  </si>
  <si>
    <t>Nr inventari</t>
  </si>
  <si>
    <t>njesi</t>
  </si>
  <si>
    <t>Sipas kontabilitetit</t>
  </si>
  <si>
    <t>Sipas inventarit</t>
  </si>
  <si>
    <t>oee kodi</t>
  </si>
  <si>
    <t>emertimi</t>
  </si>
  <si>
    <t xml:space="preserve">e </t>
  </si>
  <si>
    <t>Çmimi</t>
  </si>
  <si>
    <t>sasi</t>
  </si>
  <si>
    <t>vlere</t>
  </si>
  <si>
    <t>matjes</t>
  </si>
  <si>
    <t>gjendja 31.12.2009</t>
  </si>
  <si>
    <t>cmimi I qerase eshte 10000 leke ne muaj</t>
  </si>
  <si>
    <t>GJENDJA 31.12.2008</t>
  </si>
  <si>
    <t>PASYRA FINANCIARE E FLUKSEVE MONATARE ESHTE HARTUAR ME METODEN</t>
  </si>
  <si>
    <t xml:space="preserve">DIREKTE </t>
  </si>
  <si>
    <t xml:space="preserve">LLOGARITJET MBESHTETEN NE FLETET E PUNES E DOKUMENTAT </t>
  </si>
  <si>
    <t>PERPUNUESE BASHKENGJITUR KESAJ DHENIE VJETORE LLOGARIE</t>
  </si>
  <si>
    <t>Shoqeria private ANSOIL KORÇA COMPANY</t>
  </si>
  <si>
    <t>L043210010</t>
  </si>
  <si>
    <t>SHA</t>
  </si>
  <si>
    <t>ka zhvilluar veprimtariper2010</t>
  </si>
  <si>
    <t>miratuar ne QKR DT 21/07/2010</t>
  </si>
  <si>
    <t xml:space="preserve">Adresa Viktimat e 7 Shkurtit </t>
  </si>
  <si>
    <t xml:space="preserve">pallati nr 1Shkalla1 Kati I pare </t>
  </si>
  <si>
    <t xml:space="preserve">Ish rrobaqepsia KORCE </t>
  </si>
  <si>
    <t>DREJTORIA RAJONALE TATIMORE KORCE</t>
  </si>
  <si>
    <t xml:space="preserve">Duke qene nga statusi ligjor shoqeri anonime pavaresisht se kete vit nuk kemi rrealizuar shitje </t>
  </si>
  <si>
    <t xml:space="preserve">nuk kemi ndertuar pasqyrat e raportimit financiar sipas sandartit te mikronjesive por sipas </t>
  </si>
  <si>
    <t xml:space="preserve">setit te sandarteve te plota te kontabilitetit dhe raportimit financiar te miratuara nga </t>
  </si>
  <si>
    <t xml:space="preserve">keshilli kombetar I kontabilitetit dhe te shpallura nga </t>
  </si>
  <si>
    <t xml:space="preserve">Ministri I Financave </t>
  </si>
  <si>
    <t xml:space="preserve">realizueshme ne pershtatje me kerkesat e skk nr4 .Matja e kostos eshte realizuar duke marre parasysh </t>
  </si>
  <si>
    <t>faturat e inportit shpenzimet doganore shpenzimet e transportit ngarkim shkarkimit etj</t>
  </si>
  <si>
    <t xml:space="preserve">Tendenca e cmimeve te artikujve te shoqerise ansoil eshte ne rritje prandaj vlera neto e realizueshme </t>
  </si>
  <si>
    <t xml:space="preserve">aktualisht nuk eshte nen koston </t>
  </si>
  <si>
    <t>31/12/2009</t>
  </si>
  <si>
    <t>31/12/2010</t>
  </si>
  <si>
    <t xml:space="preserve">Meqenese gjate vitit2010 shoqeria e jone eshte furnizuar  me blerje nga firmat private </t>
  </si>
  <si>
    <t xml:space="preserve">brenda vendit  dhe nga inporti kostua nuk ka shume ndryshime nga kostua e blerjessepse </t>
  </si>
  <si>
    <t xml:space="preserve">Ne daten e mbylljes se ushtrimit me 31dhjetor 2010cmimi I shitjes per artikujt qe ne </t>
  </si>
  <si>
    <t>Ne keto kushte per mallrat e furnizuar gjate vitit2010VNR eshte gati 9%</t>
  </si>
  <si>
    <t xml:space="preserve">numur 1 dhe mbarojne medhe me vlere bashkengjitur  ketij raportimi </t>
  </si>
  <si>
    <t xml:space="preserve">inventari me 31/12/2010 paraqitet si me poshte vijon </t>
  </si>
  <si>
    <t>ngurtesimi</t>
  </si>
  <si>
    <t>26/7/2010</t>
  </si>
  <si>
    <t xml:space="preserve">blerjet e inportit paraqiten si me poshte </t>
  </si>
  <si>
    <t xml:space="preserve">data </t>
  </si>
  <si>
    <t>20/9/2010</t>
  </si>
  <si>
    <t>atlas plastiklcd</t>
  </si>
  <si>
    <t>selanik greqi</t>
  </si>
  <si>
    <t>bidona platik bosh</t>
  </si>
  <si>
    <t>cope</t>
  </si>
  <si>
    <t>euro</t>
  </si>
  <si>
    <t>kurdi</t>
  </si>
  <si>
    <t>takse doganore</t>
  </si>
  <si>
    <t xml:space="preserve">pagesa ne dogane </t>
  </si>
  <si>
    <t>kosto e bidonave ne total</t>
  </si>
  <si>
    <t>kosto per cope</t>
  </si>
  <si>
    <t xml:space="preserve">pagesas gjithesej </t>
  </si>
  <si>
    <t>1934 dt 7/10/2010</t>
  </si>
  <si>
    <t>as kiro donard</t>
  </si>
  <si>
    <t>maqedhoni</t>
  </si>
  <si>
    <t>etiketa polietileni</t>
  </si>
  <si>
    <t>vetengjitese</t>
  </si>
  <si>
    <t>kosto e etiketave</t>
  </si>
  <si>
    <t>leke per cope</t>
  </si>
  <si>
    <t>18651 dt2/11/2010</t>
  </si>
  <si>
    <t>lufakis kimika al</t>
  </si>
  <si>
    <t>anti friza</t>
  </si>
  <si>
    <t>kg</t>
  </si>
  <si>
    <t>kosto per njesi</t>
  </si>
  <si>
    <t>fuci ambalazhi</t>
  </si>
  <si>
    <t>cope 2</t>
  </si>
  <si>
    <t>dogane</t>
  </si>
  <si>
    <t>bidona plastik</t>
  </si>
  <si>
    <t>etiketa</t>
  </si>
  <si>
    <t>shishe plastike</t>
  </si>
  <si>
    <t>tatim mbi vleren e shtuar</t>
  </si>
  <si>
    <t xml:space="preserve">vendi </t>
  </si>
  <si>
    <t>mbajtese plastike</t>
  </si>
  <si>
    <t>pozicioni fillestar 30korrik 2010</t>
  </si>
  <si>
    <t>ANSOIL KORCA COMPANY</t>
  </si>
  <si>
    <t>Pozicioni 31/12/2010</t>
  </si>
  <si>
    <t>per periudhen ushtrimore nuk ka</t>
  </si>
  <si>
    <t xml:space="preserve">gjendja fillim per tatim fitimin   </t>
  </si>
  <si>
    <t>paguar per periudhen ushtrimore</t>
  </si>
  <si>
    <t xml:space="preserve">amortizuar nga shitjet </t>
  </si>
  <si>
    <t xml:space="preserve">tatim fitimi I mbi paguar </t>
  </si>
  <si>
    <t xml:space="preserve">per tatimin mbi vleren e shtuar </t>
  </si>
  <si>
    <t>gjendja ne fillim</t>
  </si>
  <si>
    <t xml:space="preserve">tvsh e mbledhur nga shitjet </t>
  </si>
  <si>
    <t>mbipagim tvsh</t>
  </si>
  <si>
    <t xml:space="preserve">Ne respekt te parimit te perputhjes se periudhes te realizimit te tardhurave me ;periudhen e </t>
  </si>
  <si>
    <t xml:space="preserve">shpenzimeve ne zbatim te skk nr1pikat 35 36 dhe 37 ne funt te ushtrimit </t>
  </si>
  <si>
    <t xml:space="preserve">shpenzimet operative jane mbyllur duke duke debituar shpenzimet e shtyura dhe duke debituar </t>
  </si>
  <si>
    <t xml:space="preserve">shpenzimet e shtyra dhe duke kredituar shpenzimet operative ne total  pa perfshire shpenzimet e </t>
  </si>
  <si>
    <t>sjelljes se inventarit ne gjendjen ekzistuese</t>
  </si>
  <si>
    <t xml:space="preserve">Ne keto kushte </t>
  </si>
  <si>
    <t xml:space="preserve">shpenzimet e shtyra jane paraqitur si llogari aktivesh afat shkurter </t>
  </si>
  <si>
    <t xml:space="preserve">per shumen </t>
  </si>
  <si>
    <t xml:space="preserve">nga keto shpenzime te shtyra </t>
  </si>
  <si>
    <t xml:space="preserve">pasqyra e flukseve monetre nga aktiviteti I shfrytezimit ka dy rubrika </t>
  </si>
  <si>
    <t xml:space="preserve">tatim fitim per -20000 leke dhe pjesen kryesore pagesat e furnitireve </t>
  </si>
  <si>
    <t xml:space="preserve">dhe sigurimeve se bashku me tao </t>
  </si>
  <si>
    <t>ne rrubrikat e tjera ka pak levizje ne shpenzimet financiare</t>
  </si>
  <si>
    <t>31/12/2011</t>
  </si>
  <si>
    <t xml:space="preserve">shishe plastike 7000 cope </t>
  </si>
  <si>
    <t xml:space="preserve">fv4 filter vaji </t>
  </si>
  <si>
    <t>FILTER BENZINE F82COPE</t>
  </si>
  <si>
    <t>RRYP 6K2275</t>
  </si>
  <si>
    <t>AB8O</t>
  </si>
  <si>
    <t>PASTRUES INJEKTORI</t>
  </si>
  <si>
    <t>9AB</t>
  </si>
  <si>
    <t>SILIKON</t>
  </si>
  <si>
    <t>COPE</t>
  </si>
  <si>
    <t>P0268</t>
  </si>
  <si>
    <t>PREPARAT LARES</t>
  </si>
  <si>
    <t>KG</t>
  </si>
  <si>
    <t>mf390</t>
  </si>
  <si>
    <t>preparat lares</t>
  </si>
  <si>
    <t>silikon ngjites</t>
  </si>
  <si>
    <t xml:space="preserve">eg330 </t>
  </si>
  <si>
    <t>llampa12vba158g18</t>
  </si>
  <si>
    <t>llampa12v21/5wbay15d</t>
  </si>
  <si>
    <t>llampa12v5wsv8537.5mm</t>
  </si>
  <si>
    <t>d1502</t>
  </si>
  <si>
    <t>pastrues injektoresh</t>
  </si>
  <si>
    <t>dt508</t>
  </si>
  <si>
    <t>ic509</t>
  </si>
  <si>
    <t>ob506</t>
  </si>
  <si>
    <t>permiresues oktani</t>
  </si>
  <si>
    <t>gt507</t>
  </si>
  <si>
    <t>et912</t>
  </si>
  <si>
    <t>lende ngjitese</t>
  </si>
  <si>
    <t>s1650</t>
  </si>
  <si>
    <t>distilat per ndezje</t>
  </si>
  <si>
    <t>sl624</t>
  </si>
  <si>
    <t>silikat radiatori</t>
  </si>
  <si>
    <t>ab80</t>
  </si>
  <si>
    <t>pastrues abro</t>
  </si>
  <si>
    <t>mc800</t>
  </si>
  <si>
    <t>graso</t>
  </si>
  <si>
    <t>es506</t>
  </si>
  <si>
    <t>silikon</t>
  </si>
  <si>
    <t>preparat kunder oksidimit</t>
  </si>
  <si>
    <t>www516</t>
  </si>
  <si>
    <t>solucion larje xhami</t>
  </si>
  <si>
    <t>c1210</t>
  </si>
  <si>
    <t>lecka [pastruese</t>
  </si>
  <si>
    <t>wc160</t>
  </si>
  <si>
    <t>a02</t>
  </si>
  <si>
    <t>filter ajri</t>
  </si>
  <si>
    <t>fv02</t>
  </si>
  <si>
    <t>filter vaji</t>
  </si>
  <si>
    <t>fa06</t>
  </si>
  <si>
    <t>fv05</t>
  </si>
  <si>
    <t>fg7139</t>
  </si>
  <si>
    <t>filter nafte</t>
  </si>
  <si>
    <t>fn01</t>
  </si>
  <si>
    <t>fa03</t>
  </si>
  <si>
    <t>lx208</t>
  </si>
  <si>
    <t>kc631d</t>
  </si>
  <si>
    <t>filtervaji</t>
  </si>
  <si>
    <t>filtra</t>
  </si>
  <si>
    <t>fn03</t>
  </si>
  <si>
    <t>fv09</t>
  </si>
  <si>
    <t>fv04</t>
  </si>
  <si>
    <t>fa14</t>
  </si>
  <si>
    <t>fb01</t>
  </si>
  <si>
    <t>vaj lubrifikant 10/50</t>
  </si>
  <si>
    <t>liter</t>
  </si>
  <si>
    <t>vaj lubrifikant 10/51</t>
  </si>
  <si>
    <t>preparat anti ngrirje</t>
  </si>
  <si>
    <t>inport</t>
  </si>
  <si>
    <t>me cmim blerje</t>
  </si>
  <si>
    <t>bidona plastike219kg</t>
  </si>
  <si>
    <t>totali  I dyqanit</t>
  </si>
  <si>
    <t>inporti 2011</t>
  </si>
  <si>
    <t>inport 2010</t>
  </si>
  <si>
    <t>fitimi neto</t>
  </si>
  <si>
    <t>pagesa tvsh</t>
  </si>
  <si>
    <t>tvsh -</t>
  </si>
  <si>
    <t>Pasqyrat financire te vitit2011ane pregatitur ne</t>
  </si>
  <si>
    <t>te Republikes se Shqiperisedhe kapin periudhen 1 janar deri 31/12/2011</t>
  </si>
  <si>
    <t>dheni llogari qe prek periudhen 1 janar  31 dhjetor2011</t>
  </si>
  <si>
    <t>kapitalet e veta perperiudhen 21 korrik 31 dhjetor2011jane zbatuar 14</t>
  </si>
  <si>
    <t xml:space="preserve">b pasqyrat financiare te vitit 2011 nuk jane te krahasueshme me ato te vitit 2010sepse ne vitin 2010 </t>
  </si>
  <si>
    <t>nuk ka punuar 12 muaj</t>
  </si>
  <si>
    <t>financiar qe kap periudhen1 janar 2011 deri 31 dhjetor 2011</t>
  </si>
  <si>
    <t>shpenzimet e ushtrimit per vitin 2011</t>
  </si>
  <si>
    <t>shpenzimet e parapaguara</t>
  </si>
  <si>
    <t>Pozicioni 31/12/20111</t>
  </si>
  <si>
    <t>shenim8</t>
  </si>
  <si>
    <t xml:space="preserve">te pagueshme ndaj punonjesve shtesa perbehet nga pagat e vititi ushtrimor  ndersa ne </t>
  </si>
  <si>
    <t>detyrimet tatimore jana detyrimet e dhjetorit qe paguhen ne janar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</si>
</sst>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1" fillId="0" borderId="0" xfId="0" applyNumberFormat="1" applyFont="1" applyAlignment="1">
      <alignment/>
    </xf>
    <xf numFmtId="0" fontId="0" fillId="0" borderId="6" xfId="0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" fontId="1" fillId="0" borderId="18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10</xdr:row>
      <xdr:rowOff>266700</xdr:rowOff>
    </xdr:from>
    <xdr:to>
      <xdr:col>3</xdr:col>
      <xdr:colOff>628650</xdr:colOff>
      <xdr:row>17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295400" y="1495425"/>
          <a:ext cx="3381375" cy="1247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KORÇË</a:t>
          </a:r>
        </a:p>
      </xdr:txBody>
    </xdr:sp>
    <xdr:clientData/>
  </xdr:twoCellAnchor>
  <xdr:twoCellAnchor>
    <xdr:from>
      <xdr:col>1</xdr:col>
      <xdr:colOff>428625</xdr:colOff>
      <xdr:row>19</xdr:row>
      <xdr:rowOff>238125</xdr:rowOff>
    </xdr:from>
    <xdr:to>
      <xdr:col>4</xdr:col>
      <xdr:colOff>485775</xdr:colOff>
      <xdr:row>21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800100" y="3505200"/>
          <a:ext cx="43719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PERIUDHA USHTRIMORE</a:t>
          </a:r>
        </a:p>
      </xdr:txBody>
    </xdr:sp>
    <xdr:clientData/>
  </xdr:twoCellAnchor>
  <xdr:twoCellAnchor>
    <xdr:from>
      <xdr:col>0</xdr:col>
      <xdr:colOff>257175</xdr:colOff>
      <xdr:row>23</xdr:row>
      <xdr:rowOff>114300</xdr:rowOff>
    </xdr:from>
    <xdr:to>
      <xdr:col>5</xdr:col>
      <xdr:colOff>161925</xdr:colOff>
      <xdr:row>25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57175" y="4524375"/>
          <a:ext cx="54768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PASQYRAT FINANCIARE INDIVIDUALE</a:t>
          </a:r>
        </a:p>
      </xdr:txBody>
    </xdr:sp>
    <xdr:clientData/>
  </xdr:twoCellAnchor>
  <xdr:twoCellAnchor>
    <xdr:from>
      <xdr:col>1</xdr:col>
      <xdr:colOff>561975</xdr:colOff>
      <xdr:row>28</xdr:row>
      <xdr:rowOff>57150</xdr:rowOff>
    </xdr:from>
    <xdr:to>
      <xdr:col>5</xdr:col>
      <xdr:colOff>0</xdr:colOff>
      <xdr:row>31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933450" y="5448300"/>
          <a:ext cx="46386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 JANAR-31 DHJETOR 2011</a:t>
          </a:r>
        </a:p>
      </xdr:txBody>
    </xdr:sp>
    <xdr:clientData/>
  </xdr:twoCellAnchor>
  <xdr:twoCellAnchor>
    <xdr:from>
      <xdr:col>1</xdr:col>
      <xdr:colOff>771525</xdr:colOff>
      <xdr:row>37</xdr:row>
      <xdr:rowOff>19050</xdr:rowOff>
    </xdr:from>
    <xdr:to>
      <xdr:col>4</xdr:col>
      <xdr:colOff>390525</xdr:colOff>
      <xdr:row>41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143000" y="6724650"/>
          <a:ext cx="393382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JANAR 2012</a:t>
          </a:r>
        </a:p>
      </xdr:txBody>
    </xdr:sp>
    <xdr:clientData/>
  </xdr:twoCellAnchor>
  <xdr:twoCellAnchor>
    <xdr:from>
      <xdr:col>0</xdr:col>
      <xdr:colOff>152400</xdr:colOff>
      <xdr:row>3</xdr:row>
      <xdr:rowOff>104775</xdr:rowOff>
    </xdr:from>
    <xdr:to>
      <xdr:col>4</xdr:col>
      <xdr:colOff>809625</xdr:colOff>
      <xdr:row>7</xdr:row>
      <xdr:rowOff>66675</xdr:rowOff>
    </xdr:to>
    <xdr:sp>
      <xdr:nvSpPr>
        <xdr:cNvPr id="6" name="AutoShape 11"/>
        <xdr:cNvSpPr>
          <a:spLocks/>
        </xdr:cNvSpPr>
      </xdr:nvSpPr>
      <xdr:spPr>
        <a:xfrm>
          <a:off x="152400" y="590550"/>
          <a:ext cx="5343525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ANSOIL KORÇA COMPANY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et%202009\Autolubrifikant%20A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banka ne rbal"/>
      <sheetName val="banka ne bk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34"/>
  <sheetViews>
    <sheetView tabSelected="1" workbookViewId="0" topLeftCell="A123">
      <selection activeCell="T1432" sqref="T1432"/>
    </sheetView>
  </sheetViews>
  <sheetFormatPr defaultColWidth="9.140625" defaultRowHeight="12.75"/>
  <cols>
    <col min="1" max="1" width="5.57421875" style="0" customWidth="1"/>
    <col min="2" max="2" width="45.57421875" style="0" customWidth="1"/>
    <col min="3" max="4" width="9.57421875" style="0" customWidth="1"/>
    <col min="5" max="5" width="13.28125" style="0" customWidth="1"/>
    <col min="6" max="6" width="2.421875" style="0" customWidth="1"/>
    <col min="7" max="7" width="29.57421875" style="0" customWidth="1"/>
    <col min="8" max="8" width="9.57421875" style="0" customWidth="1"/>
    <col min="9" max="9" width="9.8515625" style="0" customWidth="1"/>
    <col min="10" max="10" width="8.7109375" style="0" customWidth="1"/>
    <col min="11" max="11" width="10.28125" style="0" customWidth="1"/>
    <col min="12" max="12" width="13.28125" style="0" customWidth="1"/>
    <col min="15" max="15" width="14.00390625" style="0" customWidth="1"/>
    <col min="16" max="16" width="8.57421875" style="0" customWidth="1"/>
    <col min="19" max="19" width="9.57421875" style="0" customWidth="1"/>
  </cols>
  <sheetData>
    <row r="1" spans="1:13" ht="12.75">
      <c r="A1" t="s">
        <v>150</v>
      </c>
      <c r="G1" s="4"/>
      <c r="H1" s="4"/>
      <c r="I1" s="4"/>
      <c r="J1" s="4"/>
      <c r="K1" s="4"/>
      <c r="L1" s="4"/>
      <c r="M1" s="4"/>
    </row>
    <row r="2" spans="7:17" ht="12.75">
      <c r="G2" s="4"/>
      <c r="H2" s="4"/>
      <c r="I2" s="4"/>
      <c r="J2" s="4"/>
      <c r="K2" s="4"/>
      <c r="L2" s="4"/>
      <c r="M2" s="4"/>
      <c r="N2" s="41"/>
      <c r="O2" s="41" t="s">
        <v>309</v>
      </c>
      <c r="P2" s="41"/>
      <c r="Q2" s="41"/>
    </row>
    <row r="3" spans="7:13" ht="12.75">
      <c r="G3" s="4"/>
      <c r="H3" s="4"/>
      <c r="I3" s="4"/>
      <c r="J3" s="4"/>
      <c r="K3" s="4"/>
      <c r="L3" s="4"/>
      <c r="M3" s="4"/>
    </row>
    <row r="4" spans="7:20" ht="12.75">
      <c r="G4" s="4"/>
      <c r="H4" s="4"/>
      <c r="I4" s="4"/>
      <c r="J4" s="4"/>
      <c r="K4" s="4"/>
      <c r="L4" s="4"/>
      <c r="M4" s="4"/>
      <c r="N4" t="s">
        <v>584</v>
      </c>
      <c r="O4" s="45"/>
      <c r="P4" s="45"/>
      <c r="Q4" t="s">
        <v>310</v>
      </c>
      <c r="R4" t="s">
        <v>311</v>
      </c>
      <c r="S4" s="45" t="s">
        <v>585</v>
      </c>
      <c r="T4" t="s">
        <v>312</v>
      </c>
    </row>
    <row r="5" spans="7:14" ht="12.75">
      <c r="G5" s="4"/>
      <c r="H5" s="4"/>
      <c r="I5" s="51"/>
      <c r="J5" s="4"/>
      <c r="K5" s="4"/>
      <c r="L5" s="4"/>
      <c r="M5" s="4"/>
      <c r="N5" t="s">
        <v>313</v>
      </c>
    </row>
    <row r="6" spans="7:21" ht="12.75">
      <c r="G6" s="61"/>
      <c r="H6" s="4"/>
      <c r="I6" s="51"/>
      <c r="J6" s="4"/>
      <c r="K6" s="51"/>
      <c r="L6" s="4"/>
      <c r="M6" s="4"/>
      <c r="N6" t="s">
        <v>314</v>
      </c>
      <c r="O6" t="s">
        <v>315</v>
      </c>
      <c r="P6" t="s">
        <v>586</v>
      </c>
      <c r="Q6" t="s">
        <v>588</v>
      </c>
      <c r="U6" t="s">
        <v>316</v>
      </c>
    </row>
    <row r="7" spans="7:17" ht="12.75">
      <c r="G7" s="61"/>
      <c r="H7" s="4"/>
      <c r="I7" s="51"/>
      <c r="J7" s="4"/>
      <c r="K7" s="4"/>
      <c r="L7" s="51"/>
      <c r="M7" s="4"/>
      <c r="N7" t="s">
        <v>317</v>
      </c>
      <c r="Q7" t="s">
        <v>318</v>
      </c>
    </row>
    <row r="8" spans="7:21" ht="12.75">
      <c r="G8" s="62"/>
      <c r="H8" s="4"/>
      <c r="I8" s="4"/>
      <c r="J8" s="4"/>
      <c r="K8" s="4"/>
      <c r="L8" s="4"/>
      <c r="M8" s="4"/>
      <c r="N8" t="s">
        <v>319</v>
      </c>
      <c r="O8" t="s">
        <v>320</v>
      </c>
      <c r="P8" t="s">
        <v>321</v>
      </c>
      <c r="S8" t="s">
        <v>587</v>
      </c>
      <c r="U8">
        <v>2011</v>
      </c>
    </row>
    <row r="9" spans="2:17" ht="15.75">
      <c r="B9" s="32"/>
      <c r="C9" s="32"/>
      <c r="D9" s="32"/>
      <c r="E9" s="32"/>
      <c r="F9" s="33"/>
      <c r="G9" s="63"/>
      <c r="H9" s="4"/>
      <c r="I9" s="4"/>
      <c r="J9" s="4"/>
      <c r="K9" s="4"/>
      <c r="L9" s="4"/>
      <c r="M9" s="4"/>
      <c r="N9" s="33"/>
      <c r="O9" s="42" t="s">
        <v>322</v>
      </c>
      <c r="P9" s="8"/>
      <c r="Q9" t="s">
        <v>323</v>
      </c>
    </row>
    <row r="10" spans="5:17" ht="0.75" customHeight="1" hidden="1">
      <c r="E10" s="8"/>
      <c r="F10" s="8"/>
      <c r="G10" s="61"/>
      <c r="H10" s="4"/>
      <c r="I10" s="4"/>
      <c r="J10" s="4"/>
      <c r="K10" s="4"/>
      <c r="L10" s="4"/>
      <c r="M10" s="4"/>
      <c r="N10" s="8"/>
      <c r="O10" s="8"/>
      <c r="P10" s="8"/>
      <c r="Q10" t="s">
        <v>324</v>
      </c>
    </row>
    <row r="11" spans="2:19" ht="23.25" hidden="1">
      <c r="B11" s="34"/>
      <c r="C11" s="35"/>
      <c r="D11" s="35"/>
      <c r="E11" s="35"/>
      <c r="F11" s="35"/>
      <c r="G11" s="61"/>
      <c r="H11" s="4"/>
      <c r="I11" s="4"/>
      <c r="J11" s="4"/>
      <c r="K11" s="4"/>
      <c r="L11" s="4"/>
      <c r="M11" s="4"/>
      <c r="N11" s="36" t="s">
        <v>589</v>
      </c>
      <c r="O11" s="36"/>
      <c r="P11" s="36"/>
      <c r="Q11" s="36"/>
      <c r="R11" s="36"/>
      <c r="S11" s="36"/>
    </row>
    <row r="12" spans="2:19" ht="2.25" customHeight="1" hidden="1">
      <c r="B12" s="34"/>
      <c r="C12" s="35"/>
      <c r="D12" s="35"/>
      <c r="E12" s="35"/>
      <c r="F12" s="35"/>
      <c r="G12" s="61"/>
      <c r="H12" s="4"/>
      <c r="I12" s="4"/>
      <c r="J12" s="4"/>
      <c r="K12" s="4"/>
      <c r="L12" s="4"/>
      <c r="M12" s="4"/>
      <c r="N12" s="36"/>
      <c r="O12" s="36"/>
      <c r="P12" s="36"/>
      <c r="Q12" s="36"/>
      <c r="R12" s="36"/>
      <c r="S12" s="36"/>
    </row>
    <row r="13" spans="2:19" ht="23.25" hidden="1">
      <c r="B13" s="34"/>
      <c r="C13" s="35"/>
      <c r="D13" s="35"/>
      <c r="E13" s="35"/>
      <c r="F13" s="35"/>
      <c r="G13" s="61"/>
      <c r="H13" s="4"/>
      <c r="I13" s="4"/>
      <c r="J13" s="4"/>
      <c r="K13" s="4"/>
      <c r="L13" s="4"/>
      <c r="M13" s="4"/>
      <c r="N13" s="36"/>
      <c r="O13" s="36"/>
      <c r="P13" s="36"/>
      <c r="Q13" s="36"/>
      <c r="R13" s="36"/>
      <c r="S13" s="36"/>
    </row>
    <row r="14" spans="7:15" ht="23.25">
      <c r="G14" s="61"/>
      <c r="H14" s="4"/>
      <c r="I14" s="4"/>
      <c r="J14" s="4"/>
      <c r="K14" s="4"/>
      <c r="L14" s="4"/>
      <c r="M14" s="4"/>
      <c r="N14" s="36" t="s">
        <v>590</v>
      </c>
      <c r="O14" s="36"/>
    </row>
    <row r="15" spans="7:14" ht="23.25">
      <c r="G15" s="61"/>
      <c r="H15" s="4"/>
      <c r="I15" s="4"/>
      <c r="J15" s="4"/>
      <c r="K15" s="4"/>
      <c r="L15" s="4"/>
      <c r="M15" s="4"/>
      <c r="N15" s="36" t="s">
        <v>591</v>
      </c>
    </row>
    <row r="16" spans="7:14" ht="23.25">
      <c r="G16" s="61"/>
      <c r="H16" s="4"/>
      <c r="I16" s="4"/>
      <c r="J16" s="4"/>
      <c r="K16" s="4"/>
      <c r="L16" s="4"/>
      <c r="M16" s="4"/>
      <c r="N16" s="36" t="s">
        <v>592</v>
      </c>
    </row>
    <row r="17" spans="1:14" ht="23.25">
      <c r="A17" s="36"/>
      <c r="G17" s="61"/>
      <c r="H17" s="4"/>
      <c r="I17" s="4"/>
      <c r="J17" s="4"/>
      <c r="K17" s="4"/>
      <c r="L17" s="4"/>
      <c r="M17" s="4"/>
      <c r="N17" s="34" t="s">
        <v>749</v>
      </c>
    </row>
    <row r="18" spans="1:19" ht="23.25">
      <c r="A18" s="36"/>
      <c r="C18" s="37"/>
      <c r="D18" s="37"/>
      <c r="E18" s="37"/>
      <c r="G18" s="61"/>
      <c r="H18" s="4"/>
      <c r="I18" s="4"/>
      <c r="J18" s="4"/>
      <c r="K18" s="4"/>
      <c r="L18" s="4"/>
      <c r="M18" s="4"/>
      <c r="N18" s="41" t="s">
        <v>325</v>
      </c>
      <c r="O18" s="41"/>
      <c r="P18" s="41"/>
      <c r="Q18" s="41"/>
      <c r="R18" s="41"/>
      <c r="S18" s="41"/>
    </row>
    <row r="19" spans="1:20" ht="23.25">
      <c r="A19" s="38"/>
      <c r="C19" s="37"/>
      <c r="D19" s="37"/>
      <c r="E19" s="37"/>
      <c r="G19" s="62"/>
      <c r="H19" s="4"/>
      <c r="I19" s="4"/>
      <c r="J19" s="4"/>
      <c r="K19" s="4"/>
      <c r="L19" s="4"/>
      <c r="M19" s="4"/>
      <c r="N19" s="43" t="s">
        <v>326</v>
      </c>
      <c r="O19" s="41"/>
      <c r="P19" s="41"/>
      <c r="Q19" s="41"/>
      <c r="R19" s="41" t="s">
        <v>327</v>
      </c>
      <c r="S19" s="41" t="s">
        <v>328</v>
      </c>
      <c r="T19" t="s">
        <v>329</v>
      </c>
    </row>
    <row r="20" spans="1:19" ht="23.25">
      <c r="A20" s="38"/>
      <c r="C20" s="37"/>
      <c r="D20" s="37"/>
      <c r="E20" s="37"/>
      <c r="G20" s="61"/>
      <c r="H20" s="4"/>
      <c r="I20" s="4"/>
      <c r="J20" s="4"/>
      <c r="K20" s="4"/>
      <c r="L20" s="4"/>
      <c r="M20" s="4"/>
      <c r="N20" s="41" t="s">
        <v>330</v>
      </c>
      <c r="O20" s="41"/>
      <c r="P20" s="41"/>
      <c r="Q20" s="41"/>
      <c r="R20" s="41"/>
      <c r="S20" s="41"/>
    </row>
    <row r="21" spans="1:19" ht="23.25">
      <c r="A21" s="38"/>
      <c r="C21" s="37"/>
      <c r="D21" s="37"/>
      <c r="E21" s="37"/>
      <c r="G21" s="61"/>
      <c r="H21" s="4"/>
      <c r="I21" s="51"/>
      <c r="J21" s="4"/>
      <c r="K21" s="4"/>
      <c r="L21" s="4"/>
      <c r="M21" s="4"/>
      <c r="N21" s="41" t="s">
        <v>331</v>
      </c>
      <c r="O21" s="41"/>
      <c r="P21" s="41"/>
      <c r="Q21" s="41"/>
      <c r="R21" s="41"/>
      <c r="S21" s="41"/>
    </row>
    <row r="22" spans="1:19" ht="23.25">
      <c r="A22" s="38"/>
      <c r="C22" s="37"/>
      <c r="D22" s="37"/>
      <c r="E22" s="37"/>
      <c r="G22" s="61"/>
      <c r="H22" s="4"/>
      <c r="I22" s="51"/>
      <c r="J22" s="4"/>
      <c r="K22" s="4"/>
      <c r="L22" s="4"/>
      <c r="M22" s="4"/>
      <c r="N22" s="41"/>
      <c r="O22" s="41" t="s">
        <v>750</v>
      </c>
      <c r="P22" s="41"/>
      <c r="Q22" s="41"/>
      <c r="R22" s="41"/>
      <c r="S22" s="41"/>
    </row>
    <row r="23" spans="3:19" ht="20.25">
      <c r="C23" s="39"/>
      <c r="D23" s="39"/>
      <c r="E23" s="39"/>
      <c r="G23" s="61"/>
      <c r="H23" s="4"/>
      <c r="I23" s="4"/>
      <c r="J23" s="4"/>
      <c r="K23" s="4"/>
      <c r="L23" s="4"/>
      <c r="M23" s="4"/>
      <c r="N23" s="41" t="s">
        <v>332</v>
      </c>
      <c r="O23" s="41"/>
      <c r="P23" s="41"/>
      <c r="Q23" s="41"/>
      <c r="R23" s="41"/>
      <c r="S23" s="41"/>
    </row>
    <row r="24" spans="3:19" ht="12.75">
      <c r="C24" s="16"/>
      <c r="D24" s="16"/>
      <c r="E24" s="16"/>
      <c r="G24" s="61"/>
      <c r="H24" s="4"/>
      <c r="I24" s="4"/>
      <c r="J24" s="4"/>
      <c r="K24" s="4"/>
      <c r="L24" s="4"/>
      <c r="M24" s="4"/>
      <c r="N24" s="41" t="s">
        <v>751</v>
      </c>
      <c r="O24" s="41"/>
      <c r="P24" s="41"/>
      <c r="Q24" s="41"/>
      <c r="R24" s="41"/>
      <c r="S24" s="41" t="s">
        <v>333</v>
      </c>
    </row>
    <row r="25" spans="7:14" ht="12.75">
      <c r="G25" s="61"/>
      <c r="H25" s="4"/>
      <c r="I25" s="4"/>
      <c r="J25" s="4"/>
      <c r="K25" s="4"/>
      <c r="L25" s="4"/>
      <c r="M25" s="4"/>
      <c r="N25" t="s">
        <v>334</v>
      </c>
    </row>
    <row r="26" spans="7:14" ht="12.75">
      <c r="G26" s="61"/>
      <c r="H26" s="4"/>
      <c r="I26" s="4"/>
      <c r="J26" s="4"/>
      <c r="K26" s="4"/>
      <c r="L26" s="4"/>
      <c r="M26" s="4"/>
      <c r="N26" t="s">
        <v>335</v>
      </c>
    </row>
    <row r="27" spans="7:14" ht="12.75">
      <c r="G27" s="61"/>
      <c r="H27" s="4"/>
      <c r="I27" s="51"/>
      <c r="J27" s="4"/>
      <c r="K27" s="4"/>
      <c r="L27" s="4"/>
      <c r="M27" s="4"/>
      <c r="N27" t="s">
        <v>752</v>
      </c>
    </row>
    <row r="28" spans="5:14" ht="26.25">
      <c r="E28" s="40"/>
      <c r="G28" s="61"/>
      <c r="H28" s="4"/>
      <c r="I28" s="4"/>
      <c r="J28" s="4"/>
      <c r="K28" s="4"/>
      <c r="L28" s="4"/>
      <c r="M28" s="4"/>
      <c r="N28" t="s">
        <v>336</v>
      </c>
    </row>
    <row r="29" spans="7:14" ht="12.75">
      <c r="G29" s="61"/>
      <c r="H29" s="4"/>
      <c r="I29" s="4"/>
      <c r="J29" s="4"/>
      <c r="K29" s="4"/>
      <c r="L29" s="4"/>
      <c r="M29" s="4"/>
      <c r="N29" t="s">
        <v>753</v>
      </c>
    </row>
    <row r="30" spans="7:14" ht="12.75">
      <c r="G30" s="61"/>
      <c r="H30" s="4"/>
      <c r="I30" s="4"/>
      <c r="J30" s="4"/>
      <c r="K30" s="4"/>
      <c r="L30" s="4"/>
      <c r="M30" s="4"/>
      <c r="N30" t="s">
        <v>754</v>
      </c>
    </row>
    <row r="31" spans="7:14" ht="12.75">
      <c r="G31" s="61"/>
      <c r="H31" s="4"/>
      <c r="I31" s="51"/>
      <c r="J31" s="4"/>
      <c r="K31" s="4"/>
      <c r="L31" s="4"/>
      <c r="M31" s="4"/>
      <c r="N31" t="s">
        <v>593</v>
      </c>
    </row>
    <row r="32" spans="7:14" ht="12.75">
      <c r="G32" s="61"/>
      <c r="H32" s="4"/>
      <c r="I32" s="51"/>
      <c r="J32" s="4"/>
      <c r="K32" s="4"/>
      <c r="L32" s="4"/>
      <c r="M32" s="4"/>
      <c r="N32" t="s">
        <v>594</v>
      </c>
    </row>
    <row r="33" spans="7:14" ht="14.25" customHeight="1">
      <c r="G33" s="61"/>
      <c r="H33" s="4"/>
      <c r="I33" s="4"/>
      <c r="J33" s="4"/>
      <c r="K33" s="4"/>
      <c r="L33" s="4"/>
      <c r="M33" s="4"/>
      <c r="N33" t="s">
        <v>595</v>
      </c>
    </row>
    <row r="34" spans="7:13" ht="12.75" hidden="1">
      <c r="G34" s="61"/>
      <c r="H34" s="4"/>
      <c r="I34" s="4"/>
      <c r="J34" s="4"/>
      <c r="K34" s="4"/>
      <c r="L34" s="4"/>
      <c r="M34" s="4"/>
    </row>
    <row r="35" spans="7:14" ht="12.75">
      <c r="G35" s="64"/>
      <c r="H35" s="4"/>
      <c r="I35" s="4"/>
      <c r="J35" s="4"/>
      <c r="K35" s="4"/>
      <c r="L35" s="4"/>
      <c r="M35" s="4"/>
      <c r="N35" t="s">
        <v>596</v>
      </c>
    </row>
    <row r="36" spans="7:14" ht="12.75">
      <c r="G36" s="61"/>
      <c r="H36" s="4"/>
      <c r="I36" s="4"/>
      <c r="J36" s="4"/>
      <c r="K36" s="4"/>
      <c r="L36" s="4"/>
      <c r="M36" s="4"/>
      <c r="N36" t="s">
        <v>597</v>
      </c>
    </row>
    <row r="37" spans="5:13" ht="12.75">
      <c r="E37" s="4"/>
      <c r="G37" s="63"/>
      <c r="H37" s="4"/>
      <c r="I37" s="4"/>
      <c r="J37" s="4"/>
      <c r="K37" s="4"/>
      <c r="L37" s="4"/>
      <c r="M37" s="4"/>
    </row>
    <row r="38" spans="7:13" ht="12.75">
      <c r="G38" s="61"/>
      <c r="H38" s="4"/>
      <c r="I38" s="4"/>
      <c r="J38" s="4"/>
      <c r="K38" s="4"/>
      <c r="L38" s="4"/>
      <c r="M38" s="4"/>
    </row>
    <row r="39" spans="7:14" ht="12.75">
      <c r="G39" s="61"/>
      <c r="H39" s="4"/>
      <c r="I39" s="4"/>
      <c r="J39" s="4"/>
      <c r="K39" s="4"/>
      <c r="L39" s="4"/>
      <c r="M39" s="4"/>
      <c r="N39" t="s">
        <v>337</v>
      </c>
    </row>
    <row r="40" spans="7:14" ht="11.25" customHeight="1">
      <c r="G40" s="61"/>
      <c r="H40" s="4"/>
      <c r="I40" s="4"/>
      <c r="J40" s="4"/>
      <c r="K40" s="4"/>
      <c r="L40" s="4"/>
      <c r="M40" s="4"/>
      <c r="N40" t="s">
        <v>338</v>
      </c>
    </row>
    <row r="41" spans="7:14" ht="12.75" customHeight="1">
      <c r="G41" s="61"/>
      <c r="H41" s="4"/>
      <c r="I41" s="4"/>
      <c r="J41" s="4"/>
      <c r="K41" s="4"/>
      <c r="L41" s="4"/>
      <c r="M41" s="4"/>
      <c r="N41" t="s">
        <v>339</v>
      </c>
    </row>
    <row r="42" spans="7:14" ht="17.25" customHeight="1">
      <c r="G42" s="61"/>
      <c r="H42" s="4"/>
      <c r="I42" s="4"/>
      <c r="J42" s="4"/>
      <c r="K42" s="4"/>
      <c r="L42" s="4"/>
      <c r="M42" s="4"/>
      <c r="N42" t="s">
        <v>340</v>
      </c>
    </row>
    <row r="43" spans="7:14" ht="12.75" customHeight="1">
      <c r="G43" s="61"/>
      <c r="H43" s="4"/>
      <c r="I43" s="4"/>
      <c r="J43" s="4"/>
      <c r="K43" s="4"/>
      <c r="L43" s="4"/>
      <c r="M43" s="4"/>
      <c r="N43" t="s">
        <v>598</v>
      </c>
    </row>
    <row r="44" spans="7:14" ht="12.75" customHeight="1">
      <c r="G44" s="61"/>
      <c r="H44" s="4"/>
      <c r="I44" s="4"/>
      <c r="J44" s="4"/>
      <c r="K44" s="4"/>
      <c r="L44" s="4"/>
      <c r="M44" s="4"/>
      <c r="N44" t="s">
        <v>599</v>
      </c>
    </row>
    <row r="45" spans="7:14" ht="12.75" customHeight="1">
      <c r="G45" s="61"/>
      <c r="H45" s="4"/>
      <c r="I45" s="4"/>
      <c r="J45" s="4"/>
      <c r="K45" s="4"/>
      <c r="L45" s="4"/>
      <c r="M45" s="4"/>
      <c r="N45" t="s">
        <v>600</v>
      </c>
    </row>
    <row r="46" spans="7:14" ht="11.25" customHeight="1">
      <c r="G46" s="61"/>
      <c r="H46" s="4"/>
      <c r="I46" s="4"/>
      <c r="J46" s="4"/>
      <c r="K46" s="4"/>
      <c r="L46" s="4"/>
      <c r="M46" s="4"/>
      <c r="N46" t="s">
        <v>601</v>
      </c>
    </row>
    <row r="47" spans="7:14" ht="13.5" customHeight="1">
      <c r="G47" s="65"/>
      <c r="H47" s="4"/>
      <c r="I47" s="4"/>
      <c r="J47" s="4"/>
      <c r="K47" s="4"/>
      <c r="L47" s="4"/>
      <c r="M47" s="4"/>
      <c r="N47" t="s">
        <v>341</v>
      </c>
    </row>
    <row r="48" spans="7:14" ht="14.25" customHeight="1">
      <c r="G48" s="61"/>
      <c r="H48" s="4"/>
      <c r="I48" s="4"/>
      <c r="J48" s="4"/>
      <c r="K48" s="4"/>
      <c r="L48" s="4"/>
      <c r="M48" s="4"/>
      <c r="N48" t="s">
        <v>342</v>
      </c>
    </row>
    <row r="49" spans="2:14" ht="10.5" customHeight="1">
      <c r="B49" t="s">
        <v>16</v>
      </c>
      <c r="G49" s="63"/>
      <c r="H49" s="4"/>
      <c r="I49" s="4"/>
      <c r="J49" s="4"/>
      <c r="K49" s="4"/>
      <c r="L49" s="4"/>
      <c r="M49" s="4"/>
      <c r="N49" t="s">
        <v>343</v>
      </c>
    </row>
    <row r="50" spans="1:14" ht="14.25" customHeight="1">
      <c r="A50" s="1"/>
      <c r="B50" s="1" t="s">
        <v>0</v>
      </c>
      <c r="C50" s="1" t="s">
        <v>17</v>
      </c>
      <c r="D50" s="1" t="s">
        <v>672</v>
      </c>
      <c r="E50" s="1" t="s">
        <v>603</v>
      </c>
      <c r="F50" s="4"/>
      <c r="G50" s="61"/>
      <c r="H50" s="4"/>
      <c r="I50" s="4"/>
      <c r="J50" s="4"/>
      <c r="K50" s="4"/>
      <c r="L50" s="4"/>
      <c r="M50" s="4"/>
      <c r="N50" t="s">
        <v>344</v>
      </c>
    </row>
    <row r="51" spans="1:14" ht="12.75">
      <c r="A51" s="1"/>
      <c r="B51" s="1"/>
      <c r="C51" s="1"/>
      <c r="D51" s="1"/>
      <c r="E51" s="1"/>
      <c r="F51" s="4"/>
      <c r="G51" s="61"/>
      <c r="H51" s="4"/>
      <c r="I51" s="4"/>
      <c r="J51" s="4"/>
      <c r="K51" s="4"/>
      <c r="L51" s="4"/>
      <c r="M51" s="4"/>
      <c r="N51" t="s">
        <v>345</v>
      </c>
    </row>
    <row r="52" spans="1:13" ht="12.75">
      <c r="A52" s="1" t="s">
        <v>1</v>
      </c>
      <c r="B52" s="1" t="s">
        <v>2</v>
      </c>
      <c r="C52" s="1"/>
      <c r="D52" s="53">
        <f>D53+D58+D70+D73</f>
        <v>2785224</v>
      </c>
      <c r="E52" s="2">
        <v>2232969</v>
      </c>
      <c r="F52" s="4"/>
      <c r="G52" s="61"/>
      <c r="H52" s="4"/>
      <c r="I52" s="4"/>
      <c r="J52" s="4"/>
      <c r="K52" s="4"/>
      <c r="L52" s="4"/>
      <c r="M52" s="4"/>
    </row>
    <row r="53" spans="1:13" ht="12.75">
      <c r="A53" s="1">
        <v>1</v>
      </c>
      <c r="B53" s="1" t="s">
        <v>18</v>
      </c>
      <c r="C53" s="1"/>
      <c r="D53" s="48">
        <v>748356</v>
      </c>
      <c r="E53" s="1">
        <v>1126325</v>
      </c>
      <c r="F53" s="4"/>
      <c r="G53" s="61"/>
      <c r="H53" s="4"/>
      <c r="I53" s="4"/>
      <c r="J53" s="4"/>
      <c r="K53" s="4"/>
      <c r="L53" s="4"/>
      <c r="M53" s="4"/>
    </row>
    <row r="54" spans="1:13" ht="12.75">
      <c r="A54" s="1">
        <v>2</v>
      </c>
      <c r="B54" s="7" t="s">
        <v>55</v>
      </c>
      <c r="C54" s="1"/>
      <c r="D54" s="1"/>
      <c r="E54" s="1"/>
      <c r="F54" s="4"/>
      <c r="G54" s="61"/>
      <c r="H54" s="4"/>
      <c r="I54" s="4"/>
      <c r="J54" s="4"/>
      <c r="K54" s="4"/>
      <c r="L54" s="4"/>
      <c r="M54" s="4"/>
    </row>
    <row r="55" spans="1:13" ht="12.75">
      <c r="A55" s="1" t="s">
        <v>56</v>
      </c>
      <c r="B55" s="26" t="s">
        <v>58</v>
      </c>
      <c r="C55" s="1"/>
      <c r="D55" s="1"/>
      <c r="E55" s="1"/>
      <c r="F55" s="4"/>
      <c r="G55" s="61"/>
      <c r="H55" s="4"/>
      <c r="I55" s="4"/>
      <c r="J55" s="4"/>
      <c r="K55" s="4"/>
      <c r="L55" s="4"/>
      <c r="M55" s="4"/>
    </row>
    <row r="56" spans="1:13" ht="12.75">
      <c r="A56" s="1" t="s">
        <v>57</v>
      </c>
      <c r="B56" s="1" t="s">
        <v>59</v>
      </c>
      <c r="C56" s="1"/>
      <c r="D56" s="1"/>
      <c r="E56" s="1"/>
      <c r="F56" s="4"/>
      <c r="G56" s="66"/>
      <c r="H56" s="4"/>
      <c r="I56" s="51"/>
      <c r="J56" s="4"/>
      <c r="K56" s="4"/>
      <c r="L56" s="4"/>
      <c r="M56" s="4"/>
    </row>
    <row r="57" spans="1:13" ht="12.75">
      <c r="A57" s="1"/>
      <c r="B57" s="1" t="s">
        <v>60</v>
      </c>
      <c r="C57" s="1"/>
      <c r="D57" s="1"/>
      <c r="E57" s="1"/>
      <c r="F57" s="4"/>
      <c r="G57" s="4"/>
      <c r="H57" s="4"/>
      <c r="I57" s="4"/>
      <c r="J57" s="4"/>
      <c r="K57" s="4"/>
      <c r="L57" s="4"/>
      <c r="M57" s="4"/>
    </row>
    <row r="58" spans="1:18" ht="12.75">
      <c r="A58" s="1">
        <v>3</v>
      </c>
      <c r="B58" s="1" t="s">
        <v>42</v>
      </c>
      <c r="C58" s="1"/>
      <c r="D58" s="2">
        <f>D59+D60</f>
        <v>310652</v>
      </c>
      <c r="E58" s="1">
        <v>127894</v>
      </c>
      <c r="F58" s="4"/>
      <c r="G58" s="4"/>
      <c r="H58" s="4"/>
      <c r="I58" s="4"/>
      <c r="J58" s="4"/>
      <c r="K58" s="4"/>
      <c r="L58" s="4"/>
      <c r="M58" s="4"/>
      <c r="N58" s="44" t="s">
        <v>346</v>
      </c>
      <c r="R58" t="s">
        <v>347</v>
      </c>
    </row>
    <row r="59" spans="1:20" ht="12.75">
      <c r="A59" s="1" t="s">
        <v>56</v>
      </c>
      <c r="B59" s="1" t="s">
        <v>40</v>
      </c>
      <c r="C59" s="1"/>
      <c r="D59" s="1">
        <v>97101</v>
      </c>
      <c r="E59" s="1">
        <v>20000</v>
      </c>
      <c r="F59" s="4"/>
      <c r="G59" s="51"/>
      <c r="H59" s="4"/>
      <c r="I59" s="4"/>
      <c r="J59" s="4"/>
      <c r="K59" s="4"/>
      <c r="L59" s="4"/>
      <c r="M59" s="4"/>
      <c r="N59" s="44" t="s">
        <v>348</v>
      </c>
      <c r="P59" s="45" t="s">
        <v>672</v>
      </c>
      <c r="Q59" s="45" t="s">
        <v>603</v>
      </c>
      <c r="R59" s="45" t="s">
        <v>611</v>
      </c>
      <c r="S59" s="45" t="s">
        <v>603</v>
      </c>
      <c r="T59" s="45" t="s">
        <v>349</v>
      </c>
    </row>
    <row r="60" spans="1:19" ht="12.75">
      <c r="A60" s="1" t="s">
        <v>57</v>
      </c>
      <c r="B60" s="1" t="s">
        <v>644</v>
      </c>
      <c r="C60" s="1"/>
      <c r="D60" s="1">
        <v>213551</v>
      </c>
      <c r="E60" s="1">
        <v>107894</v>
      </c>
      <c r="F60" s="4"/>
      <c r="G60" s="4"/>
      <c r="H60" s="4"/>
      <c r="I60" s="4"/>
      <c r="J60" s="4"/>
      <c r="K60" s="4"/>
      <c r="L60" s="4"/>
      <c r="M60" s="4"/>
      <c r="N60" s="44" t="s">
        <v>350</v>
      </c>
      <c r="O60" t="s">
        <v>351</v>
      </c>
      <c r="P60" s="47">
        <v>0</v>
      </c>
      <c r="S60">
        <v>1126325</v>
      </c>
    </row>
    <row r="61" spans="1:15" ht="12.75">
      <c r="A61" s="1" t="s">
        <v>61</v>
      </c>
      <c r="B61" s="1" t="s">
        <v>62</v>
      </c>
      <c r="C61" s="1"/>
      <c r="D61" s="1"/>
      <c r="E61" s="1"/>
      <c r="F61" s="4"/>
      <c r="G61" s="4"/>
      <c r="H61" s="4"/>
      <c r="I61" s="4"/>
      <c r="J61" s="4"/>
      <c r="K61" s="4"/>
      <c r="L61" s="4"/>
      <c r="M61" s="4"/>
      <c r="N61" s="44" t="s">
        <v>352</v>
      </c>
      <c r="O61" t="s">
        <v>353</v>
      </c>
    </row>
    <row r="62" spans="1:16" ht="12.75">
      <c r="A62" s="7" t="s">
        <v>63</v>
      </c>
      <c r="B62" s="7" t="s">
        <v>64</v>
      </c>
      <c r="C62" s="1"/>
      <c r="D62" s="1"/>
      <c r="E62" s="1"/>
      <c r="F62" s="4"/>
      <c r="G62" s="4"/>
      <c r="H62" s="4"/>
      <c r="I62" s="4"/>
      <c r="J62" s="4"/>
      <c r="K62" s="4"/>
      <c r="L62" s="4"/>
      <c r="M62" s="4"/>
      <c r="N62" s="44">
        <v>5121</v>
      </c>
      <c r="O62" t="s">
        <v>354</v>
      </c>
      <c r="P62">
        <f>'[1]banka ne rbal'!L80</f>
        <v>0</v>
      </c>
    </row>
    <row r="63" spans="1:15" ht="12.75">
      <c r="A63" s="1"/>
      <c r="B63" s="1" t="s">
        <v>65</v>
      </c>
      <c r="C63" s="1"/>
      <c r="D63" s="1"/>
      <c r="E63" s="1">
        <v>127894</v>
      </c>
      <c r="F63" s="14"/>
      <c r="G63" s="4"/>
      <c r="H63" s="4"/>
      <c r="I63" s="4"/>
      <c r="J63" s="4"/>
      <c r="K63" s="4"/>
      <c r="L63" s="4"/>
      <c r="M63" s="4"/>
      <c r="N63" s="44">
        <v>5122</v>
      </c>
      <c r="O63" t="s">
        <v>355</v>
      </c>
    </row>
    <row r="64" spans="1:15" ht="12.75">
      <c r="A64" s="1">
        <v>4</v>
      </c>
      <c r="B64" s="1" t="s">
        <v>6</v>
      </c>
      <c r="C64" s="1"/>
      <c r="D64" s="53">
        <f>D70-D68</f>
        <v>1355648</v>
      </c>
      <c r="E64" s="1">
        <v>615978</v>
      </c>
      <c r="F64" s="19"/>
      <c r="G64" s="4"/>
      <c r="H64" s="4"/>
      <c r="I64" s="4"/>
      <c r="J64" s="4"/>
      <c r="K64" s="4"/>
      <c r="L64" s="4"/>
      <c r="M64" s="4"/>
      <c r="N64" s="44">
        <v>5123</v>
      </c>
      <c r="O64" t="s">
        <v>610</v>
      </c>
    </row>
    <row r="65" spans="1:16" ht="12.75">
      <c r="A65" s="1" t="s">
        <v>3</v>
      </c>
      <c r="B65" s="1" t="s">
        <v>7</v>
      </c>
      <c r="C65" s="1"/>
      <c r="D65" s="48"/>
      <c r="E65" s="48">
        <v>615978</v>
      </c>
      <c r="F65" s="19"/>
      <c r="G65" s="65"/>
      <c r="H65" s="4"/>
      <c r="I65" s="4"/>
      <c r="J65" s="4"/>
      <c r="K65" s="4"/>
      <c r="L65" s="4"/>
      <c r="M65" s="4"/>
      <c r="N65" s="44">
        <v>5124</v>
      </c>
      <c r="O65" t="s">
        <v>356</v>
      </c>
      <c r="P65">
        <v>0</v>
      </c>
    </row>
    <row r="66" spans="1:15" ht="12.75">
      <c r="A66" s="1" t="s">
        <v>12</v>
      </c>
      <c r="B66" s="1" t="s">
        <v>8</v>
      </c>
      <c r="C66" s="1"/>
      <c r="D66" s="1"/>
      <c r="E66" s="1"/>
      <c r="F66" s="19"/>
      <c r="G66" s="65"/>
      <c r="H66" s="4"/>
      <c r="I66" s="4"/>
      <c r="J66" s="4"/>
      <c r="K66" s="4"/>
      <c r="L66" s="4"/>
      <c r="M66" s="4"/>
      <c r="N66" s="44">
        <v>5125</v>
      </c>
      <c r="O66" t="s">
        <v>357</v>
      </c>
    </row>
    <row r="67" spans="1:14" ht="12.75">
      <c r="A67" s="1" t="s">
        <v>4</v>
      </c>
      <c r="B67" s="1" t="s">
        <v>9</v>
      </c>
      <c r="C67" s="1"/>
      <c r="D67" s="1"/>
      <c r="E67" s="1"/>
      <c r="F67" s="19"/>
      <c r="G67" s="61"/>
      <c r="H67" s="4"/>
      <c r="I67" s="4"/>
      <c r="J67" s="4"/>
      <c r="K67" s="4"/>
      <c r="L67" s="4"/>
      <c r="M67" s="4"/>
      <c r="N67" s="44"/>
    </row>
    <row r="68" spans="1:14" ht="12.75">
      <c r="A68" s="1" t="s">
        <v>5</v>
      </c>
      <c r="B68" s="1" t="s">
        <v>10</v>
      </c>
      <c r="C68" s="1"/>
      <c r="D68" s="1">
        <v>290568</v>
      </c>
      <c r="E68" s="1"/>
      <c r="F68" s="19"/>
      <c r="G68" s="61"/>
      <c r="H68" s="4"/>
      <c r="I68" s="4"/>
      <c r="J68" s="4"/>
      <c r="K68" s="4"/>
      <c r="L68" s="4"/>
      <c r="M68" s="4"/>
      <c r="N68" s="44"/>
    </row>
    <row r="69" spans="1:20" ht="12.75">
      <c r="A69" s="1" t="s">
        <v>13</v>
      </c>
      <c r="B69" s="1" t="s">
        <v>11</v>
      </c>
      <c r="C69" s="1"/>
      <c r="D69" s="1"/>
      <c r="E69" s="1"/>
      <c r="F69" s="19"/>
      <c r="G69" s="61"/>
      <c r="H69" s="4"/>
      <c r="I69" s="4"/>
      <c r="J69" s="4"/>
      <c r="K69" s="4"/>
      <c r="L69" s="4"/>
      <c r="M69" s="4"/>
      <c r="N69" s="44"/>
      <c r="O69" t="s">
        <v>153</v>
      </c>
      <c r="P69">
        <f>P60+P61+P62+P63+P64+P65+P66</f>
        <v>0</v>
      </c>
      <c r="Q69">
        <f>Q60+Q61+Q62+Q63+Q64+Q65+Q66</f>
        <v>0</v>
      </c>
      <c r="R69">
        <f>R60+R61+R62+R63+R64+R65+R66</f>
        <v>0</v>
      </c>
      <c r="S69">
        <f>S60+S61+S62+S63+S64+S65+S66</f>
        <v>1126325</v>
      </c>
      <c r="T69">
        <f>T60+T61+T62+T63+T64+T65+T66</f>
        <v>0</v>
      </c>
    </row>
    <row r="70" spans="1:21" ht="12.75">
      <c r="A70" s="1"/>
      <c r="B70" s="1" t="s">
        <v>66</v>
      </c>
      <c r="C70" s="1"/>
      <c r="D70" s="48">
        <v>1646216</v>
      </c>
      <c r="E70" s="1">
        <v>615978</v>
      </c>
      <c r="F70" s="19"/>
      <c r="G70" s="61"/>
      <c r="H70" s="4"/>
      <c r="I70" s="4"/>
      <c r="J70" s="4"/>
      <c r="K70" s="4"/>
      <c r="L70" s="4"/>
      <c r="M70" s="4"/>
      <c r="N70" t="s">
        <v>358</v>
      </c>
      <c r="P70" s="45" t="s">
        <v>672</v>
      </c>
      <c r="Q70" s="45" t="s">
        <v>603</v>
      </c>
      <c r="R70" s="45" t="s">
        <v>602</v>
      </c>
      <c r="S70" s="45" t="s">
        <v>603</v>
      </c>
      <c r="T70" s="45" t="s">
        <v>349</v>
      </c>
      <c r="U70" t="s">
        <v>153</v>
      </c>
    </row>
    <row r="71" spans="1:19" ht="12.75">
      <c r="A71" s="1">
        <v>5</v>
      </c>
      <c r="B71" s="1" t="s">
        <v>67</v>
      </c>
      <c r="C71" s="1"/>
      <c r="D71" s="1"/>
      <c r="E71" s="1"/>
      <c r="F71" s="19"/>
      <c r="G71" s="61"/>
      <c r="H71" s="4"/>
      <c r="I71" s="4"/>
      <c r="J71" s="4"/>
      <c r="K71" s="4"/>
      <c r="L71" s="4"/>
      <c r="M71" s="4"/>
      <c r="N71" s="44" t="s">
        <v>350</v>
      </c>
      <c r="O71" t="s">
        <v>351</v>
      </c>
      <c r="S71">
        <v>1126325</v>
      </c>
    </row>
    <row r="72" spans="1:15" ht="12.75">
      <c r="A72" s="1">
        <v>6</v>
      </c>
      <c r="B72" s="1" t="s">
        <v>68</v>
      </c>
      <c r="C72" s="1"/>
      <c r="D72" s="1"/>
      <c r="E72" s="1"/>
      <c r="F72" s="19"/>
      <c r="G72" s="61"/>
      <c r="H72" s="4"/>
      <c r="I72" s="4"/>
      <c r="J72" s="4"/>
      <c r="K72" s="4"/>
      <c r="L72" s="4"/>
      <c r="M72" s="4"/>
      <c r="N72" s="44" t="s">
        <v>352</v>
      </c>
      <c r="O72" t="s">
        <v>353</v>
      </c>
    </row>
    <row r="73" spans="1:15" ht="12.75">
      <c r="A73" s="1">
        <v>7</v>
      </c>
      <c r="B73" s="1" t="s">
        <v>69</v>
      </c>
      <c r="C73" s="1"/>
      <c r="D73" s="48">
        <v>80000</v>
      </c>
      <c r="E73" s="1">
        <v>360772</v>
      </c>
      <c r="F73" s="19"/>
      <c r="G73" s="61"/>
      <c r="H73" s="4"/>
      <c r="I73" s="4"/>
      <c r="J73" s="4"/>
      <c r="K73" s="4"/>
      <c r="L73" s="4"/>
      <c r="M73" s="4"/>
      <c r="N73" s="44">
        <v>5121</v>
      </c>
      <c r="O73" t="s">
        <v>354</v>
      </c>
    </row>
    <row r="74" spans="1:15" ht="12.75">
      <c r="A74" s="1"/>
      <c r="B74" s="1" t="s">
        <v>43</v>
      </c>
      <c r="C74" s="1"/>
      <c r="D74" s="48"/>
      <c r="E74" s="1">
        <v>2232969</v>
      </c>
      <c r="F74" s="19"/>
      <c r="G74" s="61"/>
      <c r="H74" s="4"/>
      <c r="I74" s="4"/>
      <c r="J74" s="4"/>
      <c r="K74" s="4"/>
      <c r="L74" s="4"/>
      <c r="M74" s="4"/>
      <c r="N74" s="44">
        <v>5122</v>
      </c>
      <c r="O74" t="s">
        <v>355</v>
      </c>
    </row>
    <row r="75" spans="1:19" ht="12.75">
      <c r="A75" s="1" t="s">
        <v>14</v>
      </c>
      <c r="B75" s="1" t="s">
        <v>44</v>
      </c>
      <c r="C75" s="1"/>
      <c r="D75" s="1"/>
      <c r="E75" s="1"/>
      <c r="F75" s="19"/>
      <c r="G75" s="61"/>
      <c r="H75" s="4"/>
      <c r="I75" s="4"/>
      <c r="J75" s="4"/>
      <c r="K75" s="4"/>
      <c r="L75" s="4"/>
      <c r="M75" s="4"/>
      <c r="N75" s="44">
        <v>5123</v>
      </c>
      <c r="O75" t="s">
        <v>610</v>
      </c>
      <c r="P75">
        <f>P64</f>
        <v>0</v>
      </c>
      <c r="S75">
        <f>S64</f>
        <v>0</v>
      </c>
    </row>
    <row r="76" spans="1:15" ht="12.75">
      <c r="A76" s="1"/>
      <c r="B76" s="1" t="s">
        <v>45</v>
      </c>
      <c r="C76" s="1"/>
      <c r="D76" s="1"/>
      <c r="E76" s="1"/>
      <c r="F76" s="19"/>
      <c r="G76" s="61"/>
      <c r="H76" s="4"/>
      <c r="I76" s="4"/>
      <c r="J76" s="4"/>
      <c r="K76" s="4"/>
      <c r="L76" s="4"/>
      <c r="M76" s="4"/>
      <c r="N76" s="44">
        <v>5124</v>
      </c>
      <c r="O76" t="s">
        <v>356</v>
      </c>
    </row>
    <row r="77" spans="1:15" ht="12.75">
      <c r="A77" s="1">
        <v>1</v>
      </c>
      <c r="B77" s="27" t="s">
        <v>70</v>
      </c>
      <c r="C77" s="1"/>
      <c r="D77" s="1"/>
      <c r="E77" s="1"/>
      <c r="F77" s="19"/>
      <c r="G77" s="61"/>
      <c r="H77" s="4"/>
      <c r="I77" s="4"/>
      <c r="J77" s="4"/>
      <c r="K77" s="4"/>
      <c r="L77" s="4"/>
      <c r="M77" s="4"/>
      <c r="N77" s="44">
        <v>5125</v>
      </c>
      <c r="O77" t="s">
        <v>357</v>
      </c>
    </row>
    <row r="78" spans="1:13" ht="12.75">
      <c r="A78" s="1" t="s">
        <v>56</v>
      </c>
      <c r="B78" s="1" t="s">
        <v>72</v>
      </c>
      <c r="C78" s="1"/>
      <c r="D78" s="1"/>
      <c r="E78" s="1"/>
      <c r="F78" s="19"/>
      <c r="G78" s="61"/>
      <c r="H78" s="4"/>
      <c r="I78" s="4"/>
      <c r="J78" s="4"/>
      <c r="K78" s="4"/>
      <c r="L78" s="4"/>
      <c r="M78" s="4"/>
    </row>
    <row r="79" spans="1:13" ht="12.75">
      <c r="A79" s="1" t="s">
        <v>57</v>
      </c>
      <c r="B79" s="26" t="s">
        <v>73</v>
      </c>
      <c r="C79" s="1"/>
      <c r="D79" s="1"/>
      <c r="E79" s="1"/>
      <c r="F79" s="19"/>
      <c r="G79" s="61"/>
      <c r="H79" s="4"/>
      <c r="I79" s="4"/>
      <c r="J79" s="4"/>
      <c r="K79" s="4"/>
      <c r="L79" s="4"/>
      <c r="M79" s="4"/>
    </row>
    <row r="80" spans="1:21" ht="12.75">
      <c r="A80" s="1" t="s">
        <v>61</v>
      </c>
      <c r="B80" s="1" t="s">
        <v>74</v>
      </c>
      <c r="C80" s="1"/>
      <c r="D80" s="1"/>
      <c r="E80" s="1"/>
      <c r="F80" s="19"/>
      <c r="G80" s="61"/>
      <c r="H80" s="4"/>
      <c r="I80" s="4"/>
      <c r="J80" s="4"/>
      <c r="K80" s="4"/>
      <c r="L80" s="4"/>
      <c r="M80" s="4"/>
      <c r="N80" t="s">
        <v>153</v>
      </c>
      <c r="P80">
        <f aca="true" t="shared" si="0" ref="P80:U80">P71+P72+P73+P74+P75+P76+P77+P78+P79</f>
        <v>0</v>
      </c>
      <c r="Q80">
        <f t="shared" si="0"/>
        <v>0</v>
      </c>
      <c r="R80">
        <f t="shared" si="0"/>
        <v>0</v>
      </c>
      <c r="S80">
        <f t="shared" si="0"/>
        <v>1126325</v>
      </c>
      <c r="T80">
        <f t="shared" si="0"/>
        <v>0</v>
      </c>
      <c r="U80">
        <f t="shared" si="0"/>
        <v>0</v>
      </c>
    </row>
    <row r="81" spans="1:13" ht="12.75">
      <c r="A81" s="1" t="s">
        <v>63</v>
      </c>
      <c r="B81" s="1" t="s">
        <v>75</v>
      </c>
      <c r="C81" s="1"/>
      <c r="D81" s="1"/>
      <c r="E81" s="1"/>
      <c r="F81" s="19"/>
      <c r="G81" s="61"/>
      <c r="H81" s="4"/>
      <c r="I81" s="4"/>
      <c r="J81" s="4"/>
      <c r="K81" s="4"/>
      <c r="L81" s="4"/>
      <c r="M81" s="4"/>
    </row>
    <row r="82" spans="1:14" ht="12.75">
      <c r="A82" s="1"/>
      <c r="B82" s="1" t="s">
        <v>71</v>
      </c>
      <c r="C82" s="1"/>
      <c r="D82" s="1"/>
      <c r="E82" s="1"/>
      <c r="F82" s="19"/>
      <c r="G82" s="61"/>
      <c r="H82" s="4"/>
      <c r="I82" s="4"/>
      <c r="J82" s="4"/>
      <c r="K82" s="4"/>
      <c r="L82" s="4"/>
      <c r="M82" s="4"/>
      <c r="N82" s="41" t="s">
        <v>359</v>
      </c>
    </row>
    <row r="83" spans="1:17" ht="12.75">
      <c r="A83" s="1">
        <v>2</v>
      </c>
      <c r="B83" s="1" t="s">
        <v>76</v>
      </c>
      <c r="C83" s="1"/>
      <c r="D83" s="1"/>
      <c r="E83" s="1"/>
      <c r="F83" s="19"/>
      <c r="G83" s="61"/>
      <c r="H83" s="4"/>
      <c r="I83" s="4"/>
      <c r="J83" s="4"/>
      <c r="K83" s="4"/>
      <c r="L83" s="4"/>
      <c r="M83" s="4"/>
      <c r="N83" t="s">
        <v>555</v>
      </c>
      <c r="Q83" t="s">
        <v>650</v>
      </c>
    </row>
    <row r="84" spans="1:19" ht="12.75">
      <c r="A84" s="1" t="s">
        <v>56</v>
      </c>
      <c r="B84" s="1" t="s">
        <v>78</v>
      </c>
      <c r="C84" s="1"/>
      <c r="D84" s="1"/>
      <c r="E84" s="1"/>
      <c r="F84" s="19"/>
      <c r="G84" s="61"/>
      <c r="H84" s="4"/>
      <c r="I84" s="4"/>
      <c r="J84" s="4"/>
      <c r="K84" s="4"/>
      <c r="L84" s="4"/>
      <c r="M84" s="4"/>
      <c r="N84" s="45"/>
      <c r="O84" s="45"/>
      <c r="P84" s="45"/>
      <c r="Q84" s="45"/>
      <c r="R84" s="45"/>
      <c r="S84" s="45"/>
    </row>
    <row r="85" spans="1:18" ht="12.75">
      <c r="A85" s="1" t="s">
        <v>57</v>
      </c>
      <c r="B85" s="1" t="s">
        <v>41</v>
      </c>
      <c r="C85" s="1"/>
      <c r="D85" s="1"/>
      <c r="E85" s="1"/>
      <c r="F85" s="19"/>
      <c r="G85" s="61"/>
      <c r="H85" s="4"/>
      <c r="I85" s="4"/>
      <c r="J85" s="4"/>
      <c r="K85" s="4"/>
      <c r="L85" s="4"/>
      <c r="M85" s="4"/>
      <c r="N85" s="45" t="s">
        <v>651</v>
      </c>
      <c r="O85" s="45"/>
      <c r="P85" s="45">
        <v>20000</v>
      </c>
      <c r="Q85" s="45"/>
      <c r="R85" s="45"/>
    </row>
    <row r="86" spans="1:18" ht="12.75">
      <c r="A86" s="1" t="s">
        <v>61</v>
      </c>
      <c r="B86" s="1" t="s">
        <v>46</v>
      </c>
      <c r="C86" s="1"/>
      <c r="D86" s="1"/>
      <c r="E86" s="1"/>
      <c r="F86" s="19"/>
      <c r="G86" s="61"/>
      <c r="H86" s="4"/>
      <c r="I86" s="4"/>
      <c r="J86" s="4"/>
      <c r="K86" s="4"/>
      <c r="L86" s="4"/>
      <c r="M86" s="4"/>
      <c r="N86" s="45" t="s">
        <v>652</v>
      </c>
      <c r="O86" s="45"/>
      <c r="P86" s="45">
        <v>85929</v>
      </c>
      <c r="Q86" s="45"/>
      <c r="R86" s="45"/>
    </row>
    <row r="87" spans="1:18" ht="12.75">
      <c r="A87" s="1" t="s">
        <v>63</v>
      </c>
      <c r="B87" s="1" t="s">
        <v>77</v>
      </c>
      <c r="C87" s="1"/>
      <c r="D87" s="1"/>
      <c r="E87" s="1"/>
      <c r="F87" s="19"/>
      <c r="G87" s="61"/>
      <c r="H87" s="4"/>
      <c r="I87" s="4"/>
      <c r="J87" s="4"/>
      <c r="K87" s="4"/>
      <c r="L87" s="4"/>
      <c r="M87" s="4"/>
      <c r="N87" s="45" t="s">
        <v>653</v>
      </c>
      <c r="O87" s="45"/>
      <c r="P87" s="45">
        <f>D202</f>
        <v>8828</v>
      </c>
      <c r="Q87" s="45"/>
      <c r="R87" s="45"/>
    </row>
    <row r="88" spans="1:18" ht="12.75">
      <c r="A88" s="1"/>
      <c r="B88" s="1" t="s">
        <v>79</v>
      </c>
      <c r="C88" s="1"/>
      <c r="D88" s="1"/>
      <c r="E88" s="1"/>
      <c r="F88" s="19"/>
      <c r="G88" s="61"/>
      <c r="H88" s="4"/>
      <c r="I88" s="4"/>
      <c r="J88" s="4"/>
      <c r="K88" s="4"/>
      <c r="L88" s="4"/>
      <c r="M88" s="4"/>
      <c r="N88" s="45" t="s">
        <v>654</v>
      </c>
      <c r="O88" s="45"/>
      <c r="P88" s="45">
        <f>P85+P86-P87</f>
        <v>97101</v>
      </c>
      <c r="Q88" s="45"/>
      <c r="R88" s="45"/>
    </row>
    <row r="89" spans="1:18" ht="12.75">
      <c r="A89" s="1">
        <v>3</v>
      </c>
      <c r="B89" s="2" t="s">
        <v>80</v>
      </c>
      <c r="C89" s="1"/>
      <c r="D89" s="1"/>
      <c r="E89" s="1"/>
      <c r="F89" s="19"/>
      <c r="G89" s="61"/>
      <c r="H89" s="4"/>
      <c r="I89" s="4"/>
      <c r="J89" s="4"/>
      <c r="K89" s="4"/>
      <c r="L89" s="4"/>
      <c r="M89" s="4"/>
      <c r="N89" s="45"/>
      <c r="O89" s="45" t="s">
        <v>655</v>
      </c>
      <c r="P89" s="45"/>
      <c r="Q89" s="45"/>
      <c r="R89" s="45"/>
    </row>
    <row r="90" spans="1:18" ht="12.75">
      <c r="A90" s="1">
        <v>4</v>
      </c>
      <c r="B90" s="1" t="s">
        <v>81</v>
      </c>
      <c r="C90" s="1"/>
      <c r="D90" s="1"/>
      <c r="E90" s="1"/>
      <c r="F90" s="19"/>
      <c r="G90" s="61"/>
      <c r="H90" s="4"/>
      <c r="I90" s="4"/>
      <c r="J90" s="4"/>
      <c r="K90" s="4"/>
      <c r="L90" s="4"/>
      <c r="M90" s="4"/>
      <c r="N90" s="45" t="s">
        <v>656</v>
      </c>
      <c r="O90" s="45"/>
      <c r="P90" s="45">
        <v>123534</v>
      </c>
      <c r="Q90" s="45"/>
      <c r="R90" s="45"/>
    </row>
    <row r="91" spans="1:18" ht="12.75">
      <c r="A91" s="1" t="s">
        <v>56</v>
      </c>
      <c r="B91" s="26" t="s">
        <v>82</v>
      </c>
      <c r="C91" s="1"/>
      <c r="D91" s="1"/>
      <c r="E91" s="1"/>
      <c r="F91" s="19"/>
      <c r="G91" s="65"/>
      <c r="H91" s="4"/>
      <c r="I91" s="4"/>
      <c r="J91" s="4"/>
      <c r="K91" s="4"/>
      <c r="L91" s="4"/>
      <c r="M91" s="4"/>
      <c r="N91" s="45" t="s">
        <v>748</v>
      </c>
      <c r="O91" s="45"/>
      <c r="P91" s="45">
        <v>384387</v>
      </c>
      <c r="Q91" s="45"/>
      <c r="R91" s="45"/>
    </row>
    <row r="92" spans="1:18" ht="12.75">
      <c r="A92" s="1" t="s">
        <v>57</v>
      </c>
      <c r="B92" s="1" t="s">
        <v>83</v>
      </c>
      <c r="C92" s="1"/>
      <c r="D92" s="1"/>
      <c r="E92" s="1"/>
      <c r="F92" s="19"/>
      <c r="G92" s="65"/>
      <c r="H92" s="4"/>
      <c r="I92" s="4"/>
      <c r="J92" s="4"/>
      <c r="K92" s="4"/>
      <c r="L92" s="4"/>
      <c r="M92" s="4"/>
      <c r="N92" s="45" t="s">
        <v>747</v>
      </c>
      <c r="P92">
        <v>31075</v>
      </c>
      <c r="R92" s="45"/>
    </row>
    <row r="93" spans="1:17" ht="12.75">
      <c r="A93" s="1" t="s">
        <v>61</v>
      </c>
      <c r="B93" s="1" t="s">
        <v>84</v>
      </c>
      <c r="C93" s="1"/>
      <c r="D93" s="1"/>
      <c r="E93" s="1"/>
      <c r="F93" s="19"/>
      <c r="G93" s="65"/>
      <c r="H93" s="4"/>
      <c r="I93" s="4"/>
      <c r="J93" s="4"/>
      <c r="K93" s="4"/>
      <c r="L93" s="4"/>
      <c r="M93" s="4"/>
      <c r="N93" s="45" t="s">
        <v>288</v>
      </c>
      <c r="O93" s="45"/>
      <c r="P93" s="45">
        <f>P90+P91+P92</f>
        <v>538996</v>
      </c>
      <c r="Q93" s="45"/>
    </row>
    <row r="94" spans="1:17" ht="12.75">
      <c r="A94" s="1"/>
      <c r="B94" s="1" t="s">
        <v>85</v>
      </c>
      <c r="C94" s="1"/>
      <c r="D94" s="1"/>
      <c r="E94" s="1"/>
      <c r="F94" s="19"/>
      <c r="G94" s="61"/>
      <c r="H94" s="4"/>
      <c r="I94" s="4"/>
      <c r="J94" s="4"/>
      <c r="K94" s="4"/>
      <c r="L94" s="4"/>
      <c r="M94" s="4"/>
      <c r="N94" s="45" t="s">
        <v>657</v>
      </c>
      <c r="O94" s="45"/>
      <c r="P94" s="45">
        <v>325445</v>
      </c>
      <c r="Q94" s="45"/>
    </row>
    <row r="95" spans="1:16" ht="12.75">
      <c r="A95" s="1">
        <v>5</v>
      </c>
      <c r="B95" s="1" t="s">
        <v>86</v>
      </c>
      <c r="C95" s="1"/>
      <c r="D95" s="1"/>
      <c r="E95" s="1"/>
      <c r="F95" s="19"/>
      <c r="G95" s="61"/>
      <c r="H95" s="4"/>
      <c r="I95" s="4"/>
      <c r="J95" s="4"/>
      <c r="K95" s="4"/>
      <c r="L95" s="4"/>
      <c r="M95" s="4"/>
      <c r="N95" s="45" t="s">
        <v>658</v>
      </c>
      <c r="O95" s="45"/>
      <c r="P95">
        <f>P93-P94</f>
        <v>213551</v>
      </c>
    </row>
    <row r="96" spans="1:14" ht="12.75">
      <c r="A96" s="1">
        <v>6</v>
      </c>
      <c r="B96" s="1" t="s">
        <v>87</v>
      </c>
      <c r="C96" s="1"/>
      <c r="D96" s="1"/>
      <c r="E96" s="1"/>
      <c r="F96" s="19"/>
      <c r="G96" s="61"/>
      <c r="H96" s="4"/>
      <c r="I96" s="4"/>
      <c r="J96" s="4"/>
      <c r="K96" s="4"/>
      <c r="L96" s="4"/>
      <c r="M96" s="4"/>
      <c r="N96" t="s">
        <v>362</v>
      </c>
    </row>
    <row r="97" spans="1:14" ht="12.75">
      <c r="A97" s="1"/>
      <c r="B97" s="1" t="s">
        <v>47</v>
      </c>
      <c r="C97" s="1"/>
      <c r="D97" s="1"/>
      <c r="E97" s="1"/>
      <c r="F97" s="19"/>
      <c r="G97" s="61"/>
      <c r="H97" s="4"/>
      <c r="I97" s="4"/>
      <c r="J97" s="4"/>
      <c r="K97" s="4"/>
      <c r="L97" s="4"/>
      <c r="M97" s="4"/>
      <c r="N97" t="s">
        <v>363</v>
      </c>
    </row>
    <row r="98" spans="1:14" ht="13.5" thickBot="1">
      <c r="A98" s="1"/>
      <c r="B98" s="59" t="s">
        <v>88</v>
      </c>
      <c r="C98" s="1"/>
      <c r="D98" s="53">
        <f>D102</f>
        <v>2785224</v>
      </c>
      <c r="E98" s="2">
        <v>2232969</v>
      </c>
      <c r="F98" s="60"/>
      <c r="G98" s="61"/>
      <c r="H98" s="4"/>
      <c r="I98" s="4"/>
      <c r="J98" s="4"/>
      <c r="K98" s="4"/>
      <c r="L98" s="4"/>
      <c r="M98" s="4"/>
      <c r="N98" t="s">
        <v>364</v>
      </c>
    </row>
    <row r="99" spans="6:14" ht="13.5" thickTop="1">
      <c r="F99" s="4"/>
      <c r="G99" s="61"/>
      <c r="H99" s="4"/>
      <c r="I99" s="4"/>
      <c r="J99" s="4"/>
      <c r="K99" s="4"/>
      <c r="L99" s="4"/>
      <c r="M99" s="4"/>
      <c r="N99" t="s">
        <v>604</v>
      </c>
    </row>
    <row r="100" spans="6:14" ht="12.75">
      <c r="F100" s="4"/>
      <c r="G100" s="61"/>
      <c r="H100" s="4"/>
      <c r="I100" s="4"/>
      <c r="J100" s="4"/>
      <c r="K100" s="4"/>
      <c r="L100" s="4"/>
      <c r="M100" s="4"/>
      <c r="N100" t="s">
        <v>605</v>
      </c>
    </row>
    <row r="101" spans="6:14" ht="12.75">
      <c r="F101" s="4"/>
      <c r="G101" s="61"/>
      <c r="H101" s="4"/>
      <c r="I101" s="4"/>
      <c r="J101" s="4"/>
      <c r="K101" s="4"/>
      <c r="L101" s="4"/>
      <c r="M101" s="4"/>
      <c r="N101" t="s">
        <v>365</v>
      </c>
    </row>
    <row r="102" spans="1:14" ht="12.75">
      <c r="A102" s="1"/>
      <c r="B102" s="2" t="s">
        <v>89</v>
      </c>
      <c r="C102" s="1"/>
      <c r="D102" s="53">
        <f>D145</f>
        <v>2785224</v>
      </c>
      <c r="E102" s="1">
        <v>232969</v>
      </c>
      <c r="F102" s="4"/>
      <c r="G102" s="61"/>
      <c r="H102" s="4"/>
      <c r="I102" s="4"/>
      <c r="J102" s="4"/>
      <c r="K102" s="4"/>
      <c r="L102" s="4"/>
      <c r="M102" s="4"/>
      <c r="N102" t="s">
        <v>366</v>
      </c>
    </row>
    <row r="103" spans="1:20" ht="12.75">
      <c r="A103" s="1" t="s">
        <v>1</v>
      </c>
      <c r="B103" s="2" t="s">
        <v>90</v>
      </c>
      <c r="C103" s="1"/>
      <c r="D103" s="2">
        <f>D110</f>
        <v>705769</v>
      </c>
      <c r="E103" s="1">
        <v>232969</v>
      </c>
      <c r="F103" s="4"/>
      <c r="G103" s="61"/>
      <c r="H103" s="4"/>
      <c r="I103" s="4"/>
      <c r="J103" s="4"/>
      <c r="K103" s="4"/>
      <c r="L103" s="4"/>
      <c r="M103" s="4"/>
      <c r="N103" t="s">
        <v>367</v>
      </c>
      <c r="T103" t="s">
        <v>368</v>
      </c>
    </row>
    <row r="104" spans="1:14" ht="12.75">
      <c r="A104" s="1">
        <v>1</v>
      </c>
      <c r="B104" s="1" t="s">
        <v>91</v>
      </c>
      <c r="C104" s="1"/>
      <c r="D104" s="1"/>
      <c r="E104" s="1"/>
      <c r="F104" s="4"/>
      <c r="G104" s="65"/>
      <c r="H104" s="4"/>
      <c r="I104" s="4"/>
      <c r="J104" s="4"/>
      <c r="K104" s="4"/>
      <c r="L104" s="4"/>
      <c r="M104" s="4"/>
      <c r="N104" t="s">
        <v>369</v>
      </c>
    </row>
    <row r="105" spans="1:14" ht="12.75">
      <c r="A105" s="1">
        <v>2</v>
      </c>
      <c r="B105" s="1" t="s">
        <v>92</v>
      </c>
      <c r="C105" s="1"/>
      <c r="D105" s="1"/>
      <c r="E105" s="1"/>
      <c r="F105" s="4"/>
      <c r="G105" s="65"/>
      <c r="H105" s="4"/>
      <c r="I105" s="4"/>
      <c r="J105" s="4"/>
      <c r="K105" s="4"/>
      <c r="L105" s="4"/>
      <c r="M105" s="4"/>
      <c r="N105" t="s">
        <v>370</v>
      </c>
    </row>
    <row r="106" spans="1:13" ht="12.75">
      <c r="A106" s="1" t="s">
        <v>56</v>
      </c>
      <c r="B106" s="1" t="s">
        <v>93</v>
      </c>
      <c r="C106" s="1"/>
      <c r="D106" s="1"/>
      <c r="E106" s="1"/>
      <c r="F106" s="4"/>
      <c r="G106" s="65"/>
      <c r="H106" s="4"/>
      <c r="I106" s="4"/>
      <c r="J106" s="4"/>
      <c r="K106" s="4"/>
      <c r="L106" s="4"/>
      <c r="M106" s="4"/>
    </row>
    <row r="107" spans="1:14" ht="12.75">
      <c r="A107" s="1" t="s">
        <v>57</v>
      </c>
      <c r="B107" s="1" t="s">
        <v>94</v>
      </c>
      <c r="C107" s="1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t="s">
        <v>606</v>
      </c>
    </row>
    <row r="108" spans="1:14" ht="12.75">
      <c r="A108" s="1" t="s">
        <v>61</v>
      </c>
      <c r="B108" s="1" t="s">
        <v>95</v>
      </c>
      <c r="C108" s="1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t="s">
        <v>371</v>
      </c>
    </row>
    <row r="109" spans="1:14" ht="12.75">
      <c r="A109" s="1"/>
      <c r="B109" s="1" t="s">
        <v>96</v>
      </c>
      <c r="C109" s="1"/>
      <c r="D109" s="1"/>
      <c r="E109" s="1"/>
      <c r="G109" s="4"/>
      <c r="H109" s="4"/>
      <c r="I109" s="4"/>
      <c r="J109" s="4"/>
      <c r="K109" s="4"/>
      <c r="L109" s="4"/>
      <c r="M109" s="4"/>
      <c r="N109" t="s">
        <v>372</v>
      </c>
    </row>
    <row r="110" spans="1:14" ht="12.75">
      <c r="A110" s="1">
        <v>3</v>
      </c>
      <c r="B110" s="1" t="s">
        <v>97</v>
      </c>
      <c r="C110" s="1" t="s">
        <v>759</v>
      </c>
      <c r="D110" s="2">
        <f>D112+D113</f>
        <v>705769</v>
      </c>
      <c r="E110" s="53">
        <v>232969</v>
      </c>
      <c r="G110" s="4"/>
      <c r="H110" s="4"/>
      <c r="I110" s="4"/>
      <c r="J110" s="4"/>
      <c r="K110" s="4"/>
      <c r="L110" s="4"/>
      <c r="M110" s="4"/>
      <c r="N110" t="s">
        <v>373</v>
      </c>
    </row>
    <row r="111" spans="1:14" ht="12.75">
      <c r="A111" s="1" t="s">
        <v>56</v>
      </c>
      <c r="B111" s="1" t="s">
        <v>99</v>
      </c>
      <c r="C111" s="1"/>
      <c r="D111" s="1"/>
      <c r="E111" s="1"/>
      <c r="G111" s="4"/>
      <c r="H111" s="4"/>
      <c r="I111" s="4"/>
      <c r="J111" s="4"/>
      <c r="K111" s="4"/>
      <c r="L111" s="4"/>
      <c r="M111" s="4"/>
      <c r="N111" t="s">
        <v>607</v>
      </c>
    </row>
    <row r="112" spans="1:14" ht="12.75">
      <c r="A112" s="1" t="s">
        <v>57</v>
      </c>
      <c r="B112" s="1" t="s">
        <v>100</v>
      </c>
      <c r="C112" s="1"/>
      <c r="D112" s="1">
        <v>686819</v>
      </c>
      <c r="E112" s="1">
        <v>214019</v>
      </c>
      <c r="F112" s="4"/>
      <c r="G112" s="4"/>
      <c r="H112" s="4"/>
      <c r="I112" s="4"/>
      <c r="J112" s="4"/>
      <c r="K112" s="4"/>
      <c r="L112" s="4"/>
      <c r="M112" s="4"/>
      <c r="N112" t="s">
        <v>374</v>
      </c>
    </row>
    <row r="113" spans="1:14" ht="12.75">
      <c r="A113" s="1" t="s">
        <v>61</v>
      </c>
      <c r="B113" s="1" t="s">
        <v>101</v>
      </c>
      <c r="C113" s="1"/>
      <c r="D113" s="1">
        <v>18950</v>
      </c>
      <c r="E113" s="48">
        <v>18950</v>
      </c>
      <c r="F113" s="4"/>
      <c r="G113" s="4"/>
      <c r="H113" s="4"/>
      <c r="I113" s="4"/>
      <c r="J113" s="4"/>
      <c r="K113" s="4"/>
      <c r="L113" s="4"/>
      <c r="M113" s="4"/>
      <c r="N113" t="s">
        <v>375</v>
      </c>
    </row>
    <row r="114" spans="1:14" ht="12.75">
      <c r="A114" s="1" t="s">
        <v>63</v>
      </c>
      <c r="B114" s="1" t="s">
        <v>102</v>
      </c>
      <c r="C114" s="1"/>
      <c r="D114" s="1"/>
      <c r="E114" s="1"/>
      <c r="F114" s="20"/>
      <c r="G114" s="4"/>
      <c r="H114" s="4"/>
      <c r="I114" s="4"/>
      <c r="J114" s="4"/>
      <c r="K114" s="4"/>
      <c r="L114" s="4"/>
      <c r="M114" s="4"/>
      <c r="N114" t="s">
        <v>376</v>
      </c>
    </row>
    <row r="115" spans="1:13" ht="12" customHeight="1">
      <c r="A115" s="1" t="s">
        <v>98</v>
      </c>
      <c r="B115" s="1" t="s">
        <v>103</v>
      </c>
      <c r="C115" s="1"/>
      <c r="D115" s="1"/>
      <c r="E115" s="1"/>
      <c r="F115" s="4" t="s">
        <v>38</v>
      </c>
      <c r="G115" s="4"/>
      <c r="H115" s="4"/>
      <c r="I115" s="4"/>
      <c r="J115" s="4"/>
      <c r="K115" s="4"/>
      <c r="L115" s="4"/>
      <c r="M115" s="4"/>
    </row>
    <row r="116" spans="1:14" ht="12.75" hidden="1">
      <c r="A116" s="1"/>
      <c r="B116" s="1" t="s">
        <v>65</v>
      </c>
      <c r="C116" s="1"/>
      <c r="D116" s="1"/>
      <c r="E116" s="53">
        <v>232969</v>
      </c>
      <c r="F116" s="21"/>
      <c r="G116" s="4"/>
      <c r="H116" s="4"/>
      <c r="I116" s="4"/>
      <c r="J116" s="4"/>
      <c r="K116" s="4"/>
      <c r="L116" s="4"/>
      <c r="M116" s="4"/>
      <c r="N116" t="s">
        <v>565</v>
      </c>
    </row>
    <row r="117" spans="1:13" ht="12.75">
      <c r="A117" s="1">
        <v>4</v>
      </c>
      <c r="B117" s="1" t="s">
        <v>104</v>
      </c>
      <c r="C117" s="1"/>
      <c r="D117" s="1"/>
      <c r="E117" s="1"/>
      <c r="F117" s="22"/>
      <c r="G117" s="4"/>
      <c r="H117" s="4"/>
      <c r="I117" s="4"/>
      <c r="J117" s="4"/>
      <c r="K117" s="4"/>
      <c r="L117" s="4"/>
      <c r="M117" s="4"/>
    </row>
    <row r="118" spans="1:14" ht="12.75">
      <c r="A118" s="1"/>
      <c r="B118" s="1"/>
      <c r="C118" s="1"/>
      <c r="D118" s="1"/>
      <c r="E118" s="1"/>
      <c r="F118" s="22"/>
      <c r="G118" s="4"/>
      <c r="H118" s="4"/>
      <c r="I118" s="4"/>
      <c r="J118" s="4"/>
      <c r="K118" s="4"/>
      <c r="L118" s="4"/>
      <c r="M118" s="4"/>
      <c r="N118" t="s">
        <v>609</v>
      </c>
    </row>
    <row r="119" spans="1:16" ht="12.75">
      <c r="A119" s="1">
        <v>5</v>
      </c>
      <c r="B119" s="1" t="s">
        <v>105</v>
      </c>
      <c r="C119" s="1"/>
      <c r="D119" s="1"/>
      <c r="E119" s="2"/>
      <c r="F119" s="22"/>
      <c r="G119" s="4"/>
      <c r="H119" s="4"/>
      <c r="I119" s="4"/>
      <c r="J119" s="4"/>
      <c r="K119" s="4"/>
      <c r="L119" s="4"/>
      <c r="M119" s="4"/>
      <c r="P119" s="45"/>
    </row>
    <row r="120" spans="1:14" ht="12.75">
      <c r="A120" s="1"/>
      <c r="B120" s="1" t="s">
        <v>106</v>
      </c>
      <c r="C120" s="1"/>
      <c r="D120" s="2">
        <f>D110</f>
        <v>705769</v>
      </c>
      <c r="E120" s="53">
        <v>232969</v>
      </c>
      <c r="F120" s="22"/>
      <c r="G120" s="4"/>
      <c r="H120" s="4"/>
      <c r="I120" s="4"/>
      <c r="J120" s="4"/>
      <c r="K120" s="4"/>
      <c r="L120" s="4"/>
      <c r="M120" s="4"/>
      <c r="N120" s="13"/>
    </row>
    <row r="121" spans="1:21" ht="12.75">
      <c r="A121" s="1" t="s">
        <v>14</v>
      </c>
      <c r="B121" s="1" t="s">
        <v>107</v>
      </c>
      <c r="C121" s="1"/>
      <c r="D121" s="1"/>
      <c r="E121" s="1"/>
      <c r="F121" s="22"/>
      <c r="G121" s="4"/>
      <c r="H121" s="4"/>
      <c r="I121" s="4"/>
      <c r="J121" s="4"/>
      <c r="K121" s="4"/>
      <c r="L121" s="4"/>
      <c r="M121" s="4"/>
      <c r="N121" s="13"/>
      <c r="O121" s="3"/>
      <c r="P121" s="3"/>
      <c r="Q121" s="3"/>
      <c r="R121" s="12"/>
      <c r="S121" s="13"/>
      <c r="T121" s="12"/>
      <c r="U121" s="13"/>
    </row>
    <row r="122" spans="1:21" ht="12.75">
      <c r="A122" s="1">
        <v>1</v>
      </c>
      <c r="B122" s="1" t="s">
        <v>108</v>
      </c>
      <c r="C122" s="1"/>
      <c r="D122" s="1"/>
      <c r="E122" s="1"/>
      <c r="F122" s="22"/>
      <c r="G122" s="4"/>
      <c r="H122" s="4"/>
      <c r="I122" s="4"/>
      <c r="J122" s="4"/>
      <c r="K122" s="4"/>
      <c r="L122" s="4"/>
      <c r="M122" s="4"/>
      <c r="N122" s="28" t="s">
        <v>566</v>
      </c>
      <c r="O122" s="11"/>
      <c r="P122" s="11" t="s">
        <v>567</v>
      </c>
      <c r="Q122" s="11"/>
      <c r="R122" s="14" t="s">
        <v>568</v>
      </c>
      <c r="S122" s="15"/>
      <c r="T122" s="14" t="s">
        <v>569</v>
      </c>
      <c r="U122" s="15"/>
    </row>
    <row r="123" spans="1:21" ht="12.75">
      <c r="A123" s="1" t="s">
        <v>56</v>
      </c>
      <c r="B123" s="1" t="s">
        <v>554</v>
      </c>
      <c r="C123" s="1"/>
      <c r="D123" s="1"/>
      <c r="E123" s="1"/>
      <c r="F123" s="19"/>
      <c r="G123" s="4"/>
      <c r="H123" s="4"/>
      <c r="I123" s="4"/>
      <c r="J123" s="4"/>
      <c r="K123" s="4"/>
      <c r="L123" s="4"/>
      <c r="M123" s="4"/>
      <c r="N123" s="28" t="s">
        <v>570</v>
      </c>
      <c r="O123" s="11" t="s">
        <v>571</v>
      </c>
      <c r="P123" s="11" t="s">
        <v>572</v>
      </c>
      <c r="Q123" s="11" t="s">
        <v>573</v>
      </c>
      <c r="R123" s="3" t="s">
        <v>574</v>
      </c>
      <c r="S123" s="3" t="s">
        <v>575</v>
      </c>
      <c r="T123" s="3" t="s">
        <v>574</v>
      </c>
      <c r="U123" s="3" t="s">
        <v>575</v>
      </c>
    </row>
    <row r="124" spans="1:21" ht="12.75">
      <c r="A124" s="1" t="s">
        <v>57</v>
      </c>
      <c r="B124" s="1" t="s">
        <v>109</v>
      </c>
      <c r="C124" s="1"/>
      <c r="D124" s="1"/>
      <c r="E124" s="1"/>
      <c r="F124" s="19"/>
      <c r="G124" s="4"/>
      <c r="H124" s="4"/>
      <c r="I124" s="4"/>
      <c r="J124" s="4"/>
      <c r="K124" s="4"/>
      <c r="L124" s="4"/>
      <c r="M124" s="4"/>
      <c r="N124" s="15"/>
      <c r="O124" s="9"/>
      <c r="P124" s="9" t="s">
        <v>576</v>
      </c>
      <c r="Q124" s="9"/>
      <c r="R124" s="9"/>
      <c r="S124" s="9"/>
      <c r="T124" s="9"/>
      <c r="U124" s="9"/>
    </row>
    <row r="125" spans="1:21" ht="12.75">
      <c r="A125" s="1"/>
      <c r="B125" s="1" t="s">
        <v>71</v>
      </c>
      <c r="C125" s="1"/>
      <c r="D125" s="1"/>
      <c r="E125" s="1"/>
      <c r="F125" s="19"/>
      <c r="G125" s="4"/>
      <c r="H125" s="4"/>
      <c r="I125" s="4"/>
      <c r="J125" s="4"/>
      <c r="K125" s="4"/>
      <c r="L125" s="4"/>
      <c r="M125" s="4"/>
      <c r="N125" s="23">
        <v>2</v>
      </c>
      <c r="O125" s="1">
        <v>3</v>
      </c>
      <c r="P125" s="1">
        <v>4</v>
      </c>
      <c r="Q125" s="1">
        <v>5</v>
      </c>
      <c r="R125" s="1">
        <v>6</v>
      </c>
      <c r="S125" s="1">
        <v>7</v>
      </c>
      <c r="T125" s="1">
        <v>8</v>
      </c>
      <c r="U125" s="1">
        <v>9</v>
      </c>
    </row>
    <row r="126" spans="1:21" ht="12.75">
      <c r="A126" s="1">
        <v>2</v>
      </c>
      <c r="B126" s="1" t="s">
        <v>110</v>
      </c>
      <c r="C126" s="1"/>
      <c r="D126" s="1"/>
      <c r="E126" s="1"/>
      <c r="F126" s="19"/>
      <c r="G126" s="4"/>
      <c r="H126" s="4"/>
      <c r="I126" s="4"/>
      <c r="J126" s="4"/>
      <c r="K126" s="4"/>
      <c r="L126" s="4"/>
      <c r="M126" s="4"/>
      <c r="N126" s="23">
        <v>1</v>
      </c>
      <c r="O126" s="1" t="s">
        <v>635</v>
      </c>
      <c r="P126" s="1" t="s">
        <v>636</v>
      </c>
      <c r="Q126" s="1">
        <f>S126/R126</f>
        <v>568.568</v>
      </c>
      <c r="R126" s="1">
        <v>450</v>
      </c>
      <c r="S126" s="48">
        <f>S254</f>
        <v>255855.59999999998</v>
      </c>
      <c r="T126" s="1">
        <v>450</v>
      </c>
      <c r="U126" s="48">
        <f>Q126*R126</f>
        <v>255855.6</v>
      </c>
    </row>
    <row r="127" spans="1:21" ht="12.75">
      <c r="A127" s="1">
        <v>3</v>
      </c>
      <c r="B127" s="1" t="s">
        <v>111</v>
      </c>
      <c r="C127" s="1"/>
      <c r="D127" s="1"/>
      <c r="E127" s="1"/>
      <c r="F127" s="19"/>
      <c r="G127" s="4"/>
      <c r="H127" s="4"/>
      <c r="I127" s="4"/>
      <c r="J127" s="4"/>
      <c r="K127" s="4"/>
      <c r="L127" s="4"/>
      <c r="M127" s="4"/>
      <c r="N127" s="23">
        <v>2</v>
      </c>
      <c r="O127" s="1" t="s">
        <v>641</v>
      </c>
      <c r="P127" s="1" t="s">
        <v>618</v>
      </c>
      <c r="Q127" s="1">
        <f>S127/R127</f>
        <v>8.832913541666667</v>
      </c>
      <c r="R127" s="1">
        <v>19200</v>
      </c>
      <c r="S127" s="48">
        <f>S196+Q199+Q200</f>
        <v>169591.94</v>
      </c>
      <c r="T127" s="1">
        <f>R127</f>
        <v>19200</v>
      </c>
      <c r="U127" s="1">
        <f>Q127*T127</f>
        <v>169591.94</v>
      </c>
    </row>
    <row r="128" spans="1:21" ht="12.75">
      <c r="A128" s="1">
        <v>4</v>
      </c>
      <c r="B128" s="1" t="s">
        <v>112</v>
      </c>
      <c r="C128" s="1"/>
      <c r="D128" s="1"/>
      <c r="E128" s="1"/>
      <c r="F128" s="19"/>
      <c r="G128" s="4"/>
      <c r="H128" s="4"/>
      <c r="I128" s="4"/>
      <c r="J128" s="4"/>
      <c r="K128" s="4"/>
      <c r="L128" s="4"/>
      <c r="M128" s="4"/>
      <c r="N128" s="23">
        <v>3</v>
      </c>
      <c r="O128" s="1" t="s">
        <v>646</v>
      </c>
      <c r="P128" s="1" t="s">
        <v>618</v>
      </c>
      <c r="Q128" s="1">
        <f>S128/R128</f>
        <v>2476.5</v>
      </c>
      <c r="R128" s="1">
        <v>2</v>
      </c>
      <c r="S128" s="48">
        <v>4953</v>
      </c>
      <c r="T128" s="1">
        <v>2</v>
      </c>
      <c r="U128" s="1">
        <v>4953</v>
      </c>
    </row>
    <row r="129" spans="1:21" ht="12.75">
      <c r="A129" s="1"/>
      <c r="B129" s="2" t="s">
        <v>113</v>
      </c>
      <c r="C129" s="1"/>
      <c r="D129" s="1"/>
      <c r="E129" s="1"/>
      <c r="F129" s="19"/>
      <c r="G129" s="4"/>
      <c r="H129" s="4"/>
      <c r="I129" s="4"/>
      <c r="J129" s="4"/>
      <c r="K129" s="4"/>
      <c r="L129" s="4"/>
      <c r="M129" s="4"/>
      <c r="N129" s="23">
        <v>3</v>
      </c>
      <c r="O129" s="1" t="s">
        <v>642</v>
      </c>
      <c r="P129" s="1" t="s">
        <v>618</v>
      </c>
      <c r="Q129" s="1">
        <f>Q210</f>
        <v>1.3844999999999998</v>
      </c>
      <c r="R129" s="1">
        <f>Q207</f>
        <v>58200</v>
      </c>
      <c r="S129" s="48">
        <f>S205</f>
        <v>80577.9</v>
      </c>
      <c r="T129" s="1">
        <f>R129</f>
        <v>58200</v>
      </c>
      <c r="U129" s="1">
        <f>Q129*T129</f>
        <v>80577.9</v>
      </c>
    </row>
    <row r="130" spans="1:21" ht="12.75">
      <c r="A130" s="1"/>
      <c r="B130" s="2" t="s">
        <v>114</v>
      </c>
      <c r="C130" s="1"/>
      <c r="D130" s="2">
        <f>D120+D129</f>
        <v>705769</v>
      </c>
      <c r="E130" s="53">
        <f>E120</f>
        <v>232969</v>
      </c>
      <c r="F130" s="19"/>
      <c r="G130" s="4"/>
      <c r="H130" s="4"/>
      <c r="I130" s="4"/>
      <c r="J130" s="4"/>
      <c r="K130" s="4"/>
      <c r="L130" s="4"/>
      <c r="M130" s="4"/>
      <c r="N130" s="23">
        <v>4</v>
      </c>
      <c r="O130" s="1" t="s">
        <v>643</v>
      </c>
      <c r="P130" s="1" t="s">
        <v>618</v>
      </c>
      <c r="Q130" s="1">
        <v>350</v>
      </c>
      <c r="R130" s="1">
        <v>300</v>
      </c>
      <c r="S130" s="48">
        <v>105000</v>
      </c>
      <c r="T130" s="1">
        <v>350</v>
      </c>
      <c r="U130" s="1">
        <v>105000</v>
      </c>
    </row>
    <row r="131" spans="1:21" ht="12.75">
      <c r="A131" s="1" t="s">
        <v>15</v>
      </c>
      <c r="B131" s="2" t="s">
        <v>115</v>
      </c>
      <c r="C131" s="1"/>
      <c r="D131" s="53">
        <f>D143</f>
        <v>2079455</v>
      </c>
      <c r="E131" s="2">
        <v>2000000</v>
      </c>
      <c r="F131" s="19"/>
      <c r="G131" s="4"/>
      <c r="H131" s="4"/>
      <c r="I131" s="4"/>
      <c r="J131" s="4"/>
      <c r="K131" s="4"/>
      <c r="L131" s="4"/>
      <c r="M131" s="4"/>
      <c r="P131" s="1"/>
      <c r="Q131" s="1"/>
      <c r="R131" s="1"/>
      <c r="S131" s="53">
        <f>SUM(S126:S130)</f>
        <v>615978.44</v>
      </c>
      <c r="T131" s="1"/>
      <c r="U131" s="53">
        <f>SUM(U126:U130)</f>
        <v>615978.4400000001</v>
      </c>
    </row>
    <row r="132" spans="1:21" ht="12.75">
      <c r="A132" s="1">
        <v>1</v>
      </c>
      <c r="B132" s="1" t="s">
        <v>116</v>
      </c>
      <c r="C132" s="1"/>
      <c r="D132" s="1"/>
      <c r="E132" s="1"/>
      <c r="F132" s="19"/>
      <c r="G132" s="4"/>
      <c r="H132" s="4"/>
      <c r="I132" s="4"/>
      <c r="J132" s="4"/>
      <c r="K132" s="4"/>
      <c r="L132" s="4"/>
      <c r="M132" s="4"/>
      <c r="N132" s="23">
        <v>5</v>
      </c>
      <c r="O132" s="1" t="s">
        <v>674</v>
      </c>
      <c r="P132" s="1" t="s">
        <v>618</v>
      </c>
      <c r="Q132" s="1">
        <v>220</v>
      </c>
      <c r="R132" s="1">
        <v>10</v>
      </c>
      <c r="S132" s="1">
        <f>Q132*R132</f>
        <v>2200</v>
      </c>
      <c r="T132" s="1">
        <v>10</v>
      </c>
      <c r="U132" s="1">
        <f>Q132*T132</f>
        <v>2200</v>
      </c>
    </row>
    <row r="133" spans="1:21" ht="12.75">
      <c r="A133" s="1">
        <v>2</v>
      </c>
      <c r="B133" s="1" t="s">
        <v>117</v>
      </c>
      <c r="C133" s="1"/>
      <c r="D133" s="1"/>
      <c r="E133" s="1"/>
      <c r="F133" s="19"/>
      <c r="G133" s="4"/>
      <c r="H133" s="4"/>
      <c r="I133" s="4"/>
      <c r="J133" s="4"/>
      <c r="K133" s="4"/>
      <c r="L133" s="4"/>
      <c r="M133" s="4"/>
      <c r="N133" s="23"/>
      <c r="O133" s="1" t="s">
        <v>675</v>
      </c>
      <c r="P133" s="1"/>
      <c r="Q133" s="1">
        <v>140</v>
      </c>
      <c r="R133" s="1">
        <v>20</v>
      </c>
      <c r="S133" s="1">
        <f aca="true" t="shared" si="1" ref="S133:S182">Q133*R133</f>
        <v>2800</v>
      </c>
      <c r="T133" s="1">
        <v>20</v>
      </c>
      <c r="U133" s="1">
        <f aca="true" t="shared" si="2" ref="U133:U182">Q133*T133</f>
        <v>2800</v>
      </c>
    </row>
    <row r="134" spans="1:21" ht="12.75">
      <c r="A134" s="1"/>
      <c r="B134" s="1"/>
      <c r="C134" s="1"/>
      <c r="D134" s="1"/>
      <c r="E134" s="1"/>
      <c r="F134" s="19"/>
      <c r="G134" s="4"/>
      <c r="H134" s="4"/>
      <c r="I134" s="4"/>
      <c r="J134" s="4"/>
      <c r="K134" s="4"/>
      <c r="L134" s="4"/>
      <c r="M134" s="4"/>
      <c r="N134" s="23">
        <v>601127</v>
      </c>
      <c r="O134" s="1" t="s">
        <v>676</v>
      </c>
      <c r="P134" s="1" t="s">
        <v>618</v>
      </c>
      <c r="Q134" s="1">
        <v>685</v>
      </c>
      <c r="R134" s="1">
        <v>2</v>
      </c>
      <c r="S134" s="1">
        <f t="shared" si="1"/>
        <v>1370</v>
      </c>
      <c r="T134" s="1">
        <v>2</v>
      </c>
      <c r="U134" s="1">
        <f t="shared" si="2"/>
        <v>1370</v>
      </c>
    </row>
    <row r="135" spans="1:21" ht="12.75">
      <c r="A135" s="1">
        <v>3</v>
      </c>
      <c r="B135" s="1" t="s">
        <v>118</v>
      </c>
      <c r="C135" s="1"/>
      <c r="D135" s="1">
        <v>2000000</v>
      </c>
      <c r="E135" s="1">
        <v>2000000</v>
      </c>
      <c r="F135" s="19"/>
      <c r="G135" s="4"/>
      <c r="H135" s="4"/>
      <c r="I135" s="4"/>
      <c r="J135" s="4"/>
      <c r="K135" s="4"/>
      <c r="L135" s="4"/>
      <c r="M135" s="4"/>
      <c r="N135" s="23" t="s">
        <v>677</v>
      </c>
      <c r="O135" s="1" t="s">
        <v>678</v>
      </c>
      <c r="P135" s="1" t="s">
        <v>618</v>
      </c>
      <c r="Q135" s="1">
        <v>160</v>
      </c>
      <c r="R135" s="1">
        <v>5</v>
      </c>
      <c r="S135" s="1">
        <f t="shared" si="1"/>
        <v>800</v>
      </c>
      <c r="T135" s="1">
        <v>5</v>
      </c>
      <c r="U135" s="1">
        <f t="shared" si="2"/>
        <v>800</v>
      </c>
    </row>
    <row r="136" spans="1:21" ht="12.75">
      <c r="A136" s="1">
        <v>4</v>
      </c>
      <c r="B136" s="1" t="s">
        <v>119</v>
      </c>
      <c r="C136" s="1"/>
      <c r="D136" s="1"/>
      <c r="E136" s="1"/>
      <c r="F136" s="19"/>
      <c r="G136" s="4"/>
      <c r="H136" s="4"/>
      <c r="I136" s="4"/>
      <c r="J136" s="4"/>
      <c r="K136" s="4"/>
      <c r="L136" s="4"/>
      <c r="M136" s="4"/>
      <c r="N136" s="23" t="s">
        <v>679</v>
      </c>
      <c r="O136" s="1" t="s">
        <v>680</v>
      </c>
      <c r="P136" s="1" t="s">
        <v>681</v>
      </c>
      <c r="Q136" s="1">
        <v>130</v>
      </c>
      <c r="R136" s="1">
        <v>5</v>
      </c>
      <c r="S136" s="1">
        <f t="shared" si="1"/>
        <v>650</v>
      </c>
      <c r="T136" s="1">
        <v>5</v>
      </c>
      <c r="U136" s="1">
        <f t="shared" si="2"/>
        <v>650</v>
      </c>
    </row>
    <row r="137" spans="1:21" ht="12.75">
      <c r="A137" s="1">
        <v>5</v>
      </c>
      <c r="B137" s="1" t="s">
        <v>120</v>
      </c>
      <c r="C137" s="1"/>
      <c r="D137" s="1"/>
      <c r="E137" s="1"/>
      <c r="F137" s="19"/>
      <c r="G137" s="4"/>
      <c r="H137" s="4"/>
      <c r="I137" s="4"/>
      <c r="J137" s="4"/>
      <c r="K137" s="4"/>
      <c r="L137" s="4"/>
      <c r="M137" s="4"/>
      <c r="N137" s="23" t="s">
        <v>682</v>
      </c>
      <c r="O137" s="1" t="s">
        <v>683</v>
      </c>
      <c r="P137" s="1" t="s">
        <v>684</v>
      </c>
      <c r="Q137" s="1">
        <v>350</v>
      </c>
      <c r="R137" s="1">
        <v>6</v>
      </c>
      <c r="S137" s="1">
        <f t="shared" si="1"/>
        <v>2100</v>
      </c>
      <c r="T137" s="1">
        <v>6</v>
      </c>
      <c r="U137" s="1">
        <f t="shared" si="2"/>
        <v>2100</v>
      </c>
    </row>
    <row r="138" spans="1:21" ht="12.75">
      <c r="A138" s="1">
        <v>6</v>
      </c>
      <c r="B138" s="1" t="s">
        <v>121</v>
      </c>
      <c r="C138" s="1"/>
      <c r="D138" s="1"/>
      <c r="E138" s="1"/>
      <c r="F138" s="19"/>
      <c r="G138" s="4"/>
      <c r="H138" s="4"/>
      <c r="I138" s="4"/>
      <c r="J138" s="4"/>
      <c r="K138" s="4"/>
      <c r="L138" s="4"/>
      <c r="M138" s="4"/>
      <c r="N138" s="23" t="s">
        <v>685</v>
      </c>
      <c r="O138" s="1" t="s">
        <v>686</v>
      </c>
      <c r="P138" s="1" t="s">
        <v>618</v>
      </c>
      <c r="Q138" s="1">
        <v>170</v>
      </c>
      <c r="R138" s="1">
        <v>24</v>
      </c>
      <c r="S138" s="1">
        <f t="shared" si="1"/>
        <v>4080</v>
      </c>
      <c r="T138" s="1">
        <v>24</v>
      </c>
      <c r="U138" s="1">
        <f t="shared" si="2"/>
        <v>4080</v>
      </c>
    </row>
    <row r="139" spans="1:21" ht="12.75">
      <c r="A139" s="1">
        <v>7</v>
      </c>
      <c r="B139" s="1" t="s">
        <v>122</v>
      </c>
      <c r="C139" s="1"/>
      <c r="D139" s="1"/>
      <c r="E139" s="1"/>
      <c r="F139" s="19"/>
      <c r="G139" s="4"/>
      <c r="H139" s="4"/>
      <c r="I139" s="4"/>
      <c r="J139" s="4"/>
      <c r="K139" s="4"/>
      <c r="L139" s="4"/>
      <c r="M139" s="4"/>
      <c r="N139" s="23" t="s">
        <v>688</v>
      </c>
      <c r="O139" s="1" t="s">
        <v>687</v>
      </c>
      <c r="P139" s="1" t="s">
        <v>618</v>
      </c>
      <c r="Q139" s="1">
        <v>140</v>
      </c>
      <c r="R139" s="1">
        <v>12</v>
      </c>
      <c r="S139" s="1">
        <f t="shared" si="1"/>
        <v>1680</v>
      </c>
      <c r="T139" s="1">
        <v>12</v>
      </c>
      <c r="U139" s="1">
        <f t="shared" si="2"/>
        <v>1680</v>
      </c>
    </row>
    <row r="140" spans="1:21" ht="12.75">
      <c r="A140" s="1">
        <v>8</v>
      </c>
      <c r="B140" s="1" t="s">
        <v>123</v>
      </c>
      <c r="C140" s="1"/>
      <c r="D140" s="1"/>
      <c r="E140" s="1"/>
      <c r="F140" s="19"/>
      <c r="G140" s="4"/>
      <c r="H140" s="4"/>
      <c r="I140" s="4"/>
      <c r="J140" s="4"/>
      <c r="K140" s="4"/>
      <c r="L140" s="4"/>
      <c r="M140" s="4"/>
      <c r="N140" s="23">
        <v>903018</v>
      </c>
      <c r="O140" s="1" t="s">
        <v>689</v>
      </c>
      <c r="P140" s="1" t="s">
        <v>618</v>
      </c>
      <c r="Q140" s="1">
        <v>10</v>
      </c>
      <c r="R140" s="1">
        <v>50</v>
      </c>
      <c r="S140" s="1">
        <f t="shared" si="1"/>
        <v>500</v>
      </c>
      <c r="T140" s="1">
        <v>50</v>
      </c>
      <c r="U140" s="1">
        <f t="shared" si="2"/>
        <v>500</v>
      </c>
    </row>
    <row r="141" spans="1:21" ht="12.75">
      <c r="A141" s="1">
        <v>9</v>
      </c>
      <c r="B141" s="1" t="s">
        <v>124</v>
      </c>
      <c r="C141" s="1"/>
      <c r="D141" s="1"/>
      <c r="E141" s="1"/>
      <c r="F141" s="19"/>
      <c r="G141" s="4"/>
      <c r="H141" s="4"/>
      <c r="I141" s="4"/>
      <c r="J141" s="4"/>
      <c r="K141" s="4"/>
      <c r="L141" s="4"/>
      <c r="M141" s="4"/>
      <c r="N141" s="23">
        <v>903011</v>
      </c>
      <c r="O141" s="1" t="s">
        <v>690</v>
      </c>
      <c r="P141" s="1" t="s">
        <v>618</v>
      </c>
      <c r="Q141" s="1">
        <v>10</v>
      </c>
      <c r="R141" s="1">
        <v>50</v>
      </c>
      <c r="S141" s="1">
        <f t="shared" si="1"/>
        <v>500</v>
      </c>
      <c r="T141" s="1">
        <v>50</v>
      </c>
      <c r="U141" s="1">
        <f t="shared" si="2"/>
        <v>500</v>
      </c>
    </row>
    <row r="142" spans="1:21" ht="12.75">
      <c r="A142" s="1">
        <v>10</v>
      </c>
      <c r="B142" s="1" t="s">
        <v>125</v>
      </c>
      <c r="C142" s="1"/>
      <c r="D142" s="48">
        <f>D203</f>
        <v>79455</v>
      </c>
      <c r="E142" s="1"/>
      <c r="F142" s="19"/>
      <c r="G142" s="4"/>
      <c r="H142" s="4"/>
      <c r="I142" s="4"/>
      <c r="J142" s="4"/>
      <c r="K142" s="4"/>
      <c r="L142" s="4"/>
      <c r="M142" s="4"/>
      <c r="N142" s="23">
        <v>903043</v>
      </c>
      <c r="O142" s="1" t="s">
        <v>691</v>
      </c>
      <c r="P142" s="1" t="s">
        <v>618</v>
      </c>
      <c r="Q142" s="1">
        <v>10</v>
      </c>
      <c r="R142" s="1">
        <v>50</v>
      </c>
      <c r="S142" s="1">
        <f t="shared" si="1"/>
        <v>500</v>
      </c>
      <c r="T142" s="1">
        <v>50</v>
      </c>
      <c r="U142" s="1">
        <f t="shared" si="2"/>
        <v>500</v>
      </c>
    </row>
    <row r="143" spans="1:21" ht="12.75">
      <c r="A143" s="1" t="s">
        <v>126</v>
      </c>
      <c r="B143" s="2" t="s">
        <v>127</v>
      </c>
      <c r="C143" s="1"/>
      <c r="D143" s="53">
        <f>D135+D142</f>
        <v>2079455</v>
      </c>
      <c r="E143" s="2">
        <v>2000000</v>
      </c>
      <c r="F143" s="19"/>
      <c r="G143" s="4"/>
      <c r="H143" s="4"/>
      <c r="I143" s="4"/>
      <c r="J143" s="4"/>
      <c r="K143" s="4"/>
      <c r="L143" s="4"/>
      <c r="M143" s="4"/>
      <c r="N143" s="23" t="s">
        <v>692</v>
      </c>
      <c r="O143" s="1" t="s">
        <v>693</v>
      </c>
      <c r="P143" s="1" t="s">
        <v>618</v>
      </c>
      <c r="Q143" s="1">
        <v>125</v>
      </c>
      <c r="R143" s="1">
        <v>12</v>
      </c>
      <c r="S143" s="1">
        <f t="shared" si="1"/>
        <v>1500</v>
      </c>
      <c r="T143" s="1">
        <v>12</v>
      </c>
      <c r="U143" s="1">
        <f t="shared" si="2"/>
        <v>1500</v>
      </c>
    </row>
    <row r="144" spans="1:21" ht="12.75">
      <c r="A144" s="1"/>
      <c r="B144" s="2" t="s">
        <v>128</v>
      </c>
      <c r="C144" s="1"/>
      <c r="D144" s="53">
        <f>D130+D143</f>
        <v>2785224</v>
      </c>
      <c r="E144" s="53">
        <v>2232969</v>
      </c>
      <c r="F144" s="4"/>
      <c r="G144" s="4"/>
      <c r="H144" s="4"/>
      <c r="I144" s="4"/>
      <c r="J144" s="4"/>
      <c r="K144" s="4"/>
      <c r="L144" s="4"/>
      <c r="M144" s="4"/>
      <c r="N144" s="23" t="s">
        <v>694</v>
      </c>
      <c r="O144" s="1" t="s">
        <v>693</v>
      </c>
      <c r="P144" s="1" t="s">
        <v>618</v>
      </c>
      <c r="Q144" s="1">
        <v>125</v>
      </c>
      <c r="R144" s="1">
        <v>12</v>
      </c>
      <c r="S144" s="1">
        <f t="shared" si="1"/>
        <v>1500</v>
      </c>
      <c r="T144" s="1">
        <v>12</v>
      </c>
      <c r="U144" s="1">
        <f t="shared" si="2"/>
        <v>1500</v>
      </c>
    </row>
    <row r="145" spans="1:21" ht="13.5" thickBot="1">
      <c r="A145" s="24"/>
      <c r="B145" s="29" t="s">
        <v>129</v>
      </c>
      <c r="C145" s="24"/>
      <c r="D145" s="58">
        <f>D144</f>
        <v>2785224</v>
      </c>
      <c r="E145" s="29">
        <v>2232969</v>
      </c>
      <c r="G145" s="4"/>
      <c r="H145" s="4"/>
      <c r="I145" s="4"/>
      <c r="J145" s="4"/>
      <c r="K145" s="4"/>
      <c r="L145" s="4"/>
      <c r="M145" s="4"/>
      <c r="N145" s="23" t="s">
        <v>695</v>
      </c>
      <c r="O145" s="1" t="s">
        <v>693</v>
      </c>
      <c r="P145" s="1" t="s">
        <v>618</v>
      </c>
      <c r="Q145" s="1">
        <v>120</v>
      </c>
      <c r="R145" s="1">
        <v>12</v>
      </c>
      <c r="S145" s="1">
        <f t="shared" si="1"/>
        <v>1440</v>
      </c>
      <c r="T145" s="1">
        <v>12</v>
      </c>
      <c r="U145" s="1">
        <f t="shared" si="2"/>
        <v>1440</v>
      </c>
    </row>
    <row r="146" spans="7:21" ht="13.5" thickTop="1">
      <c r="G146" s="4"/>
      <c r="H146" s="4"/>
      <c r="I146" s="4"/>
      <c r="J146" s="4"/>
      <c r="K146" s="4"/>
      <c r="L146" s="4"/>
      <c r="M146" s="4"/>
      <c r="N146" s="23" t="s">
        <v>696</v>
      </c>
      <c r="O146" s="1" t="s">
        <v>697</v>
      </c>
      <c r="P146" s="1" t="s">
        <v>618</v>
      </c>
      <c r="Q146" s="1">
        <v>90</v>
      </c>
      <c r="R146" s="1">
        <v>12</v>
      </c>
      <c r="S146" s="1">
        <f t="shared" si="1"/>
        <v>1080</v>
      </c>
      <c r="T146" s="1">
        <v>12</v>
      </c>
      <c r="U146" s="1">
        <f t="shared" si="2"/>
        <v>1080</v>
      </c>
    </row>
    <row r="147" spans="7:21" ht="12.75">
      <c r="G147" s="4"/>
      <c r="H147" s="4"/>
      <c r="I147" s="4"/>
      <c r="J147" s="4"/>
      <c r="K147" s="4"/>
      <c r="L147" s="4"/>
      <c r="M147" s="4"/>
      <c r="N147" s="23" t="s">
        <v>698</v>
      </c>
      <c r="O147" s="1" t="s">
        <v>693</v>
      </c>
      <c r="P147" s="1" t="s">
        <v>618</v>
      </c>
      <c r="Q147" s="1">
        <v>110</v>
      </c>
      <c r="R147" s="1">
        <v>12</v>
      </c>
      <c r="S147" s="1">
        <f t="shared" si="1"/>
        <v>1320</v>
      </c>
      <c r="T147" s="1">
        <v>12</v>
      </c>
      <c r="U147" s="1">
        <f t="shared" si="2"/>
        <v>1320</v>
      </c>
    </row>
    <row r="148" spans="7:21" ht="12.75">
      <c r="G148" s="4"/>
      <c r="H148" s="4"/>
      <c r="I148" s="4"/>
      <c r="J148" s="4"/>
      <c r="K148" s="4"/>
      <c r="L148" s="4"/>
      <c r="M148" s="4"/>
      <c r="N148" s="23" t="s">
        <v>699</v>
      </c>
      <c r="O148" s="1" t="s">
        <v>700</v>
      </c>
      <c r="P148" s="1" t="s">
        <v>618</v>
      </c>
      <c r="Q148" s="1">
        <v>15</v>
      </c>
      <c r="R148" s="1">
        <v>10</v>
      </c>
      <c r="S148" s="1">
        <f t="shared" si="1"/>
        <v>150</v>
      </c>
      <c r="T148" s="1">
        <v>10</v>
      </c>
      <c r="U148" s="1">
        <f t="shared" si="2"/>
        <v>150</v>
      </c>
    </row>
    <row r="149" spans="7:21" ht="12.75">
      <c r="G149" s="4"/>
      <c r="H149" s="4"/>
      <c r="I149" s="4"/>
      <c r="J149" s="4"/>
      <c r="K149" s="4"/>
      <c r="L149" s="4"/>
      <c r="M149" s="4"/>
      <c r="N149" s="23">
        <v>339</v>
      </c>
      <c r="O149" s="1" t="s">
        <v>686</v>
      </c>
      <c r="P149" s="1" t="s">
        <v>618</v>
      </c>
      <c r="Q149" s="1">
        <v>963</v>
      </c>
      <c r="R149" s="1">
        <v>1</v>
      </c>
      <c r="S149" s="1">
        <f t="shared" si="1"/>
        <v>963</v>
      </c>
      <c r="T149" s="1">
        <v>1</v>
      </c>
      <c r="U149" s="1">
        <f t="shared" si="2"/>
        <v>963</v>
      </c>
    </row>
    <row r="150" spans="7:21" ht="12.75">
      <c r="G150" s="4"/>
      <c r="H150" s="4"/>
      <c r="I150" s="4"/>
      <c r="J150" s="4"/>
      <c r="K150" s="4"/>
      <c r="L150" s="4"/>
      <c r="M150" s="4"/>
      <c r="N150" s="23" t="s">
        <v>701</v>
      </c>
      <c r="O150" s="1" t="s">
        <v>702</v>
      </c>
      <c r="P150" s="1" t="s">
        <v>618</v>
      </c>
      <c r="Q150" s="1">
        <v>180</v>
      </c>
      <c r="R150" s="1">
        <v>48</v>
      </c>
      <c r="S150" s="1">
        <f t="shared" si="1"/>
        <v>8640</v>
      </c>
      <c r="T150" s="1">
        <v>48</v>
      </c>
      <c r="U150" s="1">
        <f t="shared" si="2"/>
        <v>8640</v>
      </c>
    </row>
    <row r="151" spans="7:21" ht="12.75">
      <c r="G151" s="4"/>
      <c r="H151" s="4"/>
      <c r="I151" s="4"/>
      <c r="J151" s="4"/>
      <c r="K151" s="4"/>
      <c r="L151" s="4"/>
      <c r="M151" s="4"/>
      <c r="N151" s="23">
        <v>5611</v>
      </c>
      <c r="O151" s="1" t="s">
        <v>683</v>
      </c>
      <c r="P151" s="1" t="s">
        <v>618</v>
      </c>
      <c r="Q151" s="1">
        <v>50</v>
      </c>
      <c r="R151" s="1">
        <v>48</v>
      </c>
      <c r="S151" s="1">
        <f t="shared" si="1"/>
        <v>2400</v>
      </c>
      <c r="T151" s="1">
        <v>48</v>
      </c>
      <c r="U151" s="1">
        <f t="shared" si="2"/>
        <v>2400</v>
      </c>
    </row>
    <row r="152" spans="7:21" ht="12.75">
      <c r="G152" s="4"/>
      <c r="H152" s="4"/>
      <c r="I152" s="4"/>
      <c r="J152" s="4"/>
      <c r="K152" s="4"/>
      <c r="L152" s="4"/>
      <c r="M152" s="4"/>
      <c r="N152" s="23" t="s">
        <v>703</v>
      </c>
      <c r="O152" s="1" t="s">
        <v>704</v>
      </c>
      <c r="P152" s="1" t="s">
        <v>618</v>
      </c>
      <c r="Q152" s="1">
        <v>80</v>
      </c>
      <c r="R152" s="1">
        <v>29</v>
      </c>
      <c r="S152" s="1">
        <f t="shared" si="1"/>
        <v>2320</v>
      </c>
      <c r="T152" s="1">
        <v>29</v>
      </c>
      <c r="U152" s="1">
        <f t="shared" si="2"/>
        <v>2320</v>
      </c>
    </row>
    <row r="153" spans="14:21" ht="12.75">
      <c r="N153" s="1" t="s">
        <v>705</v>
      </c>
      <c r="O153" s="1" t="s">
        <v>706</v>
      </c>
      <c r="P153" s="1" t="s">
        <v>618</v>
      </c>
      <c r="Q153" s="1">
        <v>150</v>
      </c>
      <c r="R153" s="1">
        <v>36</v>
      </c>
      <c r="S153" s="1">
        <f t="shared" si="1"/>
        <v>5400</v>
      </c>
      <c r="T153" s="1">
        <v>36</v>
      </c>
      <c r="U153" s="1">
        <f t="shared" si="2"/>
        <v>5400</v>
      </c>
    </row>
    <row r="154" spans="14:21" ht="12.75">
      <c r="N154" s="1" t="s">
        <v>707</v>
      </c>
      <c r="O154" s="1" t="s">
        <v>708</v>
      </c>
      <c r="P154" s="1" t="s">
        <v>618</v>
      </c>
      <c r="Q154" s="1">
        <v>110</v>
      </c>
      <c r="R154" s="1">
        <v>10</v>
      </c>
      <c r="S154" s="1">
        <f t="shared" si="1"/>
        <v>1100</v>
      </c>
      <c r="T154" s="1">
        <v>10</v>
      </c>
      <c r="U154" s="1">
        <f t="shared" si="2"/>
        <v>1100</v>
      </c>
    </row>
    <row r="155" spans="7:21" ht="12.75">
      <c r="G155" s="47"/>
      <c r="N155" s="1" t="s">
        <v>709</v>
      </c>
      <c r="O155" s="1" t="s">
        <v>710</v>
      </c>
      <c r="P155" s="1" t="s">
        <v>618</v>
      </c>
      <c r="Q155" s="1">
        <v>80</v>
      </c>
      <c r="R155" s="1">
        <v>46</v>
      </c>
      <c r="S155" s="1">
        <f t="shared" si="1"/>
        <v>3680</v>
      </c>
      <c r="T155" s="1">
        <v>46</v>
      </c>
      <c r="U155" s="1">
        <f t="shared" si="2"/>
        <v>3680</v>
      </c>
    </row>
    <row r="156" spans="1:21" ht="12.75">
      <c r="A156" s="4"/>
      <c r="B156" s="4"/>
      <c r="C156" s="4"/>
      <c r="D156" s="4"/>
      <c r="E156" s="4"/>
      <c r="N156" s="1">
        <v>16</v>
      </c>
      <c r="O156" s="1" t="s">
        <v>711</v>
      </c>
      <c r="P156" s="1" t="s">
        <v>618</v>
      </c>
      <c r="Q156" s="1">
        <v>160</v>
      </c>
      <c r="R156" s="1">
        <v>6</v>
      </c>
      <c r="S156" s="1">
        <f t="shared" si="1"/>
        <v>960</v>
      </c>
      <c r="T156" s="1">
        <v>6</v>
      </c>
      <c r="U156" s="1">
        <f t="shared" si="2"/>
        <v>960</v>
      </c>
    </row>
    <row r="157" spans="1:21" ht="12.75">
      <c r="A157" s="4"/>
      <c r="B157" s="4"/>
      <c r="C157" s="4"/>
      <c r="D157" s="4"/>
      <c r="E157" s="4"/>
      <c r="N157" s="1">
        <v>11</v>
      </c>
      <c r="O157" s="1" t="s">
        <v>711</v>
      </c>
      <c r="P157" s="1" t="s">
        <v>618</v>
      </c>
      <c r="Q157" s="1">
        <v>180</v>
      </c>
      <c r="R157" s="1">
        <v>6</v>
      </c>
      <c r="S157" s="1">
        <f t="shared" si="1"/>
        <v>1080</v>
      </c>
      <c r="T157" s="1">
        <v>6</v>
      </c>
      <c r="U157" s="1">
        <f t="shared" si="2"/>
        <v>1080</v>
      </c>
    </row>
    <row r="158" spans="1:21" ht="12.75">
      <c r="A158" s="4"/>
      <c r="B158" s="4"/>
      <c r="C158" s="4"/>
      <c r="D158" s="4"/>
      <c r="E158" s="4"/>
      <c r="N158" s="1" t="s">
        <v>712</v>
      </c>
      <c r="O158" s="1" t="s">
        <v>713</v>
      </c>
      <c r="P158" s="1" t="s">
        <v>618</v>
      </c>
      <c r="Q158" s="1">
        <v>120</v>
      </c>
      <c r="R158" s="1">
        <v>48</v>
      </c>
      <c r="S158" s="1">
        <f t="shared" si="1"/>
        <v>5760</v>
      </c>
      <c r="T158" s="1">
        <v>48</v>
      </c>
      <c r="U158" s="1">
        <f t="shared" si="2"/>
        <v>5760</v>
      </c>
    </row>
    <row r="159" spans="1:21" ht="12.75">
      <c r="A159" s="4"/>
      <c r="B159" s="4"/>
      <c r="C159" s="4"/>
      <c r="D159" s="4"/>
      <c r="E159" s="4"/>
      <c r="N159" s="1" t="s">
        <v>714</v>
      </c>
      <c r="O159" s="1" t="s">
        <v>715</v>
      </c>
      <c r="P159" s="1" t="s">
        <v>618</v>
      </c>
      <c r="Q159" s="1">
        <v>70</v>
      </c>
      <c r="R159" s="1">
        <v>22</v>
      </c>
      <c r="S159" s="1">
        <f t="shared" si="1"/>
        <v>1540</v>
      </c>
      <c r="T159" s="1">
        <v>22</v>
      </c>
      <c r="U159" s="1">
        <f t="shared" si="2"/>
        <v>1540</v>
      </c>
    </row>
    <row r="160" spans="1:21" ht="12.75">
      <c r="A160" s="4"/>
      <c r="B160" s="4"/>
      <c r="C160" s="4"/>
      <c r="D160" s="4"/>
      <c r="E160" s="4"/>
      <c r="N160" s="1" t="s">
        <v>716</v>
      </c>
      <c r="O160" s="1" t="s">
        <v>686</v>
      </c>
      <c r="P160" s="1" t="s">
        <v>618</v>
      </c>
      <c r="Q160" s="1">
        <v>205</v>
      </c>
      <c r="R160" s="1">
        <v>12</v>
      </c>
      <c r="S160" s="1">
        <f t="shared" si="1"/>
        <v>2460</v>
      </c>
      <c r="T160" s="1">
        <v>12</v>
      </c>
      <c r="U160" s="1">
        <f t="shared" si="2"/>
        <v>2460</v>
      </c>
    </row>
    <row r="161" spans="1:21" ht="12.75">
      <c r="A161" s="4"/>
      <c r="B161" s="4"/>
      <c r="C161" s="4"/>
      <c r="D161" s="4"/>
      <c r="E161" s="4"/>
      <c r="N161" s="1" t="s">
        <v>717</v>
      </c>
      <c r="O161" s="1" t="s">
        <v>718</v>
      </c>
      <c r="P161" s="1" t="s">
        <v>618</v>
      </c>
      <c r="Q161" s="1">
        <v>235</v>
      </c>
      <c r="R161" s="1">
        <v>20</v>
      </c>
      <c r="S161" s="1">
        <f t="shared" si="1"/>
        <v>4700</v>
      </c>
      <c r="T161" s="1">
        <v>20</v>
      </c>
      <c r="U161" s="1">
        <f t="shared" si="2"/>
        <v>4700</v>
      </c>
    </row>
    <row r="162" spans="1:21" ht="12.75">
      <c r="A162" s="4"/>
      <c r="B162" s="4"/>
      <c r="C162" s="4"/>
      <c r="D162" s="4"/>
      <c r="E162" s="4"/>
      <c r="N162" s="1" t="s">
        <v>719</v>
      </c>
      <c r="O162" s="1" t="s">
        <v>720</v>
      </c>
      <c r="P162" s="1" t="s">
        <v>618</v>
      </c>
      <c r="Q162" s="1">
        <v>170</v>
      </c>
      <c r="R162" s="1">
        <v>20</v>
      </c>
      <c r="S162" s="1">
        <f t="shared" si="1"/>
        <v>3400</v>
      </c>
      <c r="T162" s="1">
        <v>20</v>
      </c>
      <c r="U162" s="1">
        <f t="shared" si="2"/>
        <v>3400</v>
      </c>
    </row>
    <row r="163" spans="1:21" ht="12.75">
      <c r="A163" s="4"/>
      <c r="B163" s="4"/>
      <c r="C163" s="4"/>
      <c r="D163" s="4"/>
      <c r="E163" s="4"/>
      <c r="N163" s="1" t="s">
        <v>721</v>
      </c>
      <c r="O163" s="1" t="s">
        <v>718</v>
      </c>
      <c r="P163" s="1" t="s">
        <v>618</v>
      </c>
      <c r="Q163" s="1">
        <v>185</v>
      </c>
      <c r="R163" s="1">
        <v>10</v>
      </c>
      <c r="S163" s="1">
        <f t="shared" si="1"/>
        <v>1850</v>
      </c>
      <c r="T163" s="1">
        <v>10</v>
      </c>
      <c r="U163" s="1">
        <f t="shared" si="2"/>
        <v>1850</v>
      </c>
    </row>
    <row r="164" spans="1:21" ht="12.75">
      <c r="A164" s="4"/>
      <c r="B164" s="4"/>
      <c r="C164" s="4"/>
      <c r="D164" s="4"/>
      <c r="E164" s="4"/>
      <c r="N164" s="1" t="s">
        <v>722</v>
      </c>
      <c r="O164" s="1" t="s">
        <v>720</v>
      </c>
      <c r="P164" s="1" t="s">
        <v>618</v>
      </c>
      <c r="Q164" s="1">
        <v>120</v>
      </c>
      <c r="R164" s="1">
        <v>30</v>
      </c>
      <c r="S164" s="1">
        <f t="shared" si="1"/>
        <v>3600</v>
      </c>
      <c r="T164" s="1">
        <v>30</v>
      </c>
      <c r="U164" s="1">
        <f t="shared" si="2"/>
        <v>3600</v>
      </c>
    </row>
    <row r="165" spans="1:21" ht="12.75">
      <c r="A165" s="4"/>
      <c r="B165" s="4"/>
      <c r="C165" s="4"/>
      <c r="D165" s="4"/>
      <c r="E165" s="4"/>
      <c r="N165" s="1" t="s">
        <v>723</v>
      </c>
      <c r="O165" s="1" t="s">
        <v>724</v>
      </c>
      <c r="P165" s="1" t="s">
        <v>618</v>
      </c>
      <c r="Q165" s="1">
        <v>160</v>
      </c>
      <c r="R165" s="1">
        <v>40</v>
      </c>
      <c r="S165" s="1">
        <f t="shared" si="1"/>
        <v>6400</v>
      </c>
      <c r="T165" s="1">
        <v>40</v>
      </c>
      <c r="U165" s="1">
        <f t="shared" si="2"/>
        <v>6400</v>
      </c>
    </row>
    <row r="166" spans="1:2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" t="s">
        <v>725</v>
      </c>
      <c r="O166" s="1" t="s">
        <v>724</v>
      </c>
      <c r="P166" s="1" t="s">
        <v>618</v>
      </c>
      <c r="Q166" s="1">
        <v>140</v>
      </c>
      <c r="R166" s="1">
        <v>20</v>
      </c>
      <c r="S166" s="1">
        <f t="shared" si="1"/>
        <v>2800</v>
      </c>
      <c r="T166" s="1">
        <v>20</v>
      </c>
      <c r="U166" s="1">
        <f t="shared" si="2"/>
        <v>2800</v>
      </c>
      <c r="W166" s="47"/>
      <c r="X166" s="47"/>
    </row>
    <row r="167" spans="1:21" ht="12.75">
      <c r="A167" s="4"/>
      <c r="B167" s="4"/>
      <c r="C167" s="4"/>
      <c r="D167" s="4"/>
      <c r="E167" s="4"/>
      <c r="F167" s="55"/>
      <c r="G167" s="55"/>
      <c r="H167" s="55"/>
      <c r="I167" s="56"/>
      <c r="J167" s="56"/>
      <c r="K167" s="57"/>
      <c r="L167" s="4"/>
      <c r="M167" s="4"/>
      <c r="N167" s="1" t="s">
        <v>726</v>
      </c>
      <c r="O167" s="1" t="s">
        <v>718</v>
      </c>
      <c r="P167" s="1" t="s">
        <v>618</v>
      </c>
      <c r="Q167" s="1">
        <v>140</v>
      </c>
      <c r="R167" s="1">
        <v>20</v>
      </c>
      <c r="S167" s="1">
        <f t="shared" si="1"/>
        <v>2800</v>
      </c>
      <c r="T167" s="1">
        <v>20</v>
      </c>
      <c r="U167" s="1">
        <f t="shared" si="2"/>
        <v>2800</v>
      </c>
    </row>
    <row r="168" spans="6:21" ht="12.75">
      <c r="F168" s="4"/>
      <c r="G168" s="4"/>
      <c r="H168" s="57"/>
      <c r="I168" s="57"/>
      <c r="J168" s="57"/>
      <c r="K168" s="57"/>
      <c r="L168" s="4"/>
      <c r="M168" s="4"/>
      <c r="N168" s="1" t="s">
        <v>727</v>
      </c>
      <c r="O168" s="1" t="s">
        <v>718</v>
      </c>
      <c r="P168" s="1" t="s">
        <v>618</v>
      </c>
      <c r="Q168" s="1">
        <v>195</v>
      </c>
      <c r="R168" s="1">
        <v>15</v>
      </c>
      <c r="S168" s="1">
        <f t="shared" si="1"/>
        <v>2925</v>
      </c>
      <c r="T168" s="1">
        <v>15</v>
      </c>
      <c r="U168" s="1">
        <f t="shared" si="2"/>
        <v>2925</v>
      </c>
    </row>
    <row r="169" spans="6:21" ht="12.75">
      <c r="F169" s="4"/>
      <c r="G169" s="4"/>
      <c r="H169" s="4"/>
      <c r="I169" s="4"/>
      <c r="J169" s="4"/>
      <c r="K169" s="4"/>
      <c r="L169" s="4"/>
      <c r="M169" s="4"/>
      <c r="N169" s="1" t="s">
        <v>728</v>
      </c>
      <c r="O169" s="1" t="s">
        <v>724</v>
      </c>
      <c r="P169" s="1" t="s">
        <v>618</v>
      </c>
      <c r="Q169" s="1">
        <v>140</v>
      </c>
      <c r="R169" s="1">
        <v>20</v>
      </c>
      <c r="S169" s="1">
        <f t="shared" si="1"/>
        <v>2800</v>
      </c>
      <c r="T169" s="1">
        <v>20</v>
      </c>
      <c r="U169" s="1">
        <f t="shared" si="2"/>
        <v>2800</v>
      </c>
    </row>
    <row r="170" spans="1:21" ht="13.5" thickBot="1">
      <c r="A170" s="1"/>
      <c r="B170" s="1" t="s">
        <v>49</v>
      </c>
      <c r="C170" s="1"/>
      <c r="D170" s="1"/>
      <c r="E170" s="19"/>
      <c r="F170" s="4"/>
      <c r="G170" s="4"/>
      <c r="H170" s="4"/>
      <c r="I170" s="4"/>
      <c r="J170" s="4"/>
      <c r="K170" s="4"/>
      <c r="L170" s="4"/>
      <c r="M170" s="4"/>
      <c r="N170" s="1">
        <v>21</v>
      </c>
      <c r="O170" s="1" t="s">
        <v>718</v>
      </c>
      <c r="P170" s="1" t="s">
        <v>618</v>
      </c>
      <c r="Q170" s="1">
        <v>260</v>
      </c>
      <c r="R170" s="1">
        <v>47</v>
      </c>
      <c r="S170" s="1">
        <f t="shared" si="1"/>
        <v>12220</v>
      </c>
      <c r="T170" s="1">
        <v>47</v>
      </c>
      <c r="U170" s="1">
        <f t="shared" si="2"/>
        <v>12220</v>
      </c>
    </row>
    <row r="171" spans="1:21" ht="12.75">
      <c r="A171" s="5" t="s">
        <v>19</v>
      </c>
      <c r="B171" s="5" t="s">
        <v>20</v>
      </c>
      <c r="C171" s="5" t="s">
        <v>21</v>
      </c>
      <c r="D171" s="5"/>
      <c r="E171" s="17"/>
      <c r="F171" s="4"/>
      <c r="G171" s="4"/>
      <c r="H171" s="4"/>
      <c r="I171" s="4"/>
      <c r="J171" s="4"/>
      <c r="K171" s="4"/>
      <c r="L171" s="4"/>
      <c r="M171" s="4"/>
      <c r="N171" s="1">
        <v>24</v>
      </c>
      <c r="O171" s="1" t="s">
        <v>729</v>
      </c>
      <c r="P171" s="1" t="s">
        <v>618</v>
      </c>
      <c r="Q171" s="1">
        <v>210</v>
      </c>
      <c r="R171" s="1">
        <v>24</v>
      </c>
      <c r="S171" s="1">
        <f t="shared" si="1"/>
        <v>5040</v>
      </c>
      <c r="T171" s="1">
        <v>24</v>
      </c>
      <c r="U171" s="1">
        <f t="shared" si="2"/>
        <v>5040</v>
      </c>
    </row>
    <row r="172" spans="1:21" ht="12.75">
      <c r="A172" s="30"/>
      <c r="B172" s="30"/>
      <c r="C172" s="30" t="s">
        <v>22</v>
      </c>
      <c r="D172" s="30">
        <v>2011</v>
      </c>
      <c r="E172" s="18">
        <v>2010</v>
      </c>
      <c r="F172" s="4"/>
      <c r="G172" s="4"/>
      <c r="H172" s="4"/>
      <c r="I172" s="4"/>
      <c r="J172" s="4"/>
      <c r="K172" s="4"/>
      <c r="L172" s="4"/>
      <c r="M172" s="4"/>
      <c r="N172" s="1">
        <v>27</v>
      </c>
      <c r="O172" s="1" t="s">
        <v>724</v>
      </c>
      <c r="P172" s="1" t="s">
        <v>618</v>
      </c>
      <c r="Q172" s="1">
        <v>180</v>
      </c>
      <c r="R172" s="1">
        <v>5</v>
      </c>
      <c r="S172" s="1">
        <f t="shared" si="1"/>
        <v>900</v>
      </c>
      <c r="T172" s="1">
        <v>5</v>
      </c>
      <c r="U172" s="1">
        <f t="shared" si="2"/>
        <v>900</v>
      </c>
    </row>
    <row r="173" spans="1:21" ht="12.75">
      <c r="A173" s="1"/>
      <c r="B173" s="1"/>
      <c r="C173" s="1"/>
      <c r="D173" s="1"/>
      <c r="E173" s="19"/>
      <c r="F173" s="4"/>
      <c r="G173" s="4"/>
      <c r="H173" s="4"/>
      <c r="I173" s="4"/>
      <c r="J173" s="4"/>
      <c r="K173" s="4"/>
      <c r="L173" s="4"/>
      <c r="M173" s="4"/>
      <c r="N173" s="1">
        <v>22</v>
      </c>
      <c r="O173" s="1" t="s">
        <v>718</v>
      </c>
      <c r="P173" s="1" t="s">
        <v>618</v>
      </c>
      <c r="Q173" s="1">
        <v>705</v>
      </c>
      <c r="R173" s="1">
        <v>36</v>
      </c>
      <c r="S173" s="1">
        <f t="shared" si="1"/>
        <v>25380</v>
      </c>
      <c r="T173" s="1">
        <v>36</v>
      </c>
      <c r="U173" s="1">
        <f t="shared" si="2"/>
        <v>25380</v>
      </c>
    </row>
    <row r="174" spans="1:21" ht="12.75">
      <c r="A174" s="1">
        <v>1</v>
      </c>
      <c r="B174" s="1" t="s">
        <v>458</v>
      </c>
      <c r="C174" s="1">
        <v>705</v>
      </c>
      <c r="D174" s="1">
        <v>1627227</v>
      </c>
      <c r="E174" s="54"/>
      <c r="F174" s="4"/>
      <c r="G174" s="4"/>
      <c r="H174" s="4"/>
      <c r="I174" s="4"/>
      <c r="J174" s="4"/>
      <c r="K174" s="4"/>
      <c r="L174" s="4"/>
      <c r="M174" s="4"/>
      <c r="N174" s="1" t="s">
        <v>731</v>
      </c>
      <c r="O174" s="1" t="s">
        <v>730</v>
      </c>
      <c r="P174" s="1" t="s">
        <v>618</v>
      </c>
      <c r="Q174" s="1">
        <v>140</v>
      </c>
      <c r="R174" s="1">
        <v>10</v>
      </c>
      <c r="S174" s="1">
        <f t="shared" si="1"/>
        <v>1400</v>
      </c>
      <c r="T174" s="1">
        <f>R174</f>
        <v>10</v>
      </c>
      <c r="U174" s="1">
        <f t="shared" si="2"/>
        <v>1400</v>
      </c>
    </row>
    <row r="175" spans="1:21" ht="12.75">
      <c r="A175" s="1">
        <v>2</v>
      </c>
      <c r="B175" s="1" t="s">
        <v>23</v>
      </c>
      <c r="C175" s="1"/>
      <c r="D175" s="48"/>
      <c r="E175" s="19">
        <v>362772</v>
      </c>
      <c r="F175" s="4"/>
      <c r="G175" s="4"/>
      <c r="H175" s="4"/>
      <c r="I175" s="4"/>
      <c r="J175" s="4"/>
      <c r="K175" s="4"/>
      <c r="L175" s="4"/>
      <c r="M175" s="4"/>
      <c r="N175" s="1" t="s">
        <v>732</v>
      </c>
      <c r="O175" s="1" t="s">
        <v>730</v>
      </c>
      <c r="P175" s="1" t="s">
        <v>618</v>
      </c>
      <c r="Q175" s="1">
        <v>125</v>
      </c>
      <c r="R175" s="1">
        <v>10</v>
      </c>
      <c r="S175" s="1">
        <f t="shared" si="1"/>
        <v>1250</v>
      </c>
      <c r="T175" s="1">
        <f aca="true" t="shared" si="3" ref="T175:T180">R175</f>
        <v>10</v>
      </c>
      <c r="U175" s="1">
        <f t="shared" si="2"/>
        <v>1250</v>
      </c>
    </row>
    <row r="176" spans="1:21" ht="12.75">
      <c r="A176" s="1"/>
      <c r="B176" s="1" t="s">
        <v>667</v>
      </c>
      <c r="C176" s="1"/>
      <c r="D176" s="48"/>
      <c r="E176" s="19">
        <v>362772</v>
      </c>
      <c r="F176" s="4"/>
      <c r="G176" s="4"/>
      <c r="H176" s="4"/>
      <c r="I176" s="4"/>
      <c r="J176" s="4"/>
      <c r="K176" s="4"/>
      <c r="L176" s="4"/>
      <c r="M176" s="4"/>
      <c r="N176" s="1" t="s">
        <v>733</v>
      </c>
      <c r="O176" s="1" t="s">
        <v>730</v>
      </c>
      <c r="P176" s="1" t="s">
        <v>618</v>
      </c>
      <c r="Q176" s="1">
        <v>158</v>
      </c>
      <c r="R176" s="1">
        <v>10</v>
      </c>
      <c r="S176" s="1">
        <f t="shared" si="1"/>
        <v>1580</v>
      </c>
      <c r="T176" s="1">
        <f t="shared" si="3"/>
        <v>10</v>
      </c>
      <c r="U176" s="1">
        <f t="shared" si="2"/>
        <v>1580</v>
      </c>
    </row>
    <row r="177" spans="1:21" ht="12.75">
      <c r="A177" s="1"/>
      <c r="B177" s="1" t="s">
        <v>459</v>
      </c>
      <c r="C177" s="1">
        <v>705</v>
      </c>
      <c r="D177" s="48">
        <v>1627227</v>
      </c>
      <c r="E177" s="19"/>
      <c r="F177" s="4"/>
      <c r="G177" s="4"/>
      <c r="H177" s="4"/>
      <c r="I177" s="4"/>
      <c r="J177" s="4"/>
      <c r="K177" s="4"/>
      <c r="L177" s="51"/>
      <c r="M177" s="4"/>
      <c r="N177" s="1" t="s">
        <v>734</v>
      </c>
      <c r="O177" s="1" t="s">
        <v>730</v>
      </c>
      <c r="P177" s="1" t="s">
        <v>618</v>
      </c>
      <c r="Q177" s="1">
        <v>250</v>
      </c>
      <c r="R177" s="1">
        <v>10</v>
      </c>
      <c r="S177" s="1">
        <f t="shared" si="1"/>
        <v>2500</v>
      </c>
      <c r="T177" s="1">
        <f t="shared" si="3"/>
        <v>10</v>
      </c>
      <c r="U177" s="1">
        <f t="shared" si="2"/>
        <v>2500</v>
      </c>
    </row>
    <row r="178" spans="1:21" ht="12.75">
      <c r="A178" s="1"/>
      <c r="B178" s="1" t="s">
        <v>460</v>
      </c>
      <c r="C178" s="1"/>
      <c r="D178" s="1"/>
      <c r="E178" s="19"/>
      <c r="F178" s="4"/>
      <c r="G178" s="10"/>
      <c r="H178" s="4"/>
      <c r="I178" s="4"/>
      <c r="J178" s="4"/>
      <c r="K178" s="4"/>
      <c r="L178" s="4"/>
      <c r="M178" s="4"/>
      <c r="N178" s="1" t="s">
        <v>735</v>
      </c>
      <c r="O178" s="1" t="s">
        <v>730</v>
      </c>
      <c r="P178" s="1" t="s">
        <v>618</v>
      </c>
      <c r="Q178" s="1">
        <v>165</v>
      </c>
      <c r="R178" s="1">
        <v>10</v>
      </c>
      <c r="S178" s="1">
        <f t="shared" si="1"/>
        <v>1650</v>
      </c>
      <c r="T178" s="1">
        <f t="shared" si="3"/>
        <v>10</v>
      </c>
      <c r="U178" s="1">
        <f t="shared" si="2"/>
        <v>1650</v>
      </c>
    </row>
    <row r="179" spans="1:21" ht="12.75">
      <c r="A179" s="1">
        <v>3</v>
      </c>
      <c r="B179" s="1" t="s">
        <v>461</v>
      </c>
      <c r="C179" s="1"/>
      <c r="D179" s="48"/>
      <c r="E179" s="19"/>
      <c r="F179" s="4"/>
      <c r="G179" s="10"/>
      <c r="H179" s="4"/>
      <c r="I179" s="4"/>
      <c r="J179" s="4"/>
      <c r="K179" s="4"/>
      <c r="L179" s="4"/>
      <c r="M179" s="4"/>
      <c r="N179" s="1"/>
      <c r="O179" s="1" t="s">
        <v>736</v>
      </c>
      <c r="P179" s="1" t="s">
        <v>737</v>
      </c>
      <c r="Q179" s="1">
        <v>250</v>
      </c>
      <c r="R179" s="1">
        <v>200</v>
      </c>
      <c r="S179" s="1">
        <f t="shared" si="1"/>
        <v>50000</v>
      </c>
      <c r="T179" s="1">
        <f t="shared" si="3"/>
        <v>200</v>
      </c>
      <c r="U179" s="1">
        <f t="shared" si="2"/>
        <v>50000</v>
      </c>
    </row>
    <row r="180" spans="1:21" ht="12.75">
      <c r="A180" s="1">
        <v>4</v>
      </c>
      <c r="B180" s="1" t="s">
        <v>462</v>
      </c>
      <c r="C180" s="1">
        <v>605</v>
      </c>
      <c r="D180" s="48">
        <v>790744</v>
      </c>
      <c r="E180" s="19"/>
      <c r="F180" s="4"/>
      <c r="G180" s="4"/>
      <c r="H180" s="4"/>
      <c r="I180" s="4"/>
      <c r="J180" s="4"/>
      <c r="K180" s="4"/>
      <c r="L180" s="51"/>
      <c r="M180" s="4"/>
      <c r="N180" s="1"/>
      <c r="O180" s="1" t="s">
        <v>738</v>
      </c>
      <c r="P180" s="1" t="s">
        <v>737</v>
      </c>
      <c r="Q180" s="1">
        <v>380</v>
      </c>
      <c r="R180" s="1">
        <v>255</v>
      </c>
      <c r="S180" s="1">
        <f t="shared" si="1"/>
        <v>96900</v>
      </c>
      <c r="T180" s="1">
        <f t="shared" si="3"/>
        <v>255</v>
      </c>
      <c r="U180" s="1">
        <f t="shared" si="2"/>
        <v>96900</v>
      </c>
    </row>
    <row r="181" spans="1:21" ht="12.75">
      <c r="A181" s="1"/>
      <c r="B181" s="1" t="s">
        <v>645</v>
      </c>
      <c r="C181" s="1"/>
      <c r="D181" s="1"/>
      <c r="E181" s="19">
        <v>105000</v>
      </c>
      <c r="F181" s="4"/>
      <c r="G181" s="4"/>
      <c r="H181" s="4"/>
      <c r="I181" s="4"/>
      <c r="J181" s="4"/>
      <c r="K181" s="4"/>
      <c r="L181" s="4"/>
      <c r="M181" s="4"/>
      <c r="N181" s="1"/>
      <c r="O181" s="1"/>
      <c r="P181" s="1"/>
      <c r="Q181" s="1"/>
      <c r="R181" s="1"/>
      <c r="S181" s="1">
        <f t="shared" si="1"/>
        <v>0</v>
      </c>
      <c r="T181" s="1"/>
      <c r="U181" s="1">
        <f t="shared" si="2"/>
        <v>0</v>
      </c>
    </row>
    <row r="182" spans="1:21" ht="12.75">
      <c r="A182" s="1"/>
      <c r="B182" s="1"/>
      <c r="C182" s="1"/>
      <c r="D182" s="48"/>
      <c r="E182" s="19">
        <v>-105000</v>
      </c>
      <c r="F182" s="4"/>
      <c r="G182" s="4"/>
      <c r="H182" s="4"/>
      <c r="I182" s="4"/>
      <c r="J182" s="4"/>
      <c r="K182" s="4"/>
      <c r="L182" s="51"/>
      <c r="M182" s="4"/>
      <c r="N182" s="1"/>
      <c r="O182" s="1"/>
      <c r="P182" s="1"/>
      <c r="Q182" s="1"/>
      <c r="R182" s="1"/>
      <c r="S182" s="1">
        <f t="shared" si="1"/>
        <v>0</v>
      </c>
      <c r="T182" s="1"/>
      <c r="U182" s="1">
        <f t="shared" si="2"/>
        <v>0</v>
      </c>
    </row>
    <row r="183" spans="1:21" ht="12.75">
      <c r="A183" s="1">
        <v>5</v>
      </c>
      <c r="B183" s="1" t="s">
        <v>39</v>
      </c>
      <c r="C183" s="1"/>
      <c r="D183" s="2">
        <f>D184+D185</f>
        <v>700200</v>
      </c>
      <c r="E183" s="19">
        <v>324872</v>
      </c>
      <c r="F183" s="4"/>
      <c r="G183" s="4"/>
      <c r="H183" s="4"/>
      <c r="I183" s="4"/>
      <c r="J183" s="4"/>
      <c r="K183" s="4"/>
      <c r="L183" s="4"/>
      <c r="M183" s="4"/>
      <c r="N183" s="1"/>
      <c r="O183" s="1" t="s">
        <v>153</v>
      </c>
      <c r="P183" s="1"/>
      <c r="Q183" s="1"/>
      <c r="R183" s="1"/>
      <c r="S183" s="1">
        <f>SUM(S132:S180)</f>
        <v>290568</v>
      </c>
      <c r="T183" s="1">
        <f>SUM(T132:T180)</f>
        <v>1428</v>
      </c>
      <c r="U183" s="1">
        <f>SUM(U132:U180)</f>
        <v>290568</v>
      </c>
    </row>
    <row r="184" spans="1:23" ht="12.75">
      <c r="A184" s="1"/>
      <c r="B184" s="1" t="s">
        <v>463</v>
      </c>
      <c r="C184" s="1"/>
      <c r="D184" s="1">
        <v>600000</v>
      </c>
      <c r="E184" s="19">
        <v>270454</v>
      </c>
      <c r="F184" s="4"/>
      <c r="G184" s="4"/>
      <c r="H184" s="4"/>
      <c r="I184" s="4"/>
      <c r="J184" s="4"/>
      <c r="K184" s="4"/>
      <c r="L184" s="4"/>
      <c r="M184" s="4"/>
      <c r="N184" s="4" t="s">
        <v>673</v>
      </c>
      <c r="O184" s="4"/>
      <c r="P184" s="4">
        <v>147000</v>
      </c>
      <c r="W184" s="47"/>
    </row>
    <row r="185" spans="1:17" ht="12.75">
      <c r="A185" s="1"/>
      <c r="B185" s="1" t="s">
        <v>464</v>
      </c>
      <c r="C185" s="1"/>
      <c r="D185" s="1">
        <v>100200</v>
      </c>
      <c r="E185" s="19">
        <v>54418</v>
      </c>
      <c r="F185" s="4"/>
      <c r="G185" s="4"/>
      <c r="H185" s="4"/>
      <c r="I185" s="4"/>
      <c r="J185" s="4"/>
      <c r="K185" s="4"/>
      <c r="L185" s="4"/>
      <c r="M185" s="4"/>
      <c r="Q185" t="s">
        <v>741</v>
      </c>
    </row>
    <row r="186" spans="1:17" ht="12.75">
      <c r="A186" s="1"/>
      <c r="B186" s="1"/>
      <c r="C186" s="1"/>
      <c r="D186" s="1"/>
      <c r="E186" s="19"/>
      <c r="F186" s="4"/>
      <c r="G186" s="4"/>
      <c r="H186" s="4"/>
      <c r="I186" s="4"/>
      <c r="J186" s="4"/>
      <c r="K186" s="4"/>
      <c r="L186" s="4"/>
      <c r="M186" s="4"/>
      <c r="P186" t="s">
        <v>740</v>
      </c>
      <c r="Q186" t="s">
        <v>619</v>
      </c>
    </row>
    <row r="187" spans="1:13" ht="12.75">
      <c r="A187" s="1">
        <v>6</v>
      </c>
      <c r="B187" s="1" t="s">
        <v>465</v>
      </c>
      <c r="C187" s="1"/>
      <c r="D187" s="1"/>
      <c r="E187" s="19"/>
      <c r="F187" s="4"/>
      <c r="G187" s="4"/>
      <c r="H187" s="4"/>
      <c r="I187" s="4"/>
      <c r="J187" s="4"/>
      <c r="K187" s="4"/>
      <c r="L187" s="4"/>
      <c r="M187" s="4"/>
    </row>
    <row r="188" spans="1:19" ht="12.75">
      <c r="A188" s="1">
        <v>7</v>
      </c>
      <c r="B188" s="1" t="s">
        <v>267</v>
      </c>
      <c r="C188" s="1"/>
      <c r="D188" s="1">
        <v>60000</v>
      </c>
      <c r="E188" s="19">
        <v>33200</v>
      </c>
      <c r="F188" s="4"/>
      <c r="G188" s="4"/>
      <c r="H188" s="4"/>
      <c r="I188" s="4"/>
      <c r="J188" s="4"/>
      <c r="K188" s="4"/>
      <c r="L188" s="4"/>
      <c r="M188" s="4"/>
      <c r="O188" t="s">
        <v>739</v>
      </c>
      <c r="P188">
        <v>1793</v>
      </c>
      <c r="Q188">
        <v>2344.96</v>
      </c>
      <c r="R188">
        <v>140.95</v>
      </c>
      <c r="S188" s="47">
        <f>P188*R188</f>
        <v>252723.34999999998</v>
      </c>
    </row>
    <row r="189" spans="1:19" ht="12.75">
      <c r="A189" s="1">
        <v>8</v>
      </c>
      <c r="B189" s="1" t="s">
        <v>466</v>
      </c>
      <c r="C189" s="1"/>
      <c r="D189" s="48">
        <f>D180+D183+D188</f>
        <v>1550944</v>
      </c>
      <c r="E189" s="54">
        <v>358072</v>
      </c>
      <c r="F189" s="4"/>
      <c r="G189" s="4"/>
      <c r="H189" s="4"/>
      <c r="I189" s="4"/>
      <c r="J189" s="4"/>
      <c r="K189" s="4"/>
      <c r="L189" s="4"/>
      <c r="M189" s="4"/>
      <c r="O189" t="s">
        <v>742</v>
      </c>
      <c r="P189">
        <v>219</v>
      </c>
      <c r="S189" s="47">
        <v>139662</v>
      </c>
    </row>
    <row r="190" spans="1:19" ht="12.75">
      <c r="A190" s="1"/>
      <c r="B190" s="1"/>
      <c r="C190" s="1"/>
      <c r="D190" s="1"/>
      <c r="E190" s="19"/>
      <c r="F190" s="4"/>
      <c r="G190" s="4"/>
      <c r="H190" s="4"/>
      <c r="I190" s="4"/>
      <c r="J190" s="4"/>
      <c r="K190" s="4"/>
      <c r="L190" s="4"/>
      <c r="M190" s="4"/>
      <c r="S190" s="47">
        <v>21900</v>
      </c>
    </row>
    <row r="191" spans="1:19" ht="12.75">
      <c r="A191" s="1">
        <v>9</v>
      </c>
      <c r="B191" s="1" t="s">
        <v>467</v>
      </c>
      <c r="C191" s="1"/>
      <c r="D191" s="48">
        <f>D174-D189</f>
        <v>76283</v>
      </c>
      <c r="E191" s="54"/>
      <c r="F191" s="4"/>
      <c r="G191" s="4"/>
      <c r="H191" s="4"/>
      <c r="I191" s="4"/>
      <c r="J191" s="4"/>
      <c r="K191" s="4"/>
      <c r="L191" s="4"/>
      <c r="M191" s="4"/>
      <c r="P191">
        <v>120</v>
      </c>
      <c r="Q191">
        <v>120</v>
      </c>
      <c r="R191">
        <v>140.95</v>
      </c>
      <c r="S191" s="47">
        <f>Q191*R191</f>
        <v>16914</v>
      </c>
    </row>
    <row r="192" spans="1:19" ht="12.75">
      <c r="A192" s="1">
        <v>10</v>
      </c>
      <c r="B192" s="1" t="s">
        <v>468</v>
      </c>
      <c r="C192" s="1"/>
      <c r="D192" s="1"/>
      <c r="E192" s="19"/>
      <c r="F192" s="4"/>
      <c r="G192" s="4"/>
      <c r="H192" s="4"/>
      <c r="I192" s="4"/>
      <c r="J192" s="4"/>
      <c r="K192" s="4"/>
      <c r="L192" s="4"/>
      <c r="M192" s="4"/>
      <c r="O192" t="s">
        <v>153</v>
      </c>
      <c r="S192" s="47">
        <f>SUM(S188:S191)</f>
        <v>431199.35</v>
      </c>
    </row>
    <row r="193" spans="1:19" ht="12.75">
      <c r="A193" s="1">
        <v>11</v>
      </c>
      <c r="B193" s="1" t="s">
        <v>469</v>
      </c>
      <c r="C193" s="1"/>
      <c r="D193" s="1"/>
      <c r="E193" s="19"/>
      <c r="F193" s="4"/>
      <c r="G193" s="4"/>
      <c r="H193" s="4"/>
      <c r="I193" s="4"/>
      <c r="J193" s="4"/>
      <c r="K193" s="4"/>
      <c r="L193" s="4"/>
      <c r="M193" s="4"/>
      <c r="S193" s="47"/>
    </row>
    <row r="194" spans="1:18" ht="12.75">
      <c r="A194" s="1">
        <v>12</v>
      </c>
      <c r="B194" s="1" t="s">
        <v>470</v>
      </c>
      <c r="C194" s="1"/>
      <c r="D194" s="1">
        <v>4500</v>
      </c>
      <c r="E194" s="19">
        <v>1900</v>
      </c>
      <c r="F194" s="4"/>
      <c r="G194" s="4"/>
      <c r="H194" s="4"/>
      <c r="I194" s="4"/>
      <c r="J194" s="4"/>
      <c r="K194" s="4"/>
      <c r="L194" s="4"/>
      <c r="M194" s="4"/>
      <c r="N194" t="s">
        <v>612</v>
      </c>
      <c r="R194" t="s">
        <v>620</v>
      </c>
    </row>
    <row r="195" spans="1:14" ht="12.75">
      <c r="A195" s="1">
        <v>12.1</v>
      </c>
      <c r="B195" s="1" t="s">
        <v>471</v>
      </c>
      <c r="C195" s="1"/>
      <c r="D195" s="1">
        <v>3500</v>
      </c>
      <c r="E195" s="19">
        <v>2800</v>
      </c>
      <c r="F195" s="4"/>
      <c r="G195" s="4"/>
      <c r="H195" s="4"/>
      <c r="I195" s="4"/>
      <c r="J195" s="4"/>
      <c r="K195" s="4"/>
      <c r="L195" s="4"/>
      <c r="M195" s="4"/>
      <c r="N195" t="s">
        <v>613</v>
      </c>
    </row>
    <row r="196" spans="1:21" ht="12.75">
      <c r="A196" s="1"/>
      <c r="B196" s="1" t="s">
        <v>472</v>
      </c>
      <c r="C196" s="1"/>
      <c r="D196" s="1">
        <v>8000</v>
      </c>
      <c r="E196" s="54">
        <v>4700</v>
      </c>
      <c r="F196" s="4"/>
      <c r="G196" s="4"/>
      <c r="H196" s="4"/>
      <c r="I196" s="4"/>
      <c r="J196" s="4"/>
      <c r="K196" s="4"/>
      <c r="L196" s="4"/>
      <c r="M196" s="4"/>
      <c r="N196" t="s">
        <v>614</v>
      </c>
      <c r="O196" t="s">
        <v>615</v>
      </c>
      <c r="P196" t="s">
        <v>619</v>
      </c>
      <c r="Q196">
        <v>854</v>
      </c>
      <c r="R196">
        <v>137.11</v>
      </c>
      <c r="S196">
        <f>Q196*R196</f>
        <v>117091.94000000002</v>
      </c>
      <c r="U196">
        <v>117092</v>
      </c>
    </row>
    <row r="197" spans="1:21" ht="12.75">
      <c r="A197" s="1"/>
      <c r="B197" s="50" t="s">
        <v>476</v>
      </c>
      <c r="C197" s="1"/>
      <c r="D197" s="48">
        <f>D189+D194+D195</f>
        <v>1558944</v>
      </c>
      <c r="E197" s="19">
        <v>362772</v>
      </c>
      <c r="F197" s="4"/>
      <c r="G197" s="4"/>
      <c r="H197" s="4"/>
      <c r="I197" s="4"/>
      <c r="J197" s="4"/>
      <c r="K197" s="4"/>
      <c r="L197" s="4"/>
      <c r="M197" s="4"/>
      <c r="O197" t="s">
        <v>616</v>
      </c>
      <c r="U197">
        <v>7500</v>
      </c>
    </row>
    <row r="198" spans="2:21" ht="12.75">
      <c r="B198" s="1"/>
      <c r="D198" s="47"/>
      <c r="F198" s="4"/>
      <c r="G198" s="4"/>
      <c r="H198" s="4"/>
      <c r="I198" s="4"/>
      <c r="J198" s="4"/>
      <c r="K198" s="4"/>
      <c r="L198" s="4"/>
      <c r="M198" s="4"/>
      <c r="O198" t="s">
        <v>617</v>
      </c>
      <c r="P198" t="s">
        <v>618</v>
      </c>
      <c r="Q198">
        <v>19200</v>
      </c>
      <c r="U198">
        <v>45000</v>
      </c>
    </row>
    <row r="199" spans="1:21" ht="12.75">
      <c r="A199" s="19"/>
      <c r="B199" s="1" t="s">
        <v>476</v>
      </c>
      <c r="C199" s="23"/>
      <c r="D199" s="48">
        <f>D197</f>
        <v>1558944</v>
      </c>
      <c r="E199" s="54"/>
      <c r="F199" s="4"/>
      <c r="G199" s="4"/>
      <c r="H199" s="4"/>
      <c r="I199" s="4"/>
      <c r="J199" s="4"/>
      <c r="K199" s="4"/>
      <c r="L199" s="4"/>
      <c r="M199" s="4"/>
      <c r="O199" t="s">
        <v>621</v>
      </c>
      <c r="Q199">
        <v>7500</v>
      </c>
      <c r="U199">
        <f>SUM(U196:U198)</f>
        <v>169592</v>
      </c>
    </row>
    <row r="200" spans="1:17" ht="12.75">
      <c r="A200" s="1"/>
      <c r="B200" s="1" t="s">
        <v>473</v>
      </c>
      <c r="C200" s="1"/>
      <c r="D200" s="1">
        <v>20000</v>
      </c>
      <c r="E200" s="54"/>
      <c r="F200" s="4"/>
      <c r="G200" s="4"/>
      <c r="H200" s="4"/>
      <c r="I200" s="4"/>
      <c r="J200" s="4"/>
      <c r="K200" s="4"/>
      <c r="L200" s="4"/>
      <c r="M200" s="4"/>
      <c r="O200" t="s">
        <v>260</v>
      </c>
      <c r="Q200">
        <v>45000</v>
      </c>
    </row>
    <row r="201" spans="1:17" ht="12.75">
      <c r="A201" s="1"/>
      <c r="B201" s="1" t="s">
        <v>474</v>
      </c>
      <c r="C201" s="1"/>
      <c r="D201" s="48">
        <f>D177-D199+D200</f>
        <v>88283</v>
      </c>
      <c r="E201" s="19"/>
      <c r="F201" s="4"/>
      <c r="G201" s="4"/>
      <c r="H201" s="4"/>
      <c r="I201" s="4"/>
      <c r="J201" s="4"/>
      <c r="K201" s="4"/>
      <c r="L201" s="4"/>
      <c r="M201" s="4"/>
      <c r="O201" t="s">
        <v>360</v>
      </c>
      <c r="Q201">
        <v>35731</v>
      </c>
    </row>
    <row r="202" spans="1:20" ht="12.75">
      <c r="A202" s="1"/>
      <c r="B202" s="1" t="s">
        <v>475</v>
      </c>
      <c r="C202" s="1"/>
      <c r="D202" s="1">
        <v>8828</v>
      </c>
      <c r="E202" s="54"/>
      <c r="F202" s="4"/>
      <c r="G202" s="10"/>
      <c r="H202" s="4"/>
      <c r="I202" s="4"/>
      <c r="J202" s="4"/>
      <c r="K202" s="4"/>
      <c r="L202" s="4"/>
      <c r="M202" s="4"/>
      <c r="O202" t="s">
        <v>622</v>
      </c>
      <c r="Q202">
        <f>Q200+Q199+Q201</f>
        <v>88231</v>
      </c>
      <c r="R202" t="s">
        <v>625</v>
      </c>
      <c r="T202">
        <f>S196+Q202</f>
        <v>205322.94</v>
      </c>
    </row>
    <row r="203" spans="1:21" ht="12.75">
      <c r="A203" s="4"/>
      <c r="B203" s="7" t="s">
        <v>746</v>
      </c>
      <c r="C203" s="1"/>
      <c r="D203" s="48">
        <f>D201-D202</f>
        <v>79455</v>
      </c>
      <c r="E203" s="1"/>
      <c r="F203" s="4"/>
      <c r="G203" s="4"/>
      <c r="H203" s="4"/>
      <c r="I203" s="4"/>
      <c r="J203" s="4"/>
      <c r="K203" s="4"/>
      <c r="L203" s="4"/>
      <c r="M203" s="4"/>
      <c r="O203" t="s">
        <v>623</v>
      </c>
      <c r="Q203">
        <f>S196+Q199+Q200</f>
        <v>169591.94</v>
      </c>
      <c r="S203" t="s">
        <v>624</v>
      </c>
      <c r="U203">
        <f>Q203/Q198</f>
        <v>8.832913541666667</v>
      </c>
    </row>
    <row r="204" spans="1:14" ht="12.75">
      <c r="A204" s="4"/>
      <c r="B204" s="1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t="s">
        <v>626</v>
      </c>
    </row>
    <row r="205" spans="1:21" ht="12.75">
      <c r="A205" s="4"/>
      <c r="B205" s="1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O205" t="s">
        <v>627</v>
      </c>
      <c r="P205" t="s">
        <v>619</v>
      </c>
      <c r="Q205">
        <v>582</v>
      </c>
      <c r="R205">
        <v>138.45</v>
      </c>
      <c r="S205">
        <f>Q205*R205</f>
        <v>80577.9</v>
      </c>
      <c r="U205">
        <v>80579</v>
      </c>
    </row>
    <row r="206" spans="1:2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O206" t="s">
        <v>628</v>
      </c>
      <c r="U206">
        <v>58200</v>
      </c>
    </row>
    <row r="207" spans="1:2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O207" t="s">
        <v>629</v>
      </c>
      <c r="P207" t="s">
        <v>618</v>
      </c>
      <c r="Q207">
        <v>58200</v>
      </c>
      <c r="U207">
        <f>SUM(U205:U206)</f>
        <v>138779</v>
      </c>
    </row>
    <row r="208" spans="1:15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O208" t="s">
        <v>630</v>
      </c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O209" t="s">
        <v>360</v>
      </c>
      <c r="Q209">
        <v>16392</v>
      </c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O210" t="s">
        <v>631</v>
      </c>
      <c r="Q210">
        <f>S205/Q207</f>
        <v>1.3844999999999998</v>
      </c>
      <c r="R210" t="s">
        <v>632</v>
      </c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5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O212" s="10"/>
    </row>
    <row r="213" spans="6:22" ht="12.75">
      <c r="F213" s="4"/>
      <c r="G213" s="4"/>
      <c r="H213" s="4"/>
      <c r="I213" s="4"/>
      <c r="J213" s="4"/>
      <c r="K213" s="4"/>
      <c r="L213" s="4"/>
      <c r="M213" s="4"/>
      <c r="O213" s="10" t="s">
        <v>743</v>
      </c>
      <c r="U213" s="47"/>
      <c r="V213" s="4"/>
    </row>
    <row r="214" spans="6:22" ht="12.75">
      <c r="F214" s="4"/>
      <c r="G214" s="4"/>
      <c r="H214" s="4"/>
      <c r="I214" s="4"/>
      <c r="J214" s="4"/>
      <c r="K214" s="4"/>
      <c r="L214" s="4"/>
      <c r="M214" s="4"/>
      <c r="O214" s="10" t="s">
        <v>645</v>
      </c>
      <c r="P214">
        <v>290568</v>
      </c>
      <c r="U214" s="47"/>
      <c r="V214" s="4"/>
    </row>
    <row r="215" spans="6:22" ht="12.75">
      <c r="F215" s="4"/>
      <c r="G215" s="10"/>
      <c r="H215" s="4"/>
      <c r="I215" s="4"/>
      <c r="J215" s="4"/>
      <c r="K215" s="4"/>
      <c r="L215" s="4"/>
      <c r="M215" s="4"/>
      <c r="O215" s="10" t="s">
        <v>645</v>
      </c>
      <c r="P215">
        <v>615978</v>
      </c>
      <c r="U215" s="47"/>
      <c r="V215" s="4"/>
    </row>
    <row r="216" spans="6:22" ht="12.75">
      <c r="F216" s="4"/>
      <c r="G216" s="4"/>
      <c r="H216" s="4"/>
      <c r="I216" s="4"/>
      <c r="J216" s="4"/>
      <c r="K216" s="4"/>
      <c r="L216" s="4"/>
      <c r="M216" s="4"/>
      <c r="O216" s="10" t="s">
        <v>744</v>
      </c>
      <c r="P216">
        <v>431299</v>
      </c>
      <c r="V216" s="4"/>
    </row>
    <row r="217" spans="6:22" ht="12.75">
      <c r="F217" s="4"/>
      <c r="G217" s="4"/>
      <c r="H217" s="4"/>
      <c r="I217" s="4"/>
      <c r="J217" s="4"/>
      <c r="K217" s="4"/>
      <c r="L217" s="4"/>
      <c r="M217" s="4"/>
      <c r="O217" s="10" t="s">
        <v>745</v>
      </c>
      <c r="P217">
        <v>169592</v>
      </c>
      <c r="S217" s="47"/>
      <c r="V217" s="4"/>
    </row>
    <row r="218" spans="15:22" ht="12.75">
      <c r="O218" s="10" t="s">
        <v>745</v>
      </c>
      <c r="P218">
        <v>138779</v>
      </c>
      <c r="S218" s="47"/>
      <c r="V218" s="4"/>
    </row>
    <row r="219" spans="15:22" ht="12.75">
      <c r="O219" s="10"/>
      <c r="P219">
        <f>SUM(P214:P218)</f>
        <v>1646216</v>
      </c>
      <c r="V219" s="4"/>
    </row>
    <row r="220" ht="12.75">
      <c r="V220" s="4"/>
    </row>
    <row r="221" ht="12.75">
      <c r="V221" s="4"/>
    </row>
    <row r="222" spans="14:22" ht="12.75">
      <c r="N222" s="41" t="s">
        <v>377</v>
      </c>
      <c r="O222" s="41"/>
      <c r="S222">
        <f>Q201+Q209+P256</f>
        <v>104539</v>
      </c>
      <c r="V222" s="4"/>
    </row>
    <row r="223" ht="12.75">
      <c r="V223" s="4"/>
    </row>
    <row r="224" spans="14:22" ht="12.75">
      <c r="N224" t="s">
        <v>551</v>
      </c>
      <c r="V224" s="4"/>
    </row>
    <row r="225" spans="14:22" ht="12.75">
      <c r="N225" t="s">
        <v>552</v>
      </c>
      <c r="V225" s="4"/>
    </row>
    <row r="226" spans="2:22" ht="12.75">
      <c r="B226" t="s">
        <v>24</v>
      </c>
      <c r="N226" t="s">
        <v>608</v>
      </c>
      <c r="V226" s="4"/>
    </row>
    <row r="227" spans="1:22" ht="12.75">
      <c r="A227" s="1"/>
      <c r="B227" s="1"/>
      <c r="C227" s="1"/>
      <c r="D227" s="1">
        <v>2011</v>
      </c>
      <c r="E227" s="1">
        <v>2010</v>
      </c>
      <c r="N227" t="s">
        <v>755</v>
      </c>
      <c r="V227" s="4"/>
    </row>
    <row r="228" spans="1:22" ht="12.75">
      <c r="A228" s="1"/>
      <c r="B228" s="2" t="s">
        <v>25</v>
      </c>
      <c r="C228" s="1"/>
      <c r="D228" s="1">
        <v>-369968</v>
      </c>
      <c r="E228" s="1">
        <v>-869475</v>
      </c>
      <c r="V228" s="4"/>
    </row>
    <row r="229" spans="1:22" ht="12.75">
      <c r="A229" s="1"/>
      <c r="B229" s="1" t="s">
        <v>26</v>
      </c>
      <c r="C229" s="1"/>
      <c r="D229" s="1">
        <v>1627227</v>
      </c>
      <c r="E229" s="1"/>
      <c r="N229" t="s">
        <v>553</v>
      </c>
      <c r="S229" t="s">
        <v>361</v>
      </c>
      <c r="T229">
        <v>1534226</v>
      </c>
      <c r="V229" s="4"/>
    </row>
    <row r="230" spans="1:22" ht="12.75">
      <c r="A230" s="1"/>
      <c r="B230" s="1" t="s">
        <v>27</v>
      </c>
      <c r="C230" s="1"/>
      <c r="D230" s="1">
        <v>-1920095</v>
      </c>
      <c r="E230" s="1">
        <v>-849475</v>
      </c>
      <c r="N230" t="s">
        <v>757</v>
      </c>
      <c r="T230">
        <v>362772</v>
      </c>
      <c r="V230" s="4"/>
    </row>
    <row r="231" spans="1:22" ht="12.75">
      <c r="A231" s="1"/>
      <c r="B231" s="1" t="s">
        <v>28</v>
      </c>
      <c r="C231" s="1"/>
      <c r="D231" s="1"/>
      <c r="E231" s="1"/>
      <c r="G231" s="10" t="s">
        <v>130</v>
      </c>
      <c r="N231" t="s">
        <v>756</v>
      </c>
      <c r="T231">
        <f>SUM(T229:T230)</f>
        <v>1896998</v>
      </c>
      <c r="V231" s="4"/>
    </row>
    <row r="232" spans="1:22" ht="13.5" thickBot="1">
      <c r="A232" s="1"/>
      <c r="B232" s="1" t="s">
        <v>29</v>
      </c>
      <c r="C232" s="1"/>
      <c r="D232" s="1">
        <v>-77101</v>
      </c>
      <c r="E232" s="1">
        <v>-20000</v>
      </c>
      <c r="G232" t="s">
        <v>648</v>
      </c>
      <c r="U232" s="47"/>
      <c r="V232" s="4"/>
    </row>
    <row r="233" spans="1:22" ht="12.75">
      <c r="A233" s="1"/>
      <c r="B233" s="1" t="s">
        <v>30</v>
      </c>
      <c r="C233" s="1"/>
      <c r="D233" s="1"/>
      <c r="E233" s="1"/>
      <c r="F233" s="5"/>
      <c r="G233" s="5"/>
      <c r="H233" s="31" t="s">
        <v>131</v>
      </c>
      <c r="I233" s="5" t="s">
        <v>133</v>
      </c>
      <c r="J233" s="5" t="s">
        <v>135</v>
      </c>
      <c r="K233" s="5" t="s">
        <v>137</v>
      </c>
      <c r="L233" s="5" t="s">
        <v>140</v>
      </c>
      <c r="M233" s="17" t="s">
        <v>143</v>
      </c>
      <c r="V233" s="4"/>
    </row>
    <row r="234" spans="1:22" ht="12.75">
      <c r="A234" s="1"/>
      <c r="B234" s="1"/>
      <c r="C234" s="1"/>
      <c r="D234" s="1"/>
      <c r="E234" s="1"/>
      <c r="F234" s="30"/>
      <c r="G234" s="30"/>
      <c r="H234" s="30" t="s">
        <v>132</v>
      </c>
      <c r="I234" s="30" t="s">
        <v>134</v>
      </c>
      <c r="J234" s="30" t="s">
        <v>136</v>
      </c>
      <c r="K234" s="30" t="s">
        <v>138</v>
      </c>
      <c r="L234" s="30" t="s">
        <v>141</v>
      </c>
      <c r="M234" s="18"/>
      <c r="V234" s="4"/>
    </row>
    <row r="235" spans="1:22" ht="13.5" thickBot="1">
      <c r="A235" s="1"/>
      <c r="B235" s="1"/>
      <c r="C235" s="1"/>
      <c r="D235" s="1"/>
      <c r="E235" s="1"/>
      <c r="F235" s="6"/>
      <c r="G235" s="30"/>
      <c r="H235" s="30"/>
      <c r="I235" s="30"/>
      <c r="J235" s="30"/>
      <c r="K235" s="30" t="s">
        <v>139</v>
      </c>
      <c r="L235" s="30" t="s">
        <v>142</v>
      </c>
      <c r="M235" s="18"/>
      <c r="V235" s="4"/>
    </row>
    <row r="236" spans="1:22" ht="12.75">
      <c r="A236" s="1"/>
      <c r="B236" s="2" t="s">
        <v>31</v>
      </c>
      <c r="C236" s="1"/>
      <c r="D236" s="1"/>
      <c r="E236" s="1"/>
      <c r="G236" s="1" t="s">
        <v>647</v>
      </c>
      <c r="H236" s="1">
        <v>2000000</v>
      </c>
      <c r="I236" s="1"/>
      <c r="J236" s="1"/>
      <c r="K236" s="1"/>
      <c r="L236" s="1">
        <v>0</v>
      </c>
      <c r="M236" s="19">
        <f>H236+I236+J236+K236+L236</f>
        <v>2000000</v>
      </c>
      <c r="V236" s="4"/>
    </row>
    <row r="237" spans="1:22" ht="12.75">
      <c r="A237" s="1"/>
      <c r="B237" s="1" t="s">
        <v>50</v>
      </c>
      <c r="C237" s="1"/>
      <c r="D237" s="1"/>
      <c r="E237" s="1"/>
      <c r="G237" s="1" t="s">
        <v>144</v>
      </c>
      <c r="H237" s="1"/>
      <c r="I237" s="1"/>
      <c r="J237" s="1"/>
      <c r="K237" s="1"/>
      <c r="L237" s="1"/>
      <c r="M237" s="19"/>
      <c r="V237" s="4"/>
    </row>
    <row r="238" spans="1:22" ht="12.75">
      <c r="A238" s="1"/>
      <c r="B238" s="1" t="s">
        <v>51</v>
      </c>
      <c r="C238" s="1"/>
      <c r="D238" s="1"/>
      <c r="E238" s="1"/>
      <c r="G238" s="1" t="s">
        <v>145</v>
      </c>
      <c r="H238" s="1">
        <f aca="true" t="shared" si="4" ref="H238:M238">H236</f>
        <v>2000000</v>
      </c>
      <c r="I238" s="1">
        <f t="shared" si="4"/>
        <v>0</v>
      </c>
      <c r="J238" s="1">
        <f t="shared" si="4"/>
        <v>0</v>
      </c>
      <c r="K238" s="1">
        <f t="shared" si="4"/>
        <v>0</v>
      </c>
      <c r="L238" s="1">
        <f t="shared" si="4"/>
        <v>0</v>
      </c>
      <c r="M238" s="19">
        <f t="shared" si="4"/>
        <v>2000000</v>
      </c>
      <c r="V238" s="4"/>
    </row>
    <row r="239" spans="1:22" ht="12.75">
      <c r="A239" s="1"/>
      <c r="B239" s="1" t="s">
        <v>52</v>
      </c>
      <c r="C239" s="1"/>
      <c r="D239" s="1"/>
      <c r="E239" s="1"/>
      <c r="G239" s="1" t="s">
        <v>146</v>
      </c>
      <c r="H239" s="1"/>
      <c r="I239" s="1"/>
      <c r="J239" s="1"/>
      <c r="K239" s="1"/>
      <c r="L239" s="1">
        <v>0</v>
      </c>
      <c r="M239" s="19">
        <f>H239+I239+J239+K239+L239</f>
        <v>0</v>
      </c>
      <c r="V239" s="4"/>
    </row>
    <row r="240" spans="1:22" ht="12.75">
      <c r="A240" s="1"/>
      <c r="B240" s="1"/>
      <c r="C240" s="1"/>
      <c r="D240" s="1"/>
      <c r="E240" s="1"/>
      <c r="G240" s="1" t="s">
        <v>147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9">
        <v>0</v>
      </c>
      <c r="V240" s="4"/>
    </row>
    <row r="241" spans="1:22" ht="12.75">
      <c r="A241" s="1"/>
      <c r="B241" s="1"/>
      <c r="C241" s="1"/>
      <c r="D241" s="1"/>
      <c r="E241" s="1"/>
      <c r="F241" s="4"/>
      <c r="G241" s="1" t="s">
        <v>148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9">
        <v>0</v>
      </c>
      <c r="V241" s="4"/>
    </row>
    <row r="242" spans="1:22" ht="12.75">
      <c r="A242" s="1"/>
      <c r="B242" s="1"/>
      <c r="C242" s="1"/>
      <c r="D242" s="1"/>
      <c r="E242" s="1"/>
      <c r="F242" s="4"/>
      <c r="G242" s="7" t="s">
        <v>149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9">
        <v>0</v>
      </c>
      <c r="V242" s="4"/>
    </row>
    <row r="243" spans="1:22" ht="12.75">
      <c r="A243" s="1"/>
      <c r="B243" s="1" t="s">
        <v>53</v>
      </c>
      <c r="C243" s="1"/>
      <c r="D243" s="1"/>
      <c r="E243" s="1"/>
      <c r="G243" s="7" t="s">
        <v>649</v>
      </c>
      <c r="H243" s="1">
        <f aca="true" t="shared" si="5" ref="H243:M243">H238+H239-H240</f>
        <v>2000000</v>
      </c>
      <c r="I243" s="1">
        <f t="shared" si="5"/>
        <v>0</v>
      </c>
      <c r="J243" s="1">
        <f t="shared" si="5"/>
        <v>0</v>
      </c>
      <c r="K243" s="1">
        <f t="shared" si="5"/>
        <v>0</v>
      </c>
      <c r="L243" s="1">
        <f t="shared" si="5"/>
        <v>0</v>
      </c>
      <c r="M243" s="19">
        <f t="shared" si="5"/>
        <v>2000000</v>
      </c>
      <c r="V243" s="4"/>
    </row>
    <row r="244" spans="1:22" ht="12.75">
      <c r="A244" s="1"/>
      <c r="B244" s="1"/>
      <c r="C244" s="1"/>
      <c r="D244" s="1"/>
      <c r="E244" s="1"/>
      <c r="G244" s="1" t="s">
        <v>146</v>
      </c>
      <c r="H244" s="1"/>
      <c r="I244" s="1"/>
      <c r="J244" s="1"/>
      <c r="K244" s="1"/>
      <c r="L244" s="1">
        <v>79455</v>
      </c>
      <c r="M244" s="19">
        <v>79455</v>
      </c>
      <c r="V244" s="4"/>
    </row>
    <row r="245" spans="1:22" ht="12.75">
      <c r="A245" s="1"/>
      <c r="B245" s="1"/>
      <c r="C245" s="1"/>
      <c r="D245" s="1"/>
      <c r="E245" s="1"/>
      <c r="G245" s="1" t="s">
        <v>147</v>
      </c>
      <c r="H245" s="1"/>
      <c r="I245" s="1"/>
      <c r="J245" s="1"/>
      <c r="K245" s="1"/>
      <c r="L245" s="1"/>
      <c r="M245" s="19"/>
      <c r="V245" s="4"/>
    </row>
    <row r="246" spans="1:22" ht="12.75">
      <c r="A246" s="1"/>
      <c r="B246" s="2" t="s">
        <v>32</v>
      </c>
      <c r="C246" s="1"/>
      <c r="D246" s="1">
        <v>-8000</v>
      </c>
      <c r="E246" s="1">
        <v>-4200</v>
      </c>
      <c r="G246" s="1" t="s">
        <v>148</v>
      </c>
      <c r="H246" s="1"/>
      <c r="I246" s="1"/>
      <c r="J246" s="1"/>
      <c r="K246" s="1"/>
      <c r="L246" s="1"/>
      <c r="M246" s="19"/>
      <c r="V246" s="4"/>
    </row>
    <row r="247" spans="1:22" ht="12.75">
      <c r="A247" s="1"/>
      <c r="B247" s="1"/>
      <c r="C247" s="1"/>
      <c r="D247" s="1"/>
      <c r="E247" s="1"/>
      <c r="G247" s="7" t="s">
        <v>149</v>
      </c>
      <c r="H247" s="1"/>
      <c r="I247" s="1"/>
      <c r="J247" s="1"/>
      <c r="K247" s="1"/>
      <c r="L247" s="1"/>
      <c r="M247" s="19"/>
      <c r="V247" s="4"/>
    </row>
    <row r="248" spans="1:22" ht="12.75">
      <c r="A248" s="1"/>
      <c r="B248" s="1" t="s">
        <v>33</v>
      </c>
      <c r="C248" s="1"/>
      <c r="D248" s="1">
        <v>-8000</v>
      </c>
      <c r="E248" s="1">
        <v>-4200</v>
      </c>
      <c r="G248" s="7" t="s">
        <v>758</v>
      </c>
      <c r="H248" s="1">
        <f>H243</f>
        <v>2000000</v>
      </c>
      <c r="I248" s="1"/>
      <c r="J248" s="1"/>
      <c r="K248" s="1"/>
      <c r="L248" s="1">
        <f>L244</f>
        <v>79455</v>
      </c>
      <c r="M248" s="19">
        <f>M243+M244</f>
        <v>2079455</v>
      </c>
      <c r="V248" s="4"/>
    </row>
    <row r="249" spans="1:22" ht="12.75">
      <c r="A249" s="1"/>
      <c r="B249" s="1" t="s">
        <v>54</v>
      </c>
      <c r="C249" s="1"/>
      <c r="D249" s="1"/>
      <c r="E249" s="1"/>
      <c r="G249" s="7"/>
      <c r="H249" s="1"/>
      <c r="I249" s="1"/>
      <c r="J249" s="1"/>
      <c r="K249" s="1"/>
      <c r="L249" s="1"/>
      <c r="M249" s="19"/>
      <c r="V249" s="4"/>
    </row>
    <row r="250" spans="1:22" ht="12.75">
      <c r="A250" s="1"/>
      <c r="B250" s="1"/>
      <c r="C250" s="1"/>
      <c r="D250" s="1"/>
      <c r="E250" s="1"/>
      <c r="V250" s="4"/>
    </row>
    <row r="251" spans="1:22" ht="12.75">
      <c r="A251" s="1"/>
      <c r="B251" s="1" t="s">
        <v>34</v>
      </c>
      <c r="C251" s="1"/>
      <c r="D251" s="1"/>
      <c r="E251" s="1"/>
      <c r="V251" s="4"/>
    </row>
    <row r="252" spans="1:22" ht="12.75">
      <c r="A252" s="1"/>
      <c r="B252" s="1"/>
      <c r="C252" s="1"/>
      <c r="D252" s="1"/>
      <c r="E252" s="1"/>
      <c r="V252" s="4"/>
    </row>
    <row r="253" spans="1:22" ht="12.75">
      <c r="A253" s="1"/>
      <c r="B253" s="1"/>
      <c r="C253" s="1"/>
      <c r="D253" s="1"/>
      <c r="E253" s="1"/>
      <c r="N253" t="s">
        <v>633</v>
      </c>
      <c r="V253" s="4"/>
    </row>
    <row r="254" spans="1:22" ht="12.75">
      <c r="A254" s="1"/>
      <c r="B254" s="1" t="s">
        <v>35</v>
      </c>
      <c r="C254" s="1"/>
      <c r="D254" s="1">
        <v>-377969</v>
      </c>
      <c r="E254" s="1">
        <f>E256-E255</f>
        <v>-873675</v>
      </c>
      <c r="N254" t="s">
        <v>634</v>
      </c>
      <c r="P254" t="s">
        <v>619</v>
      </c>
      <c r="Q254">
        <v>1848</v>
      </c>
      <c r="R254">
        <v>138.45</v>
      </c>
      <c r="S254" s="47">
        <f>Q254*R254</f>
        <v>255855.59999999998</v>
      </c>
      <c r="V254" s="4"/>
    </row>
    <row r="255" spans="1:22" ht="12.75">
      <c r="A255" s="1"/>
      <c r="B255" s="1" t="s">
        <v>36</v>
      </c>
      <c r="C255" s="1"/>
      <c r="D255" s="1">
        <v>1126325</v>
      </c>
      <c r="E255" s="1">
        <v>2000000</v>
      </c>
      <c r="N255" t="s">
        <v>635</v>
      </c>
      <c r="P255">
        <v>2200</v>
      </c>
      <c r="Q255" t="s">
        <v>636</v>
      </c>
      <c r="V255" s="4"/>
    </row>
    <row r="256" spans="1:22" ht="12.75">
      <c r="A256" s="1"/>
      <c r="B256" s="1" t="s">
        <v>37</v>
      </c>
      <c r="C256" s="1"/>
      <c r="D256" s="1">
        <f>D53</f>
        <v>748356</v>
      </c>
      <c r="E256" s="1">
        <f>E53</f>
        <v>1126325</v>
      </c>
      <c r="N256" t="s">
        <v>360</v>
      </c>
      <c r="P256">
        <v>52416</v>
      </c>
      <c r="V256" s="4"/>
    </row>
    <row r="257" spans="15:22" ht="12.75">
      <c r="O257" t="s">
        <v>637</v>
      </c>
      <c r="Q257">
        <f>S254/P255</f>
        <v>116.29799999999999</v>
      </c>
      <c r="V257" s="4"/>
    </row>
    <row r="258" spans="14:22" ht="12.75">
      <c r="N258" t="s">
        <v>638</v>
      </c>
      <c r="P258" t="s">
        <v>639</v>
      </c>
      <c r="Q258">
        <v>120</v>
      </c>
      <c r="R258">
        <v>138.45</v>
      </c>
      <c r="S258">
        <f>Q258*R258</f>
        <v>16614</v>
      </c>
      <c r="V258" s="4"/>
    </row>
    <row r="259" spans="14:22" ht="12.75">
      <c r="N259" t="s">
        <v>640</v>
      </c>
      <c r="P259">
        <v>166</v>
      </c>
      <c r="V259" s="4"/>
    </row>
    <row r="260" spans="14:22" ht="12.75">
      <c r="N260" t="s">
        <v>153</v>
      </c>
      <c r="P260">
        <f>S258+P259</f>
        <v>16780</v>
      </c>
      <c r="Q260" t="s">
        <v>624</v>
      </c>
      <c r="S260">
        <f>P260/2</f>
        <v>8390</v>
      </c>
      <c r="V260" s="4"/>
    </row>
    <row r="261" ht="12.75">
      <c r="V261" s="4"/>
    </row>
    <row r="262" ht="12.75">
      <c r="V262" s="4"/>
    </row>
    <row r="263" ht="12.75">
      <c r="V263" s="4"/>
    </row>
    <row r="264" ht="12.75">
      <c r="V264" s="4"/>
    </row>
    <row r="265" ht="12.75">
      <c r="V265" s="4"/>
    </row>
    <row r="266" ht="12.75">
      <c r="V266" s="4"/>
    </row>
    <row r="267" ht="12.75">
      <c r="V267" s="4"/>
    </row>
    <row r="268" ht="12.75">
      <c r="V268" s="4"/>
    </row>
    <row r="269" ht="12.75">
      <c r="V269" s="4"/>
    </row>
    <row r="270" ht="12.75">
      <c r="V270" s="4"/>
    </row>
    <row r="271" ht="12.75">
      <c r="V271" s="4"/>
    </row>
    <row r="272" ht="12.75">
      <c r="V272" s="4"/>
    </row>
    <row r="273" ht="12.75">
      <c r="V273" s="4"/>
    </row>
    <row r="274" ht="12.75">
      <c r="V274" s="4"/>
    </row>
    <row r="275" ht="12.75">
      <c r="V275" s="4"/>
    </row>
    <row r="276" ht="12.75">
      <c r="V276" s="4"/>
    </row>
    <row r="277" ht="12.75">
      <c r="V277" s="4"/>
    </row>
    <row r="278" ht="12.75">
      <c r="V278" s="4"/>
    </row>
    <row r="279" ht="12.75">
      <c r="V279" s="4"/>
    </row>
    <row r="280" ht="12.75">
      <c r="V280" s="4"/>
    </row>
    <row r="281" ht="12.75">
      <c r="V281" s="4"/>
    </row>
    <row r="282" ht="12.75">
      <c r="V282" s="4"/>
    </row>
    <row r="283" ht="12.75">
      <c r="V283" s="4"/>
    </row>
    <row r="284" ht="12.75">
      <c r="V284" s="4"/>
    </row>
    <row r="285" ht="12.75">
      <c r="V285" s="4"/>
    </row>
    <row r="286" ht="12.75">
      <c r="V286" s="4"/>
    </row>
    <row r="287" spans="14:22" ht="12.75">
      <c r="N287" t="s">
        <v>659</v>
      </c>
      <c r="V287" s="4"/>
    </row>
    <row r="288" spans="14:22" ht="12.75">
      <c r="N288" t="s">
        <v>660</v>
      </c>
      <c r="V288" s="4"/>
    </row>
    <row r="289" spans="14:22" ht="12.75">
      <c r="N289" t="s">
        <v>661</v>
      </c>
      <c r="V289" s="4"/>
    </row>
    <row r="290" spans="14:22" ht="12.75">
      <c r="N290" t="s">
        <v>662</v>
      </c>
      <c r="V290" s="4"/>
    </row>
    <row r="291" spans="14:22" ht="12.75">
      <c r="N291" t="s">
        <v>663</v>
      </c>
      <c r="V291" s="4"/>
    </row>
    <row r="292" ht="12.75">
      <c r="V292" s="4"/>
    </row>
    <row r="293" spans="14:22" ht="12.75">
      <c r="N293" t="s">
        <v>664</v>
      </c>
      <c r="P293" t="s">
        <v>665</v>
      </c>
      <c r="V293" s="4"/>
    </row>
    <row r="294" spans="14:22" ht="12.75">
      <c r="N294" s="4" t="s">
        <v>666</v>
      </c>
      <c r="O294" s="4"/>
      <c r="P294" s="4">
        <v>80000</v>
      </c>
      <c r="Q294" s="51"/>
      <c r="R294" s="4"/>
      <c r="S294" s="4"/>
      <c r="T294" s="4">
        <v>360772</v>
      </c>
      <c r="U294" s="4"/>
      <c r="V294" s="4"/>
    </row>
    <row r="295" spans="14:22" ht="12.75">
      <c r="N295" s="4"/>
      <c r="O295" s="4"/>
      <c r="P295" s="4"/>
      <c r="Q295" s="4"/>
      <c r="R295" s="4"/>
      <c r="S295" s="4"/>
      <c r="T295" s="4"/>
      <c r="U295" s="4"/>
      <c r="V295" s="4"/>
    </row>
    <row r="296" spans="14:22" ht="12.75">
      <c r="N296" s="10"/>
      <c r="O296" s="4"/>
      <c r="P296" s="4"/>
      <c r="Q296" s="4"/>
      <c r="R296" s="4"/>
      <c r="S296" s="4"/>
      <c r="T296" s="4"/>
      <c r="U296" s="4"/>
      <c r="V296" s="4"/>
    </row>
    <row r="297" spans="14:22" ht="12.75">
      <c r="N297" s="10"/>
      <c r="O297" s="4"/>
      <c r="P297" s="4"/>
      <c r="Q297" s="4"/>
      <c r="R297" s="4"/>
      <c r="S297" s="4"/>
      <c r="T297" s="4"/>
      <c r="U297" s="4"/>
      <c r="V297" s="4"/>
    </row>
    <row r="298" spans="14:22" ht="12.75">
      <c r="N298" s="4"/>
      <c r="O298" s="4"/>
      <c r="P298" s="4"/>
      <c r="Q298" s="4"/>
      <c r="R298" s="4"/>
      <c r="S298" s="4"/>
      <c r="T298" s="4"/>
      <c r="U298" s="4"/>
      <c r="V298" s="4"/>
    </row>
    <row r="299" spans="14:22" ht="12.75">
      <c r="N299" s="10"/>
      <c r="O299" s="4"/>
      <c r="P299" s="4"/>
      <c r="Q299" s="4"/>
      <c r="R299" s="4"/>
      <c r="S299" s="4"/>
      <c r="T299" s="4"/>
      <c r="U299" s="4"/>
      <c r="V299" s="4"/>
    </row>
    <row r="300" spans="14:22" ht="12.75">
      <c r="N300" s="4"/>
      <c r="O300" s="4"/>
      <c r="P300" s="4"/>
      <c r="Q300" s="4"/>
      <c r="R300" s="4"/>
      <c r="S300" s="4"/>
      <c r="T300" s="4"/>
      <c r="U300" s="4"/>
      <c r="V300" s="4"/>
    </row>
    <row r="301" spans="14:22" ht="12.75">
      <c r="N301" s="4"/>
      <c r="O301" s="4"/>
      <c r="P301" s="4"/>
      <c r="Q301" s="4"/>
      <c r="R301" s="4"/>
      <c r="S301" s="4"/>
      <c r="T301" s="4"/>
      <c r="U301" s="4"/>
      <c r="V301" s="4"/>
    </row>
    <row r="302" spans="14:22" ht="12.75">
      <c r="N302" s="4"/>
      <c r="O302" s="4"/>
      <c r="P302" s="4"/>
      <c r="Q302" s="4"/>
      <c r="R302" s="4"/>
      <c r="S302" s="4"/>
      <c r="T302" s="4"/>
      <c r="U302" s="4"/>
      <c r="V302" s="4"/>
    </row>
    <row r="303" spans="14:22" ht="12.75">
      <c r="N303" s="4"/>
      <c r="O303" s="4"/>
      <c r="P303" s="4"/>
      <c r="Q303" s="4"/>
      <c r="R303" s="4"/>
      <c r="S303" s="4"/>
      <c r="T303" s="4"/>
      <c r="U303" s="4"/>
      <c r="V303" s="4"/>
    </row>
    <row r="304" spans="14:22" ht="12.75">
      <c r="N304" s="4"/>
      <c r="O304" s="4"/>
      <c r="P304" s="4"/>
      <c r="Q304" s="4"/>
      <c r="R304" s="4"/>
      <c r="S304" s="4"/>
      <c r="T304" s="4"/>
      <c r="U304" s="4"/>
      <c r="V304" s="4"/>
    </row>
    <row r="305" spans="14:22" ht="12.75">
      <c r="N305" s="4"/>
      <c r="O305" s="4"/>
      <c r="P305" s="4"/>
      <c r="Q305" s="4"/>
      <c r="R305" s="4"/>
      <c r="S305" s="4"/>
      <c r="T305" s="4"/>
      <c r="U305" s="4"/>
      <c r="V305" s="4"/>
    </row>
    <row r="306" spans="14:22" ht="12.75">
      <c r="N306" s="4"/>
      <c r="O306" s="4"/>
      <c r="P306" s="4"/>
      <c r="Q306" s="4"/>
      <c r="R306" s="4"/>
      <c r="S306" s="4"/>
      <c r="T306" s="4"/>
      <c r="U306" s="4"/>
      <c r="V306" s="4"/>
    </row>
    <row r="307" spans="14:22" ht="12.75">
      <c r="N307" s="4"/>
      <c r="O307" s="4"/>
      <c r="P307" s="4"/>
      <c r="Q307" s="4"/>
      <c r="R307" s="4"/>
      <c r="S307" s="4"/>
      <c r="T307" s="4"/>
      <c r="U307" s="4"/>
      <c r="V307" s="4"/>
    </row>
    <row r="308" spans="14:22" ht="12.75">
      <c r="N308" s="4"/>
      <c r="O308" s="4"/>
      <c r="P308" s="4"/>
      <c r="Q308" s="4"/>
      <c r="R308" s="4"/>
      <c r="S308" s="4"/>
      <c r="T308" s="4"/>
      <c r="U308" s="4"/>
      <c r="V308" s="4"/>
    </row>
    <row r="309" spans="14:22" ht="12.75">
      <c r="N309" s="4"/>
      <c r="O309" s="4"/>
      <c r="P309" s="4"/>
      <c r="Q309" s="4"/>
      <c r="R309" s="4"/>
      <c r="S309" s="4"/>
      <c r="T309" s="4"/>
      <c r="U309" s="4"/>
      <c r="V309" s="4"/>
    </row>
    <row r="310" spans="14:22" ht="12.75">
      <c r="N310" s="4"/>
      <c r="O310" s="4"/>
      <c r="P310" s="4"/>
      <c r="Q310" s="4"/>
      <c r="R310" s="4"/>
      <c r="S310" s="4"/>
      <c r="T310" s="4"/>
      <c r="U310" s="4"/>
      <c r="V310" s="4"/>
    </row>
    <row r="311" spans="14:22" ht="12.75">
      <c r="N311" s="4"/>
      <c r="O311" s="4"/>
      <c r="P311" s="4"/>
      <c r="Q311" s="4"/>
      <c r="R311" s="4"/>
      <c r="S311" s="4"/>
      <c r="T311" s="4"/>
      <c r="U311" s="4"/>
      <c r="V311" s="4"/>
    </row>
    <row r="312" spans="14:22" ht="12.75">
      <c r="N312" s="4"/>
      <c r="O312" s="4"/>
      <c r="P312" s="4"/>
      <c r="S312" s="4"/>
      <c r="T312" s="4">
        <v>2011</v>
      </c>
      <c r="U312" s="4">
        <v>2010</v>
      </c>
      <c r="V312" s="4"/>
    </row>
    <row r="313" spans="14:22" ht="12.75">
      <c r="N313" s="4">
        <v>3</v>
      </c>
      <c r="O313" s="4" t="s">
        <v>97</v>
      </c>
      <c r="P313" s="4" t="s">
        <v>759</v>
      </c>
      <c r="S313" s="4"/>
      <c r="T313" s="67">
        <f>T315+T316</f>
        <v>705769</v>
      </c>
      <c r="U313" s="52">
        <v>232969</v>
      </c>
      <c r="V313" s="4"/>
    </row>
    <row r="314" spans="14:22" ht="12.75">
      <c r="N314" s="4" t="s">
        <v>56</v>
      </c>
      <c r="O314" s="4" t="s">
        <v>99</v>
      </c>
      <c r="P314" s="4"/>
      <c r="S314" s="4"/>
      <c r="T314" s="4"/>
      <c r="U314" s="4"/>
      <c r="V314" s="4"/>
    </row>
    <row r="315" spans="14:22" ht="12.75">
      <c r="N315" s="4" t="s">
        <v>57</v>
      </c>
      <c r="O315" s="4" t="s">
        <v>100</v>
      </c>
      <c r="P315" s="4"/>
      <c r="S315" s="4"/>
      <c r="T315" s="4">
        <v>686819</v>
      </c>
      <c r="U315" s="4">
        <v>214019</v>
      </c>
      <c r="V315" s="4"/>
    </row>
    <row r="316" spans="14:22" ht="12.75">
      <c r="N316" s="4" t="s">
        <v>61</v>
      </c>
      <c r="O316" s="4" t="s">
        <v>101</v>
      </c>
      <c r="P316" s="4"/>
      <c r="S316" s="4"/>
      <c r="T316" s="4">
        <v>18950</v>
      </c>
      <c r="U316" s="51">
        <v>18950</v>
      </c>
      <c r="V316" s="4"/>
    </row>
    <row r="317" spans="14:22" ht="12.75">
      <c r="N317" s="4" t="s">
        <v>63</v>
      </c>
      <c r="O317" s="4" t="s">
        <v>102</v>
      </c>
      <c r="P317" s="4"/>
      <c r="S317" s="4"/>
      <c r="T317" s="4"/>
      <c r="U317" s="4"/>
      <c r="V317" s="4"/>
    </row>
    <row r="318" spans="14:22" ht="12.75">
      <c r="N318" s="4" t="s">
        <v>98</v>
      </c>
      <c r="O318" s="4" t="s">
        <v>103</v>
      </c>
      <c r="P318" s="4"/>
      <c r="S318" s="4"/>
      <c r="T318" s="4"/>
      <c r="U318" s="4"/>
      <c r="V318" s="4"/>
    </row>
    <row r="319" spans="14:22" ht="12.75">
      <c r="N319" s="4"/>
      <c r="O319" s="4" t="s">
        <v>65</v>
      </c>
      <c r="P319" s="4"/>
      <c r="S319" s="4"/>
      <c r="T319" s="4"/>
      <c r="U319" s="52">
        <v>232969</v>
      </c>
      <c r="V319" s="4"/>
    </row>
    <row r="320" spans="14:22" ht="12.75">
      <c r="N320" s="4"/>
      <c r="O320" s="4"/>
      <c r="P320" s="4"/>
      <c r="S320" s="4"/>
      <c r="T320" s="4"/>
      <c r="U320" s="4"/>
      <c r="V320" s="4"/>
    </row>
    <row r="321" spans="14:22" ht="12.75">
      <c r="N321" s="4"/>
      <c r="O321" s="4"/>
      <c r="P321" s="4"/>
      <c r="Q321" s="4"/>
      <c r="R321" s="4"/>
      <c r="S321" s="4"/>
      <c r="T321" s="4"/>
      <c r="U321" s="4"/>
      <c r="V321" s="4"/>
    </row>
    <row r="322" spans="14:22" ht="12.75">
      <c r="N322" s="4"/>
      <c r="O322" s="10" t="s">
        <v>760</v>
      </c>
      <c r="P322" s="4"/>
      <c r="Q322" s="4"/>
      <c r="R322" s="4"/>
      <c r="S322" s="4"/>
      <c r="T322" s="4"/>
      <c r="U322" s="4"/>
      <c r="V322" s="4"/>
    </row>
    <row r="323" spans="14:22" ht="12.75">
      <c r="N323" s="4"/>
      <c r="O323" s="10" t="s">
        <v>761</v>
      </c>
      <c r="P323" s="4"/>
      <c r="Q323" s="4"/>
      <c r="R323" s="4"/>
      <c r="S323" s="4"/>
      <c r="T323" s="4"/>
      <c r="U323" s="4"/>
      <c r="V323" s="4"/>
    </row>
    <row r="324" spans="14:22" ht="12.75">
      <c r="N324" s="4"/>
      <c r="O324" s="4"/>
      <c r="P324" s="4"/>
      <c r="Q324" s="4"/>
      <c r="R324" s="4"/>
      <c r="S324" s="4"/>
      <c r="T324" s="4"/>
      <c r="U324" s="4"/>
      <c r="V324" s="4"/>
    </row>
    <row r="325" spans="14:22" ht="12.75">
      <c r="N325" s="4"/>
      <c r="O325" s="4"/>
      <c r="P325" s="4"/>
      <c r="Q325" s="4"/>
      <c r="R325" s="4"/>
      <c r="S325" s="4"/>
      <c r="T325" s="4"/>
      <c r="U325" s="4"/>
      <c r="V325" s="4"/>
    </row>
    <row r="326" spans="14:22" ht="12.75">
      <c r="N326" s="4"/>
      <c r="O326" s="4"/>
      <c r="P326" s="4"/>
      <c r="Q326" s="4"/>
      <c r="R326" s="4"/>
      <c r="S326" s="4"/>
      <c r="T326" s="4"/>
      <c r="U326" s="4"/>
      <c r="V326" s="4"/>
    </row>
    <row r="327" spans="14:22" ht="12.75">
      <c r="N327" s="4"/>
      <c r="O327" s="4"/>
      <c r="P327" s="4"/>
      <c r="Q327" s="4"/>
      <c r="R327" s="4"/>
      <c r="S327" s="4"/>
      <c r="T327" s="4"/>
      <c r="U327" s="4"/>
      <c r="V327" s="4"/>
    </row>
    <row r="328" spans="14:22" ht="12.75">
      <c r="N328" s="4"/>
      <c r="O328" s="4"/>
      <c r="P328" s="4"/>
      <c r="Q328" s="4"/>
      <c r="R328" s="4"/>
      <c r="S328" s="4"/>
      <c r="T328" s="4"/>
      <c r="U328" s="4"/>
      <c r="V328" s="4"/>
    </row>
    <row r="329" spans="14:22" ht="12.75">
      <c r="N329" s="4"/>
      <c r="O329" s="4"/>
      <c r="P329" s="4"/>
      <c r="Q329" s="4"/>
      <c r="R329" s="4"/>
      <c r="S329" s="4"/>
      <c r="T329" s="4"/>
      <c r="U329" s="4"/>
      <c r="V329" s="4"/>
    </row>
    <row r="330" spans="14:22" ht="12.75">
      <c r="N330" s="4"/>
      <c r="O330" s="4"/>
      <c r="P330" s="4"/>
      <c r="Q330" s="4"/>
      <c r="R330" s="4"/>
      <c r="S330" s="4"/>
      <c r="T330" s="4"/>
      <c r="U330" s="4"/>
      <c r="V330" s="4"/>
    </row>
    <row r="331" spans="14:22" ht="12.75">
      <c r="N331" s="4"/>
      <c r="O331" s="4"/>
      <c r="P331" s="4"/>
      <c r="Q331" s="4"/>
      <c r="R331" s="4"/>
      <c r="S331" s="4"/>
      <c r="T331" s="4"/>
      <c r="U331" s="4"/>
      <c r="V331" s="4"/>
    </row>
    <row r="332" spans="14:22" ht="12.75">
      <c r="N332" s="4"/>
      <c r="O332" s="4"/>
      <c r="P332" s="4"/>
      <c r="Q332" s="4"/>
      <c r="R332" s="4"/>
      <c r="S332" s="4"/>
      <c r="T332" s="4"/>
      <c r="U332" s="4"/>
      <c r="V332" s="4"/>
    </row>
    <row r="333" spans="14:22" ht="12.75">
      <c r="N333" s="4"/>
      <c r="O333" s="4"/>
      <c r="P333" s="4"/>
      <c r="Q333" s="4"/>
      <c r="R333" s="4"/>
      <c r="S333" s="4"/>
      <c r="T333" s="4"/>
      <c r="U333" s="4"/>
      <c r="V333" s="4"/>
    </row>
    <row r="334" spans="14:22" ht="12.75">
      <c r="N334" s="4"/>
      <c r="O334" s="4"/>
      <c r="P334" s="4"/>
      <c r="Q334" s="4"/>
      <c r="R334" s="4"/>
      <c r="S334" s="4"/>
      <c r="T334" s="4"/>
      <c r="U334" s="4"/>
      <c r="V334" s="4"/>
    </row>
    <row r="335" spans="14:22" ht="12.75">
      <c r="N335" s="4"/>
      <c r="O335" s="4"/>
      <c r="P335" s="4"/>
      <c r="Q335" s="4"/>
      <c r="R335" s="4"/>
      <c r="S335" s="4"/>
      <c r="T335" s="4"/>
      <c r="U335" s="4"/>
      <c r="V335" s="4"/>
    </row>
    <row r="336" spans="14:22" ht="12.75">
      <c r="N336" s="4"/>
      <c r="O336" s="10"/>
      <c r="P336" s="4"/>
      <c r="Q336" s="4"/>
      <c r="R336" s="4"/>
      <c r="S336" s="4"/>
      <c r="T336" s="4"/>
      <c r="U336" s="4"/>
      <c r="V336" s="4"/>
    </row>
    <row r="337" spans="14:22" ht="12.75">
      <c r="N337" s="4"/>
      <c r="O337" s="10"/>
      <c r="P337" s="4"/>
      <c r="Q337" s="4"/>
      <c r="R337" s="4"/>
      <c r="S337" s="4"/>
      <c r="T337" s="4"/>
      <c r="U337" s="4"/>
      <c r="V337" s="4"/>
    </row>
    <row r="338" spans="14:22" ht="12.75">
      <c r="N338" s="4"/>
      <c r="O338" s="4"/>
      <c r="P338" s="4"/>
      <c r="Q338" s="4"/>
      <c r="R338" s="4"/>
      <c r="S338" s="4"/>
      <c r="T338" s="4"/>
      <c r="U338" s="4"/>
      <c r="V338" s="4"/>
    </row>
    <row r="339" spans="14:22" ht="12.75">
      <c r="N339" s="4"/>
      <c r="O339" s="4"/>
      <c r="P339" s="4"/>
      <c r="Q339" s="4"/>
      <c r="R339" s="4"/>
      <c r="S339" s="4"/>
      <c r="T339" s="4"/>
      <c r="U339" s="4"/>
      <c r="V339" s="4"/>
    </row>
    <row r="340" spans="14:22" ht="12.75">
      <c r="N340" s="4"/>
      <c r="O340" s="4"/>
      <c r="P340" s="4"/>
      <c r="Q340" s="4"/>
      <c r="R340" s="4"/>
      <c r="S340" s="4"/>
      <c r="T340" s="4"/>
      <c r="U340" s="4"/>
      <c r="V340" s="4"/>
    </row>
    <row r="341" spans="14:22" ht="12.75">
      <c r="N341" s="4"/>
      <c r="O341" s="4"/>
      <c r="P341" s="4"/>
      <c r="Q341" s="4"/>
      <c r="R341" s="4"/>
      <c r="S341" s="4"/>
      <c r="T341" s="4"/>
      <c r="U341" s="4"/>
      <c r="V341" s="4"/>
    </row>
    <row r="342" spans="14:22" ht="12.75">
      <c r="N342" s="4"/>
      <c r="O342" s="4"/>
      <c r="P342" s="4"/>
      <c r="Q342" s="4"/>
      <c r="R342" s="4"/>
      <c r="S342" s="4"/>
      <c r="T342" s="4"/>
      <c r="U342" s="4"/>
      <c r="V342" s="4"/>
    </row>
    <row r="343" spans="14:22" ht="12.75">
      <c r="N343" s="4"/>
      <c r="O343" s="4"/>
      <c r="P343" s="4"/>
      <c r="Q343" s="4"/>
      <c r="R343" s="4"/>
      <c r="S343" s="4"/>
      <c r="T343" s="4"/>
      <c r="U343" s="4"/>
      <c r="V343" s="4"/>
    </row>
    <row r="344" spans="14:22" ht="12.75">
      <c r="N344" s="4"/>
      <c r="O344" s="4"/>
      <c r="P344" s="4"/>
      <c r="Q344" s="4"/>
      <c r="R344" s="4"/>
      <c r="S344" s="4"/>
      <c r="T344" s="4"/>
      <c r="U344" s="4"/>
      <c r="V344" s="4"/>
    </row>
    <row r="345" spans="14:22" ht="12.75">
      <c r="N345" s="4"/>
      <c r="O345" s="4"/>
      <c r="P345" s="4"/>
      <c r="Q345" s="4"/>
      <c r="R345" s="4"/>
      <c r="S345" s="4"/>
      <c r="T345" s="4"/>
      <c r="U345" s="4"/>
      <c r="V345" s="4"/>
    </row>
    <row r="346" spans="14:22" ht="12.75">
      <c r="N346" s="4"/>
      <c r="O346" s="4"/>
      <c r="P346" s="4"/>
      <c r="Q346" s="4"/>
      <c r="R346" s="4"/>
      <c r="S346" s="4"/>
      <c r="T346" s="4"/>
      <c r="U346" s="4"/>
      <c r="V346" s="4"/>
    </row>
    <row r="347" spans="14:22" ht="12.75">
      <c r="N347" s="4"/>
      <c r="O347" s="4"/>
      <c r="P347" s="4"/>
      <c r="Q347" s="4"/>
      <c r="R347" s="4"/>
      <c r="S347" s="4"/>
      <c r="T347" s="4"/>
      <c r="U347" s="4"/>
      <c r="V347" s="4"/>
    </row>
    <row r="348" spans="14:22" ht="12.75">
      <c r="N348" s="4"/>
      <c r="O348" s="4"/>
      <c r="P348" s="4"/>
      <c r="Q348" s="4"/>
      <c r="R348" s="4"/>
      <c r="S348" s="4"/>
      <c r="T348" s="4"/>
      <c r="U348" s="4"/>
      <c r="V348" s="4"/>
    </row>
    <row r="349" spans="14:22" ht="12.75">
      <c r="N349" s="4"/>
      <c r="O349" s="4"/>
      <c r="P349" s="4"/>
      <c r="Q349" s="4"/>
      <c r="R349" s="4"/>
      <c r="S349" s="4"/>
      <c r="T349" s="4"/>
      <c r="U349" s="4"/>
      <c r="V349" s="4"/>
    </row>
    <row r="350" spans="14:22" ht="12.75">
      <c r="N350" s="4"/>
      <c r="O350" s="4"/>
      <c r="P350" s="4"/>
      <c r="Q350" s="4"/>
      <c r="R350" s="4"/>
      <c r="S350" s="4"/>
      <c r="T350" s="4"/>
      <c r="U350" s="4"/>
      <c r="V350" s="4"/>
    </row>
    <row r="351" spans="14:22" ht="12.75">
      <c r="N351" s="4"/>
      <c r="O351" s="4"/>
      <c r="P351" s="4"/>
      <c r="Q351" s="4"/>
      <c r="R351" s="4"/>
      <c r="S351" s="4"/>
      <c r="T351" s="4"/>
      <c r="U351" s="4"/>
      <c r="V351" s="4"/>
    </row>
    <row r="352" spans="14:22" ht="12.75">
      <c r="N352" s="4"/>
      <c r="O352" s="4"/>
      <c r="P352" s="4"/>
      <c r="Q352" s="4"/>
      <c r="R352" s="4"/>
      <c r="S352" s="4"/>
      <c r="T352" s="4"/>
      <c r="U352" s="4"/>
      <c r="V352" s="4"/>
    </row>
    <row r="353" spans="14:22" ht="12.75">
      <c r="N353" s="4"/>
      <c r="O353" s="4"/>
      <c r="P353" s="4"/>
      <c r="Q353" s="4"/>
      <c r="R353" s="4"/>
      <c r="S353" s="4"/>
      <c r="T353" s="4"/>
      <c r="U353" s="4"/>
      <c r="V353" s="4"/>
    </row>
    <row r="354" spans="14:22" ht="12.75">
      <c r="N354" s="4"/>
      <c r="O354" s="4"/>
      <c r="P354" s="4"/>
      <c r="Q354" s="4"/>
      <c r="R354" s="4"/>
      <c r="S354" s="4"/>
      <c r="T354" s="4"/>
      <c r="U354" s="4"/>
      <c r="V354" s="4"/>
    </row>
    <row r="355" spans="14:22" ht="12.75">
      <c r="N355" s="4"/>
      <c r="O355" s="4"/>
      <c r="P355" s="4"/>
      <c r="Q355" s="4"/>
      <c r="R355" s="4"/>
      <c r="S355" s="4"/>
      <c r="T355" s="4"/>
      <c r="U355" s="4"/>
      <c r="V355" s="4"/>
    </row>
    <row r="356" spans="14:22" ht="12.75">
      <c r="N356" s="4"/>
      <c r="O356" s="4"/>
      <c r="P356" s="4"/>
      <c r="Q356" s="4"/>
      <c r="R356" s="4"/>
      <c r="S356" s="4"/>
      <c r="T356" s="4"/>
      <c r="U356" s="4"/>
      <c r="V356" s="4"/>
    </row>
    <row r="357" spans="14:22" ht="12.75">
      <c r="N357" s="4"/>
      <c r="O357" s="4"/>
      <c r="P357" s="4"/>
      <c r="Q357" s="4"/>
      <c r="R357" s="4"/>
      <c r="S357" s="4"/>
      <c r="T357" s="4"/>
      <c r="U357" s="4"/>
      <c r="V357" s="4"/>
    </row>
    <row r="358" spans="14:22" ht="12.75">
      <c r="N358" s="4"/>
      <c r="O358" s="4"/>
      <c r="P358" s="4"/>
      <c r="Q358" s="4"/>
      <c r="R358" s="4"/>
      <c r="S358" s="4"/>
      <c r="T358" s="4"/>
      <c r="U358" s="4"/>
      <c r="V358" s="4"/>
    </row>
    <row r="359" spans="14:22" ht="12.75">
      <c r="N359" s="4"/>
      <c r="O359" s="4"/>
      <c r="P359" s="4"/>
      <c r="Q359" s="4"/>
      <c r="R359" s="4"/>
      <c r="S359" s="4"/>
      <c r="T359" s="4"/>
      <c r="U359" s="4"/>
      <c r="V359" s="4"/>
    </row>
    <row r="360" spans="14:22" ht="12.75">
      <c r="N360" s="4"/>
      <c r="O360" s="4"/>
      <c r="P360" s="4"/>
      <c r="Q360" s="4"/>
      <c r="R360" s="4"/>
      <c r="S360" s="4"/>
      <c r="T360" s="4"/>
      <c r="U360" s="4"/>
      <c r="V360" s="4"/>
    </row>
    <row r="361" spans="14:22" ht="12.75">
      <c r="N361" s="4"/>
      <c r="O361" s="4"/>
      <c r="P361" s="4"/>
      <c r="Q361" s="4"/>
      <c r="R361" s="4"/>
      <c r="S361" s="4"/>
      <c r="T361" s="4"/>
      <c r="U361" s="4"/>
      <c r="V361" s="4"/>
    </row>
    <row r="362" spans="14:22" ht="12.75">
      <c r="N362" s="4"/>
      <c r="O362" s="4"/>
      <c r="P362" s="4"/>
      <c r="Q362" s="4"/>
      <c r="R362" s="4"/>
      <c r="S362" s="4"/>
      <c r="T362" s="4"/>
      <c r="U362" s="4"/>
      <c r="V362" s="4"/>
    </row>
    <row r="363" spans="14:22" ht="12.75">
      <c r="N363" s="4"/>
      <c r="O363" s="4"/>
      <c r="P363" s="4"/>
      <c r="Q363" s="4"/>
      <c r="R363" s="4"/>
      <c r="S363" s="4"/>
      <c r="T363" s="4"/>
      <c r="U363" s="4"/>
      <c r="V363" s="4"/>
    </row>
    <row r="364" spans="14:22" ht="12.75">
      <c r="N364" s="4"/>
      <c r="O364" s="4"/>
      <c r="P364" s="4"/>
      <c r="Q364" s="4"/>
      <c r="R364" s="4"/>
      <c r="S364" s="4"/>
      <c r="T364" s="4"/>
      <c r="U364" s="4"/>
      <c r="V364" s="4"/>
    </row>
    <row r="365" spans="14:22" ht="12.75">
      <c r="N365" s="4"/>
      <c r="O365" s="4"/>
      <c r="P365" s="4"/>
      <c r="Q365" s="4"/>
      <c r="R365" s="4"/>
      <c r="S365" s="4"/>
      <c r="T365" s="4"/>
      <c r="U365" s="4"/>
      <c r="V365" s="4"/>
    </row>
    <row r="366" spans="14:22" ht="12.75">
      <c r="N366" s="4"/>
      <c r="O366" s="4"/>
      <c r="P366" s="4"/>
      <c r="Q366" s="4"/>
      <c r="R366" s="4"/>
      <c r="S366" s="4"/>
      <c r="T366" s="4"/>
      <c r="U366" s="4"/>
      <c r="V366" s="4"/>
    </row>
    <row r="367" spans="14:22" ht="12.75">
      <c r="N367" s="4"/>
      <c r="O367" s="4"/>
      <c r="P367" s="4"/>
      <c r="Q367" s="4"/>
      <c r="R367" s="4"/>
      <c r="S367" s="4"/>
      <c r="T367" s="4"/>
      <c r="U367" s="4"/>
      <c r="V367" s="4"/>
    </row>
    <row r="368" spans="14:22" ht="12.75">
      <c r="N368" s="4"/>
      <c r="O368" s="4"/>
      <c r="P368" s="4"/>
      <c r="Q368" s="4"/>
      <c r="R368" s="4"/>
      <c r="S368" s="4"/>
      <c r="T368" s="4"/>
      <c r="U368" s="4"/>
      <c r="V368" s="4"/>
    </row>
    <row r="369" spans="14:22" ht="12.75">
      <c r="N369" s="4"/>
      <c r="O369" s="4"/>
      <c r="P369" s="4"/>
      <c r="Q369" s="4"/>
      <c r="R369" s="4"/>
      <c r="S369" s="4"/>
      <c r="T369" s="4"/>
      <c r="U369" s="4"/>
      <c r="V369" s="4"/>
    </row>
    <row r="370" spans="14:22" ht="12.75">
      <c r="N370" s="4"/>
      <c r="O370" s="4"/>
      <c r="P370" s="4"/>
      <c r="Q370" s="4"/>
      <c r="R370" s="4"/>
      <c r="S370" s="4"/>
      <c r="T370" s="4"/>
      <c r="U370" s="4"/>
      <c r="V370" s="4"/>
    </row>
    <row r="371" spans="14:22" ht="12.75">
      <c r="N371" s="4"/>
      <c r="O371" s="4"/>
      <c r="P371" s="4"/>
      <c r="Q371" s="4"/>
      <c r="R371" s="4"/>
      <c r="S371" s="4"/>
      <c r="T371" s="4"/>
      <c r="U371" s="4"/>
      <c r="V371" s="4"/>
    </row>
    <row r="372" spans="14:22" ht="12.75">
      <c r="N372" s="4"/>
      <c r="O372" s="4"/>
      <c r="P372" s="4"/>
      <c r="Q372" s="4"/>
      <c r="R372" s="4"/>
      <c r="S372" s="4"/>
      <c r="T372" s="4"/>
      <c r="U372" s="4"/>
      <c r="V372" s="4"/>
    </row>
    <row r="373" spans="14:22" ht="12.75">
      <c r="N373" s="4"/>
      <c r="O373" s="4"/>
      <c r="P373" s="4"/>
      <c r="Q373" s="4"/>
      <c r="R373" s="4"/>
      <c r="S373" s="4"/>
      <c r="T373" s="4"/>
      <c r="U373" s="4"/>
      <c r="V373" s="4"/>
    </row>
    <row r="374" spans="14:22" ht="12.75">
      <c r="N374" s="4"/>
      <c r="O374" s="4"/>
      <c r="P374" s="4"/>
      <c r="Q374" s="4"/>
      <c r="R374" s="4"/>
      <c r="S374" s="4"/>
      <c r="T374" s="4"/>
      <c r="U374" s="4"/>
      <c r="V374" s="4"/>
    </row>
    <row r="375" spans="14:22" ht="12.75">
      <c r="N375" s="4"/>
      <c r="O375" s="4"/>
      <c r="P375" s="4"/>
      <c r="Q375" s="4"/>
      <c r="R375" s="4"/>
      <c r="S375" s="4"/>
      <c r="T375" s="4"/>
      <c r="U375" s="4"/>
      <c r="V375" s="4"/>
    </row>
    <row r="376" spans="14:22" ht="12.75">
      <c r="N376" s="4"/>
      <c r="O376" s="4"/>
      <c r="P376" s="4"/>
      <c r="Q376" s="4"/>
      <c r="R376" s="4"/>
      <c r="S376" s="4"/>
      <c r="T376" s="4"/>
      <c r="U376" s="4"/>
      <c r="V376" s="4"/>
    </row>
    <row r="377" spans="14:22" ht="12.75">
      <c r="N377" s="4"/>
      <c r="O377" s="4"/>
      <c r="P377" s="4"/>
      <c r="Q377" s="4"/>
      <c r="R377" s="4"/>
      <c r="S377" s="4"/>
      <c r="T377" s="4"/>
      <c r="U377" s="4"/>
      <c r="V377" s="4"/>
    </row>
    <row r="378" spans="14:22" ht="12.75">
      <c r="N378" s="4"/>
      <c r="O378" s="4"/>
      <c r="P378" s="4"/>
      <c r="Q378" s="4"/>
      <c r="R378" s="4"/>
      <c r="S378" s="4"/>
      <c r="T378" s="4"/>
      <c r="U378" s="4"/>
      <c r="V378" s="4"/>
    </row>
    <row r="379" spans="14:22" ht="12.75">
      <c r="N379" s="4"/>
      <c r="O379" s="4"/>
      <c r="P379" s="4"/>
      <c r="Q379" s="4"/>
      <c r="R379" s="4"/>
      <c r="S379" s="4"/>
      <c r="T379" s="4"/>
      <c r="U379" s="4"/>
      <c r="V379" s="4"/>
    </row>
    <row r="380" spans="14:22" ht="12.75">
      <c r="N380" s="4"/>
      <c r="O380" s="4"/>
      <c r="P380" s="4"/>
      <c r="Q380" s="4"/>
      <c r="R380" s="4"/>
      <c r="S380" s="4"/>
      <c r="T380" s="4"/>
      <c r="U380" s="4"/>
      <c r="V380" s="4"/>
    </row>
    <row r="381" spans="14:22" ht="12.75">
      <c r="N381" s="4"/>
      <c r="O381" s="4"/>
      <c r="P381" s="4"/>
      <c r="Q381" s="4"/>
      <c r="R381" s="4"/>
      <c r="S381" s="4"/>
      <c r="T381" s="4"/>
      <c r="U381" s="4"/>
      <c r="V381" s="4"/>
    </row>
    <row r="382" spans="14:22" ht="12.75">
      <c r="N382" s="4"/>
      <c r="O382" s="4"/>
      <c r="P382" s="4"/>
      <c r="Q382" s="4"/>
      <c r="R382" s="4"/>
      <c r="S382" s="4"/>
      <c r="T382" s="4"/>
      <c r="U382" s="4"/>
      <c r="V382" s="4"/>
    </row>
    <row r="383" spans="14:22" ht="12.75">
      <c r="N383" s="4"/>
      <c r="O383" s="4"/>
      <c r="P383" s="4"/>
      <c r="Q383" s="4"/>
      <c r="R383" s="4"/>
      <c r="S383" s="4"/>
      <c r="T383" s="4"/>
      <c r="U383" s="4"/>
      <c r="V383" s="4"/>
    </row>
    <row r="384" spans="14:22" ht="12.75">
      <c r="N384" s="4"/>
      <c r="O384" s="4"/>
      <c r="P384" s="4"/>
      <c r="Q384" s="4"/>
      <c r="R384" s="4"/>
      <c r="S384" s="4"/>
      <c r="T384" s="4"/>
      <c r="U384" s="4"/>
      <c r="V384" s="4"/>
    </row>
    <row r="385" spans="14:22" ht="12.75">
      <c r="N385" s="4"/>
      <c r="O385" s="4"/>
      <c r="P385" s="4"/>
      <c r="Q385" s="4"/>
      <c r="R385" s="4"/>
      <c r="S385" s="4"/>
      <c r="T385" s="4"/>
      <c r="U385" s="4"/>
      <c r="V385" s="4"/>
    </row>
    <row r="386" spans="14:22" ht="12.75">
      <c r="N386" s="4"/>
      <c r="O386" s="4"/>
      <c r="P386" s="4"/>
      <c r="Q386" s="4"/>
      <c r="R386" s="4"/>
      <c r="S386" s="4"/>
      <c r="T386" s="4"/>
      <c r="U386" s="4"/>
      <c r="V386" s="4"/>
    </row>
    <row r="387" spans="14:22" ht="12.75">
      <c r="N387" s="4"/>
      <c r="O387" s="10"/>
      <c r="P387" s="4"/>
      <c r="Q387" s="4"/>
      <c r="R387" s="4"/>
      <c r="S387" s="4"/>
      <c r="T387" s="4"/>
      <c r="U387" s="4"/>
      <c r="V387" s="4"/>
    </row>
    <row r="388" spans="14:22" ht="12.75">
      <c r="N388" s="4"/>
      <c r="O388" s="10"/>
      <c r="P388" s="4"/>
      <c r="Q388" s="4"/>
      <c r="R388" s="4"/>
      <c r="S388" s="4"/>
      <c r="T388" s="4"/>
      <c r="U388" s="4"/>
      <c r="V388" s="4"/>
    </row>
    <row r="389" spans="14:22" ht="12.75">
      <c r="N389" s="4"/>
      <c r="O389" s="10"/>
      <c r="P389" s="4"/>
      <c r="Q389" s="4"/>
      <c r="R389" s="4"/>
      <c r="S389" s="4"/>
      <c r="T389" s="4"/>
      <c r="U389" s="4"/>
      <c r="V389" s="4"/>
    </row>
    <row r="390" spans="14:22" ht="12.75">
      <c r="N390" s="4"/>
      <c r="O390" s="4"/>
      <c r="P390" s="4"/>
      <c r="Q390" s="4"/>
      <c r="R390" s="4"/>
      <c r="S390" s="4"/>
      <c r="T390" s="4"/>
      <c r="U390" s="4"/>
      <c r="V390" s="4"/>
    </row>
    <row r="391" spans="14:22" ht="12.75">
      <c r="N391" s="4"/>
      <c r="O391" s="10"/>
      <c r="P391" s="4"/>
      <c r="Q391" s="4"/>
      <c r="R391" s="4"/>
      <c r="S391" s="4"/>
      <c r="T391" s="4"/>
      <c r="U391" s="4"/>
      <c r="V391" s="4"/>
    </row>
    <row r="392" spans="14:22" ht="12.75">
      <c r="N392" s="4"/>
      <c r="O392" s="10"/>
      <c r="P392" s="4"/>
      <c r="Q392" s="4"/>
      <c r="R392" s="4"/>
      <c r="S392" s="4"/>
      <c r="T392" s="4"/>
      <c r="U392" s="4"/>
      <c r="V392" s="4"/>
    </row>
    <row r="393" spans="14:22" ht="12.75">
      <c r="N393" s="4"/>
      <c r="O393" s="10"/>
      <c r="P393" s="4"/>
      <c r="Q393" s="4"/>
      <c r="R393" s="4"/>
      <c r="S393" s="4"/>
      <c r="T393" s="4"/>
      <c r="U393" s="4"/>
      <c r="V393" s="4"/>
    </row>
    <row r="394" spans="14:22" ht="12.75">
      <c r="N394" s="4"/>
      <c r="O394" s="10"/>
      <c r="P394" s="4"/>
      <c r="Q394" s="4"/>
      <c r="R394" s="4"/>
      <c r="S394" s="4"/>
      <c r="T394" s="4"/>
      <c r="U394" s="4"/>
      <c r="V394" s="4"/>
    </row>
    <row r="395" spans="14:22" ht="12.75">
      <c r="N395" s="4"/>
      <c r="O395" s="4"/>
      <c r="P395" s="4"/>
      <c r="Q395" s="4"/>
      <c r="R395" s="4"/>
      <c r="S395" s="4"/>
      <c r="T395" s="4"/>
      <c r="U395" s="4"/>
      <c r="V395" s="4"/>
    </row>
    <row r="396" spans="14:22" ht="12.75">
      <c r="N396" s="4"/>
      <c r="O396" s="10"/>
      <c r="P396" s="4"/>
      <c r="Q396" s="4"/>
      <c r="R396" s="4"/>
      <c r="S396" s="4"/>
      <c r="T396" s="4"/>
      <c r="U396" s="4"/>
      <c r="V396" s="4"/>
    </row>
    <row r="397" spans="14:22" ht="12.75">
      <c r="N397" s="4"/>
      <c r="O397" s="4"/>
      <c r="P397" s="4"/>
      <c r="Q397" s="4"/>
      <c r="R397" s="4"/>
      <c r="S397" s="4"/>
      <c r="T397" s="4"/>
      <c r="U397" s="4"/>
      <c r="V397" s="4"/>
    </row>
    <row r="398" spans="14:22" ht="12.75">
      <c r="N398" s="4"/>
      <c r="O398" s="10"/>
      <c r="P398" s="4"/>
      <c r="Q398" s="4"/>
      <c r="R398" s="4"/>
      <c r="S398" s="4"/>
      <c r="T398" s="4"/>
      <c r="U398" s="4"/>
      <c r="V398" s="4"/>
    </row>
    <row r="399" spans="14:22" ht="12.75">
      <c r="N399" s="4"/>
      <c r="O399" s="10"/>
      <c r="P399" s="4"/>
      <c r="Q399" s="4"/>
      <c r="R399" s="4"/>
      <c r="S399" s="4"/>
      <c r="T399" s="4"/>
      <c r="U399" s="4"/>
      <c r="V399" s="4"/>
    </row>
    <row r="400" spans="14:22" ht="12.75">
      <c r="N400" s="4"/>
      <c r="O400" s="4"/>
      <c r="P400" s="4"/>
      <c r="Q400" s="4"/>
      <c r="R400" s="4"/>
      <c r="S400" s="4"/>
      <c r="T400" s="4"/>
      <c r="U400" s="4"/>
      <c r="V400" s="4"/>
    </row>
    <row r="401" spans="14:22" ht="12.75">
      <c r="N401" s="4"/>
      <c r="O401" s="4"/>
      <c r="P401" s="4"/>
      <c r="Q401" s="4"/>
      <c r="R401" s="4"/>
      <c r="S401" s="4"/>
      <c r="T401" s="4"/>
      <c r="U401" s="4"/>
      <c r="V401" s="4"/>
    </row>
    <row r="402" spans="14:22" ht="12.75">
      <c r="N402" s="4"/>
      <c r="O402" s="4"/>
      <c r="P402" s="4"/>
      <c r="Q402" s="4"/>
      <c r="R402" s="4"/>
      <c r="S402" s="4"/>
      <c r="T402" s="4"/>
      <c r="U402" s="4"/>
      <c r="V402" s="4"/>
    </row>
    <row r="403" spans="14:22" ht="12.75">
      <c r="N403" s="4"/>
      <c r="O403" s="4"/>
      <c r="P403" s="4"/>
      <c r="Q403" s="4"/>
      <c r="R403" s="4"/>
      <c r="S403" s="4"/>
      <c r="T403" s="4"/>
      <c r="U403" s="4"/>
      <c r="V403" s="4"/>
    </row>
    <row r="404" spans="14:22" ht="12.75">
      <c r="N404" s="4"/>
      <c r="O404" s="4"/>
      <c r="P404" s="4"/>
      <c r="Q404" s="4"/>
      <c r="R404" s="4"/>
      <c r="S404" s="4"/>
      <c r="T404" s="4"/>
      <c r="U404" s="4"/>
      <c r="V404" s="4"/>
    </row>
    <row r="405" spans="14:22" ht="12.75">
      <c r="N405" s="4"/>
      <c r="O405" s="4"/>
      <c r="P405" s="4"/>
      <c r="Q405" s="4"/>
      <c r="R405" s="4"/>
      <c r="S405" s="4"/>
      <c r="T405" s="4"/>
      <c r="U405" s="4"/>
      <c r="V405" s="4"/>
    </row>
    <row r="406" spans="14:22" ht="12.75">
      <c r="N406" s="4"/>
      <c r="O406" s="4"/>
      <c r="P406" s="4"/>
      <c r="Q406" s="4"/>
      <c r="R406" s="4"/>
      <c r="S406" s="4"/>
      <c r="T406" s="4"/>
      <c r="U406" s="4"/>
      <c r="V406" s="4"/>
    </row>
    <row r="407" spans="14:22" ht="12.75">
      <c r="N407" s="4"/>
      <c r="O407" s="4"/>
      <c r="P407" s="4"/>
      <c r="Q407" s="4"/>
      <c r="R407" s="4"/>
      <c r="S407" s="4"/>
      <c r="T407" s="4"/>
      <c r="U407" s="4"/>
      <c r="V407" s="4"/>
    </row>
    <row r="408" spans="14:22" ht="12.75">
      <c r="N408" s="4"/>
      <c r="O408" s="4"/>
      <c r="P408" s="4"/>
      <c r="Q408" s="4"/>
      <c r="R408" s="4"/>
      <c r="S408" s="4"/>
      <c r="T408" s="4"/>
      <c r="U408" s="4"/>
      <c r="V408" s="4"/>
    </row>
    <row r="409" spans="14:22" ht="12.75">
      <c r="N409" s="4"/>
      <c r="O409" s="4"/>
      <c r="P409" s="4"/>
      <c r="Q409" s="4"/>
      <c r="R409" s="4"/>
      <c r="S409" s="4"/>
      <c r="T409" s="4"/>
      <c r="U409" s="4"/>
      <c r="V409" s="4"/>
    </row>
    <row r="410" spans="14:22" ht="12.75">
      <c r="N410" s="4"/>
      <c r="O410" s="4"/>
      <c r="P410" s="4"/>
      <c r="Q410" s="4"/>
      <c r="R410" s="4"/>
      <c r="S410" s="4"/>
      <c r="T410" s="4"/>
      <c r="U410" s="4"/>
      <c r="V410" s="4"/>
    </row>
    <row r="411" spans="14:22" ht="12.75">
      <c r="N411" s="4"/>
      <c r="O411" s="4"/>
      <c r="P411" s="4"/>
      <c r="Q411" s="4"/>
      <c r="R411" s="4"/>
      <c r="S411" s="4"/>
      <c r="T411" s="4"/>
      <c r="U411" s="4"/>
      <c r="V411" s="4"/>
    </row>
    <row r="412" spans="14:22" ht="12.75">
      <c r="N412" s="4"/>
      <c r="O412" s="4"/>
      <c r="P412" s="4"/>
      <c r="Q412" s="4"/>
      <c r="R412" s="4"/>
      <c r="S412" s="4"/>
      <c r="T412" s="4"/>
      <c r="U412" s="4"/>
      <c r="V412" s="4"/>
    </row>
    <row r="413" spans="14:22" ht="12.75">
      <c r="N413" s="4"/>
      <c r="O413" s="4"/>
      <c r="P413" s="4"/>
      <c r="Q413" s="4"/>
      <c r="R413" s="4"/>
      <c r="S413" s="4"/>
      <c r="T413" s="4"/>
      <c r="U413" s="4"/>
      <c r="V413" s="4"/>
    </row>
    <row r="414" spans="14:22" ht="12.75">
      <c r="N414" s="4"/>
      <c r="O414" s="4"/>
      <c r="P414" s="4"/>
      <c r="Q414" s="4"/>
      <c r="R414" s="4"/>
      <c r="S414" s="4"/>
      <c r="T414" s="4"/>
      <c r="U414" s="4"/>
      <c r="V414" s="4"/>
    </row>
    <row r="415" spans="14:22" ht="12.75">
      <c r="N415" s="4"/>
      <c r="O415" s="4"/>
      <c r="P415" s="4"/>
      <c r="Q415" s="4"/>
      <c r="R415" s="4"/>
      <c r="S415" s="4"/>
      <c r="T415" s="4"/>
      <c r="U415" s="4"/>
      <c r="V415" s="4"/>
    </row>
    <row r="416" spans="14:22" ht="12.75">
      <c r="N416" s="4"/>
      <c r="O416" s="4"/>
      <c r="P416" s="4"/>
      <c r="Q416" s="4"/>
      <c r="R416" s="4"/>
      <c r="S416" s="4"/>
      <c r="T416" s="4"/>
      <c r="U416" s="4"/>
      <c r="V416" s="4"/>
    </row>
    <row r="417" spans="14:22" ht="12.75">
      <c r="N417" s="4"/>
      <c r="O417" s="4"/>
      <c r="P417" s="4"/>
      <c r="Q417" s="4"/>
      <c r="R417" s="4"/>
      <c r="S417" s="4"/>
      <c r="T417" s="4"/>
      <c r="U417" s="4"/>
      <c r="V417" s="4"/>
    </row>
    <row r="418" spans="14:22" ht="12.75">
      <c r="N418" s="4"/>
      <c r="O418" s="4"/>
      <c r="P418" s="4"/>
      <c r="Q418" s="4"/>
      <c r="R418" s="4"/>
      <c r="S418" s="4"/>
      <c r="T418" s="4"/>
      <c r="U418" s="4"/>
      <c r="V418" s="4"/>
    </row>
    <row r="419" spans="14:22" ht="12.75">
      <c r="N419" s="4"/>
      <c r="O419" s="4"/>
      <c r="P419" s="4"/>
      <c r="Q419" s="4"/>
      <c r="R419" s="4"/>
      <c r="S419" s="4"/>
      <c r="T419" s="4"/>
      <c r="U419" s="4"/>
      <c r="V419" s="4"/>
    </row>
    <row r="420" spans="14:22" ht="12.75">
      <c r="N420" s="4"/>
      <c r="O420" s="4"/>
      <c r="P420" s="4"/>
      <c r="Q420" s="4"/>
      <c r="R420" s="4"/>
      <c r="S420" s="4"/>
      <c r="T420" s="4"/>
      <c r="U420" s="4"/>
      <c r="V420" s="4"/>
    </row>
    <row r="421" spans="14:22" ht="12.75">
      <c r="N421" s="4"/>
      <c r="O421" s="4"/>
      <c r="P421" s="4"/>
      <c r="Q421" s="4"/>
      <c r="R421" s="4"/>
      <c r="S421" s="4"/>
      <c r="T421" s="4"/>
      <c r="U421" s="4"/>
      <c r="V421" s="4"/>
    </row>
    <row r="422" spans="14:22" ht="12.75">
      <c r="N422" s="4"/>
      <c r="O422" s="4"/>
      <c r="P422" s="4"/>
      <c r="Q422" s="4"/>
      <c r="R422" s="4"/>
      <c r="S422" s="4"/>
      <c r="T422" s="4"/>
      <c r="U422" s="4"/>
      <c r="V422" s="4"/>
    </row>
    <row r="423" spans="14:22" ht="12.75">
      <c r="N423" s="4"/>
      <c r="O423" s="4"/>
      <c r="P423" s="4"/>
      <c r="Q423" s="4"/>
      <c r="R423" s="4"/>
      <c r="S423" s="4"/>
      <c r="T423" s="4"/>
      <c r="U423" s="4"/>
      <c r="V423" s="4"/>
    </row>
    <row r="424" spans="14:22" ht="12.75">
      <c r="N424" s="4"/>
      <c r="O424" s="4"/>
      <c r="P424" s="4"/>
      <c r="Q424" s="4"/>
      <c r="R424" s="4"/>
      <c r="S424" s="4"/>
      <c r="T424" s="4"/>
      <c r="U424" s="4"/>
      <c r="V424" s="4"/>
    </row>
    <row r="425" spans="14:22" ht="12.75">
      <c r="N425" s="4"/>
      <c r="O425" s="4"/>
      <c r="P425" s="4"/>
      <c r="Q425" s="4"/>
      <c r="R425" s="4"/>
      <c r="S425" s="4"/>
      <c r="T425" s="4"/>
      <c r="U425" s="4"/>
      <c r="V425" s="4"/>
    </row>
    <row r="426" spans="14:22" ht="12.75">
      <c r="N426" s="4"/>
      <c r="O426" s="4"/>
      <c r="P426" s="4"/>
      <c r="Q426" s="4"/>
      <c r="R426" s="4"/>
      <c r="S426" s="4"/>
      <c r="T426" s="4"/>
      <c r="U426" s="4"/>
      <c r="V426" s="4"/>
    </row>
    <row r="427" spans="14:22" ht="12.75">
      <c r="N427" s="4"/>
      <c r="O427" s="4"/>
      <c r="P427" s="4"/>
      <c r="Q427" s="4"/>
      <c r="R427" s="4"/>
      <c r="S427" s="4"/>
      <c r="T427" s="4"/>
      <c r="U427" s="4"/>
      <c r="V427" s="4"/>
    </row>
    <row r="428" spans="14:22" ht="12.75">
      <c r="N428" s="4"/>
      <c r="O428" s="4"/>
      <c r="P428" s="4"/>
      <c r="Q428" s="4"/>
      <c r="R428" s="4"/>
      <c r="S428" s="4"/>
      <c r="T428" s="4"/>
      <c r="U428" s="4"/>
      <c r="V428" s="4"/>
    </row>
    <row r="429" spans="14:22" ht="12.75">
      <c r="N429" s="4"/>
      <c r="O429" s="4"/>
      <c r="P429" s="4"/>
      <c r="Q429" s="4"/>
      <c r="R429" s="4"/>
      <c r="S429" s="4"/>
      <c r="T429" s="4"/>
      <c r="U429" s="4"/>
      <c r="V429" s="4"/>
    </row>
    <row r="430" spans="14:22" ht="12.75">
      <c r="N430" s="4"/>
      <c r="O430" s="4"/>
      <c r="P430" s="4"/>
      <c r="Q430" s="4"/>
      <c r="R430" s="4"/>
      <c r="S430" s="4"/>
      <c r="T430" s="4"/>
      <c r="U430" s="4"/>
      <c r="V430" s="4"/>
    </row>
    <row r="431" spans="14:22" ht="12.75">
      <c r="N431" s="4"/>
      <c r="O431" s="4"/>
      <c r="P431" s="4"/>
      <c r="Q431" s="4"/>
      <c r="R431" s="4"/>
      <c r="S431" s="4"/>
      <c r="T431" s="4"/>
      <c r="U431" s="4"/>
      <c r="V431" s="4"/>
    </row>
    <row r="432" spans="14:22" ht="12.75">
      <c r="N432" s="4"/>
      <c r="O432" s="4"/>
      <c r="P432" s="4"/>
      <c r="Q432" s="4"/>
      <c r="R432" s="4"/>
      <c r="S432" s="4"/>
      <c r="T432" s="4"/>
      <c r="U432" s="4"/>
      <c r="V432" s="4"/>
    </row>
    <row r="433" spans="14:22" ht="12.75">
      <c r="N433" s="4"/>
      <c r="O433" s="4"/>
      <c r="P433" s="4"/>
      <c r="Q433" s="4"/>
      <c r="R433" s="4"/>
      <c r="S433" s="4"/>
      <c r="T433" s="4"/>
      <c r="U433" s="4"/>
      <c r="V433" s="4"/>
    </row>
    <row r="434" spans="14:22" ht="12.75">
      <c r="N434" s="4"/>
      <c r="O434" s="4"/>
      <c r="P434" s="4"/>
      <c r="Q434" s="4"/>
      <c r="R434" s="4"/>
      <c r="S434" s="4"/>
      <c r="T434" s="4"/>
      <c r="U434" s="4"/>
      <c r="V434" s="4"/>
    </row>
    <row r="435" spans="14:22" ht="12.75">
      <c r="N435" s="4"/>
      <c r="O435" s="4" t="s">
        <v>668</v>
      </c>
      <c r="P435" s="4"/>
      <c r="Q435" s="4"/>
      <c r="R435" s="4"/>
      <c r="S435" s="4"/>
      <c r="T435" s="4"/>
      <c r="U435" s="4"/>
      <c r="V435" s="4"/>
    </row>
    <row r="436" spans="14:22" ht="12.75">
      <c r="N436" s="4"/>
      <c r="O436" s="4" t="s">
        <v>669</v>
      </c>
      <c r="P436" s="4"/>
      <c r="Q436" s="4"/>
      <c r="R436" s="4"/>
      <c r="S436" s="4"/>
      <c r="T436" s="4"/>
      <c r="U436" s="4"/>
      <c r="V436" s="4"/>
    </row>
    <row r="437" spans="14:22" ht="12.75">
      <c r="N437" s="4"/>
      <c r="O437" s="4" t="s">
        <v>670</v>
      </c>
      <c r="P437" s="4"/>
      <c r="Q437" s="4"/>
      <c r="R437" s="4"/>
      <c r="S437" s="4"/>
      <c r="T437" s="4"/>
      <c r="U437" s="4"/>
      <c r="V437" s="4"/>
    </row>
    <row r="438" spans="14:22" ht="12.75">
      <c r="N438" s="4"/>
      <c r="O438" s="4"/>
      <c r="P438" s="4"/>
      <c r="Q438" s="4"/>
      <c r="R438" s="4"/>
      <c r="S438" s="4"/>
      <c r="T438" s="4"/>
      <c r="U438" s="4"/>
      <c r="V438" s="4"/>
    </row>
    <row r="439" spans="14:22" ht="12.75">
      <c r="N439" s="4"/>
      <c r="O439" s="10" t="s">
        <v>671</v>
      </c>
      <c r="P439" s="4"/>
      <c r="Q439" s="4"/>
      <c r="R439" s="4"/>
      <c r="S439" s="4"/>
      <c r="T439" s="4"/>
      <c r="U439" s="4"/>
      <c r="V439" s="4"/>
    </row>
    <row r="440" spans="14:22" ht="12.75">
      <c r="N440" s="4"/>
      <c r="O440" s="4"/>
      <c r="P440" s="4"/>
      <c r="Q440" s="4"/>
      <c r="R440" s="4"/>
      <c r="S440" s="4"/>
      <c r="T440" s="4"/>
      <c r="U440" s="4"/>
      <c r="V440" s="4"/>
    </row>
    <row r="441" spans="14:22" ht="12.75">
      <c r="N441" s="4"/>
      <c r="O441" s="4"/>
      <c r="P441" s="4"/>
      <c r="Q441" s="4"/>
      <c r="R441" s="4"/>
      <c r="S441" s="4"/>
      <c r="T441" s="4"/>
      <c r="U441" s="4"/>
      <c r="V441" s="4"/>
    </row>
    <row r="442" spans="14:22" ht="12.75">
      <c r="N442" s="4"/>
      <c r="O442" s="4"/>
      <c r="P442" s="4"/>
      <c r="Q442" s="4"/>
      <c r="R442" s="4"/>
      <c r="S442" s="4"/>
      <c r="T442" s="4"/>
      <c r="U442" s="4"/>
      <c r="V442" s="4"/>
    </row>
    <row r="443" spans="14:22" ht="12.75">
      <c r="N443" s="4"/>
      <c r="O443" s="4"/>
      <c r="P443" s="4"/>
      <c r="Q443" s="4"/>
      <c r="R443" s="4"/>
      <c r="S443" s="4"/>
      <c r="T443" s="4"/>
      <c r="U443" s="4"/>
      <c r="V443" s="4"/>
    </row>
    <row r="444" spans="14:22" ht="12.75">
      <c r="N444" s="4"/>
      <c r="O444" s="4"/>
      <c r="P444" s="4"/>
      <c r="Q444" s="4"/>
      <c r="R444" s="4"/>
      <c r="S444" s="4"/>
      <c r="T444" s="4"/>
      <c r="U444" s="4"/>
      <c r="V444" s="4"/>
    </row>
    <row r="445" spans="14:22" ht="12.75">
      <c r="N445" s="4"/>
      <c r="O445" s="4"/>
      <c r="P445" s="4"/>
      <c r="Q445" s="4"/>
      <c r="R445" s="4"/>
      <c r="S445" s="4"/>
      <c r="T445" s="4"/>
      <c r="U445" s="4"/>
      <c r="V445" s="4"/>
    </row>
    <row r="446" spans="14:22" ht="12.75">
      <c r="N446" s="4"/>
      <c r="O446" s="4"/>
      <c r="P446" s="4"/>
      <c r="Q446" s="4"/>
      <c r="R446" s="4"/>
      <c r="S446" s="4"/>
      <c r="T446" s="4"/>
      <c r="U446" s="4"/>
      <c r="V446" s="4"/>
    </row>
    <row r="447" spans="14:22" ht="12.75">
      <c r="N447" s="4"/>
      <c r="O447" s="4"/>
      <c r="P447" s="4"/>
      <c r="Q447" s="4"/>
      <c r="R447" s="4"/>
      <c r="S447" s="4"/>
      <c r="T447" s="4"/>
      <c r="U447" s="4"/>
      <c r="V447" s="4"/>
    </row>
    <row r="448" spans="14:22" ht="12.75">
      <c r="N448" s="4"/>
      <c r="O448" s="4"/>
      <c r="P448" s="4"/>
      <c r="Q448" s="4"/>
      <c r="R448" s="4"/>
      <c r="S448" s="4"/>
      <c r="T448" s="4"/>
      <c r="U448" s="4"/>
      <c r="V448" s="4"/>
    </row>
    <row r="449" spans="14:22" ht="12.75">
      <c r="N449" s="4"/>
      <c r="O449" s="4"/>
      <c r="P449" s="4"/>
      <c r="Q449" s="4"/>
      <c r="R449" s="4"/>
      <c r="S449" s="4"/>
      <c r="T449" s="4"/>
      <c r="U449" s="4"/>
      <c r="V449" s="4"/>
    </row>
    <row r="450" spans="14:22" ht="12.75">
      <c r="N450" s="4"/>
      <c r="O450" s="4"/>
      <c r="P450" s="4"/>
      <c r="Q450" s="4"/>
      <c r="R450" s="4"/>
      <c r="S450" s="4"/>
      <c r="T450" s="4"/>
      <c r="U450" s="4"/>
      <c r="V450" s="4"/>
    </row>
    <row r="451" spans="14:22" ht="12.75">
      <c r="N451" s="4"/>
      <c r="O451" s="4"/>
      <c r="P451" s="4"/>
      <c r="Q451" s="4"/>
      <c r="R451" s="4"/>
      <c r="S451" s="4"/>
      <c r="T451" s="4"/>
      <c r="U451" s="4"/>
      <c r="V451" s="4"/>
    </row>
    <row r="452" spans="14:22" ht="12.75">
      <c r="N452" s="4"/>
      <c r="O452" s="4"/>
      <c r="P452" s="4"/>
      <c r="Q452" s="4"/>
      <c r="R452" s="4"/>
      <c r="S452" s="4"/>
      <c r="T452" s="4"/>
      <c r="U452" s="4"/>
      <c r="V452" s="4"/>
    </row>
    <row r="453" spans="14:22" ht="12.75">
      <c r="N453" s="4"/>
      <c r="O453" s="4"/>
      <c r="P453" s="4"/>
      <c r="Q453" s="4"/>
      <c r="R453" s="4"/>
      <c r="S453" s="4"/>
      <c r="T453" s="4"/>
      <c r="U453" s="4"/>
      <c r="V453" s="4"/>
    </row>
    <row r="454" spans="14:22" ht="12.75">
      <c r="N454" s="4"/>
      <c r="O454" s="4"/>
      <c r="P454" s="4"/>
      <c r="Q454" s="4"/>
      <c r="R454" s="4"/>
      <c r="S454" s="4"/>
      <c r="T454" s="4"/>
      <c r="U454" s="4"/>
      <c r="V454" s="4"/>
    </row>
    <row r="455" spans="14:22" ht="12.75">
      <c r="N455" s="4"/>
      <c r="O455" s="4"/>
      <c r="P455" s="4"/>
      <c r="Q455" s="4"/>
      <c r="R455" s="4"/>
      <c r="S455" s="4"/>
      <c r="T455" s="4"/>
      <c r="U455" s="4"/>
      <c r="V455" s="4"/>
    </row>
    <row r="456" spans="14:22" ht="12.75">
      <c r="N456" s="4"/>
      <c r="O456" s="4"/>
      <c r="P456" s="4"/>
      <c r="Q456" s="4"/>
      <c r="R456" s="4"/>
      <c r="S456" s="4"/>
      <c r="T456" s="4"/>
      <c r="U456" s="4"/>
      <c r="V456" s="4"/>
    </row>
    <row r="457" spans="14:22" ht="12.75">
      <c r="N457" s="4"/>
      <c r="O457" s="4"/>
      <c r="P457" s="4"/>
      <c r="Q457" s="4"/>
      <c r="R457" s="4"/>
      <c r="S457" s="4"/>
      <c r="T457" s="4"/>
      <c r="U457" s="4"/>
      <c r="V457" s="4"/>
    </row>
    <row r="458" spans="14:22" ht="12.75">
      <c r="N458" s="4"/>
      <c r="O458" s="4"/>
      <c r="P458" s="4"/>
      <c r="Q458" s="4"/>
      <c r="R458" s="4"/>
      <c r="S458" s="4"/>
      <c r="T458" s="4"/>
      <c r="U458" s="4"/>
      <c r="V458" s="4"/>
    </row>
    <row r="459" spans="14:22" ht="12.75">
      <c r="N459" s="4"/>
      <c r="O459" s="4"/>
      <c r="P459" s="4"/>
      <c r="Q459" s="4"/>
      <c r="R459" s="4"/>
      <c r="S459" s="4"/>
      <c r="T459" s="4"/>
      <c r="U459" s="4"/>
      <c r="V459" s="4"/>
    </row>
    <row r="460" spans="14:22" ht="12.75">
      <c r="N460" s="4"/>
      <c r="O460" s="4"/>
      <c r="P460" s="4"/>
      <c r="Q460" s="4"/>
      <c r="R460" s="4"/>
      <c r="S460" s="4"/>
      <c r="T460" s="4"/>
      <c r="U460" s="4"/>
      <c r="V460" s="4"/>
    </row>
    <row r="461" spans="14:22" ht="12.75">
      <c r="N461" s="4"/>
      <c r="O461" s="4"/>
      <c r="P461" s="4"/>
      <c r="Q461" s="4"/>
      <c r="R461" s="4"/>
      <c r="S461" s="4"/>
      <c r="T461" s="4"/>
      <c r="U461" s="4"/>
      <c r="V461" s="4"/>
    </row>
    <row r="462" spans="14:22" ht="12.75">
      <c r="N462" s="4"/>
      <c r="O462" s="4"/>
      <c r="P462" s="4"/>
      <c r="Q462" s="4"/>
      <c r="R462" s="4"/>
      <c r="S462" s="4"/>
      <c r="T462" s="4"/>
      <c r="U462" s="4"/>
      <c r="V462" s="4"/>
    </row>
    <row r="463" spans="14:22" ht="12.75">
      <c r="N463" s="4"/>
      <c r="O463" s="4"/>
      <c r="P463" s="4"/>
      <c r="Q463" s="4"/>
      <c r="R463" s="4"/>
      <c r="S463" s="4"/>
      <c r="T463" s="4"/>
      <c r="U463" s="4"/>
      <c r="V463" s="4"/>
    </row>
    <row r="464" spans="14:22" ht="12.75">
      <c r="N464" s="4"/>
      <c r="O464" s="4"/>
      <c r="P464" s="4"/>
      <c r="Q464" s="4"/>
      <c r="R464" s="4"/>
      <c r="S464" s="4"/>
      <c r="T464" s="4"/>
      <c r="U464" s="4"/>
      <c r="V464" s="4"/>
    </row>
    <row r="465" spans="14:22" ht="12.75">
      <c r="N465" s="4"/>
      <c r="O465" s="4"/>
      <c r="P465" s="4"/>
      <c r="Q465" s="4"/>
      <c r="R465" s="4"/>
      <c r="S465" s="4"/>
      <c r="T465" s="4"/>
      <c r="U465" s="4"/>
      <c r="V465" s="4"/>
    </row>
    <row r="466" spans="14:22" ht="12.75">
      <c r="N466" s="4"/>
      <c r="O466" s="4"/>
      <c r="P466" s="4"/>
      <c r="Q466" s="4"/>
      <c r="R466" s="4"/>
      <c r="S466" s="4"/>
      <c r="T466" s="4"/>
      <c r="U466" s="4"/>
      <c r="V466" s="4"/>
    </row>
    <row r="467" spans="14:22" ht="12.75">
      <c r="N467" s="4"/>
      <c r="O467" s="4"/>
      <c r="P467" s="4"/>
      <c r="Q467" s="4"/>
      <c r="R467" s="4"/>
      <c r="S467" s="4"/>
      <c r="T467" s="4"/>
      <c r="U467" s="4"/>
      <c r="V467" s="4"/>
    </row>
    <row r="468" spans="14:22" ht="12.75">
      <c r="N468" s="4"/>
      <c r="O468" s="4"/>
      <c r="P468" s="4"/>
      <c r="Q468" s="4"/>
      <c r="R468" s="4"/>
      <c r="S468" s="4"/>
      <c r="T468" s="4"/>
      <c r="U468" s="4"/>
      <c r="V468" s="4"/>
    </row>
    <row r="469" spans="14:22" ht="12.75">
      <c r="N469" s="4"/>
      <c r="O469" s="4"/>
      <c r="P469" s="4"/>
      <c r="Q469" s="4"/>
      <c r="R469" s="4"/>
      <c r="S469" s="4"/>
      <c r="T469" s="4"/>
      <c r="U469" s="4"/>
      <c r="V469" s="4"/>
    </row>
    <row r="470" spans="14:22" ht="12.75">
      <c r="N470" s="4"/>
      <c r="O470" s="4"/>
      <c r="P470" s="4"/>
      <c r="Q470" s="4"/>
      <c r="R470" s="4"/>
      <c r="S470" s="4"/>
      <c r="T470" s="4"/>
      <c r="U470" s="4"/>
      <c r="V470" s="4"/>
    </row>
    <row r="471" spans="14:22" ht="12.75">
      <c r="N471" s="4"/>
      <c r="O471" s="4"/>
      <c r="P471" s="4"/>
      <c r="Q471" s="4"/>
      <c r="R471" s="4"/>
      <c r="S471" s="4"/>
      <c r="T471" s="4"/>
      <c r="U471" s="4"/>
      <c r="V471" s="4"/>
    </row>
    <row r="472" spans="14:22" ht="12.75">
      <c r="N472" s="4"/>
      <c r="O472" s="4"/>
      <c r="P472" s="4"/>
      <c r="Q472" s="4"/>
      <c r="R472" s="4"/>
      <c r="S472" s="4"/>
      <c r="T472" s="4"/>
      <c r="U472" s="4"/>
      <c r="V472" s="4"/>
    </row>
    <row r="473" spans="14:22" ht="12.75">
      <c r="N473" s="4"/>
      <c r="O473" s="4"/>
      <c r="P473" s="4"/>
      <c r="Q473" s="4"/>
      <c r="R473" s="4"/>
      <c r="S473" s="4"/>
      <c r="T473" s="4"/>
      <c r="U473" s="4"/>
      <c r="V473" s="4"/>
    </row>
    <row r="474" spans="14:22" ht="12.75">
      <c r="N474" s="4"/>
      <c r="O474" s="4"/>
      <c r="P474" s="4"/>
      <c r="Q474" s="4"/>
      <c r="R474" s="4"/>
      <c r="S474" s="4"/>
      <c r="T474" s="4"/>
      <c r="U474" s="4"/>
      <c r="V474" s="4"/>
    </row>
    <row r="475" spans="14:22" ht="12.75">
      <c r="N475" s="4"/>
      <c r="O475" s="4"/>
      <c r="P475" s="4"/>
      <c r="Q475" s="4"/>
      <c r="R475" s="4"/>
      <c r="S475" s="4"/>
      <c r="T475" s="4"/>
      <c r="U475" s="4"/>
      <c r="V475" s="4"/>
    </row>
    <row r="476" spans="14:22" ht="12.75">
      <c r="N476" s="4"/>
      <c r="O476" s="4"/>
      <c r="P476" s="4"/>
      <c r="Q476" s="4"/>
      <c r="R476" s="4"/>
      <c r="S476" s="4"/>
      <c r="T476" s="4"/>
      <c r="U476" s="4"/>
      <c r="V476" s="4"/>
    </row>
    <row r="477" spans="14:22" ht="12.75">
      <c r="N477" s="4"/>
      <c r="O477" s="4"/>
      <c r="P477" s="4"/>
      <c r="Q477" s="4"/>
      <c r="R477" s="4"/>
      <c r="S477" s="4"/>
      <c r="T477" s="4"/>
      <c r="U477" s="4"/>
      <c r="V477" s="4"/>
    </row>
    <row r="478" spans="14:22" ht="12.75">
      <c r="N478" s="4"/>
      <c r="O478" s="4"/>
      <c r="P478" s="4"/>
      <c r="Q478" s="4"/>
      <c r="R478" s="4"/>
      <c r="S478" s="4"/>
      <c r="T478" s="4"/>
      <c r="U478" s="4"/>
      <c r="V478" s="4"/>
    </row>
    <row r="479" spans="14:22" ht="12.75">
      <c r="N479" s="4"/>
      <c r="O479" s="4"/>
      <c r="P479" s="4"/>
      <c r="Q479" s="4"/>
      <c r="R479" s="4"/>
      <c r="S479" s="4"/>
      <c r="T479" s="4"/>
      <c r="U479" s="4"/>
      <c r="V479" s="4"/>
    </row>
    <row r="480" spans="14:22" ht="12.75">
      <c r="N480" s="4"/>
      <c r="O480" s="4"/>
      <c r="P480" s="4"/>
      <c r="Q480" s="4"/>
      <c r="R480" s="4"/>
      <c r="S480" s="4"/>
      <c r="T480" s="4"/>
      <c r="U480" s="4"/>
      <c r="V480" s="4"/>
    </row>
    <row r="481" spans="14:22" ht="12.75">
      <c r="N481" s="4"/>
      <c r="O481" s="4"/>
      <c r="P481" s="4"/>
      <c r="Q481" s="4"/>
      <c r="R481" s="4"/>
      <c r="S481" s="4"/>
      <c r="T481" s="4"/>
      <c r="U481" s="4"/>
      <c r="V481" s="4"/>
    </row>
    <row r="482" spans="14:22" ht="12.75">
      <c r="N482" s="4"/>
      <c r="O482" s="4"/>
      <c r="P482" s="4"/>
      <c r="Q482" s="4"/>
      <c r="R482" s="4"/>
      <c r="S482" s="4"/>
      <c r="T482" s="4"/>
      <c r="U482" s="4"/>
      <c r="V482" s="4"/>
    </row>
    <row r="483" spans="14:22" ht="12.75">
      <c r="N483" s="4"/>
      <c r="O483" s="4"/>
      <c r="P483" s="4"/>
      <c r="Q483" s="4"/>
      <c r="R483" s="4"/>
      <c r="S483" s="4"/>
      <c r="T483" s="4"/>
      <c r="U483" s="4"/>
      <c r="V483" s="4"/>
    </row>
    <row r="484" spans="14:22" ht="12.75">
      <c r="N484" s="4"/>
      <c r="O484" s="4"/>
      <c r="P484" s="4"/>
      <c r="Q484" s="4"/>
      <c r="R484" s="4"/>
      <c r="S484" s="4"/>
      <c r="T484" s="4"/>
      <c r="U484" s="4"/>
      <c r="V484" s="4"/>
    </row>
    <row r="485" spans="14:22" ht="12.75">
      <c r="N485" s="4"/>
      <c r="O485" s="4"/>
      <c r="P485" s="4"/>
      <c r="Q485" s="4"/>
      <c r="R485" s="4"/>
      <c r="S485" s="4"/>
      <c r="T485" s="4"/>
      <c r="U485" s="4"/>
      <c r="V485" s="4"/>
    </row>
    <row r="486" spans="14:22" ht="12.75">
      <c r="N486" s="4"/>
      <c r="O486" s="4"/>
      <c r="P486" s="4"/>
      <c r="Q486" s="4"/>
      <c r="R486" s="4"/>
      <c r="S486" s="4"/>
      <c r="T486" s="4"/>
      <c r="U486" s="4"/>
      <c r="V486" s="4"/>
    </row>
    <row r="487" spans="14:22" ht="12.75">
      <c r="N487" s="4"/>
      <c r="O487" s="4"/>
      <c r="P487" s="4"/>
      <c r="Q487" s="4"/>
      <c r="R487" s="4"/>
      <c r="S487" s="4"/>
      <c r="T487" s="4"/>
      <c r="U487" s="4"/>
      <c r="V487" s="4"/>
    </row>
    <row r="488" spans="14:22" ht="12.75">
      <c r="N488" s="4"/>
      <c r="O488" s="4"/>
      <c r="P488" s="4"/>
      <c r="Q488" s="4"/>
      <c r="R488" s="4"/>
      <c r="S488" s="4"/>
      <c r="T488" s="4"/>
      <c r="U488" s="4"/>
      <c r="V488" s="4"/>
    </row>
    <row r="489" spans="14:22" ht="12.75">
      <c r="N489" s="4"/>
      <c r="O489" s="4"/>
      <c r="P489" s="4"/>
      <c r="Q489" s="4"/>
      <c r="R489" s="4"/>
      <c r="S489" s="4"/>
      <c r="T489" s="4"/>
      <c r="U489" s="4"/>
      <c r="V489" s="4"/>
    </row>
    <row r="490" spans="14:22" ht="12.75">
      <c r="N490" s="4"/>
      <c r="O490" s="4"/>
      <c r="P490" s="4"/>
      <c r="Q490" s="4"/>
      <c r="R490" s="4"/>
      <c r="S490" s="4"/>
      <c r="T490" s="4"/>
      <c r="U490" s="4"/>
      <c r="V490" s="4"/>
    </row>
    <row r="491" spans="14:22" ht="12.75">
      <c r="N491" s="4"/>
      <c r="O491" s="4"/>
      <c r="P491" s="4"/>
      <c r="Q491" s="4"/>
      <c r="R491" s="4"/>
      <c r="S491" s="4"/>
      <c r="T491" s="4"/>
      <c r="U491" s="4"/>
      <c r="V491" s="4"/>
    </row>
    <row r="492" spans="14:22" ht="12.75">
      <c r="N492" s="4"/>
      <c r="O492" s="4"/>
      <c r="P492" s="4"/>
      <c r="Q492" s="4"/>
      <c r="R492" s="4"/>
      <c r="S492" s="4"/>
      <c r="T492" s="4"/>
      <c r="U492" s="4"/>
      <c r="V492" s="4"/>
    </row>
    <row r="493" spans="14:22" ht="12.75">
      <c r="N493" s="4"/>
      <c r="O493" s="4"/>
      <c r="P493" s="4"/>
      <c r="Q493" s="4"/>
      <c r="R493" s="4"/>
      <c r="S493" s="4"/>
      <c r="T493" s="4"/>
      <c r="U493" s="4"/>
      <c r="V493" s="4"/>
    </row>
    <row r="494" spans="14:22" ht="12.75">
      <c r="N494" s="4"/>
      <c r="O494" s="4"/>
      <c r="P494" s="4"/>
      <c r="Q494" s="4"/>
      <c r="R494" s="4"/>
      <c r="S494" s="4"/>
      <c r="T494" s="4"/>
      <c r="U494" s="4"/>
      <c r="V494" s="4"/>
    </row>
    <row r="495" spans="14:22" ht="12.75">
      <c r="N495" s="4"/>
      <c r="O495" s="4"/>
      <c r="P495" s="4"/>
      <c r="Q495" s="4"/>
      <c r="R495" s="4"/>
      <c r="S495" s="4"/>
      <c r="T495" s="4"/>
      <c r="U495" s="4"/>
      <c r="V495" s="4"/>
    </row>
    <row r="496" spans="14:22" ht="12.75">
      <c r="N496" s="4"/>
      <c r="O496" s="4"/>
      <c r="P496" s="4"/>
      <c r="Q496" s="4"/>
      <c r="R496" s="4"/>
      <c r="S496" s="4"/>
      <c r="T496" s="4"/>
      <c r="U496" s="4"/>
      <c r="V496" s="4"/>
    </row>
    <row r="497" spans="14:22" ht="12.75">
      <c r="N497" s="4"/>
      <c r="O497" s="4"/>
      <c r="P497" s="4"/>
      <c r="Q497" s="4"/>
      <c r="R497" s="4"/>
      <c r="S497" s="4"/>
      <c r="T497" s="4"/>
      <c r="U497" s="4"/>
      <c r="V497" s="4"/>
    </row>
    <row r="498" spans="14:22" ht="12.75">
      <c r="N498" s="4"/>
      <c r="O498" s="4"/>
      <c r="P498" s="4"/>
      <c r="Q498" s="4"/>
      <c r="R498" s="4"/>
      <c r="S498" s="4"/>
      <c r="T498" s="4"/>
      <c r="U498" s="4"/>
      <c r="V498" s="4"/>
    </row>
    <row r="499" spans="14:22" ht="12.75">
      <c r="N499" s="4"/>
      <c r="O499" s="4"/>
      <c r="P499" s="4"/>
      <c r="Q499" s="4"/>
      <c r="R499" s="4"/>
      <c r="S499" s="4"/>
      <c r="T499" s="4"/>
      <c r="U499" s="4"/>
      <c r="V499" s="4"/>
    </row>
    <row r="500" spans="14:22" ht="12.75">
      <c r="N500" s="4"/>
      <c r="O500" s="4"/>
      <c r="P500" s="4"/>
      <c r="Q500" s="4"/>
      <c r="R500" s="4"/>
      <c r="S500" s="4"/>
      <c r="T500" s="4"/>
      <c r="U500" s="4"/>
      <c r="V500" s="4"/>
    </row>
    <row r="501" spans="14:22" ht="12.75">
      <c r="N501" s="4"/>
      <c r="O501" s="4"/>
      <c r="P501" s="4"/>
      <c r="Q501" s="4"/>
      <c r="R501" s="4"/>
      <c r="S501" s="4"/>
      <c r="T501" s="4"/>
      <c r="U501" s="4"/>
      <c r="V501" s="4"/>
    </row>
    <row r="502" spans="14:22" ht="12.75">
      <c r="N502" s="4"/>
      <c r="O502" s="4"/>
      <c r="P502" s="4"/>
      <c r="Q502" s="4"/>
      <c r="R502" s="4"/>
      <c r="S502" s="4"/>
      <c r="T502" s="4"/>
      <c r="U502" s="4"/>
      <c r="V502" s="4"/>
    </row>
    <row r="503" spans="14:22" ht="12.75">
      <c r="N503" s="4"/>
      <c r="O503" s="4"/>
      <c r="P503" s="4"/>
      <c r="Q503" s="4"/>
      <c r="R503" s="4"/>
      <c r="S503" s="4"/>
      <c r="T503" s="4"/>
      <c r="U503" s="4"/>
      <c r="V503" s="4"/>
    </row>
    <row r="504" spans="14:22" ht="12.75">
      <c r="N504" s="4"/>
      <c r="O504" s="4"/>
      <c r="P504" s="4"/>
      <c r="Q504" s="4"/>
      <c r="R504" s="4"/>
      <c r="S504" s="4"/>
      <c r="T504" s="4"/>
      <c r="U504" s="4"/>
      <c r="V504" s="4"/>
    </row>
    <row r="505" spans="14:22" ht="12.75">
      <c r="N505" s="4"/>
      <c r="O505" s="4"/>
      <c r="P505" s="4"/>
      <c r="Q505" s="4"/>
      <c r="R505" s="4"/>
      <c r="S505" s="4"/>
      <c r="T505" s="4"/>
      <c r="U505" s="4"/>
      <c r="V505" s="4"/>
    </row>
    <row r="506" spans="14:22" ht="12.75">
      <c r="N506" s="4"/>
      <c r="O506" s="4"/>
      <c r="P506" s="4"/>
      <c r="Q506" s="4"/>
      <c r="R506" s="4"/>
      <c r="S506" s="4"/>
      <c r="T506" s="4"/>
      <c r="U506" s="4"/>
      <c r="V506" s="4"/>
    </row>
    <row r="507" spans="14:22" ht="12.75">
      <c r="N507" s="4"/>
      <c r="O507" s="4"/>
      <c r="P507" s="4"/>
      <c r="Q507" s="4"/>
      <c r="R507" s="4"/>
      <c r="S507" s="4"/>
      <c r="T507" s="4"/>
      <c r="U507" s="4"/>
      <c r="V507" s="4"/>
    </row>
    <row r="508" spans="14:22" ht="12.75">
      <c r="N508" s="4"/>
      <c r="O508" s="4"/>
      <c r="P508" s="4"/>
      <c r="Q508" s="4"/>
      <c r="R508" s="4"/>
      <c r="S508" s="4"/>
      <c r="T508" s="4"/>
      <c r="U508" s="4"/>
      <c r="V508" s="4"/>
    </row>
    <row r="509" spans="14:22" ht="12.75">
      <c r="N509" s="4"/>
      <c r="O509" s="4"/>
      <c r="P509" s="4"/>
      <c r="Q509" s="4"/>
      <c r="R509" s="4"/>
      <c r="S509" s="4"/>
      <c r="T509" s="4"/>
      <c r="U509" s="4"/>
      <c r="V509" s="4"/>
    </row>
    <row r="510" spans="14:22" ht="12.75">
      <c r="N510" s="4"/>
      <c r="O510" s="4"/>
      <c r="P510" s="4"/>
      <c r="Q510" s="4"/>
      <c r="R510" s="4"/>
      <c r="S510" s="4"/>
      <c r="T510" s="4"/>
      <c r="U510" s="4"/>
      <c r="V510" s="4"/>
    </row>
    <row r="511" spans="14:22" ht="12.75">
      <c r="N511" s="4"/>
      <c r="O511" s="4"/>
      <c r="P511" s="4"/>
      <c r="Q511" s="4"/>
      <c r="R511" s="4"/>
      <c r="S511" s="4"/>
      <c r="T511" s="4"/>
      <c r="U511" s="4"/>
      <c r="V511" s="4"/>
    </row>
    <row r="512" spans="14:22" ht="12.75">
      <c r="N512" s="4"/>
      <c r="O512" s="4"/>
      <c r="P512" s="4"/>
      <c r="Q512" s="4"/>
      <c r="R512" s="4"/>
      <c r="S512" s="4"/>
      <c r="T512" s="4"/>
      <c r="U512" s="4"/>
      <c r="V512" s="4"/>
    </row>
    <row r="513" spans="14:22" ht="12.75">
      <c r="N513" s="4"/>
      <c r="O513" s="4"/>
      <c r="P513" s="4"/>
      <c r="Q513" s="4"/>
      <c r="R513" s="4"/>
      <c r="S513" s="4"/>
      <c r="T513" s="4"/>
      <c r="U513" s="4"/>
      <c r="V513" s="4"/>
    </row>
    <row r="514" spans="14:22" ht="12.75">
      <c r="N514" s="4"/>
      <c r="O514" s="4"/>
      <c r="P514" s="4"/>
      <c r="Q514" s="4"/>
      <c r="R514" s="4"/>
      <c r="S514" s="4"/>
      <c r="T514" s="4"/>
      <c r="U514" s="4"/>
      <c r="V514" s="4"/>
    </row>
    <row r="515" spans="14:22" ht="12.75">
      <c r="N515" s="4"/>
      <c r="O515" s="4"/>
      <c r="P515" s="4"/>
      <c r="Q515" s="4"/>
      <c r="R515" s="4"/>
      <c r="S515" s="4"/>
      <c r="T515" s="4"/>
      <c r="U515" s="4"/>
      <c r="V515" s="4"/>
    </row>
    <row r="516" spans="14:22" ht="12.75">
      <c r="N516" s="4"/>
      <c r="O516" s="4"/>
      <c r="P516" s="4"/>
      <c r="Q516" s="4"/>
      <c r="R516" s="4"/>
      <c r="S516" s="4"/>
      <c r="T516" s="4"/>
      <c r="U516" s="4"/>
      <c r="V516" s="4"/>
    </row>
    <row r="517" spans="14:22" ht="12.75">
      <c r="N517" s="4"/>
      <c r="O517" s="4"/>
      <c r="P517" s="4"/>
      <c r="Q517" s="4"/>
      <c r="R517" s="4"/>
      <c r="S517" s="4"/>
      <c r="T517" s="4"/>
      <c r="U517" s="4"/>
      <c r="V517" s="4"/>
    </row>
    <row r="518" spans="14:22" ht="12.75">
      <c r="N518" s="4"/>
      <c r="O518" s="4"/>
      <c r="P518" s="4"/>
      <c r="Q518" s="4"/>
      <c r="R518" s="4"/>
      <c r="S518" s="4"/>
      <c r="T518" s="4"/>
      <c r="U518" s="4"/>
      <c r="V518" s="4"/>
    </row>
    <row r="519" spans="14:22" ht="12.75">
      <c r="N519" s="4"/>
      <c r="O519" s="4"/>
      <c r="P519" s="4"/>
      <c r="Q519" s="4"/>
      <c r="R519" s="4"/>
      <c r="S519" s="4"/>
      <c r="T519" s="4"/>
      <c r="U519" s="4"/>
      <c r="V519" s="4"/>
    </row>
    <row r="520" spans="14:22" ht="12.75">
      <c r="N520" s="4"/>
      <c r="O520" s="4"/>
      <c r="P520" s="4"/>
      <c r="Q520" s="4"/>
      <c r="R520" s="4"/>
      <c r="S520" s="4"/>
      <c r="T520" s="4"/>
      <c r="U520" s="4"/>
      <c r="V520" s="4"/>
    </row>
    <row r="521" spans="14:22" ht="12.75">
      <c r="N521" s="4"/>
      <c r="O521" s="4"/>
      <c r="P521" s="4"/>
      <c r="Q521" s="4"/>
      <c r="R521" s="4"/>
      <c r="S521" s="4"/>
      <c r="T521" s="4"/>
      <c r="U521" s="4"/>
      <c r="V521" s="4"/>
    </row>
    <row r="522" spans="14:22" ht="12.75">
      <c r="N522" s="4"/>
      <c r="O522" s="4"/>
      <c r="P522" s="4"/>
      <c r="Q522" s="4"/>
      <c r="R522" s="4"/>
      <c r="S522" s="4"/>
      <c r="T522" s="4"/>
      <c r="U522" s="4"/>
      <c r="V522" s="4"/>
    </row>
    <row r="523" spans="14:22" ht="12.75">
      <c r="N523" s="4"/>
      <c r="O523" s="4"/>
      <c r="P523" s="4"/>
      <c r="Q523" s="4"/>
      <c r="R523" s="4"/>
      <c r="S523" s="4"/>
      <c r="T523" s="4"/>
      <c r="U523" s="4"/>
      <c r="V523" s="4"/>
    </row>
    <row r="524" spans="14:22" ht="12.75">
      <c r="N524" s="4"/>
      <c r="O524" s="4"/>
      <c r="P524" s="4"/>
      <c r="Q524" s="4"/>
      <c r="R524" s="4"/>
      <c r="S524" s="4"/>
      <c r="T524" s="4"/>
      <c r="U524" s="4"/>
      <c r="V524" s="4"/>
    </row>
    <row r="525" spans="14:22" ht="12.75">
      <c r="N525" s="4"/>
      <c r="O525" s="4"/>
      <c r="P525" s="4"/>
      <c r="Q525" s="4"/>
      <c r="R525" s="4"/>
      <c r="S525" s="4"/>
      <c r="T525" s="4"/>
      <c r="U525" s="4"/>
      <c r="V525" s="4"/>
    </row>
    <row r="526" spans="14:22" ht="12.75">
      <c r="N526" s="4"/>
      <c r="O526" s="4"/>
      <c r="P526" s="4"/>
      <c r="Q526" s="4"/>
      <c r="R526" s="4"/>
      <c r="S526" s="4"/>
      <c r="T526" s="4"/>
      <c r="U526" s="4"/>
      <c r="V526" s="4"/>
    </row>
    <row r="527" spans="14:22" ht="12.75">
      <c r="N527" s="4"/>
      <c r="O527" s="4"/>
      <c r="P527" s="4"/>
      <c r="Q527" s="4"/>
      <c r="R527" s="4"/>
      <c r="S527" s="4"/>
      <c r="T527" s="4"/>
      <c r="U527" s="4"/>
      <c r="V527" s="4"/>
    </row>
    <row r="528" spans="14:22" ht="12.75">
      <c r="N528" s="4"/>
      <c r="O528" s="4"/>
      <c r="P528" s="4"/>
      <c r="Q528" s="4"/>
      <c r="R528" s="4"/>
      <c r="S528" s="4"/>
      <c r="T528" s="4"/>
      <c r="U528" s="4"/>
      <c r="V528" s="4"/>
    </row>
    <row r="529" spans="14:22" ht="12.75">
      <c r="N529" s="4"/>
      <c r="O529" s="4"/>
      <c r="P529" s="4"/>
      <c r="Q529" s="4"/>
      <c r="R529" s="4"/>
      <c r="S529" s="4"/>
      <c r="T529" s="4"/>
      <c r="U529" s="4"/>
      <c r="V529" s="4"/>
    </row>
    <row r="530" spans="14:22" ht="12.75">
      <c r="N530" s="4"/>
      <c r="O530" s="4"/>
      <c r="P530" s="4"/>
      <c r="Q530" s="4"/>
      <c r="R530" s="4"/>
      <c r="S530" s="4"/>
      <c r="T530" s="4"/>
      <c r="U530" s="4"/>
      <c r="V530" s="4"/>
    </row>
    <row r="531" spans="14:22" ht="12.75">
      <c r="N531" s="4"/>
      <c r="O531" s="4"/>
      <c r="P531" s="4"/>
      <c r="Q531" s="4"/>
      <c r="R531" s="4"/>
      <c r="S531" s="4"/>
      <c r="T531" s="4"/>
      <c r="U531" s="4"/>
      <c r="V531" s="4"/>
    </row>
    <row r="532" spans="14:22" ht="12.75">
      <c r="N532" s="4"/>
      <c r="O532" s="4"/>
      <c r="P532" s="4"/>
      <c r="Q532" s="4"/>
      <c r="R532" s="4"/>
      <c r="S532" s="4"/>
      <c r="T532" s="4"/>
      <c r="U532" s="4"/>
      <c r="V532" s="4"/>
    </row>
    <row r="533" spans="14:22" ht="12.75">
      <c r="N533" s="4"/>
      <c r="O533" s="4"/>
      <c r="P533" s="4"/>
      <c r="Q533" s="4"/>
      <c r="R533" s="4"/>
      <c r="S533" s="4"/>
      <c r="T533" s="4"/>
      <c r="U533" s="4"/>
      <c r="V533" s="4"/>
    </row>
    <row r="534" spans="14:22" ht="12.75">
      <c r="N534" s="4"/>
      <c r="O534" s="4"/>
      <c r="P534" s="4"/>
      <c r="Q534" s="4"/>
      <c r="R534" s="4"/>
      <c r="S534" s="4"/>
      <c r="T534" s="4"/>
      <c r="U534" s="4"/>
      <c r="V534" s="4"/>
    </row>
    <row r="535" spans="14:22" ht="12.75">
      <c r="N535" s="4"/>
      <c r="O535" s="4"/>
      <c r="P535" s="4"/>
      <c r="Q535" s="4"/>
      <c r="R535" s="4"/>
      <c r="S535" s="4"/>
      <c r="T535" s="4"/>
      <c r="U535" s="4"/>
      <c r="V535" s="4"/>
    </row>
    <row r="536" spans="14:22" ht="12.75">
      <c r="N536" s="4"/>
      <c r="O536" s="4"/>
      <c r="P536" s="4"/>
      <c r="Q536" s="4"/>
      <c r="R536" s="4"/>
      <c r="S536" s="4"/>
      <c r="T536" s="4"/>
      <c r="U536" s="4"/>
      <c r="V536" s="4"/>
    </row>
    <row r="537" spans="14:22" ht="12.75">
      <c r="N537" s="4"/>
      <c r="O537" s="4"/>
      <c r="P537" s="4"/>
      <c r="Q537" s="4"/>
      <c r="R537" s="4"/>
      <c r="S537" s="4"/>
      <c r="T537" s="4"/>
      <c r="U537" s="4"/>
      <c r="V537" s="4"/>
    </row>
    <row r="538" spans="14:22" ht="12.75">
      <c r="N538" s="4"/>
      <c r="O538" s="4"/>
      <c r="P538" s="4"/>
      <c r="Q538" s="4"/>
      <c r="R538" s="4"/>
      <c r="S538" s="4"/>
      <c r="T538" s="4"/>
      <c r="U538" s="4"/>
      <c r="V538" s="4"/>
    </row>
    <row r="539" spans="14:22" ht="12.75">
      <c r="N539" s="4"/>
      <c r="O539" s="4"/>
      <c r="P539" s="4"/>
      <c r="Q539" s="4"/>
      <c r="R539" s="4"/>
      <c r="S539" s="4"/>
      <c r="T539" s="4"/>
      <c r="U539" s="4"/>
      <c r="V539" s="4"/>
    </row>
    <row r="540" spans="14:22" ht="12.75">
      <c r="N540" s="4"/>
      <c r="O540" s="4"/>
      <c r="P540" s="4"/>
      <c r="Q540" s="4"/>
      <c r="R540" s="4"/>
      <c r="S540" s="4"/>
      <c r="T540" s="4"/>
      <c r="U540" s="4"/>
      <c r="V540" s="4"/>
    </row>
    <row r="541" spans="14:22" ht="12.75">
      <c r="N541" s="4"/>
      <c r="O541" s="4"/>
      <c r="P541" s="4"/>
      <c r="Q541" s="4"/>
      <c r="R541" s="4"/>
      <c r="S541" s="4"/>
      <c r="T541" s="4"/>
      <c r="U541" s="4"/>
      <c r="V541" s="4"/>
    </row>
    <row r="542" spans="14:22" ht="12.75">
      <c r="N542" s="4"/>
      <c r="O542" s="4"/>
      <c r="P542" s="4"/>
      <c r="Q542" s="4"/>
      <c r="R542" s="4"/>
      <c r="S542" s="4"/>
      <c r="T542" s="4"/>
      <c r="U542" s="4"/>
      <c r="V542" s="4"/>
    </row>
    <row r="543" spans="14:22" ht="12.75">
      <c r="N543" s="4"/>
      <c r="O543" s="4"/>
      <c r="P543" s="4"/>
      <c r="Q543" s="4"/>
      <c r="R543" s="4"/>
      <c r="S543" s="4"/>
      <c r="T543" s="4"/>
      <c r="U543" s="4"/>
      <c r="V543" s="4"/>
    </row>
    <row r="544" spans="14:22" ht="12.75">
      <c r="N544" s="4"/>
      <c r="O544" s="4"/>
      <c r="P544" s="4"/>
      <c r="Q544" s="4"/>
      <c r="R544" s="4"/>
      <c r="S544" s="4"/>
      <c r="T544" s="4"/>
      <c r="U544" s="4"/>
      <c r="V544" s="4"/>
    </row>
    <row r="545" spans="14:22" ht="12.75">
      <c r="N545" s="4"/>
      <c r="O545" s="4"/>
      <c r="P545" s="4"/>
      <c r="Q545" s="4"/>
      <c r="R545" s="4"/>
      <c r="S545" s="4"/>
      <c r="T545" s="4"/>
      <c r="U545" s="4"/>
      <c r="V545" s="4"/>
    </row>
    <row r="546" spans="14:22" ht="12.75">
      <c r="N546" s="4"/>
      <c r="O546" s="4"/>
      <c r="P546" s="4"/>
      <c r="Q546" s="4"/>
      <c r="R546" s="4"/>
      <c r="S546" s="4"/>
      <c r="T546" s="4"/>
      <c r="U546" s="4"/>
      <c r="V546" s="4"/>
    </row>
    <row r="547" spans="14:22" ht="12.75">
      <c r="N547" s="4"/>
      <c r="O547" s="4"/>
      <c r="P547" s="4"/>
      <c r="Q547" s="4"/>
      <c r="R547" s="4"/>
      <c r="S547" s="4"/>
      <c r="T547" s="4"/>
      <c r="U547" s="4"/>
      <c r="V547" s="4"/>
    </row>
    <row r="548" spans="14:22" ht="12.75">
      <c r="N548" s="4"/>
      <c r="O548" s="4"/>
      <c r="P548" s="4"/>
      <c r="Q548" s="4"/>
      <c r="R548" s="4"/>
      <c r="S548" s="4"/>
      <c r="T548" s="4"/>
      <c r="U548" s="4"/>
      <c r="V548" s="4"/>
    </row>
    <row r="549" spans="14:22" ht="12.75">
      <c r="N549" s="4"/>
      <c r="O549" s="4"/>
      <c r="P549" s="4"/>
      <c r="Q549" s="4"/>
      <c r="R549" s="4"/>
      <c r="S549" s="4"/>
      <c r="T549" s="4"/>
      <c r="U549" s="4"/>
      <c r="V549" s="4"/>
    </row>
    <row r="550" spans="14:22" ht="12.75">
      <c r="N550" s="4"/>
      <c r="O550" s="4"/>
      <c r="P550" s="4"/>
      <c r="Q550" s="4"/>
      <c r="R550" s="4"/>
      <c r="S550" s="4"/>
      <c r="T550" s="4"/>
      <c r="U550" s="4"/>
      <c r="V550" s="4"/>
    </row>
    <row r="551" spans="14:22" ht="12.75">
      <c r="N551" s="4"/>
      <c r="O551" s="4"/>
      <c r="P551" s="4"/>
      <c r="Q551" s="4"/>
      <c r="R551" s="4"/>
      <c r="S551" s="4"/>
      <c r="T551" s="4"/>
      <c r="U551" s="4"/>
      <c r="V551" s="4"/>
    </row>
    <row r="552" spans="14:22" ht="12.75">
      <c r="N552" s="4"/>
      <c r="O552" s="4"/>
      <c r="P552" s="4"/>
      <c r="Q552" s="4"/>
      <c r="R552" s="4"/>
      <c r="S552" s="4"/>
      <c r="T552" s="4"/>
      <c r="U552" s="4"/>
      <c r="V552" s="4"/>
    </row>
    <row r="553" spans="14:22" ht="12.75">
      <c r="N553" s="4"/>
      <c r="O553" s="4"/>
      <c r="P553" s="4"/>
      <c r="Q553" s="4"/>
      <c r="R553" s="4"/>
      <c r="S553" s="4"/>
      <c r="T553" s="4"/>
      <c r="U553" s="4"/>
      <c r="V553" s="4"/>
    </row>
    <row r="554" spans="14:22" ht="12.75">
      <c r="N554" s="4"/>
      <c r="O554" s="4"/>
      <c r="P554" s="4"/>
      <c r="Q554" s="4"/>
      <c r="R554" s="4"/>
      <c r="S554" s="4"/>
      <c r="T554" s="4"/>
      <c r="U554" s="4"/>
      <c r="V554" s="4"/>
    </row>
    <row r="555" spans="14:22" ht="12.75">
      <c r="N555" s="4"/>
      <c r="O555" s="4"/>
      <c r="P555" s="4"/>
      <c r="Q555" s="4"/>
      <c r="R555" s="4"/>
      <c r="S555" s="4"/>
      <c r="T555" s="4"/>
      <c r="U555" s="4"/>
      <c r="V555" s="4"/>
    </row>
    <row r="556" spans="14:22" ht="12.75">
      <c r="N556" s="4"/>
      <c r="O556" s="4"/>
      <c r="P556" s="4"/>
      <c r="Q556" s="4"/>
      <c r="R556" s="4"/>
      <c r="S556" s="4"/>
      <c r="T556" s="4"/>
      <c r="U556" s="4"/>
      <c r="V556" s="4"/>
    </row>
    <row r="557" spans="14:22" ht="12.75">
      <c r="N557" s="4"/>
      <c r="O557" s="4"/>
      <c r="P557" s="4"/>
      <c r="Q557" s="4"/>
      <c r="R557" s="4"/>
      <c r="S557" s="4"/>
      <c r="T557" s="4"/>
      <c r="U557" s="4"/>
      <c r="V557" s="4"/>
    </row>
    <row r="558" spans="14:22" ht="12.75">
      <c r="N558" s="4"/>
      <c r="O558" s="4"/>
      <c r="P558" s="4"/>
      <c r="Q558" s="4"/>
      <c r="R558" s="4"/>
      <c r="S558" s="4"/>
      <c r="T558" s="4"/>
      <c r="U558" s="4"/>
      <c r="V558" s="4"/>
    </row>
    <row r="559" spans="14:22" ht="12.75">
      <c r="N559" s="4"/>
      <c r="O559" s="4"/>
      <c r="P559" s="4"/>
      <c r="Q559" s="4"/>
      <c r="R559" s="4"/>
      <c r="S559" s="4"/>
      <c r="T559" s="4"/>
      <c r="U559" s="4"/>
      <c r="V559" s="4"/>
    </row>
    <row r="560" spans="14:22" ht="12.75">
      <c r="N560" s="4"/>
      <c r="O560" s="4"/>
      <c r="P560" s="4"/>
      <c r="Q560" s="4"/>
      <c r="R560" s="4"/>
      <c r="S560" s="4"/>
      <c r="T560" s="4"/>
      <c r="U560" s="4"/>
      <c r="V560" s="4"/>
    </row>
    <row r="561" spans="14:22" ht="12.75">
      <c r="N561" s="4"/>
      <c r="O561" s="4"/>
      <c r="P561" s="4"/>
      <c r="Q561" s="4"/>
      <c r="R561" s="4"/>
      <c r="S561" s="4"/>
      <c r="T561" s="4"/>
      <c r="U561" s="4"/>
      <c r="V561" s="4"/>
    </row>
    <row r="562" spans="14:22" ht="12.75">
      <c r="N562" s="4"/>
      <c r="O562" s="4"/>
      <c r="P562" s="4"/>
      <c r="Q562" s="4"/>
      <c r="R562" s="4"/>
      <c r="S562" s="4"/>
      <c r="T562" s="4"/>
      <c r="U562" s="4"/>
      <c r="V562" s="4"/>
    </row>
    <row r="563" spans="14:22" ht="12.75">
      <c r="N563" s="4"/>
      <c r="O563" s="4"/>
      <c r="P563" s="4"/>
      <c r="Q563" s="4"/>
      <c r="R563" s="4"/>
      <c r="S563" s="4"/>
      <c r="T563" s="4"/>
      <c r="U563" s="4"/>
      <c r="V563" s="4"/>
    </row>
    <row r="564" spans="14:22" ht="12.75">
      <c r="N564" s="4"/>
      <c r="O564" s="4"/>
      <c r="P564" s="4"/>
      <c r="Q564" s="4"/>
      <c r="R564" s="4"/>
      <c r="S564" s="4"/>
      <c r="T564" s="4"/>
      <c r="U564" s="4"/>
      <c r="V564" s="4"/>
    </row>
    <row r="580" spans="15:19" ht="12.75">
      <c r="O580" s="41" t="s">
        <v>378</v>
      </c>
      <c r="P580" s="41"/>
      <c r="Q580" s="41"/>
      <c r="R580" s="41"/>
      <c r="S580" s="41"/>
    </row>
    <row r="581" spans="15:19" ht="12.75">
      <c r="O581" s="41"/>
      <c r="P581" s="41" t="s">
        <v>379</v>
      </c>
      <c r="Q581" s="41"/>
      <c r="R581" s="41"/>
      <c r="S581" s="41"/>
    </row>
    <row r="582" spans="16:22" ht="12.75">
      <c r="P582">
        <v>211</v>
      </c>
      <c r="Q582">
        <v>212</v>
      </c>
      <c r="R582">
        <v>213</v>
      </c>
      <c r="S582">
        <v>215</v>
      </c>
      <c r="T582">
        <v>216</v>
      </c>
      <c r="U582">
        <v>218</v>
      </c>
      <c r="V582" t="s">
        <v>153</v>
      </c>
    </row>
    <row r="583" spans="14:22" ht="12.75">
      <c r="N583" t="s">
        <v>390</v>
      </c>
      <c r="Q583" s="45">
        <v>3000000</v>
      </c>
      <c r="V583">
        <f aca="true" t="shared" si="6" ref="V583:V595">P583+Q583+R583+S583+T583+U583</f>
        <v>3000000</v>
      </c>
    </row>
    <row r="584" spans="14:22" ht="12.75">
      <c r="N584" t="s">
        <v>380</v>
      </c>
      <c r="V584">
        <f t="shared" si="6"/>
        <v>0</v>
      </c>
    </row>
    <row r="585" spans="14:22" ht="12.75">
      <c r="N585" t="s">
        <v>381</v>
      </c>
      <c r="V585">
        <f t="shared" si="6"/>
        <v>0</v>
      </c>
    </row>
    <row r="586" spans="14:22" ht="12.75">
      <c r="N586" t="s">
        <v>382</v>
      </c>
      <c r="V586">
        <f t="shared" si="6"/>
        <v>0</v>
      </c>
    </row>
    <row r="587" spans="14:22" ht="12.75">
      <c r="N587" t="s">
        <v>383</v>
      </c>
      <c r="V587">
        <f t="shared" si="6"/>
        <v>0</v>
      </c>
    </row>
    <row r="588" spans="14:22" ht="12.75">
      <c r="N588" t="s">
        <v>384</v>
      </c>
      <c r="V588">
        <f t="shared" si="6"/>
        <v>0</v>
      </c>
    </row>
    <row r="589" spans="14:22" ht="12.75">
      <c r="N589" t="s">
        <v>153</v>
      </c>
      <c r="P589">
        <f aca="true" t="shared" si="7" ref="P589:U589">P585+P586+P587+P588</f>
        <v>0</v>
      </c>
      <c r="Q589">
        <f t="shared" si="7"/>
        <v>0</v>
      </c>
      <c r="R589">
        <f t="shared" si="7"/>
        <v>0</v>
      </c>
      <c r="S589">
        <f t="shared" si="7"/>
        <v>0</v>
      </c>
      <c r="T589">
        <f t="shared" si="7"/>
        <v>0</v>
      </c>
      <c r="U589">
        <f t="shared" si="7"/>
        <v>0</v>
      </c>
      <c r="V589">
        <f t="shared" si="6"/>
        <v>0</v>
      </c>
    </row>
    <row r="590" spans="14:22" ht="12.75">
      <c r="N590" t="s">
        <v>385</v>
      </c>
      <c r="V590">
        <f t="shared" si="6"/>
        <v>0</v>
      </c>
    </row>
    <row r="591" spans="14:22" ht="12.75">
      <c r="N591" t="s">
        <v>386</v>
      </c>
      <c r="V591">
        <f t="shared" si="6"/>
        <v>0</v>
      </c>
    </row>
    <row r="592" spans="14:22" ht="12.75">
      <c r="N592" t="s">
        <v>387</v>
      </c>
      <c r="V592">
        <f t="shared" si="6"/>
        <v>0</v>
      </c>
    </row>
    <row r="593" spans="14:22" ht="12.75">
      <c r="N593" t="s">
        <v>388</v>
      </c>
      <c r="V593">
        <f t="shared" si="6"/>
        <v>0</v>
      </c>
    </row>
    <row r="594" spans="14:22" ht="12.75">
      <c r="N594" t="s">
        <v>389</v>
      </c>
      <c r="V594">
        <f t="shared" si="6"/>
        <v>0</v>
      </c>
    </row>
    <row r="595" spans="14:22" ht="12.75">
      <c r="N595" t="s">
        <v>153</v>
      </c>
      <c r="P595">
        <f aca="true" t="shared" si="8" ref="P595:U595">P591+P592+P593+P594</f>
        <v>0</v>
      </c>
      <c r="Q595">
        <f t="shared" si="8"/>
        <v>0</v>
      </c>
      <c r="R595">
        <f t="shared" si="8"/>
        <v>0</v>
      </c>
      <c r="S595">
        <f t="shared" si="8"/>
        <v>0</v>
      </c>
      <c r="T595">
        <f t="shared" si="8"/>
        <v>0</v>
      </c>
      <c r="U595">
        <f t="shared" si="8"/>
        <v>0</v>
      </c>
      <c r="V595">
        <f t="shared" si="6"/>
        <v>0</v>
      </c>
    </row>
    <row r="596" spans="14:22" ht="12.75">
      <c r="N596" t="s">
        <v>577</v>
      </c>
      <c r="P596">
        <f aca="true" t="shared" si="9" ref="P596:V596">P583+P589-P595</f>
        <v>0</v>
      </c>
      <c r="Q596" s="45">
        <f t="shared" si="9"/>
        <v>3000000</v>
      </c>
      <c r="R596">
        <f t="shared" si="9"/>
        <v>0</v>
      </c>
      <c r="S596">
        <f t="shared" si="9"/>
        <v>0</v>
      </c>
      <c r="T596">
        <f t="shared" si="9"/>
        <v>0</v>
      </c>
      <c r="U596">
        <f t="shared" si="9"/>
        <v>0</v>
      </c>
      <c r="V596">
        <f t="shared" si="9"/>
        <v>3000000</v>
      </c>
    </row>
    <row r="632" spans="15:19" ht="12.75">
      <c r="O632" s="41" t="s">
        <v>391</v>
      </c>
      <c r="P632" s="41"/>
      <c r="Q632" s="41"/>
      <c r="R632" s="41"/>
      <c r="S632" s="41"/>
    </row>
    <row r="633" spans="15:19" ht="12.75">
      <c r="O633" s="41"/>
      <c r="P633" s="41" t="s">
        <v>392</v>
      </c>
      <c r="Q633" s="41"/>
      <c r="R633" s="41"/>
      <c r="S633" s="41"/>
    </row>
    <row r="634" spans="16:22" ht="12.75">
      <c r="P634">
        <v>211</v>
      </c>
      <c r="Q634">
        <v>212</v>
      </c>
      <c r="R634">
        <v>213</v>
      </c>
      <c r="S634">
        <v>215</v>
      </c>
      <c r="T634">
        <v>216</v>
      </c>
      <c r="U634">
        <v>218</v>
      </c>
      <c r="V634" t="s">
        <v>153</v>
      </c>
    </row>
    <row r="635" spans="14:22" ht="12.75">
      <c r="N635" t="s">
        <v>390</v>
      </c>
      <c r="V635">
        <f aca="true" t="shared" si="10" ref="V635:V647">P635+Q635+R635+S635+T635+U635</f>
        <v>0</v>
      </c>
    </row>
    <row r="636" spans="14:22" ht="12.75">
      <c r="N636" t="s">
        <v>380</v>
      </c>
      <c r="V636">
        <f t="shared" si="10"/>
        <v>0</v>
      </c>
    </row>
    <row r="637" spans="14:22" ht="12.75">
      <c r="N637" t="s">
        <v>393</v>
      </c>
      <c r="V637">
        <f t="shared" si="10"/>
        <v>0</v>
      </c>
    </row>
    <row r="638" spans="14:22" ht="12.75">
      <c r="N638" t="s">
        <v>394</v>
      </c>
      <c r="V638">
        <f t="shared" si="10"/>
        <v>0</v>
      </c>
    </row>
    <row r="639" spans="14:22" ht="12.75">
      <c r="N639" t="s">
        <v>395</v>
      </c>
      <c r="V639">
        <f t="shared" si="10"/>
        <v>0</v>
      </c>
    </row>
    <row r="640" ht="12.75">
      <c r="V640">
        <f t="shared" si="10"/>
        <v>0</v>
      </c>
    </row>
    <row r="641" spans="14:22" ht="12.75">
      <c r="N641" t="s">
        <v>153</v>
      </c>
      <c r="P641">
        <f aca="true" t="shared" si="11" ref="P641:U641">P637+P638+P639+P640</f>
        <v>0</v>
      </c>
      <c r="Q641">
        <f t="shared" si="11"/>
        <v>0</v>
      </c>
      <c r="R641">
        <f t="shared" si="11"/>
        <v>0</v>
      </c>
      <c r="S641">
        <f t="shared" si="11"/>
        <v>0</v>
      </c>
      <c r="T641">
        <f t="shared" si="11"/>
        <v>0</v>
      </c>
      <c r="U641">
        <f t="shared" si="11"/>
        <v>0</v>
      </c>
      <c r="V641">
        <f t="shared" si="10"/>
        <v>0</v>
      </c>
    </row>
    <row r="642" spans="14:22" ht="12.75">
      <c r="N642" t="s">
        <v>385</v>
      </c>
      <c r="V642">
        <f t="shared" si="10"/>
        <v>0</v>
      </c>
    </row>
    <row r="643" spans="14:22" ht="12.75">
      <c r="N643" t="s">
        <v>396</v>
      </c>
      <c r="V643">
        <f t="shared" si="10"/>
        <v>0</v>
      </c>
    </row>
    <row r="644" spans="14:22" ht="12.75">
      <c r="N644" t="s">
        <v>397</v>
      </c>
      <c r="V644">
        <f t="shared" si="10"/>
        <v>0</v>
      </c>
    </row>
    <row r="645" spans="14:22" ht="12.75">
      <c r="N645" t="s">
        <v>398</v>
      </c>
      <c r="V645">
        <f t="shared" si="10"/>
        <v>0</v>
      </c>
    </row>
    <row r="646" spans="14:22" ht="12.75">
      <c r="N646" t="s">
        <v>399</v>
      </c>
      <c r="V646">
        <f t="shared" si="10"/>
        <v>0</v>
      </c>
    </row>
    <row r="647" spans="14:22" ht="12.75">
      <c r="N647" t="s">
        <v>153</v>
      </c>
      <c r="P647">
        <f aca="true" t="shared" si="12" ref="P647:U647">P643+P644+P645+P646</f>
        <v>0</v>
      </c>
      <c r="Q647">
        <f t="shared" si="12"/>
        <v>0</v>
      </c>
      <c r="R647">
        <f t="shared" si="12"/>
        <v>0</v>
      </c>
      <c r="S647">
        <f t="shared" si="12"/>
        <v>0</v>
      </c>
      <c r="T647">
        <f t="shared" si="12"/>
        <v>0</v>
      </c>
      <c r="U647">
        <f t="shared" si="12"/>
        <v>0</v>
      </c>
      <c r="V647">
        <f t="shared" si="10"/>
        <v>0</v>
      </c>
    </row>
    <row r="648" spans="14:22" ht="12.75">
      <c r="N648" t="s">
        <v>577</v>
      </c>
      <c r="P648">
        <f aca="true" t="shared" si="13" ref="P648:V648">P635+P641-P647</f>
        <v>0</v>
      </c>
      <c r="Q648">
        <f t="shared" si="13"/>
        <v>0</v>
      </c>
      <c r="R648">
        <f t="shared" si="13"/>
        <v>0</v>
      </c>
      <c r="S648">
        <f t="shared" si="13"/>
        <v>0</v>
      </c>
      <c r="T648">
        <f t="shared" si="13"/>
        <v>0</v>
      </c>
      <c r="U648">
        <f t="shared" si="13"/>
        <v>0</v>
      </c>
      <c r="V648">
        <f t="shared" si="13"/>
        <v>0</v>
      </c>
    </row>
    <row r="651" ht="12.75">
      <c r="N651" t="s">
        <v>400</v>
      </c>
    </row>
    <row r="652" ht="12.75">
      <c r="N652" t="s">
        <v>401</v>
      </c>
    </row>
    <row r="653" ht="12.75">
      <c r="N653" t="s">
        <v>402</v>
      </c>
    </row>
    <row r="684" spans="14:16" ht="12.75">
      <c r="N684" s="41"/>
      <c r="O684" s="41" t="s">
        <v>403</v>
      </c>
      <c r="P684" s="41"/>
    </row>
    <row r="685" ht="12.75">
      <c r="P685" t="s">
        <v>404</v>
      </c>
    </row>
    <row r="686" ht="12.75">
      <c r="P686" t="s">
        <v>405</v>
      </c>
    </row>
    <row r="687" ht="12.75">
      <c r="P687" t="s">
        <v>406</v>
      </c>
    </row>
    <row r="688" ht="12.75">
      <c r="P688" t="s">
        <v>578</v>
      </c>
    </row>
    <row r="703" ht="12.75">
      <c r="O703" s="47"/>
    </row>
    <row r="738" ht="12.75">
      <c r="O738" s="41" t="s">
        <v>407</v>
      </c>
    </row>
    <row r="739" ht="12.75">
      <c r="P739" t="s">
        <v>408</v>
      </c>
    </row>
    <row r="740" ht="12.75">
      <c r="R740" t="s">
        <v>409</v>
      </c>
    </row>
    <row r="741" spans="16:21" ht="12.75">
      <c r="P741" t="s">
        <v>151</v>
      </c>
      <c r="Q741" t="s">
        <v>410</v>
      </c>
      <c r="R741" t="s">
        <v>153</v>
      </c>
      <c r="S741" t="s">
        <v>477</v>
      </c>
      <c r="T741" t="s">
        <v>411</v>
      </c>
      <c r="U741" t="s">
        <v>153</v>
      </c>
    </row>
    <row r="742" ht="12.75">
      <c r="Q742">
        <v>2008</v>
      </c>
    </row>
    <row r="743" spans="14:16" ht="12.75">
      <c r="N743" t="s">
        <v>412</v>
      </c>
      <c r="P743">
        <v>700280</v>
      </c>
    </row>
    <row r="744" ht="12.75">
      <c r="N744" t="s">
        <v>413</v>
      </c>
    </row>
    <row r="745" spans="14:20" ht="12.75">
      <c r="N745" t="s">
        <v>414</v>
      </c>
      <c r="P745">
        <v>475139</v>
      </c>
      <c r="T745">
        <f>P745+651856</f>
        <v>1126995</v>
      </c>
    </row>
    <row r="746" ht="12.75">
      <c r="N746" t="s">
        <v>415</v>
      </c>
    </row>
    <row r="747" spans="14:20" ht="12.75">
      <c r="N747" t="s">
        <v>416</v>
      </c>
      <c r="P747">
        <v>174482</v>
      </c>
      <c r="T747">
        <v>174482</v>
      </c>
    </row>
    <row r="748" ht="12.75">
      <c r="N748" t="s">
        <v>417</v>
      </c>
    </row>
    <row r="749" ht="12.75">
      <c r="N749" t="s">
        <v>418</v>
      </c>
    </row>
    <row r="750" ht="12.75">
      <c r="N750" t="s">
        <v>419</v>
      </c>
    </row>
    <row r="751" spans="14:17" ht="12.75">
      <c r="N751" t="s">
        <v>143</v>
      </c>
      <c r="P751">
        <f>P743+P745+P747</f>
        <v>1349901</v>
      </c>
      <c r="Q751" t="s">
        <v>420</v>
      </c>
    </row>
    <row r="752" spans="18:22" ht="12.75">
      <c r="R752" t="s">
        <v>151</v>
      </c>
      <c r="S752" t="s">
        <v>421</v>
      </c>
      <c r="T752" t="s">
        <v>153</v>
      </c>
      <c r="U752" t="s">
        <v>151</v>
      </c>
      <c r="V752" t="s">
        <v>421</v>
      </c>
    </row>
    <row r="753" ht="12.75">
      <c r="N753">
        <v>4011</v>
      </c>
    </row>
    <row r="754" spans="14:21" ht="12.75">
      <c r="N754" t="s">
        <v>422</v>
      </c>
      <c r="R754">
        <v>0</v>
      </c>
      <c r="U754">
        <v>700280</v>
      </c>
    </row>
    <row r="758" ht="12.75">
      <c r="N758" t="s">
        <v>423</v>
      </c>
    </row>
    <row r="759" ht="12.75">
      <c r="O759">
        <v>4012</v>
      </c>
    </row>
    <row r="763" ht="12.75">
      <c r="N763" t="s">
        <v>424</v>
      </c>
    </row>
    <row r="764" ht="12.75">
      <c r="Q764" t="s">
        <v>425</v>
      </c>
    </row>
    <row r="765" spans="18:22" ht="12.75">
      <c r="R765" t="s">
        <v>151</v>
      </c>
      <c r="S765" t="s">
        <v>421</v>
      </c>
      <c r="T765" t="s">
        <v>153</v>
      </c>
      <c r="U765" t="s">
        <v>152</v>
      </c>
      <c r="V765" t="s">
        <v>421</v>
      </c>
    </row>
    <row r="766" spans="14:15" ht="12.75">
      <c r="N766">
        <v>421</v>
      </c>
      <c r="O766" t="s">
        <v>426</v>
      </c>
    </row>
    <row r="767" spans="15:21" ht="12.75">
      <c r="O767" t="s">
        <v>427</v>
      </c>
      <c r="R767">
        <v>475139</v>
      </c>
      <c r="U767">
        <v>121100</v>
      </c>
    </row>
    <row r="790" ht="12.75">
      <c r="O790" t="s">
        <v>154</v>
      </c>
    </row>
    <row r="791" ht="12.75">
      <c r="O791" t="s">
        <v>155</v>
      </c>
    </row>
    <row r="792" spans="16:20" ht="12.75">
      <c r="P792" t="s">
        <v>477</v>
      </c>
      <c r="Q792" t="s">
        <v>421</v>
      </c>
      <c r="R792" t="s">
        <v>153</v>
      </c>
      <c r="S792" t="s">
        <v>151</v>
      </c>
      <c r="T792" t="s">
        <v>421</v>
      </c>
    </row>
    <row r="793" spans="14:19" ht="12.75">
      <c r="N793" t="s">
        <v>156</v>
      </c>
      <c r="P793">
        <v>22043</v>
      </c>
      <c r="S793">
        <v>22043</v>
      </c>
    </row>
    <row r="794" ht="12.75">
      <c r="N794" t="s">
        <v>157</v>
      </c>
    </row>
    <row r="795" ht="12.75">
      <c r="N795" t="s">
        <v>158</v>
      </c>
    </row>
    <row r="796" spans="14:19" ht="12.75">
      <c r="N796" t="s">
        <v>159</v>
      </c>
      <c r="P796">
        <v>5800</v>
      </c>
      <c r="S796">
        <v>5700</v>
      </c>
    </row>
    <row r="797" ht="12.75">
      <c r="N797" t="s">
        <v>160</v>
      </c>
    </row>
    <row r="798" ht="12.75">
      <c r="N798" t="s">
        <v>161</v>
      </c>
    </row>
    <row r="799" spans="14:19" ht="12.75">
      <c r="N799" t="s">
        <v>162</v>
      </c>
      <c r="P799" s="47">
        <v>126255</v>
      </c>
      <c r="S799">
        <v>146679</v>
      </c>
    </row>
    <row r="800" ht="12.75">
      <c r="N800" t="s">
        <v>163</v>
      </c>
    </row>
    <row r="801" ht="12.75">
      <c r="N801" t="s">
        <v>164</v>
      </c>
    </row>
    <row r="802" spans="14:16" ht="12.75">
      <c r="N802" t="s">
        <v>165</v>
      </c>
      <c r="P802">
        <v>12000</v>
      </c>
    </row>
    <row r="803" ht="12.75">
      <c r="O803" t="s">
        <v>166</v>
      </c>
    </row>
    <row r="804" spans="16:20" ht="12.75">
      <c r="P804" t="s">
        <v>151</v>
      </c>
      <c r="Q804" t="s">
        <v>421</v>
      </c>
      <c r="R804" t="s">
        <v>153</v>
      </c>
      <c r="S804" t="s">
        <v>152</v>
      </c>
      <c r="T804" t="s">
        <v>421</v>
      </c>
    </row>
    <row r="805" ht="12.75">
      <c r="N805" t="s">
        <v>167</v>
      </c>
    </row>
    <row r="806" spans="14:19" ht="12.75">
      <c r="N806" t="s">
        <v>168</v>
      </c>
      <c r="P806">
        <v>5862403</v>
      </c>
      <c r="S806">
        <v>5862403</v>
      </c>
    </row>
    <row r="807" ht="12.75">
      <c r="N807" t="s">
        <v>169</v>
      </c>
    </row>
    <row r="808" ht="12.75">
      <c r="N808" t="s">
        <v>170</v>
      </c>
    </row>
    <row r="809" ht="12.75">
      <c r="N809" t="s">
        <v>171</v>
      </c>
    </row>
    <row r="810" ht="12.75">
      <c r="N810" t="s">
        <v>172</v>
      </c>
    </row>
    <row r="811" ht="12.75">
      <c r="N811" t="s">
        <v>173</v>
      </c>
    </row>
    <row r="812" ht="12.75">
      <c r="N812" t="s">
        <v>174</v>
      </c>
    </row>
    <row r="836" spans="14:19" ht="12.75">
      <c r="N836" s="41" t="s">
        <v>490</v>
      </c>
      <c r="O836" s="41"/>
      <c r="P836" s="41"/>
      <c r="Q836" s="41"/>
      <c r="R836" s="41"/>
      <c r="S836" s="41"/>
    </row>
    <row r="838" spans="14:21" ht="12.75">
      <c r="N838" s="3" t="s">
        <v>428</v>
      </c>
      <c r="O838" s="3" t="s">
        <v>479</v>
      </c>
      <c r="P838" s="3" t="s">
        <v>429</v>
      </c>
      <c r="Q838" s="3" t="s">
        <v>430</v>
      </c>
      <c r="R838" s="3" t="s">
        <v>431</v>
      </c>
      <c r="S838" s="3" t="s">
        <v>432</v>
      </c>
      <c r="T838" s="3" t="s">
        <v>360</v>
      </c>
      <c r="U838" s="3" t="s">
        <v>153</v>
      </c>
    </row>
    <row r="839" spans="14:21" ht="12.75">
      <c r="N839" s="9"/>
      <c r="O839" s="9"/>
      <c r="P839" s="9"/>
      <c r="Q839" s="9"/>
      <c r="R839" s="9"/>
      <c r="S839" s="9" t="s">
        <v>433</v>
      </c>
      <c r="T839" s="9"/>
      <c r="U839" s="9"/>
    </row>
    <row r="840" spans="14:21" ht="12.75">
      <c r="N840" s="1">
        <v>1</v>
      </c>
      <c r="O840" s="1" t="s">
        <v>478</v>
      </c>
      <c r="P840" s="1" t="s">
        <v>480</v>
      </c>
      <c r="Q840" s="1">
        <v>927</v>
      </c>
      <c r="R840" s="1" t="s">
        <v>481</v>
      </c>
      <c r="S840" s="48">
        <v>28000</v>
      </c>
      <c r="T840" s="48">
        <f>S840*0.2</f>
        <v>5600</v>
      </c>
      <c r="U840" s="48">
        <f>S840+T840</f>
        <v>33600</v>
      </c>
    </row>
    <row r="841" spans="14:21" ht="12.75">
      <c r="N841" s="1">
        <v>2</v>
      </c>
      <c r="O841" s="1" t="s">
        <v>478</v>
      </c>
      <c r="P841" s="1" t="s">
        <v>480</v>
      </c>
      <c r="Q841" s="1">
        <v>928</v>
      </c>
      <c r="R841" s="1" t="s">
        <v>481</v>
      </c>
      <c r="S841" s="48">
        <v>27500</v>
      </c>
      <c r="T841" s="48">
        <f aca="true" t="shared" si="14" ref="T841:T870">S841*0.2</f>
        <v>5500</v>
      </c>
      <c r="U841" s="48">
        <f aca="true" t="shared" si="15" ref="U841:U870">S841+T841</f>
        <v>33000</v>
      </c>
    </row>
    <row r="842" spans="14:21" ht="12.75">
      <c r="N842" s="1">
        <v>3</v>
      </c>
      <c r="O842" s="1" t="s">
        <v>478</v>
      </c>
      <c r="P842" s="1" t="s">
        <v>480</v>
      </c>
      <c r="Q842" s="1">
        <v>929</v>
      </c>
      <c r="R842" s="1" t="s">
        <v>481</v>
      </c>
      <c r="S842" s="48">
        <v>11630</v>
      </c>
      <c r="T842" s="48">
        <f t="shared" si="14"/>
        <v>2326</v>
      </c>
      <c r="U842" s="48">
        <f t="shared" si="15"/>
        <v>13956</v>
      </c>
    </row>
    <row r="843" spans="14:21" ht="12.75">
      <c r="N843" s="1">
        <v>4</v>
      </c>
      <c r="O843" s="1" t="s">
        <v>478</v>
      </c>
      <c r="P843" s="1" t="s">
        <v>480</v>
      </c>
      <c r="Q843" s="1">
        <v>930</v>
      </c>
      <c r="R843" s="1" t="s">
        <v>481</v>
      </c>
      <c r="S843" s="48">
        <v>25320</v>
      </c>
      <c r="T843" s="48">
        <f t="shared" si="14"/>
        <v>5064</v>
      </c>
      <c r="U843" s="48">
        <f t="shared" si="15"/>
        <v>30384</v>
      </c>
    </row>
    <row r="844" spans="14:21" ht="12.75">
      <c r="N844" s="1">
        <v>5</v>
      </c>
      <c r="O844" s="1" t="s">
        <v>478</v>
      </c>
      <c r="P844" s="1" t="s">
        <v>480</v>
      </c>
      <c r="Q844" s="1">
        <v>931</v>
      </c>
      <c r="R844" s="1" t="s">
        <v>481</v>
      </c>
      <c r="S844" s="48">
        <v>17680</v>
      </c>
      <c r="T844" s="48">
        <f t="shared" si="14"/>
        <v>3536</v>
      </c>
      <c r="U844" s="48">
        <f t="shared" si="15"/>
        <v>21216</v>
      </c>
    </row>
    <row r="845" spans="14:21" ht="12.75">
      <c r="N845" s="1">
        <v>6</v>
      </c>
      <c r="O845" s="1" t="s">
        <v>482</v>
      </c>
      <c r="P845" s="25" t="s">
        <v>483</v>
      </c>
      <c r="Q845" s="1">
        <v>933</v>
      </c>
      <c r="R845" s="1" t="s">
        <v>484</v>
      </c>
      <c r="S845" s="48">
        <v>17520</v>
      </c>
      <c r="T845" s="48">
        <f t="shared" si="14"/>
        <v>3504</v>
      </c>
      <c r="U845" s="48">
        <f t="shared" si="15"/>
        <v>21024</v>
      </c>
    </row>
    <row r="846" spans="14:21" ht="12.75">
      <c r="N846" s="1">
        <v>7</v>
      </c>
      <c r="O846" s="1" t="s">
        <v>482</v>
      </c>
      <c r="P846" s="25" t="s">
        <v>483</v>
      </c>
      <c r="Q846" s="1">
        <v>934</v>
      </c>
      <c r="R846" s="1" t="s">
        <v>485</v>
      </c>
      <c r="S846" s="48">
        <v>37490</v>
      </c>
      <c r="T846" s="48">
        <f t="shared" si="14"/>
        <v>7498</v>
      </c>
      <c r="U846" s="48">
        <f t="shared" si="15"/>
        <v>44988</v>
      </c>
    </row>
    <row r="847" spans="14:21" ht="12.75">
      <c r="N847" s="1">
        <v>8</v>
      </c>
      <c r="O847" s="1" t="s">
        <v>482</v>
      </c>
      <c r="P847" s="25" t="s">
        <v>483</v>
      </c>
      <c r="Q847" s="1">
        <v>935</v>
      </c>
      <c r="R847" s="1" t="s">
        <v>486</v>
      </c>
      <c r="S847" s="48">
        <v>17580</v>
      </c>
      <c r="T847" s="48">
        <f t="shared" si="14"/>
        <v>3516</v>
      </c>
      <c r="U847" s="48">
        <f t="shared" si="15"/>
        <v>21096</v>
      </c>
    </row>
    <row r="848" spans="14:21" ht="12.75">
      <c r="N848" s="1">
        <v>9</v>
      </c>
      <c r="O848" s="1" t="s">
        <v>482</v>
      </c>
      <c r="P848" s="25" t="s">
        <v>483</v>
      </c>
      <c r="Q848" s="1">
        <v>936</v>
      </c>
      <c r="R848" s="1" t="s">
        <v>487</v>
      </c>
      <c r="S848" s="48">
        <v>24310</v>
      </c>
      <c r="T848" s="48">
        <f t="shared" si="14"/>
        <v>4862</v>
      </c>
      <c r="U848" s="48">
        <f t="shared" si="15"/>
        <v>29172</v>
      </c>
    </row>
    <row r="849" spans="14:21" ht="12.75">
      <c r="N849" s="1">
        <v>10</v>
      </c>
      <c r="O849" s="1" t="s">
        <v>482</v>
      </c>
      <c r="P849" s="25" t="s">
        <v>483</v>
      </c>
      <c r="Q849" s="1">
        <v>937</v>
      </c>
      <c r="R849" s="1" t="s">
        <v>488</v>
      </c>
      <c r="S849" s="48">
        <v>31280</v>
      </c>
      <c r="T849" s="48">
        <f t="shared" si="14"/>
        <v>6256</v>
      </c>
      <c r="U849" s="48">
        <f t="shared" si="15"/>
        <v>37536</v>
      </c>
    </row>
    <row r="850" spans="14:21" ht="12.75">
      <c r="N850" s="1">
        <v>11</v>
      </c>
      <c r="O850" s="1" t="s">
        <v>482</v>
      </c>
      <c r="P850" s="25" t="s">
        <v>483</v>
      </c>
      <c r="Q850" s="1">
        <v>938</v>
      </c>
      <c r="R850" s="1" t="s">
        <v>489</v>
      </c>
      <c r="S850" s="48">
        <v>11120</v>
      </c>
      <c r="T850" s="48">
        <f t="shared" si="14"/>
        <v>2224</v>
      </c>
      <c r="U850" s="48">
        <f t="shared" si="15"/>
        <v>13344</v>
      </c>
    </row>
    <row r="851" spans="14:21" ht="12.75">
      <c r="N851" s="1">
        <v>12</v>
      </c>
      <c r="O851" s="1" t="s">
        <v>491</v>
      </c>
      <c r="P851" s="1" t="s">
        <v>492</v>
      </c>
      <c r="Q851" s="1">
        <v>939</v>
      </c>
      <c r="R851" s="1" t="s">
        <v>493</v>
      </c>
      <c r="S851" s="48">
        <v>15200</v>
      </c>
      <c r="T851" s="48">
        <f t="shared" si="14"/>
        <v>3040</v>
      </c>
      <c r="U851" s="48">
        <f t="shared" si="15"/>
        <v>18240</v>
      </c>
    </row>
    <row r="852" spans="14:21" ht="12.75">
      <c r="N852" s="1">
        <v>13</v>
      </c>
      <c r="O852" s="1" t="s">
        <v>491</v>
      </c>
      <c r="P852" s="1" t="s">
        <v>492</v>
      </c>
      <c r="Q852" s="1">
        <v>940</v>
      </c>
      <c r="R852" s="1" t="s">
        <v>493</v>
      </c>
      <c r="S852" s="48">
        <v>44780</v>
      </c>
      <c r="T852" s="48">
        <f t="shared" si="14"/>
        <v>8956</v>
      </c>
      <c r="U852" s="48">
        <f t="shared" si="15"/>
        <v>53736</v>
      </c>
    </row>
    <row r="853" spans="14:21" ht="12.75">
      <c r="N853" s="1">
        <v>14</v>
      </c>
      <c r="O853" s="1" t="s">
        <v>491</v>
      </c>
      <c r="P853" s="1" t="s">
        <v>492</v>
      </c>
      <c r="Q853" s="1">
        <v>941</v>
      </c>
      <c r="R853" s="1" t="s">
        <v>493</v>
      </c>
      <c r="S853" s="48">
        <v>23400</v>
      </c>
      <c r="T853" s="48">
        <f t="shared" si="14"/>
        <v>4680</v>
      </c>
      <c r="U853" s="48">
        <f t="shared" si="15"/>
        <v>28080</v>
      </c>
    </row>
    <row r="854" spans="14:21" ht="12.75">
      <c r="N854" s="1">
        <v>15</v>
      </c>
      <c r="O854" s="1" t="s">
        <v>494</v>
      </c>
      <c r="P854" s="25" t="s">
        <v>483</v>
      </c>
      <c r="Q854" s="1">
        <v>942</v>
      </c>
      <c r="R854" s="1" t="s">
        <v>495</v>
      </c>
      <c r="S854" s="48">
        <v>21540</v>
      </c>
      <c r="T854" s="48">
        <f t="shared" si="14"/>
        <v>4308</v>
      </c>
      <c r="U854" s="48">
        <f t="shared" si="15"/>
        <v>25848</v>
      </c>
    </row>
    <row r="855" spans="14:21" ht="12.75">
      <c r="N855" s="1">
        <v>16</v>
      </c>
      <c r="O855" s="1" t="s">
        <v>494</v>
      </c>
      <c r="P855" s="25" t="s">
        <v>483</v>
      </c>
      <c r="Q855" s="1">
        <v>943</v>
      </c>
      <c r="R855" s="1" t="s">
        <v>496</v>
      </c>
      <c r="S855" s="48">
        <v>21600</v>
      </c>
      <c r="T855" s="48">
        <f t="shared" si="14"/>
        <v>4320</v>
      </c>
      <c r="U855" s="48">
        <f t="shared" si="15"/>
        <v>25920</v>
      </c>
    </row>
    <row r="856" spans="14:21" ht="12.75">
      <c r="N856" s="1">
        <v>17</v>
      </c>
      <c r="O856" s="1" t="s">
        <v>494</v>
      </c>
      <c r="P856" s="25" t="s">
        <v>483</v>
      </c>
      <c r="Q856" s="1">
        <v>944</v>
      </c>
      <c r="R856" s="1" t="s">
        <v>497</v>
      </c>
      <c r="S856" s="48">
        <v>27300</v>
      </c>
      <c r="T856" s="48">
        <f t="shared" si="14"/>
        <v>5460</v>
      </c>
      <c r="U856" s="48">
        <f t="shared" si="15"/>
        <v>32760</v>
      </c>
    </row>
    <row r="857" spans="14:21" ht="12.75">
      <c r="N857" s="1">
        <v>18</v>
      </c>
      <c r="O857" s="1" t="s">
        <v>494</v>
      </c>
      <c r="P857" s="25" t="s">
        <v>483</v>
      </c>
      <c r="Q857" s="1">
        <v>945</v>
      </c>
      <c r="R857" s="1" t="s">
        <v>498</v>
      </c>
      <c r="S857" s="48">
        <v>31900</v>
      </c>
      <c r="T857" s="48">
        <f t="shared" si="14"/>
        <v>6380</v>
      </c>
      <c r="U857" s="48">
        <f t="shared" si="15"/>
        <v>38280</v>
      </c>
    </row>
    <row r="858" spans="14:21" ht="12.75">
      <c r="N858" s="1">
        <v>19</v>
      </c>
      <c r="O858" s="1" t="s">
        <v>494</v>
      </c>
      <c r="P858" s="25" t="s">
        <v>483</v>
      </c>
      <c r="Q858" s="1">
        <v>946</v>
      </c>
      <c r="R858" s="1" t="s">
        <v>499</v>
      </c>
      <c r="S858" s="48">
        <v>10100</v>
      </c>
      <c r="T858" s="48">
        <f t="shared" si="14"/>
        <v>2020</v>
      </c>
      <c r="U858" s="48">
        <f t="shared" si="15"/>
        <v>12120</v>
      </c>
    </row>
    <row r="859" spans="14:21" ht="12.75">
      <c r="N859" s="1">
        <v>20</v>
      </c>
      <c r="O859" s="1" t="s">
        <v>500</v>
      </c>
      <c r="P859" s="1" t="s">
        <v>501</v>
      </c>
      <c r="Q859" s="1">
        <v>947</v>
      </c>
      <c r="R859" s="1" t="s">
        <v>503</v>
      </c>
      <c r="S859" s="48">
        <v>21080</v>
      </c>
      <c r="T859" s="48">
        <f t="shared" si="14"/>
        <v>4216</v>
      </c>
      <c r="U859" s="48">
        <f t="shared" si="15"/>
        <v>25296</v>
      </c>
    </row>
    <row r="860" spans="14:21" ht="12.75">
      <c r="N860" s="1">
        <v>21</v>
      </c>
      <c r="O860" s="1" t="s">
        <v>500</v>
      </c>
      <c r="P860" s="1" t="s">
        <v>483</v>
      </c>
      <c r="Q860" s="1">
        <v>948</v>
      </c>
      <c r="R860" s="1" t="s">
        <v>504</v>
      </c>
      <c r="S860" s="48">
        <v>21400</v>
      </c>
      <c r="T860" s="48">
        <f t="shared" si="14"/>
        <v>4280</v>
      </c>
      <c r="U860" s="48">
        <f t="shared" si="15"/>
        <v>25680</v>
      </c>
    </row>
    <row r="861" spans="14:21" ht="12.75">
      <c r="N861" s="1">
        <v>22</v>
      </c>
      <c r="O861" s="1" t="s">
        <v>500</v>
      </c>
      <c r="P861" s="1" t="s">
        <v>502</v>
      </c>
      <c r="Q861" s="1">
        <v>949</v>
      </c>
      <c r="R861" s="1" t="s">
        <v>505</v>
      </c>
      <c r="S861" s="48">
        <v>15000</v>
      </c>
      <c r="T861" s="48">
        <f t="shared" si="14"/>
        <v>3000</v>
      </c>
      <c r="U861" s="48">
        <f t="shared" si="15"/>
        <v>18000</v>
      </c>
    </row>
    <row r="862" spans="14:21" ht="12.75">
      <c r="N862" s="1">
        <v>23</v>
      </c>
      <c r="O862" s="1" t="s">
        <v>500</v>
      </c>
      <c r="P862" s="1" t="s">
        <v>483</v>
      </c>
      <c r="Q862" s="1">
        <v>950</v>
      </c>
      <c r="R862" s="1" t="s">
        <v>504</v>
      </c>
      <c r="S862" s="48">
        <v>35790</v>
      </c>
      <c r="T862" s="48">
        <f t="shared" si="14"/>
        <v>7158</v>
      </c>
      <c r="U862" s="48">
        <f t="shared" si="15"/>
        <v>42948</v>
      </c>
    </row>
    <row r="863" spans="14:21" ht="12.75">
      <c r="N863" s="1">
        <v>24</v>
      </c>
      <c r="O863" s="1" t="s">
        <v>506</v>
      </c>
      <c r="P863" s="1" t="s">
        <v>483</v>
      </c>
      <c r="Q863" s="1">
        <v>951</v>
      </c>
      <c r="R863" s="1" t="s">
        <v>507</v>
      </c>
      <c r="S863" s="48">
        <v>14580</v>
      </c>
      <c r="T863" s="48">
        <f t="shared" si="14"/>
        <v>2916</v>
      </c>
      <c r="U863" s="48">
        <f t="shared" si="15"/>
        <v>17496</v>
      </c>
    </row>
    <row r="864" spans="14:21" ht="12.75">
      <c r="N864" s="1">
        <v>25</v>
      </c>
      <c r="O864" s="1" t="s">
        <v>506</v>
      </c>
      <c r="P864" s="1" t="s">
        <v>483</v>
      </c>
      <c r="Q864" s="1">
        <v>952</v>
      </c>
      <c r="R864" s="1" t="s">
        <v>508</v>
      </c>
      <c r="S864" s="48">
        <v>15620</v>
      </c>
      <c r="T864" s="48">
        <f t="shared" si="14"/>
        <v>3124</v>
      </c>
      <c r="U864" s="48">
        <f t="shared" si="15"/>
        <v>18744</v>
      </c>
    </row>
    <row r="865" spans="14:21" ht="12.75">
      <c r="N865" s="1">
        <v>26</v>
      </c>
      <c r="O865" s="1" t="s">
        <v>506</v>
      </c>
      <c r="P865" s="1" t="s">
        <v>483</v>
      </c>
      <c r="Q865" s="1">
        <v>953</v>
      </c>
      <c r="R865" s="1" t="s">
        <v>509</v>
      </c>
      <c r="S865" s="48">
        <v>25780</v>
      </c>
      <c r="T865" s="48">
        <f t="shared" si="14"/>
        <v>5156</v>
      </c>
      <c r="U865" s="48">
        <f t="shared" si="15"/>
        <v>30936</v>
      </c>
    </row>
    <row r="866" spans="14:21" ht="12.75">
      <c r="N866" s="1">
        <v>27</v>
      </c>
      <c r="O866" s="1" t="s">
        <v>506</v>
      </c>
      <c r="P866" s="1" t="s">
        <v>483</v>
      </c>
      <c r="Q866" s="1">
        <v>954</v>
      </c>
      <c r="R866" s="1" t="s">
        <v>510</v>
      </c>
      <c r="S866" s="48">
        <v>9280</v>
      </c>
      <c r="T866" s="48">
        <f t="shared" si="14"/>
        <v>1856</v>
      </c>
      <c r="U866" s="48">
        <f t="shared" si="15"/>
        <v>11136</v>
      </c>
    </row>
    <row r="867" spans="14:21" ht="12.75">
      <c r="N867" s="1">
        <v>28</v>
      </c>
      <c r="O867" s="1" t="s">
        <v>511</v>
      </c>
      <c r="P867" s="1" t="s">
        <v>483</v>
      </c>
      <c r="Q867" s="1">
        <v>955</v>
      </c>
      <c r="R867" s="1" t="s">
        <v>512</v>
      </c>
      <c r="S867" s="48">
        <v>23520</v>
      </c>
      <c r="T867" s="48">
        <f t="shared" si="14"/>
        <v>4704</v>
      </c>
      <c r="U867" s="48">
        <f t="shared" si="15"/>
        <v>28224</v>
      </c>
    </row>
    <row r="868" spans="14:21" ht="12.75">
      <c r="N868" s="1">
        <v>29</v>
      </c>
      <c r="O868" s="1" t="s">
        <v>511</v>
      </c>
      <c r="P868" s="1" t="s">
        <v>483</v>
      </c>
      <c r="Q868" s="1">
        <v>956</v>
      </c>
      <c r="R868" s="1" t="s">
        <v>513</v>
      </c>
      <c r="S868" s="48">
        <v>26030</v>
      </c>
      <c r="T868" s="48">
        <f t="shared" si="14"/>
        <v>5206</v>
      </c>
      <c r="U868" s="48">
        <f t="shared" si="15"/>
        <v>31236</v>
      </c>
    </row>
    <row r="869" spans="14:21" ht="12.75">
      <c r="N869" s="1">
        <v>30</v>
      </c>
      <c r="O869" s="1" t="s">
        <v>511</v>
      </c>
      <c r="P869" s="1" t="s">
        <v>483</v>
      </c>
      <c r="Q869" s="1">
        <v>957</v>
      </c>
      <c r="R869" s="1" t="s">
        <v>514</v>
      </c>
      <c r="S869" s="48">
        <v>41580</v>
      </c>
      <c r="T869" s="48">
        <f t="shared" si="14"/>
        <v>8316</v>
      </c>
      <c r="U869" s="48">
        <f t="shared" si="15"/>
        <v>49896</v>
      </c>
    </row>
    <row r="870" spans="14:21" ht="12.75">
      <c r="N870" s="1">
        <v>31</v>
      </c>
      <c r="O870" s="1" t="s">
        <v>511</v>
      </c>
      <c r="P870" s="1" t="s">
        <v>483</v>
      </c>
      <c r="Q870" s="1">
        <v>958</v>
      </c>
      <c r="R870" s="1" t="s">
        <v>515</v>
      </c>
      <c r="S870" s="48">
        <v>95976</v>
      </c>
      <c r="T870" s="48">
        <f t="shared" si="14"/>
        <v>19195.2</v>
      </c>
      <c r="U870" s="48">
        <f t="shared" si="15"/>
        <v>115171.2</v>
      </c>
    </row>
    <row r="871" spans="14:21" ht="12.75">
      <c r="N871" s="1"/>
      <c r="O871" s="1"/>
      <c r="P871" s="1"/>
      <c r="Q871" s="1"/>
      <c r="R871" s="1"/>
      <c r="S871" s="48">
        <f>SUM(S840:S870)</f>
        <v>790886</v>
      </c>
      <c r="T871" s="48">
        <f>SUM(T840:T870)</f>
        <v>158177.2</v>
      </c>
      <c r="U871" s="48">
        <f>SUM(U840:U870)</f>
        <v>949063.2</v>
      </c>
    </row>
    <row r="887" spans="16:19" ht="12.75">
      <c r="P887" s="41"/>
      <c r="Q887" s="41"/>
      <c r="R887" s="41"/>
      <c r="S887" s="41"/>
    </row>
    <row r="888" spans="16:19" ht="12.75">
      <c r="P888" s="41" t="s">
        <v>434</v>
      </c>
      <c r="Q888" s="41"/>
      <c r="R888" s="41"/>
      <c r="S888" s="41"/>
    </row>
    <row r="889" spans="14:21" ht="12.75">
      <c r="N889" s="1" t="s">
        <v>435</v>
      </c>
      <c r="O889" s="1"/>
      <c r="P889" s="1"/>
      <c r="Q889" s="1"/>
      <c r="R889" s="1"/>
      <c r="S889" s="48">
        <f>S871</f>
        <v>790886</v>
      </c>
      <c r="T889" s="48">
        <f>S889*0.2</f>
        <v>158177.2</v>
      </c>
      <c r="U889" s="48">
        <f>S889+T889</f>
        <v>949063.2</v>
      </c>
    </row>
    <row r="890" spans="14:21" ht="12.75">
      <c r="N890" s="1">
        <v>32</v>
      </c>
      <c r="O890" s="1" t="s">
        <v>516</v>
      </c>
      <c r="P890" t="s">
        <v>517</v>
      </c>
      <c r="Q890" s="1" t="s">
        <v>518</v>
      </c>
      <c r="R890" s="1"/>
      <c r="S890" s="48">
        <v>38760</v>
      </c>
      <c r="T890" s="48">
        <f aca="true" t="shared" si="16" ref="T890:T910">S890*0.2</f>
        <v>7752</v>
      </c>
      <c r="U890" s="48">
        <f aca="true" t="shared" si="17" ref="U890:U910">S890+T890</f>
        <v>46512</v>
      </c>
    </row>
    <row r="891" spans="14:21" ht="12.75">
      <c r="N891" s="1">
        <v>33</v>
      </c>
      <c r="O891" s="1" t="s">
        <v>516</v>
      </c>
      <c r="P891" t="s">
        <v>517</v>
      </c>
      <c r="Q891" s="1" t="s">
        <v>518</v>
      </c>
      <c r="R891" s="1"/>
      <c r="S891" s="48">
        <v>26480</v>
      </c>
      <c r="T891" s="48">
        <f t="shared" si="16"/>
        <v>5296</v>
      </c>
      <c r="U891" s="48">
        <f t="shared" si="17"/>
        <v>31776</v>
      </c>
    </row>
    <row r="892" spans="14:21" ht="12.75">
      <c r="N892" s="1">
        <v>34</v>
      </c>
      <c r="O892" s="1" t="s">
        <v>516</v>
      </c>
      <c r="P892" t="s">
        <v>517</v>
      </c>
      <c r="Q892" s="1" t="s">
        <v>518</v>
      </c>
      <c r="R892" s="1"/>
      <c r="S892" s="48">
        <v>36720</v>
      </c>
      <c r="T892" s="48">
        <f t="shared" si="16"/>
        <v>7344</v>
      </c>
      <c r="U892" s="48">
        <f t="shared" si="17"/>
        <v>44064</v>
      </c>
    </row>
    <row r="893" spans="14:21" ht="12.75">
      <c r="N893" s="1">
        <v>35</v>
      </c>
      <c r="O893" s="1" t="s">
        <v>516</v>
      </c>
      <c r="P893" t="s">
        <v>517</v>
      </c>
      <c r="Q893" s="1" t="s">
        <v>518</v>
      </c>
      <c r="R893" s="1"/>
      <c r="S893" s="48">
        <v>9228</v>
      </c>
      <c r="T893" s="48">
        <f t="shared" si="16"/>
        <v>1845.6000000000001</v>
      </c>
      <c r="U893" s="48">
        <f t="shared" si="17"/>
        <v>11073.6</v>
      </c>
    </row>
    <row r="894" spans="14:21" ht="12.75">
      <c r="N894" s="1">
        <v>36</v>
      </c>
      <c r="O894" s="25" t="s">
        <v>520</v>
      </c>
      <c r="P894" s="45" t="s">
        <v>519</v>
      </c>
      <c r="Q894" s="1" t="s">
        <v>518</v>
      </c>
      <c r="R894" s="1"/>
      <c r="S894" s="48">
        <v>26240</v>
      </c>
      <c r="T894" s="48">
        <f t="shared" si="16"/>
        <v>5248</v>
      </c>
      <c r="U894" s="48">
        <f t="shared" si="17"/>
        <v>31488</v>
      </c>
    </row>
    <row r="895" spans="14:21" ht="12.75">
      <c r="N895" s="1">
        <v>37</v>
      </c>
      <c r="O895" s="25" t="s">
        <v>520</v>
      </c>
      <c r="P895" s="45" t="s">
        <v>519</v>
      </c>
      <c r="Q895" s="1" t="s">
        <v>518</v>
      </c>
      <c r="R895" s="1"/>
      <c r="S895" s="48">
        <v>16896</v>
      </c>
      <c r="T895" s="48">
        <f t="shared" si="16"/>
        <v>3379.2000000000003</v>
      </c>
      <c r="U895" s="48">
        <f t="shared" si="17"/>
        <v>20275.2</v>
      </c>
    </row>
    <row r="896" spans="14:21" ht="12.75">
      <c r="N896" s="1">
        <v>38</v>
      </c>
      <c r="O896" s="25" t="s">
        <v>520</v>
      </c>
      <c r="P896" s="45" t="s">
        <v>519</v>
      </c>
      <c r="Q896" s="1" t="s">
        <v>518</v>
      </c>
      <c r="R896" s="1"/>
      <c r="S896" s="48">
        <v>13296</v>
      </c>
      <c r="T896" s="48">
        <f t="shared" si="16"/>
        <v>2659.2000000000003</v>
      </c>
      <c r="U896" s="48">
        <f t="shared" si="17"/>
        <v>15955.2</v>
      </c>
    </row>
    <row r="897" spans="14:21" ht="12.75">
      <c r="N897" s="1">
        <v>39</v>
      </c>
      <c r="O897" s="25" t="s">
        <v>520</v>
      </c>
      <c r="P897" s="45" t="s">
        <v>519</v>
      </c>
      <c r="Q897" s="1" t="s">
        <v>518</v>
      </c>
      <c r="R897" s="1"/>
      <c r="S897" s="48">
        <v>25200</v>
      </c>
      <c r="T897" s="48">
        <f t="shared" si="16"/>
        <v>5040</v>
      </c>
      <c r="U897" s="48">
        <f t="shared" si="17"/>
        <v>30240</v>
      </c>
    </row>
    <row r="898" spans="14:21" ht="12.75">
      <c r="N898" s="1">
        <v>40</v>
      </c>
      <c r="O898" s="1" t="s">
        <v>521</v>
      </c>
      <c r="P898" s="45" t="s">
        <v>519</v>
      </c>
      <c r="Q898" s="1" t="s">
        <v>518</v>
      </c>
      <c r="R898" s="1"/>
      <c r="S898" s="48">
        <v>15936</v>
      </c>
      <c r="T898" s="48">
        <f t="shared" si="16"/>
        <v>3187.2000000000003</v>
      </c>
      <c r="U898" s="48">
        <f t="shared" si="17"/>
        <v>19123.2</v>
      </c>
    </row>
    <row r="899" spans="14:21" ht="12.75">
      <c r="N899" s="1">
        <v>41</v>
      </c>
      <c r="O899" s="1" t="s">
        <v>521</v>
      </c>
      <c r="P899" s="45" t="s">
        <v>519</v>
      </c>
      <c r="Q899" s="1" t="s">
        <v>518</v>
      </c>
      <c r="R899" s="1"/>
      <c r="S899" s="48">
        <v>31080</v>
      </c>
      <c r="T899" s="48">
        <f t="shared" si="16"/>
        <v>6216</v>
      </c>
      <c r="U899" s="48">
        <f t="shared" si="17"/>
        <v>37296</v>
      </c>
    </row>
    <row r="900" spans="14:21" ht="12.75">
      <c r="N900" s="1">
        <v>42</v>
      </c>
      <c r="O900" s="1" t="s">
        <v>521</v>
      </c>
      <c r="P900" s="45" t="s">
        <v>519</v>
      </c>
      <c r="Q900" s="1" t="s">
        <v>518</v>
      </c>
      <c r="R900" s="1"/>
      <c r="S900" s="48">
        <v>21070</v>
      </c>
      <c r="T900" s="48">
        <f t="shared" si="16"/>
        <v>4214</v>
      </c>
      <c r="U900" s="48">
        <f t="shared" si="17"/>
        <v>25284</v>
      </c>
    </row>
    <row r="901" spans="14:21" ht="12.75">
      <c r="N901" s="1">
        <v>43</v>
      </c>
      <c r="O901" s="1" t="s">
        <v>521</v>
      </c>
      <c r="P901" s="45" t="s">
        <v>519</v>
      </c>
      <c r="Q901" s="1" t="s">
        <v>518</v>
      </c>
      <c r="R901" s="1"/>
      <c r="S901" s="48">
        <v>22304</v>
      </c>
      <c r="T901" s="48">
        <f t="shared" si="16"/>
        <v>4460.8</v>
      </c>
      <c r="U901" s="48">
        <f t="shared" si="17"/>
        <v>26764.8</v>
      </c>
    </row>
    <row r="902" spans="14:21" ht="12.75">
      <c r="N902" s="1">
        <v>44</v>
      </c>
      <c r="O902" s="1" t="s">
        <v>522</v>
      </c>
      <c r="P902" s="45" t="s">
        <v>519</v>
      </c>
      <c r="Q902" s="1" t="s">
        <v>518</v>
      </c>
      <c r="R902" s="1"/>
      <c r="S902" s="48">
        <v>22512</v>
      </c>
      <c r="T902" s="48">
        <f t="shared" si="16"/>
        <v>4502.400000000001</v>
      </c>
      <c r="U902" s="48">
        <f t="shared" si="17"/>
        <v>27014.4</v>
      </c>
    </row>
    <row r="903" spans="14:21" ht="12.75">
      <c r="N903" s="1">
        <v>45</v>
      </c>
      <c r="O903" s="1" t="s">
        <v>522</v>
      </c>
      <c r="P903" s="1" t="s">
        <v>523</v>
      </c>
      <c r="Q903" s="1" t="s">
        <v>524</v>
      </c>
      <c r="R903" s="1"/>
      <c r="S903" s="48">
        <v>47300</v>
      </c>
      <c r="T903" s="48">
        <f t="shared" si="16"/>
        <v>9460</v>
      </c>
      <c r="U903" s="48">
        <f t="shared" si="17"/>
        <v>56760</v>
      </c>
    </row>
    <row r="904" spans="14:21" ht="12.75">
      <c r="N904" s="1">
        <v>46</v>
      </c>
      <c r="O904" s="1" t="s">
        <v>522</v>
      </c>
      <c r="P904" s="1" t="s">
        <v>523</v>
      </c>
      <c r="Q904" s="1" t="s">
        <v>524</v>
      </c>
      <c r="R904" s="1"/>
      <c r="S904" s="48">
        <v>92300</v>
      </c>
      <c r="T904" s="48">
        <f t="shared" si="16"/>
        <v>18460</v>
      </c>
      <c r="U904" s="48">
        <f t="shared" si="17"/>
        <v>110760</v>
      </c>
    </row>
    <row r="905" spans="14:21" ht="12.75">
      <c r="N905" s="1">
        <v>47</v>
      </c>
      <c r="O905" s="1" t="s">
        <v>522</v>
      </c>
      <c r="P905" s="1" t="s">
        <v>523</v>
      </c>
      <c r="Q905" s="1" t="s">
        <v>524</v>
      </c>
      <c r="R905" s="1"/>
      <c r="S905" s="48">
        <v>57600</v>
      </c>
      <c r="T905" s="48">
        <f t="shared" si="16"/>
        <v>11520</v>
      </c>
      <c r="U905" s="48">
        <f t="shared" si="17"/>
        <v>69120</v>
      </c>
    </row>
    <row r="906" spans="14:21" ht="12.75">
      <c r="N906" s="1">
        <v>48</v>
      </c>
      <c r="O906" s="1" t="s">
        <v>522</v>
      </c>
      <c r="P906" s="1" t="s">
        <v>523</v>
      </c>
      <c r="Q906" s="1" t="s">
        <v>524</v>
      </c>
      <c r="R906" s="1"/>
      <c r="S906" s="48">
        <v>51700</v>
      </c>
      <c r="T906" s="48">
        <f t="shared" si="16"/>
        <v>10340</v>
      </c>
      <c r="U906" s="48">
        <f t="shared" si="17"/>
        <v>62040</v>
      </c>
    </row>
    <row r="907" spans="14:21" ht="12.75">
      <c r="N907" s="1">
        <v>49</v>
      </c>
      <c r="O907" s="1" t="s">
        <v>525</v>
      </c>
      <c r="P907" s="1" t="s">
        <v>526</v>
      </c>
      <c r="Q907" s="1" t="s">
        <v>518</v>
      </c>
      <c r="R907" s="1"/>
      <c r="S907" s="48">
        <v>47500</v>
      </c>
      <c r="T907" s="48">
        <f t="shared" si="16"/>
        <v>9500</v>
      </c>
      <c r="U907" s="48">
        <f t="shared" si="17"/>
        <v>57000</v>
      </c>
    </row>
    <row r="908" spans="14:21" ht="12.75">
      <c r="N908" s="1">
        <v>50</v>
      </c>
      <c r="O908" s="1" t="s">
        <v>525</v>
      </c>
      <c r="P908" s="25" t="s">
        <v>527</v>
      </c>
      <c r="Q908" s="1"/>
      <c r="R908" s="1"/>
      <c r="S908" s="48">
        <v>7500</v>
      </c>
      <c r="T908" s="48">
        <f t="shared" si="16"/>
        <v>1500</v>
      </c>
      <c r="U908" s="48">
        <f t="shared" si="17"/>
        <v>9000</v>
      </c>
    </row>
    <row r="909" spans="14:21" ht="12.75">
      <c r="N909" s="1">
        <v>51</v>
      </c>
      <c r="O909" s="1" t="s">
        <v>525</v>
      </c>
      <c r="P909" s="1" t="s">
        <v>528</v>
      </c>
      <c r="Q909" s="1"/>
      <c r="R909" s="1"/>
      <c r="S909" s="48">
        <v>45660</v>
      </c>
      <c r="T909" s="48">
        <f t="shared" si="16"/>
        <v>9132</v>
      </c>
      <c r="U909" s="48">
        <f t="shared" si="17"/>
        <v>54792</v>
      </c>
    </row>
    <row r="910" spans="14:21" ht="12.75">
      <c r="N910" s="1">
        <v>52</v>
      </c>
      <c r="O910" s="1" t="s">
        <v>525</v>
      </c>
      <c r="P910" s="1" t="s">
        <v>528</v>
      </c>
      <c r="Q910" s="1"/>
      <c r="R910" s="1"/>
      <c r="S910" s="48">
        <v>41440</v>
      </c>
      <c r="T910" s="48">
        <f t="shared" si="16"/>
        <v>8288</v>
      </c>
      <c r="U910" s="48">
        <f t="shared" si="17"/>
        <v>49728</v>
      </c>
    </row>
    <row r="911" spans="14:21" ht="12.75">
      <c r="N911" s="1">
        <v>53</v>
      </c>
      <c r="O911" s="1"/>
      <c r="P911" s="1"/>
      <c r="Q911" s="1"/>
      <c r="R911" s="1"/>
      <c r="S911" s="48"/>
      <c r="T911" s="48"/>
      <c r="U911" s="48"/>
    </row>
    <row r="912" spans="14:21" ht="12.75">
      <c r="N912" s="1">
        <v>54</v>
      </c>
      <c r="O912" s="1"/>
      <c r="P912" s="1"/>
      <c r="Q912" s="1"/>
      <c r="R912" s="1"/>
      <c r="S912" s="48"/>
      <c r="T912" s="48"/>
      <c r="U912" s="48"/>
    </row>
    <row r="913" spans="14:21" ht="12.75">
      <c r="N913" s="1">
        <v>55</v>
      </c>
      <c r="O913" s="1"/>
      <c r="P913" s="1"/>
      <c r="Q913" s="1"/>
      <c r="R913" s="1"/>
      <c r="S913" s="48"/>
      <c r="T913" s="48"/>
      <c r="U913" s="48"/>
    </row>
    <row r="914" spans="14:21" ht="12.75">
      <c r="N914" s="1">
        <v>56</v>
      </c>
      <c r="O914" s="1"/>
      <c r="P914" s="1"/>
      <c r="Q914" s="1"/>
      <c r="R914" s="1"/>
      <c r="S914" s="48"/>
      <c r="T914" s="48"/>
      <c r="U914" s="48"/>
    </row>
    <row r="915" spans="14:21" ht="12.75">
      <c r="N915" s="1">
        <v>57</v>
      </c>
      <c r="O915" s="1"/>
      <c r="P915" s="1"/>
      <c r="Q915" s="1"/>
      <c r="R915" s="1"/>
      <c r="S915" s="48"/>
      <c r="T915" s="48"/>
      <c r="U915" s="48"/>
    </row>
    <row r="916" spans="14:21" ht="12.75">
      <c r="N916" s="1">
        <v>58</v>
      </c>
      <c r="O916" s="1"/>
      <c r="P916" s="1"/>
      <c r="Q916" s="1"/>
      <c r="R916" s="1"/>
      <c r="S916" s="48"/>
      <c r="T916" s="48"/>
      <c r="U916" s="48"/>
    </row>
    <row r="917" spans="14:21" ht="12.75">
      <c r="N917" s="1">
        <v>59</v>
      </c>
      <c r="O917" s="1"/>
      <c r="P917" s="1"/>
      <c r="Q917" s="1"/>
      <c r="R917" s="1"/>
      <c r="S917" s="48"/>
      <c r="T917" s="48"/>
      <c r="U917" s="48"/>
    </row>
    <row r="918" spans="14:21" ht="12.75">
      <c r="N918" s="1">
        <v>60</v>
      </c>
      <c r="O918" s="1"/>
      <c r="P918" s="1"/>
      <c r="Q918" s="1"/>
      <c r="R918" s="1"/>
      <c r="S918" s="48"/>
      <c r="T918" s="48"/>
      <c r="U918" s="48"/>
    </row>
    <row r="919" spans="14:21" ht="12.75">
      <c r="N919" s="1"/>
      <c r="O919" s="1"/>
      <c r="P919" s="1"/>
      <c r="Q919" s="1"/>
      <c r="R919" s="1"/>
      <c r="S919" s="48"/>
      <c r="T919" s="48"/>
      <c r="U919" s="48"/>
    </row>
    <row r="920" spans="14:21" ht="12.75">
      <c r="N920" s="1"/>
      <c r="O920" s="1" t="s">
        <v>153</v>
      </c>
      <c r="P920" s="1"/>
      <c r="Q920" s="1"/>
      <c r="R920" s="1"/>
      <c r="S920" s="48">
        <f>SUM(S889:S919)</f>
        <v>1487608</v>
      </c>
      <c r="T920" s="48">
        <f>SUM(T889:T919)</f>
        <v>297521.60000000003</v>
      </c>
      <c r="U920" s="48">
        <f>SUM(U889:U919)</f>
        <v>1785129.5999999999</v>
      </c>
    </row>
    <row r="922" ht="12.75">
      <c r="N922" t="s">
        <v>536</v>
      </c>
    </row>
    <row r="923" spans="15:16" ht="12.75">
      <c r="O923" t="s">
        <v>537</v>
      </c>
      <c r="P923" t="s">
        <v>360</v>
      </c>
    </row>
    <row r="924" spans="14:15" ht="12.75">
      <c r="N924" t="s">
        <v>479</v>
      </c>
      <c r="O924" t="s">
        <v>538</v>
      </c>
    </row>
    <row r="925" spans="15:16" ht="12.75">
      <c r="O925">
        <v>11</v>
      </c>
      <c r="P925">
        <v>12</v>
      </c>
    </row>
    <row r="926" spans="14:16" ht="12.75">
      <c r="N926" t="s">
        <v>539</v>
      </c>
      <c r="O926">
        <v>110130</v>
      </c>
      <c r="P926">
        <v>22026</v>
      </c>
    </row>
    <row r="927" spans="14:16" ht="12.75">
      <c r="N927" t="s">
        <v>540</v>
      </c>
      <c r="O927">
        <v>139300</v>
      </c>
      <c r="P927">
        <v>27860</v>
      </c>
    </row>
    <row r="928" spans="14:16" ht="12.75">
      <c r="N928" t="s">
        <v>541</v>
      </c>
      <c r="O928">
        <v>82360</v>
      </c>
      <c r="P928">
        <v>16472</v>
      </c>
    </row>
    <row r="929" spans="14:16" ht="12.75">
      <c r="N929" t="s">
        <v>542</v>
      </c>
      <c r="O929">
        <v>112000</v>
      </c>
      <c r="P929">
        <v>22400</v>
      </c>
    </row>
    <row r="930" spans="14:16" ht="12.75">
      <c r="N930" t="s">
        <v>543</v>
      </c>
      <c r="O930">
        <v>93270</v>
      </c>
      <c r="P930">
        <v>18654</v>
      </c>
    </row>
    <row r="931" spans="14:16" ht="12.75">
      <c r="N931" t="s">
        <v>544</v>
      </c>
      <c r="O931">
        <v>65260</v>
      </c>
      <c r="P931">
        <v>13053</v>
      </c>
    </row>
    <row r="932" spans="14:16" ht="12.75">
      <c r="N932" t="s">
        <v>545</v>
      </c>
      <c r="O932">
        <v>187086</v>
      </c>
      <c r="P932">
        <v>37417</v>
      </c>
    </row>
    <row r="933" spans="14:16" ht="12.75">
      <c r="N933" t="s">
        <v>546</v>
      </c>
      <c r="O933">
        <v>111188</v>
      </c>
      <c r="P933">
        <v>22238</v>
      </c>
    </row>
    <row r="934" spans="14:16" ht="12.75">
      <c r="N934" t="s">
        <v>547</v>
      </c>
      <c r="O934">
        <v>81632</v>
      </c>
      <c r="P934">
        <v>16326</v>
      </c>
    </row>
    <row r="935" spans="14:16" ht="12.75">
      <c r="N935" t="s">
        <v>548</v>
      </c>
      <c r="O935">
        <v>90370</v>
      </c>
      <c r="P935">
        <v>18074</v>
      </c>
    </row>
    <row r="936" spans="14:16" ht="12.75">
      <c r="N936" t="s">
        <v>549</v>
      </c>
      <c r="O936">
        <v>272912</v>
      </c>
      <c r="P936">
        <v>54582</v>
      </c>
    </row>
    <row r="937" spans="14:16" ht="12.75">
      <c r="N937" t="s">
        <v>550</v>
      </c>
      <c r="O937">
        <v>142100</v>
      </c>
      <c r="P937">
        <v>28420</v>
      </c>
    </row>
    <row r="938" spans="14:16" ht="12.75">
      <c r="N938" t="s">
        <v>153</v>
      </c>
      <c r="O938">
        <v>1487608</v>
      </c>
      <c r="P938">
        <v>297522.6</v>
      </c>
    </row>
    <row r="940" spans="14:21" ht="12.75">
      <c r="N940" s="41"/>
      <c r="O940" s="41"/>
      <c r="P940" s="41"/>
      <c r="Q940" s="41" t="s">
        <v>436</v>
      </c>
      <c r="R940" s="41"/>
      <c r="S940" s="41"/>
      <c r="T940" s="41"/>
      <c r="U940" s="41"/>
    </row>
    <row r="943" ht="12.75">
      <c r="N943" t="s">
        <v>437</v>
      </c>
    </row>
    <row r="944" ht="12.75">
      <c r="N944" t="s">
        <v>438</v>
      </c>
    </row>
    <row r="945" ht="12.75">
      <c r="N945" t="s">
        <v>439</v>
      </c>
    </row>
    <row r="947" ht="12.75">
      <c r="O947" t="s">
        <v>556</v>
      </c>
    </row>
    <row r="948" ht="12.75">
      <c r="P948" t="s">
        <v>440</v>
      </c>
    </row>
    <row r="949" spans="16:20" ht="12.75">
      <c r="P949" s="41">
        <v>4454</v>
      </c>
      <c r="Q949" s="41" t="s">
        <v>557</v>
      </c>
      <c r="R949" s="41"/>
      <c r="S949" s="41"/>
      <c r="T949" s="49">
        <v>126449</v>
      </c>
    </row>
    <row r="950" spans="14:20" ht="12.75">
      <c r="N950" t="s">
        <v>558</v>
      </c>
      <c r="T950" s="47">
        <v>297504</v>
      </c>
    </row>
    <row r="951" spans="14:20" ht="12.75">
      <c r="N951" t="s">
        <v>559</v>
      </c>
      <c r="T951" s="47">
        <v>0</v>
      </c>
    </row>
    <row r="952" spans="14:20" ht="12.75">
      <c r="N952" t="s">
        <v>560</v>
      </c>
      <c r="T952" s="47">
        <f>SUM(T949:T951)</f>
        <v>423953</v>
      </c>
    </row>
    <row r="953" spans="14:20" ht="12.75">
      <c r="N953" t="s">
        <v>561</v>
      </c>
      <c r="T953" s="47">
        <v>191650</v>
      </c>
    </row>
    <row r="954" spans="14:20" ht="12.75">
      <c r="N954" t="s">
        <v>563</v>
      </c>
      <c r="T954" s="47">
        <v>106038</v>
      </c>
    </row>
    <row r="956" spans="14:20" ht="12.75">
      <c r="N956" t="s">
        <v>562</v>
      </c>
      <c r="T956" s="47">
        <f>T953+T954</f>
        <v>297688</v>
      </c>
    </row>
    <row r="957" spans="14:21" ht="12.75">
      <c r="N957" s="41" t="s">
        <v>151</v>
      </c>
      <c r="O957" s="41"/>
      <c r="P957" s="41" t="s">
        <v>442</v>
      </c>
      <c r="Q957" s="41"/>
      <c r="R957" s="41"/>
      <c r="S957" s="41"/>
      <c r="T957" s="49">
        <f>T952-T956</f>
        <v>126265</v>
      </c>
      <c r="U957" s="41"/>
    </row>
    <row r="963" spans="14:19" ht="12.75">
      <c r="N963" s="41" t="s">
        <v>443</v>
      </c>
      <c r="O963" s="41"/>
      <c r="P963" s="41" t="s">
        <v>444</v>
      </c>
      <c r="Q963" s="41"/>
      <c r="R963" s="41"/>
      <c r="S963" s="41"/>
    </row>
    <row r="965" ht="12.75">
      <c r="N965" t="s">
        <v>445</v>
      </c>
    </row>
    <row r="966" ht="12.75">
      <c r="N966" t="s">
        <v>446</v>
      </c>
    </row>
    <row r="967" spans="14:22" ht="12.75">
      <c r="N967" s="41" t="s">
        <v>447</v>
      </c>
      <c r="O967" s="41"/>
      <c r="P967" s="41"/>
      <c r="Q967" s="41"/>
      <c r="R967" s="41"/>
      <c r="S967" s="41"/>
      <c r="T967" s="41"/>
      <c r="U967" s="41">
        <v>149161</v>
      </c>
      <c r="V967" s="41" t="s">
        <v>361</v>
      </c>
    </row>
    <row r="968" spans="14:21" ht="12.75">
      <c r="N968" t="s">
        <v>564</v>
      </c>
      <c r="U968">
        <v>58844</v>
      </c>
    </row>
    <row r="969" spans="14:21" ht="12.75">
      <c r="N969" t="s">
        <v>448</v>
      </c>
      <c r="U969" s="41">
        <f>SUM(U967:U968)</f>
        <v>208005</v>
      </c>
    </row>
    <row r="970" spans="14:21" ht="12.75">
      <c r="N970" t="s">
        <v>449</v>
      </c>
      <c r="U970" s="47" t="e">
        <f>#REF!</f>
        <v>#REF!</v>
      </c>
    </row>
    <row r="971" ht="12.75">
      <c r="N971" t="s">
        <v>450</v>
      </c>
    </row>
    <row r="972" ht="12.75">
      <c r="N972" t="s">
        <v>451</v>
      </c>
    </row>
    <row r="973" spans="14:22" ht="12.75">
      <c r="N973" t="s">
        <v>441</v>
      </c>
      <c r="U973" s="49" t="e">
        <f>U970+U971+U972</f>
        <v>#REF!</v>
      </c>
      <c r="V973" s="47"/>
    </row>
    <row r="974" spans="14:22" ht="12.75">
      <c r="N974" s="41" t="s">
        <v>452</v>
      </c>
      <c r="O974" s="41"/>
      <c r="P974" s="41"/>
      <c r="Q974" s="41"/>
      <c r="R974" s="41"/>
      <c r="S974" s="41"/>
      <c r="T974" s="41"/>
      <c r="U974" s="49" t="e">
        <f>U969-U973</f>
        <v>#REF!</v>
      </c>
      <c r="V974" s="41"/>
    </row>
    <row r="1027" spans="15:21" ht="12.75">
      <c r="O1027" s="41"/>
      <c r="P1027" s="41" t="s">
        <v>453</v>
      </c>
      <c r="Q1027" s="41"/>
      <c r="R1027" s="41"/>
      <c r="S1027" s="41"/>
      <c r="T1027" s="41"/>
      <c r="U1027" s="41"/>
    </row>
    <row r="1029" spans="14:18" ht="12.75">
      <c r="N1029" t="s">
        <v>579</v>
      </c>
      <c r="R1029" s="41">
        <v>471536</v>
      </c>
    </row>
    <row r="1031" spans="14:18" ht="12.75">
      <c r="N1031" t="s">
        <v>454</v>
      </c>
      <c r="O1031">
        <v>2009</v>
      </c>
      <c r="R1031" s="47">
        <v>1137250</v>
      </c>
    </row>
    <row r="1033" spans="14:18" ht="12.75">
      <c r="N1033" t="s">
        <v>143</v>
      </c>
      <c r="R1033" s="49">
        <f>R1029+R1031</f>
        <v>1608786</v>
      </c>
    </row>
    <row r="1038" spans="14:18" ht="12.75">
      <c r="N1038" t="s">
        <v>455</v>
      </c>
      <c r="R1038" s="41">
        <v>1608786</v>
      </c>
    </row>
    <row r="1039" spans="14:18" ht="12.75">
      <c r="N1039" s="41" t="s">
        <v>456</v>
      </c>
      <c r="O1039" s="41"/>
      <c r="P1039" s="41"/>
      <c r="Q1039" s="41"/>
      <c r="R1039" s="49">
        <v>0</v>
      </c>
    </row>
    <row r="1043" ht="12.75">
      <c r="O1043" t="s">
        <v>175</v>
      </c>
    </row>
    <row r="1044" ht="12.75">
      <c r="O1044" t="s">
        <v>176</v>
      </c>
    </row>
    <row r="1045" ht="12.75">
      <c r="O1045" t="s">
        <v>177</v>
      </c>
    </row>
    <row r="1046" ht="12.75">
      <c r="O1046" t="s">
        <v>178</v>
      </c>
    </row>
    <row r="1047" ht="12.75">
      <c r="O1047" t="s">
        <v>179</v>
      </c>
    </row>
    <row r="1048" ht="12.75">
      <c r="O1048" t="s">
        <v>180</v>
      </c>
    </row>
    <row r="1049" spans="15:22" ht="12.75">
      <c r="O1049" t="s">
        <v>181</v>
      </c>
      <c r="P1049" t="s">
        <v>182</v>
      </c>
      <c r="U1049">
        <v>2009</v>
      </c>
      <c r="V1049">
        <v>2008</v>
      </c>
    </row>
    <row r="1050" spans="15:16" ht="12.75">
      <c r="O1050">
        <v>701</v>
      </c>
      <c r="P1050" t="s">
        <v>183</v>
      </c>
    </row>
    <row r="1051" spans="15:16" ht="12.75">
      <c r="O1051">
        <v>702</v>
      </c>
      <c r="P1051" t="s">
        <v>184</v>
      </c>
    </row>
    <row r="1052" spans="15:16" ht="12.75">
      <c r="O1052">
        <v>703</v>
      </c>
      <c r="P1052" t="s">
        <v>185</v>
      </c>
    </row>
    <row r="1053" spans="15:16" ht="12.75">
      <c r="O1053">
        <v>704</v>
      </c>
      <c r="P1053" t="s">
        <v>186</v>
      </c>
    </row>
    <row r="1054" spans="15:22" ht="12.75">
      <c r="O1054">
        <v>705</v>
      </c>
      <c r="P1054" t="s">
        <v>187</v>
      </c>
      <c r="U1054">
        <f>E174</f>
        <v>0</v>
      </c>
      <c r="V1054" t="e">
        <f>#REF!</f>
        <v>#REF!</v>
      </c>
    </row>
    <row r="1055" spans="15:22" ht="12.75">
      <c r="O1055" t="s">
        <v>188</v>
      </c>
      <c r="U1055">
        <f>U1050+U1051+U1052+U1053+U1054</f>
        <v>0</v>
      </c>
      <c r="V1055" t="e">
        <f>V1050+V1051+V1052+V1053+V1054</f>
        <v>#REF!</v>
      </c>
    </row>
    <row r="1096" ht="12.75">
      <c r="O1096" t="s">
        <v>189</v>
      </c>
    </row>
    <row r="1097" ht="12.75">
      <c r="P1097" t="s">
        <v>190</v>
      </c>
    </row>
    <row r="1098" ht="12.75">
      <c r="P1098" t="s">
        <v>191</v>
      </c>
    </row>
    <row r="1099" ht="12.75">
      <c r="P1099" t="s">
        <v>192</v>
      </c>
    </row>
    <row r="1101" ht="12.75">
      <c r="P1101" t="s">
        <v>193</v>
      </c>
    </row>
    <row r="1102" ht="12.75">
      <c r="P1102" t="s">
        <v>194</v>
      </c>
    </row>
    <row r="1103" spans="17:21" ht="12.75">
      <c r="Q1103" t="s">
        <v>195</v>
      </c>
      <c r="T1103">
        <f>U1054</f>
        <v>0</v>
      </c>
      <c r="U1103" t="e">
        <f>V1054</f>
        <v>#REF!</v>
      </c>
    </row>
    <row r="1104" ht="12.75">
      <c r="Q1104" t="s">
        <v>196</v>
      </c>
    </row>
    <row r="1105" ht="12.75">
      <c r="Q1105" t="s">
        <v>197</v>
      </c>
    </row>
    <row r="1106" ht="12.75">
      <c r="Q1106" t="s">
        <v>198</v>
      </c>
    </row>
    <row r="1107" ht="12.75">
      <c r="Q1107" t="s">
        <v>199</v>
      </c>
    </row>
    <row r="1108" ht="12.75">
      <c r="Q1108" t="s">
        <v>200</v>
      </c>
    </row>
    <row r="1148" ht="12.75">
      <c r="O1148" t="s">
        <v>201</v>
      </c>
    </row>
    <row r="1149" ht="12.75">
      <c r="P1149" t="s">
        <v>202</v>
      </c>
    </row>
    <row r="1150" ht="12.75">
      <c r="O1150" t="s">
        <v>203</v>
      </c>
    </row>
    <row r="1151" spans="19:20" ht="12.75">
      <c r="S1151">
        <v>2009</v>
      </c>
      <c r="T1151">
        <v>2008</v>
      </c>
    </row>
    <row r="1152" spans="14:15" ht="12.75">
      <c r="N1152" t="s">
        <v>204</v>
      </c>
      <c r="O1152" t="s">
        <v>182</v>
      </c>
    </row>
    <row r="1153" spans="14:15" ht="12.75">
      <c r="N1153">
        <v>7081</v>
      </c>
      <c r="O1153" t="s">
        <v>48</v>
      </c>
    </row>
    <row r="1154" spans="14:15" ht="12.75">
      <c r="N1154">
        <v>7082</v>
      </c>
      <c r="O1154" t="s">
        <v>205</v>
      </c>
    </row>
    <row r="1155" spans="14:15" ht="12.75">
      <c r="N1155">
        <v>7083</v>
      </c>
      <c r="O1155" t="s">
        <v>206</v>
      </c>
    </row>
    <row r="1156" spans="14:15" ht="12.75">
      <c r="N1156">
        <v>73</v>
      </c>
      <c r="O1156" t="s">
        <v>207</v>
      </c>
    </row>
    <row r="1157" spans="14:15" ht="12.75">
      <c r="N1157">
        <v>74</v>
      </c>
      <c r="O1157" t="s">
        <v>208</v>
      </c>
    </row>
    <row r="1158" spans="14:15" ht="12.75">
      <c r="N1158">
        <v>77</v>
      </c>
      <c r="O1158" t="s">
        <v>209</v>
      </c>
    </row>
    <row r="1159" ht="12.75">
      <c r="O1159" t="s">
        <v>210</v>
      </c>
    </row>
    <row r="1160" ht="12.75">
      <c r="O1160" t="s">
        <v>211</v>
      </c>
    </row>
    <row r="1161" ht="12.75">
      <c r="O1161" t="s">
        <v>212</v>
      </c>
    </row>
    <row r="1162" spans="19:20" ht="12.75">
      <c r="S1162">
        <v>2009</v>
      </c>
      <c r="T1162">
        <v>2008</v>
      </c>
    </row>
    <row r="1163" ht="12.75">
      <c r="O1163" t="s">
        <v>213</v>
      </c>
    </row>
    <row r="1164" ht="12.75">
      <c r="O1164" t="s">
        <v>214</v>
      </c>
    </row>
    <row r="1165" ht="12.75">
      <c r="O1165" t="s">
        <v>143</v>
      </c>
    </row>
    <row r="1166" spans="15:20" ht="12.75">
      <c r="O1166" t="s">
        <v>215</v>
      </c>
      <c r="S1166">
        <v>2009</v>
      </c>
      <c r="T1166">
        <v>2008</v>
      </c>
    </row>
    <row r="1167" ht="12.75">
      <c r="O1167" t="s">
        <v>216</v>
      </c>
    </row>
    <row r="1168" ht="12.75">
      <c r="O1168" t="s">
        <v>217</v>
      </c>
    </row>
    <row r="1169" ht="12.75">
      <c r="O1169" t="s">
        <v>218</v>
      </c>
    </row>
    <row r="1170" ht="12.75">
      <c r="P1170" t="s">
        <v>219</v>
      </c>
    </row>
    <row r="1171" ht="12.75">
      <c r="O1171" t="s">
        <v>220</v>
      </c>
    </row>
    <row r="1172" ht="12.75">
      <c r="O1172" t="s">
        <v>221</v>
      </c>
    </row>
    <row r="1173" ht="12.75">
      <c r="O1173" t="s">
        <v>222</v>
      </c>
    </row>
    <row r="1174" ht="12.75">
      <c r="O1174" t="s">
        <v>223</v>
      </c>
    </row>
    <row r="1175" ht="12.75">
      <c r="O1175" t="s">
        <v>143</v>
      </c>
    </row>
    <row r="1176" ht="12.75">
      <c r="P1176" t="s">
        <v>224</v>
      </c>
    </row>
    <row r="1177" ht="12.75">
      <c r="Q1177" t="s">
        <v>225</v>
      </c>
    </row>
    <row r="1178" spans="19:20" ht="12.75">
      <c r="S1178">
        <v>2009</v>
      </c>
      <c r="T1178">
        <v>2008</v>
      </c>
    </row>
    <row r="1179" ht="12.75">
      <c r="O1179" t="s">
        <v>226</v>
      </c>
    </row>
    <row r="1180" ht="12.75">
      <c r="O1180" t="s">
        <v>227</v>
      </c>
    </row>
    <row r="1181" ht="12.75">
      <c r="O1181" t="s">
        <v>143</v>
      </c>
    </row>
    <row r="1201" ht="12.75">
      <c r="O1201" t="s">
        <v>580</v>
      </c>
    </row>
    <row r="1202" ht="12.75">
      <c r="P1202" t="s">
        <v>581</v>
      </c>
    </row>
    <row r="1204" ht="12.75">
      <c r="O1204" t="s">
        <v>582</v>
      </c>
    </row>
    <row r="1205" ht="12.75">
      <c r="O1205" t="s">
        <v>583</v>
      </c>
    </row>
    <row r="1304" ht="12.75">
      <c r="P1304" t="s">
        <v>228</v>
      </c>
    </row>
    <row r="1305" ht="12.75">
      <c r="Q1305" t="s">
        <v>229</v>
      </c>
    </row>
    <row r="1306" ht="12.75">
      <c r="Q1306" t="s">
        <v>230</v>
      </c>
    </row>
    <row r="1307" spans="17:22" ht="12.75">
      <c r="Q1307" t="s">
        <v>231</v>
      </c>
      <c r="V1307">
        <v>1144250</v>
      </c>
    </row>
    <row r="1308" ht="12.75">
      <c r="R1308" t="s">
        <v>232</v>
      </c>
    </row>
    <row r="1309" ht="12.75">
      <c r="Q1309" t="s">
        <v>233</v>
      </c>
    </row>
    <row r="1310" ht="12.75">
      <c r="R1310" t="s">
        <v>234</v>
      </c>
    </row>
    <row r="1311" ht="12.75">
      <c r="Q1311" t="s">
        <v>235</v>
      </c>
    </row>
    <row r="1312" ht="12.75">
      <c r="Q1312" t="s">
        <v>236</v>
      </c>
    </row>
    <row r="1314" ht="12.75">
      <c r="Q1314" t="s">
        <v>237</v>
      </c>
    </row>
    <row r="1315" ht="12.75">
      <c r="Q1315" t="s">
        <v>238</v>
      </c>
    </row>
    <row r="1317" ht="12.75">
      <c r="O1317" t="s">
        <v>239</v>
      </c>
    </row>
    <row r="1319" spans="15:21" ht="12.75">
      <c r="O1319" t="s">
        <v>181</v>
      </c>
      <c r="T1319">
        <v>2009</v>
      </c>
      <c r="U1319">
        <v>2008</v>
      </c>
    </row>
    <row r="1320" spans="15:21" ht="12.75">
      <c r="O1320">
        <v>603</v>
      </c>
      <c r="P1320" t="s">
        <v>240</v>
      </c>
      <c r="T1320" s="47">
        <f>S1350</f>
        <v>0</v>
      </c>
      <c r="U1320">
        <v>1392505</v>
      </c>
    </row>
    <row r="1322" ht="12.75">
      <c r="P1322" t="s">
        <v>143</v>
      </c>
    </row>
    <row r="1323" ht="12.75">
      <c r="P1323" t="s">
        <v>535</v>
      </c>
    </row>
    <row r="1325" spans="14:21" ht="12.75">
      <c r="N1325" s="3" t="s">
        <v>457</v>
      </c>
      <c r="O1325" s="3" t="s">
        <v>421</v>
      </c>
      <c r="P1325" s="3" t="s">
        <v>534</v>
      </c>
      <c r="Q1325" s="3">
        <v>602</v>
      </c>
      <c r="R1325" s="3" t="s">
        <v>532</v>
      </c>
      <c r="S1325" s="3" t="s">
        <v>533</v>
      </c>
      <c r="T1325" s="3"/>
      <c r="U1325" s="3"/>
    </row>
    <row r="1326" spans="14:15" ht="12.75">
      <c r="N1326" s="9"/>
      <c r="O1326" s="9"/>
    </row>
    <row r="1328" spans="14:21" ht="12.75">
      <c r="N1328" t="s">
        <v>529</v>
      </c>
      <c r="O1328" t="s">
        <v>530</v>
      </c>
      <c r="P1328" s="9">
        <v>40755</v>
      </c>
      <c r="Q1328" s="9"/>
      <c r="R1328" s="9"/>
      <c r="S1328" s="9"/>
      <c r="T1328" s="9"/>
      <c r="U1328" s="9"/>
    </row>
    <row r="1329" spans="14:21" ht="12.75">
      <c r="N1329" t="s">
        <v>531</v>
      </c>
      <c r="O1329">
        <v>2020</v>
      </c>
      <c r="P1329" s="1">
        <v>51230</v>
      </c>
      <c r="Q1329" s="1"/>
      <c r="R1329" s="1"/>
      <c r="S1329" s="1"/>
      <c r="T1329" s="1"/>
      <c r="U1329" s="1"/>
    </row>
    <row r="1330" spans="14:21" ht="12.75">
      <c r="N1330" t="s">
        <v>531</v>
      </c>
      <c r="O1330">
        <v>2040</v>
      </c>
      <c r="P1330" s="1">
        <v>50425</v>
      </c>
      <c r="Q1330" s="1"/>
      <c r="R1330" s="1"/>
      <c r="S1330" s="1"/>
      <c r="T1330" s="1"/>
      <c r="U1330" s="1"/>
    </row>
    <row r="1331" spans="14:21" ht="12.75">
      <c r="N1331" t="s">
        <v>531</v>
      </c>
      <c r="O1331">
        <v>27</v>
      </c>
      <c r="P1331" s="1">
        <v>80000</v>
      </c>
      <c r="Q1331" s="1"/>
      <c r="R1331" s="1"/>
      <c r="S1331" s="1"/>
      <c r="T1331" s="1"/>
      <c r="U1331" s="1"/>
    </row>
    <row r="1332" spans="14:21" ht="12.75">
      <c r="N1332" t="s">
        <v>531</v>
      </c>
      <c r="O1332">
        <v>1305</v>
      </c>
      <c r="P1332" s="1">
        <v>58870</v>
      </c>
      <c r="Q1332" s="1"/>
      <c r="R1332" s="1"/>
      <c r="S1332" s="1"/>
      <c r="T1332" s="1"/>
      <c r="U1332" s="1"/>
    </row>
    <row r="1333" spans="14:21" ht="12.75">
      <c r="N1333" t="s">
        <v>531</v>
      </c>
      <c r="O1333">
        <v>34</v>
      </c>
      <c r="P1333" s="1">
        <v>52820</v>
      </c>
      <c r="Q1333" s="1"/>
      <c r="R1333" s="1"/>
      <c r="S1333" s="1"/>
      <c r="T1333" s="1"/>
      <c r="U1333" s="1"/>
    </row>
    <row r="1334" spans="14:21" ht="12.75">
      <c r="N1334" t="s">
        <v>531</v>
      </c>
      <c r="O1334">
        <v>36</v>
      </c>
      <c r="P1334" s="1">
        <v>42330</v>
      </c>
      <c r="Q1334" s="1"/>
      <c r="R1334" s="1"/>
      <c r="S1334" s="1"/>
      <c r="T1334" s="1"/>
      <c r="U1334" s="1"/>
    </row>
    <row r="1335" spans="14:21" ht="12.75">
      <c r="N1335" t="s">
        <v>531</v>
      </c>
      <c r="O1335">
        <v>49</v>
      </c>
      <c r="P1335" s="1"/>
      <c r="Q1335" s="1">
        <v>19765</v>
      </c>
      <c r="R1335" s="1"/>
      <c r="S1335" s="1"/>
      <c r="T1335" s="1"/>
      <c r="U1335" s="1"/>
    </row>
    <row r="1336" spans="16:21" ht="12.75">
      <c r="P1336" s="1">
        <v>47770</v>
      </c>
      <c r="Q1336" s="1"/>
      <c r="R1336" s="1"/>
      <c r="S1336" s="1"/>
      <c r="T1336" s="1"/>
      <c r="U1336" s="1"/>
    </row>
    <row r="1337" spans="14:21" ht="12.75">
      <c r="N1337" t="s">
        <v>531</v>
      </c>
      <c r="O1337">
        <v>9</v>
      </c>
      <c r="P1337" s="1">
        <v>128260</v>
      </c>
      <c r="Q1337" s="1"/>
      <c r="R1337" s="1"/>
      <c r="S1337" s="1"/>
      <c r="T1337" s="1"/>
      <c r="U1337" s="1"/>
    </row>
    <row r="1338" spans="14:21" ht="12.75">
      <c r="N1338" t="s">
        <v>531</v>
      </c>
      <c r="O1338">
        <v>41</v>
      </c>
      <c r="P1338" s="1">
        <v>43305</v>
      </c>
      <c r="Q1338" s="1"/>
      <c r="R1338" s="1"/>
      <c r="S1338" s="1"/>
      <c r="T1338" s="1"/>
      <c r="U1338" s="1"/>
    </row>
    <row r="1339" spans="14:21" ht="12.75">
      <c r="N1339" t="s">
        <v>531</v>
      </c>
      <c r="O1339">
        <v>38</v>
      </c>
      <c r="P1339" s="1">
        <v>65520</v>
      </c>
      <c r="Q1339" s="1"/>
      <c r="R1339" s="1"/>
      <c r="S1339" s="1"/>
      <c r="T1339" s="1"/>
      <c r="U1339" s="1"/>
    </row>
    <row r="1340" spans="14:21" ht="12.75">
      <c r="N1340" t="s">
        <v>531</v>
      </c>
      <c r="O1340">
        <v>11</v>
      </c>
      <c r="P1340" s="1"/>
      <c r="Q1340" s="1"/>
      <c r="R1340" s="1">
        <v>40500</v>
      </c>
      <c r="S1340" s="1"/>
      <c r="T1340" s="1"/>
      <c r="U1340" s="1"/>
    </row>
    <row r="1341" spans="14:21" ht="12.75">
      <c r="N1341" t="s">
        <v>532</v>
      </c>
      <c r="O1341">
        <v>32</v>
      </c>
      <c r="P1341" s="1">
        <v>67570</v>
      </c>
      <c r="Q1341" s="1"/>
      <c r="R1341" s="1"/>
      <c r="S1341" s="1"/>
      <c r="T1341" s="1"/>
      <c r="U1341" s="1"/>
    </row>
    <row r="1342" spans="14:21" ht="12.75">
      <c r="N1342" t="s">
        <v>531</v>
      </c>
      <c r="O1342">
        <v>24</v>
      </c>
      <c r="P1342" s="1"/>
      <c r="Q1342" s="1"/>
      <c r="R1342" s="1"/>
      <c r="S1342" s="1">
        <v>130000</v>
      </c>
      <c r="T1342" s="1"/>
      <c r="U1342" s="1"/>
    </row>
    <row r="1343" spans="14:21" ht="12.75">
      <c r="N1343" t="s">
        <v>533</v>
      </c>
      <c r="O1343">
        <v>20</v>
      </c>
      <c r="P1343" s="1">
        <v>49385</v>
      </c>
      <c r="Q1343" s="1"/>
      <c r="R1343" s="1"/>
      <c r="S1343" s="1"/>
      <c r="T1343" s="1"/>
      <c r="U1343" s="1"/>
    </row>
    <row r="1344" spans="14:21" ht="12.75">
      <c r="N1344" t="s">
        <v>531</v>
      </c>
      <c r="O1344">
        <v>12</v>
      </c>
      <c r="P1344" s="1">
        <v>42180</v>
      </c>
      <c r="Q1344" s="1"/>
      <c r="R1344" s="1"/>
      <c r="S1344" s="1"/>
      <c r="T1344" s="1"/>
      <c r="U1344" s="1"/>
    </row>
    <row r="1345" spans="14:21" ht="12.75">
      <c r="N1345" t="s">
        <v>531</v>
      </c>
      <c r="O1345">
        <v>24</v>
      </c>
      <c r="P1345" s="1">
        <v>78240</v>
      </c>
      <c r="Q1345" s="1"/>
      <c r="R1345" s="1"/>
      <c r="S1345" s="1"/>
      <c r="T1345" s="1"/>
      <c r="U1345" s="1"/>
    </row>
    <row r="1346" spans="14:21" ht="12.75">
      <c r="N1346" t="s">
        <v>531</v>
      </c>
      <c r="O1346">
        <v>31</v>
      </c>
      <c r="P1346" s="1">
        <v>42826</v>
      </c>
      <c r="Q1346" s="1"/>
      <c r="R1346" s="1"/>
      <c r="S1346" s="1"/>
      <c r="T1346" s="1"/>
      <c r="U1346" s="1"/>
    </row>
    <row r="1347" spans="14:21" ht="12.75">
      <c r="N1347" t="s">
        <v>143</v>
      </c>
      <c r="P1347" s="3">
        <v>941486</v>
      </c>
      <c r="Q1347" s="3">
        <v>19765</v>
      </c>
      <c r="R1347" s="3">
        <v>40500</v>
      </c>
      <c r="S1347" s="3">
        <v>130000</v>
      </c>
      <c r="T1347" s="3"/>
      <c r="U1347" s="3"/>
    </row>
    <row r="1348" spans="14:21" ht="12.75">
      <c r="N1348" s="4"/>
      <c r="O1348" s="4"/>
      <c r="P1348" s="4"/>
      <c r="Q1348" s="4"/>
      <c r="R1348" s="4"/>
      <c r="S1348" s="4"/>
      <c r="T1348" s="4"/>
      <c r="U1348" s="4"/>
    </row>
    <row r="1349" spans="14:21" ht="12.75">
      <c r="N1349" s="4"/>
      <c r="O1349" s="4"/>
      <c r="P1349" s="4"/>
      <c r="Q1349" s="4"/>
      <c r="R1349" s="4"/>
      <c r="S1349" s="4"/>
      <c r="T1349" s="4"/>
      <c r="U1349" s="4"/>
    </row>
    <row r="1350" spans="14:21" ht="12.75">
      <c r="N1350" s="4"/>
      <c r="O1350" s="4"/>
      <c r="P1350" s="4"/>
      <c r="Q1350" s="4"/>
      <c r="R1350" s="4"/>
      <c r="S1350" s="51"/>
      <c r="T1350" s="51"/>
      <c r="U1350" s="51"/>
    </row>
    <row r="1351" spans="14:21" ht="12.75">
      <c r="N1351" s="4"/>
      <c r="O1351" s="4"/>
      <c r="P1351" s="4"/>
      <c r="Q1351" s="4"/>
      <c r="R1351" s="4"/>
      <c r="S1351" s="4"/>
      <c r="T1351" s="4"/>
      <c r="U1351" s="4"/>
    </row>
    <row r="1352" spans="14:21" ht="12.75">
      <c r="N1352" s="4"/>
      <c r="O1352" s="4"/>
      <c r="P1352" s="4"/>
      <c r="Q1352" s="4"/>
      <c r="R1352" s="4"/>
      <c r="S1352" s="52"/>
      <c r="T1352" s="4"/>
      <c r="U1352" s="4"/>
    </row>
    <row r="1353" spans="14:21" ht="12.75">
      <c r="N1353" s="4"/>
      <c r="O1353" s="4"/>
      <c r="P1353" s="4"/>
      <c r="Q1353" s="4"/>
      <c r="R1353" s="4"/>
      <c r="S1353" s="4"/>
      <c r="T1353" s="4"/>
      <c r="U1353" s="4"/>
    </row>
    <row r="1356" ht="12.75">
      <c r="P1356" t="s">
        <v>241</v>
      </c>
    </row>
    <row r="1357" ht="12.75">
      <c r="O1357" t="s">
        <v>242</v>
      </c>
    </row>
    <row r="1359" spans="15:21" ht="12.75">
      <c r="O1359" t="s">
        <v>181</v>
      </c>
      <c r="P1359" t="s">
        <v>243</v>
      </c>
      <c r="T1359">
        <v>2009</v>
      </c>
      <c r="U1359">
        <v>2008</v>
      </c>
    </row>
    <row r="1360" spans="15:16" ht="12.75">
      <c r="O1360">
        <v>611</v>
      </c>
      <c r="P1360" t="s">
        <v>244</v>
      </c>
    </row>
    <row r="1361" spans="15:21" ht="12.75">
      <c r="O1361">
        <v>613</v>
      </c>
      <c r="P1361" t="s">
        <v>245</v>
      </c>
      <c r="T1361">
        <v>120000</v>
      </c>
      <c r="U1361">
        <v>120000</v>
      </c>
    </row>
    <row r="1362" spans="15:16" ht="12.75">
      <c r="O1362">
        <v>615</v>
      </c>
      <c r="P1362" t="s">
        <v>246</v>
      </c>
    </row>
    <row r="1363" spans="15:16" ht="12.75">
      <c r="O1363">
        <v>616</v>
      </c>
      <c r="P1363" t="s">
        <v>247</v>
      </c>
    </row>
    <row r="1364" spans="15:16" ht="12.75">
      <c r="O1364">
        <v>617</v>
      </c>
      <c r="P1364" t="s">
        <v>248</v>
      </c>
    </row>
    <row r="1365" spans="15:20" ht="12.75">
      <c r="O1365">
        <v>618</v>
      </c>
      <c r="P1365" t="s">
        <v>249</v>
      </c>
      <c r="T1365">
        <v>50000</v>
      </c>
    </row>
    <row r="1366" spans="15:16" ht="12.75">
      <c r="O1366">
        <v>621</v>
      </c>
      <c r="P1366" t="s">
        <v>250</v>
      </c>
    </row>
    <row r="1367" spans="15:16" ht="12.75">
      <c r="O1367">
        <v>623</v>
      </c>
      <c r="P1367" t="s">
        <v>251</v>
      </c>
    </row>
    <row r="1368" ht="12.75">
      <c r="P1368" t="s">
        <v>252</v>
      </c>
    </row>
    <row r="1369" ht="12.75">
      <c r="P1369" t="s">
        <v>253</v>
      </c>
    </row>
    <row r="1370" spans="15:16" ht="12.75">
      <c r="O1370">
        <v>624</v>
      </c>
      <c r="P1370" t="s">
        <v>254</v>
      </c>
    </row>
    <row r="1371" spans="15:16" ht="12.75">
      <c r="O1371">
        <v>625</v>
      </c>
      <c r="P1371" t="s">
        <v>255</v>
      </c>
    </row>
    <row r="1372" spans="15:16" ht="12.75">
      <c r="O1372">
        <v>626</v>
      </c>
      <c r="P1372" t="s">
        <v>256</v>
      </c>
    </row>
    <row r="1373" spans="15:16" ht="12.75">
      <c r="O1373">
        <v>627</v>
      </c>
      <c r="P1373" t="s">
        <v>257</v>
      </c>
    </row>
    <row r="1374" spans="15:16" ht="12.75">
      <c r="O1374">
        <v>628</v>
      </c>
      <c r="P1374" t="s">
        <v>258</v>
      </c>
    </row>
    <row r="1375" spans="15:16" ht="12.75">
      <c r="O1375">
        <v>632</v>
      </c>
      <c r="P1375" t="s">
        <v>259</v>
      </c>
    </row>
    <row r="1376" spans="15:16" ht="12.75">
      <c r="O1376">
        <v>633</v>
      </c>
      <c r="P1376" t="s">
        <v>260</v>
      </c>
    </row>
    <row r="1377" spans="15:20" ht="12.75">
      <c r="O1377">
        <v>634</v>
      </c>
      <c r="P1377" t="s">
        <v>261</v>
      </c>
      <c r="T1377">
        <v>60000</v>
      </c>
    </row>
    <row r="1378" spans="15:16" ht="12.75">
      <c r="O1378">
        <v>635</v>
      </c>
      <c r="P1378" t="s">
        <v>262</v>
      </c>
    </row>
    <row r="1379" spans="15:16" ht="12.75">
      <c r="O1379">
        <v>638</v>
      </c>
      <c r="P1379" t="s">
        <v>263</v>
      </c>
    </row>
    <row r="1380" spans="15:16" ht="12.75">
      <c r="O1380">
        <v>653</v>
      </c>
      <c r="P1380" t="s">
        <v>264</v>
      </c>
    </row>
    <row r="1381" spans="15:16" ht="12.75">
      <c r="O1381">
        <v>654</v>
      </c>
      <c r="P1381" t="s">
        <v>265</v>
      </c>
    </row>
    <row r="1382" spans="15:16" ht="12.75">
      <c r="O1382">
        <v>657</v>
      </c>
      <c r="P1382" t="s">
        <v>266</v>
      </c>
    </row>
    <row r="1383" spans="15:16" ht="12.75">
      <c r="O1383">
        <v>758</v>
      </c>
      <c r="P1383" t="s">
        <v>267</v>
      </c>
    </row>
    <row r="1385" ht="12.75">
      <c r="P1385" t="s">
        <v>268</v>
      </c>
    </row>
    <row r="1408" ht="12.75">
      <c r="P1408" t="s">
        <v>269</v>
      </c>
    </row>
    <row r="1409" ht="12.75">
      <c r="P1409" t="s">
        <v>270</v>
      </c>
    </row>
    <row r="1410" ht="12.75">
      <c r="P1410" t="s">
        <v>271</v>
      </c>
    </row>
    <row r="1411" ht="12.75">
      <c r="P1411" t="s">
        <v>272</v>
      </c>
    </row>
    <row r="1412" ht="12.75">
      <c r="P1412" t="s">
        <v>273</v>
      </c>
    </row>
    <row r="1413" spans="21:22" ht="12.75">
      <c r="U1413">
        <v>2009</v>
      </c>
      <c r="V1413">
        <v>2008</v>
      </c>
    </row>
    <row r="1415" spans="16:22" ht="12.75">
      <c r="P1415">
        <v>641</v>
      </c>
      <c r="Q1415" t="s">
        <v>274</v>
      </c>
      <c r="U1415">
        <f>E184</f>
        <v>270454</v>
      </c>
      <c r="V1415" t="e">
        <f>#REF!</f>
        <v>#REF!</v>
      </c>
    </row>
    <row r="1416" spans="16:22" ht="12.75">
      <c r="P1416">
        <v>645</v>
      </c>
      <c r="Q1416" t="s">
        <v>275</v>
      </c>
      <c r="U1416">
        <f>E185</f>
        <v>54418</v>
      </c>
      <c r="V1416" t="e">
        <f>#REF!</f>
        <v>#REF!</v>
      </c>
    </row>
    <row r="1417" spans="16:17" ht="12.75">
      <c r="P1417" t="s">
        <v>276</v>
      </c>
      <c r="Q1417" t="s">
        <v>277</v>
      </c>
    </row>
    <row r="1418" spans="18:22" ht="12.75">
      <c r="R1418" t="s">
        <v>143</v>
      </c>
      <c r="U1418">
        <f>U1415+U1416</f>
        <v>324872</v>
      </c>
      <c r="V1418" t="e">
        <f>V1415+V1416</f>
        <v>#REF!</v>
      </c>
    </row>
    <row r="1469" ht="12.75">
      <c r="S1469" s="47"/>
    </row>
    <row r="1471" ht="12.75">
      <c r="S1471" s="47"/>
    </row>
    <row r="1472" ht="12.75">
      <c r="S1472" s="47"/>
    </row>
    <row r="1473" ht="12.75">
      <c r="S1473" s="47"/>
    </row>
    <row r="1474" ht="12.75">
      <c r="S1474" s="47"/>
    </row>
    <row r="1524" ht="12.75">
      <c r="S1524" s="47"/>
    </row>
    <row r="1525" ht="12.75">
      <c r="S1525" s="47"/>
    </row>
    <row r="1556" ht="12.75">
      <c r="U1556" s="47"/>
    </row>
    <row r="1873" ht="12.75">
      <c r="N1873" t="s">
        <v>278</v>
      </c>
    </row>
    <row r="1875" ht="12.75">
      <c r="O1875" t="s">
        <v>279</v>
      </c>
    </row>
    <row r="1876" ht="12.75">
      <c r="O1876" t="s">
        <v>280</v>
      </c>
    </row>
    <row r="1877" ht="12.75">
      <c r="O1877" t="s">
        <v>281</v>
      </c>
    </row>
    <row r="1879" spans="15:21" ht="12.75">
      <c r="O1879" s="46" t="s">
        <v>282</v>
      </c>
      <c r="P1879" s="46"/>
      <c r="Q1879" s="46"/>
      <c r="R1879" s="46"/>
      <c r="S1879" s="46"/>
      <c r="T1879" s="46"/>
      <c r="U1879" s="46"/>
    </row>
    <row r="1881" ht="12.75">
      <c r="O1881" t="s">
        <v>283</v>
      </c>
    </row>
    <row r="1882" ht="12.75">
      <c r="O1882" t="s">
        <v>284</v>
      </c>
    </row>
    <row r="1883" ht="12.75">
      <c r="O1883" t="s">
        <v>285</v>
      </c>
    </row>
    <row r="1884" spans="20:22" ht="12.75">
      <c r="T1884">
        <v>2008</v>
      </c>
      <c r="V1884">
        <v>2007</v>
      </c>
    </row>
    <row r="1885" ht="12.75">
      <c r="P1885" t="s">
        <v>286</v>
      </c>
    </row>
    <row r="1887" ht="12.75">
      <c r="P1887" t="s">
        <v>287</v>
      </c>
    </row>
    <row r="1889" ht="12.75">
      <c r="P1889" t="s">
        <v>288</v>
      </c>
    </row>
    <row r="1891" ht="12.75">
      <c r="O1891" t="s">
        <v>289</v>
      </c>
    </row>
    <row r="1892" ht="12.75">
      <c r="O1892" t="s">
        <v>290</v>
      </c>
    </row>
    <row r="1927" ht="12.75">
      <c r="O1927" t="s">
        <v>291</v>
      </c>
    </row>
    <row r="1928" spans="16:19" ht="12.75">
      <c r="P1928" s="46" t="s">
        <v>292</v>
      </c>
      <c r="Q1928" s="46"/>
      <c r="R1928" s="46"/>
      <c r="S1928" s="46"/>
    </row>
    <row r="1930" ht="12.75">
      <c r="O1930" t="s">
        <v>293</v>
      </c>
    </row>
    <row r="1931" ht="12.75">
      <c r="O1931" t="s">
        <v>294</v>
      </c>
    </row>
    <row r="1932" ht="12.75">
      <c r="O1932" t="s">
        <v>295</v>
      </c>
    </row>
    <row r="1934" ht="12.75">
      <c r="O1934" t="s">
        <v>296</v>
      </c>
    </row>
    <row r="1935" ht="12.75">
      <c r="O1935" t="s">
        <v>297</v>
      </c>
    </row>
    <row r="1936" ht="12.75">
      <c r="O1936" t="s">
        <v>298</v>
      </c>
    </row>
    <row r="1979" ht="12.75">
      <c r="O1979" t="s">
        <v>299</v>
      </c>
    </row>
    <row r="1981" ht="12.75">
      <c r="P1981" t="s">
        <v>300</v>
      </c>
    </row>
    <row r="1982" ht="12.75">
      <c r="P1982" t="s">
        <v>301</v>
      </c>
    </row>
    <row r="1983" ht="12.75">
      <c r="P1983" t="s">
        <v>302</v>
      </c>
    </row>
    <row r="1985" spans="16:22" ht="12.75">
      <c r="P1985" t="s">
        <v>303</v>
      </c>
      <c r="T1985">
        <v>2008</v>
      </c>
      <c r="V1985">
        <v>2007</v>
      </c>
    </row>
    <row r="1986" ht="12.75">
      <c r="P1986" t="s">
        <v>304</v>
      </c>
    </row>
    <row r="1988" ht="12.75">
      <c r="P1988" t="s">
        <v>305</v>
      </c>
    </row>
    <row r="2031" ht="12.75">
      <c r="P2031" t="s">
        <v>306</v>
      </c>
    </row>
    <row r="2033" ht="12.75">
      <c r="P2033" t="s">
        <v>307</v>
      </c>
    </row>
    <row r="2034" ht="12.75">
      <c r="Q2034" t="s">
        <v>308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&amp;CPASQYRAT FINANCIARE INDIVIDUALEAUTOLUBRIFIKANT AL NIPTK14208002M QE KAPIN PERIUDHEN DERI ME 31.12.2011SI EDHE SHENIMET SPIEGUESE</oddHeader>
    <oddFooter>&amp;LVANGJEL LIÇO 
KONTABEL I MIRATUAR &amp;RADMINISTRATORI 
JULIAN SULIOTII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Uset</cp:lastModifiedBy>
  <cp:lastPrinted>2002-11-24T23:10:53Z</cp:lastPrinted>
  <dcterms:created xsi:type="dcterms:W3CDTF">1996-10-14T23:33:28Z</dcterms:created>
  <dcterms:modified xsi:type="dcterms:W3CDTF">2002-11-25T17:33:54Z</dcterms:modified>
  <cp:category/>
  <cp:version/>
  <cp:contentType/>
  <cp:contentStatus/>
</cp:coreProperties>
</file>