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firstSheet="1" activeTab="5"/>
  </bookViews>
  <sheets>
    <sheet name="Kapaku" sheetId="1" r:id="rId1"/>
    <sheet name="Aktivi  " sheetId="2" r:id="rId2"/>
    <sheet name="Pasivi " sheetId="3" r:id="rId3"/>
    <sheet name="PASH (Sipas Natyres)" sheetId="4" r:id="rId4"/>
    <sheet name="Cash Flow (Metoda Indirekte)" sheetId="5" r:id="rId5"/>
    <sheet name="Kapitalet e Veta " sheetId="6" r:id="rId6"/>
  </sheets>
  <definedNames/>
  <calcPr fullCalcOnLoad="1"/>
</workbook>
</file>

<file path=xl/sharedStrings.xml><?xml version="1.0" encoding="utf-8"?>
<sst xmlns="http://schemas.openxmlformats.org/spreadsheetml/2006/main" count="247" uniqueCount="220">
  <si>
    <t>Shenime</t>
  </si>
  <si>
    <t>l</t>
  </si>
  <si>
    <t>ll</t>
  </si>
  <si>
    <t>lll</t>
  </si>
  <si>
    <t>Kapitali aksionar</t>
  </si>
  <si>
    <t>Rezerva te tjera</t>
  </si>
  <si>
    <t>Nr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</si>
  <si>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</si>
  <si>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</si>
  <si>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</si>
  <si>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</si>
  <si>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</si>
  <si>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</si>
  <si>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</si>
  <si>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</si>
  <si>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</si>
  <si>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</si>
  <si>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</si>
  <si>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</si>
  <si>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</si>
  <si>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</si>
  <si>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</si>
  <si>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</si>
  <si>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</si>
  <si>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</si>
  <si>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</si>
  <si>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</si>
  <si>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</si>
  <si>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</si>
  <si>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</si>
  <si>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</si>
  <si>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</si>
  <si>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</si>
  <si>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>Emetim i kapitalit aksionar</t>
  </si>
  <si>
    <t>Aksione te thesarit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</si>
  <si>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</si>
  <si>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</si>
  <si>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</si>
  <si>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</si>
  <si>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</si>
  <si>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</si>
  <si>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</si>
  <si>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</si>
  <si>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</si>
  <si>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</si>
  <si>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</si>
  <si>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</si>
  <si>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</si>
  <si>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</si>
  <si>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</si>
  <si>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</si>
  <si>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</si>
  <si>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</si>
  <si>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</si>
  <si>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</si>
  <si>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</si>
  <si>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</si>
  <si>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</si>
  <si>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</si>
  <si>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</si>
  <si>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</si>
  <si>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</si>
  <si>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</si>
  <si>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</si>
  <si>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</si>
  <si>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Shpenzime ne avance</t>
  </si>
  <si>
    <t xml:space="preserve"> </t>
  </si>
  <si>
    <t>Blerje aksionesh thesari</t>
  </si>
  <si>
    <t>Ne  Leke</t>
  </si>
  <si>
    <t>Pasqyra e Fluksit Monetar - Metoda Indirekte</t>
  </si>
  <si>
    <t>Shpenzime te tjera nga veprimtari te shfrytezimit</t>
  </si>
  <si>
    <t>Administrator</t>
  </si>
  <si>
    <t>Data e krijimit</t>
  </si>
  <si>
    <t>Veprimtaria Kryesore</t>
  </si>
  <si>
    <t xml:space="preserve">P A S Q Y R A T      F I N A N C I A R E </t>
  </si>
  <si>
    <t>Viti 2010</t>
  </si>
  <si>
    <t>Nga</t>
  </si>
  <si>
    <t>01.01.2010</t>
  </si>
  <si>
    <t>Deri</t>
  </si>
  <si>
    <t>31.12.2010</t>
  </si>
  <si>
    <t>Nr.i Regjistrit tregtar</t>
  </si>
  <si>
    <t xml:space="preserve">(Në zbatim të Standartit Kombëtar të Kontabilitetit Nr.2 dhe </t>
  </si>
  <si>
    <t>Ligjit Nr.9228 Datë 29.04.2004  "Për Kontabilitetin dhe Pasqyrat Financiare" )</t>
  </si>
  <si>
    <t>Pasqyrat financiare janë individuale</t>
  </si>
  <si>
    <t>Pasqyrat financiare janë të konsoliduara</t>
  </si>
  <si>
    <t>Pasqyrat financiare janë të shprehura në</t>
  </si>
  <si>
    <t>Pasqyrat financiare janë të rrumbullakosura në</t>
  </si>
  <si>
    <t>Data e mbylljes së Pasqyrave Financiare</t>
  </si>
  <si>
    <t xml:space="preserve">Periudha </t>
  </si>
  <si>
    <t xml:space="preserve">      &gt;  Banka</t>
  </si>
  <si>
    <t xml:space="preserve">      &gt;  Arka</t>
  </si>
  <si>
    <t xml:space="preserve">      &gt; Derivativet</t>
  </si>
  <si>
    <t xml:space="preserve">      &gt; Aktivet e mbajtura per tregetim</t>
  </si>
  <si>
    <t xml:space="preserve">      &gt; Tatim mbi fitim</t>
  </si>
  <si>
    <t xml:space="preserve">      &gt; TVSH</t>
  </si>
  <si>
    <t>Pasqyrat Financiare të Vitit 2010</t>
  </si>
  <si>
    <t>Paraardhëse</t>
  </si>
  <si>
    <t xml:space="preserve">      &gt; Klientë për mallra, produkte e shërbime</t>
  </si>
  <si>
    <t xml:space="preserve">      &gt; Debitorë kreditorë të tjerë</t>
  </si>
  <si>
    <t xml:space="preserve">      &gt; Të drejta e detyrime ndaj ortakëve</t>
  </si>
  <si>
    <t xml:space="preserve">      &gt; Parapagim për furnitorë</t>
  </si>
  <si>
    <t xml:space="preserve">      &gt; </t>
  </si>
  <si>
    <t xml:space="preserve">      &gt; Lendet e para</t>
  </si>
  <si>
    <t xml:space="preserve">      &gt; Prodhim ne proces</t>
  </si>
  <si>
    <t xml:space="preserve">      &gt; Produkte te gatshme</t>
  </si>
  <si>
    <t xml:space="preserve">      &gt; Parapagesat per furnizime</t>
  </si>
  <si>
    <t>1 Aktive monetare</t>
  </si>
  <si>
    <t xml:space="preserve">A K T I V E T    A F A T G J A T A </t>
  </si>
  <si>
    <t>1 Investimet financiare afatgjata</t>
  </si>
  <si>
    <t>2 Aktive afatgjata materiale</t>
  </si>
  <si>
    <t xml:space="preserve">     &gt; Toka</t>
  </si>
  <si>
    <t xml:space="preserve">     &gt; Makineri dhe pajisje</t>
  </si>
  <si>
    <t xml:space="preserve">     &gt; Aktive te tjera afatgjata materiale (me vl.kontab.)</t>
  </si>
  <si>
    <t>3 Aktivet biologjike afatgjata</t>
  </si>
  <si>
    <t>4 Aktivet afatgjata jomateriale</t>
  </si>
  <si>
    <t>5 Kapital aksionar i papaguar</t>
  </si>
  <si>
    <t>6 Aktive te tjera afatgjata</t>
  </si>
  <si>
    <t>T O T  A L I    I    AKTIVEVE (I + II)</t>
  </si>
  <si>
    <t>3 Aktive te tjera financiare afatshkurtra</t>
  </si>
  <si>
    <t>4 Inventari</t>
  </si>
  <si>
    <t>P A S I V E T  DHE K A  P I T A L I</t>
  </si>
  <si>
    <t>Raportuese</t>
  </si>
  <si>
    <t>1 Derivativet</t>
  </si>
  <si>
    <t>2 Huamarrjet</t>
  </si>
  <si>
    <t xml:space="preserve">      &gt; Overdraftet bankare</t>
  </si>
  <si>
    <t>3 Huat dhe parapagimet</t>
  </si>
  <si>
    <t>5 Provizionet afatshkurtra</t>
  </si>
  <si>
    <t xml:space="preserve">P A S I V E T  A F A T G J A T A </t>
  </si>
  <si>
    <t xml:space="preserve">      &gt; Hua, bono dhe detyrime nga qiraja financiare</t>
  </si>
  <si>
    <t>2 Huamarrje te tjera afatgjata</t>
  </si>
  <si>
    <t>4 Provizionet afatgjata</t>
  </si>
  <si>
    <t>T O T A L I  I  P A S I V E V E (I+II)</t>
  </si>
  <si>
    <t>K A P  I T A L I</t>
  </si>
  <si>
    <t>3 Kapitali aksionar</t>
  </si>
  <si>
    <t>4 Primi i aksionit</t>
  </si>
  <si>
    <t>7 Rezerva ligjore</t>
  </si>
  <si>
    <t>8 Rezervat e tjera</t>
  </si>
  <si>
    <t>9 Fitimet e pashperndara</t>
  </si>
  <si>
    <t>10 Fitimi (Humbja) e vitit financiar</t>
  </si>
  <si>
    <t>TOTALI I PASIVEVE DHE KAPITALIT (l+ ll+lll)</t>
  </si>
  <si>
    <t>Pasqyrat      Financiare   të    Vitit   2010</t>
  </si>
  <si>
    <t>1 Huat afatgjata</t>
  </si>
  <si>
    <t>Pershkrimi i Elementeve</t>
  </si>
  <si>
    <t>122  Te ardhurat dhe shpenzimet nga interesi</t>
  </si>
  <si>
    <t>121.0  Te ardhurat dhe shpenz. financ. nga inves. te tjera financiare afatgjata</t>
  </si>
  <si>
    <t>123  Fitimet (humbjet) nga kursi i kembimit</t>
  </si>
  <si>
    <t>124  Te ardhura dhe shpenzime te tjera financiare</t>
  </si>
  <si>
    <t>I</t>
  </si>
  <si>
    <t>A</t>
  </si>
  <si>
    <t>B</t>
  </si>
  <si>
    <t>III</t>
  </si>
  <si>
    <t>Pozicioni me 31 dhjetor 2010</t>
  </si>
  <si>
    <t>Emertimi dhe Forma ligjore</t>
  </si>
  <si>
    <t>NIPT-i</t>
  </si>
  <si>
    <t>Adresa e Selise</t>
  </si>
  <si>
    <t>Lekë</t>
  </si>
  <si>
    <t>Po</t>
  </si>
  <si>
    <t>Periudha Kontabël e Pasqyrave Financiare</t>
  </si>
  <si>
    <t>A K T I V E T</t>
  </si>
  <si>
    <t xml:space="preserve">A K T I V E T  A F A T S H K U R T  R A </t>
  </si>
  <si>
    <t>5 Aktive biologjike afatshkurtra</t>
  </si>
  <si>
    <t>7 Parapagime dhe shpenzimet e shtyra</t>
  </si>
  <si>
    <t xml:space="preserve">      &gt; Pjesmarrje te tjera ne njesi te kontrolluara</t>
  </si>
  <si>
    <t xml:space="preserve">      &gt; Aksione dhe investime te tjera ne pjesemarrje</t>
  </si>
  <si>
    <t xml:space="preserve">      &gt; Llogari/Kerkesa te arketueshme afatgjata</t>
  </si>
  <si>
    <t xml:space="preserve">      &gt; Aksione dhe letra te tjera me vlere</t>
  </si>
  <si>
    <t>2 Derivative dhe aktive te mbajtura për trëgtim</t>
  </si>
  <si>
    <t xml:space="preserve">      &gt; Inventari i Imët</t>
  </si>
  <si>
    <t xml:space="preserve">      &gt; Mallra të rishitshme</t>
  </si>
  <si>
    <t xml:space="preserve">      &gt;Të tjera</t>
  </si>
  <si>
    <t>6 Aktivet afatshkurtra të mbajtura për rishitje</t>
  </si>
  <si>
    <t xml:space="preserve">      &gt; Shpenzime të periudhave të ardhshme</t>
  </si>
  <si>
    <t xml:space="preserve">     &gt; Ndertesa (aktive në proces)</t>
  </si>
  <si>
    <t>P A S I V E T  A F A T S H K U R T  R A</t>
  </si>
  <si>
    <t xml:space="preserve">      &gt; Huamarrjet afatshkurtra</t>
  </si>
  <si>
    <t xml:space="preserve">      &gt; Huat dhe obligacionet afatshkurtra</t>
  </si>
  <si>
    <t xml:space="preserve">      &gt; Kthimet/Ripagesat e huave afatgjata</t>
  </si>
  <si>
    <t xml:space="preserve">      &gt; Bono te konvertueshme</t>
  </si>
  <si>
    <t xml:space="preserve">      &gt;  Te pagueshme ndaj furnitoreve</t>
  </si>
  <si>
    <t xml:space="preserve">      &gt;  Te pagueshme ndaj punonjesve</t>
  </si>
  <si>
    <t>1 Aksionet e pakices (PF te konsoliduara)</t>
  </si>
  <si>
    <t>2 Kapitali i aksionereve te shoq. meme ( PF te konsoliduara)</t>
  </si>
  <si>
    <t>5 Njesite ose aksionet e thesarit (Negative)</t>
  </si>
  <si>
    <t>6 Rezerva statutore</t>
  </si>
  <si>
    <t xml:space="preserve">      &gt;  Detyrime për sigurime shoqërore dhe shëndetësore</t>
  </si>
  <si>
    <t xml:space="preserve">      &gt;  Detyrime tatimore për TAP</t>
  </si>
  <si>
    <t xml:space="preserve">      &gt;  Detyrime tatimore për Tatim Fitimin</t>
  </si>
  <si>
    <t xml:space="preserve">      &gt;  Detyrime tatimore për TVSH - në</t>
  </si>
  <si>
    <t xml:space="preserve">      &gt;  Detyrime tatimore për Tatimin në Burim</t>
  </si>
  <si>
    <t xml:space="preserve">      &gt; Të drejta e detyrime ndaj Ortakëve</t>
  </si>
  <si>
    <t xml:space="preserve">      &gt;  Dividente për tu paguar</t>
  </si>
  <si>
    <t>4 Grantet dhe të ardhurat e shtyra</t>
  </si>
  <si>
    <t xml:space="preserve">      &gt;  Bono të konvertueshme</t>
  </si>
  <si>
    <t>3 Grantet dhe të ardhurat e shtyra</t>
  </si>
  <si>
    <t>Pasqyra e të  Ardhurave dhe Shpenzimeve  2010</t>
  </si>
  <si>
    <t>(  Bazuar në klasifikimin e shpenzimeve sipas Natyrës  )</t>
  </si>
  <si>
    <t>Elementet e pasqyrave të konsoliduara</t>
  </si>
  <si>
    <t xml:space="preserve">        &gt; Pagat e personelit</t>
  </si>
  <si>
    <t xml:space="preserve">        &gt; Shpenzimet per sigurimet shoqerore dhe   shendetesore</t>
  </si>
  <si>
    <t>Amortizimet dhe zhvleresimet</t>
  </si>
  <si>
    <t>Pasqyra    e   Fluksit   Monetar   -  Metoda Indirekte</t>
  </si>
  <si>
    <t>Një pasqyrë e pa Konsoliduar</t>
  </si>
  <si>
    <t>Emetimi i Aksioneve</t>
  </si>
  <si>
    <t>II</t>
  </si>
  <si>
    <t>Pozicioni me 31 dhjetor 2009</t>
  </si>
  <si>
    <t>Pasqyra  e  Ndryshimeve  në  Kapital  2010</t>
  </si>
  <si>
    <t>TIRANË</t>
  </si>
  <si>
    <t>Rritja e Rezervës së Kapitalit</t>
  </si>
  <si>
    <t>Dividentët e paguar</t>
  </si>
  <si>
    <t>Fitimi neto për periudhën kontabël</t>
  </si>
  <si>
    <t xml:space="preserve">      &gt; Te tjera</t>
  </si>
  <si>
    <t>15.03.2011</t>
  </si>
  <si>
    <t xml:space="preserve">      &gt;  Debitorë dhe kreditorë të tjerë </t>
  </si>
  <si>
    <t>C.A.A SH.P.K</t>
  </si>
  <si>
    <t>K71520008O</t>
  </si>
  <si>
    <t>RRUGA "SIRI KODRA"</t>
  </si>
  <si>
    <t>TREGETI TE PERGJITHSHME</t>
  </si>
  <si>
    <t>25.03.2007</t>
  </si>
  <si>
    <t>Erald SHUAIPI</t>
  </si>
  <si>
    <t>Erald Shuaipi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</si>
</sst>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_);_(* \(#,##0.0\);_(* &quot;-&quot;??_);_(@_)"/>
    <numFmt numFmtId="173" formatCode="_(* #,##0_);_(* \(#,##0\);_(* &quot;-&quot;??_);_(@_)"/>
    <numFmt numFmtId="174" formatCode="[$-409]h:mm:ss\ AM/PM"/>
    <numFmt numFmtId="175" formatCode="0.0"/>
    <numFmt numFmtId="176" formatCode="#,##0\ &quot;Δρχ&quot;;\-#,##0\ &quot;Δρχ&quot;"/>
    <numFmt numFmtId="177" formatCode="#,##0\ &quot;Δρχ&quot;;[Red]\-#,##0\ &quot;Δρχ&quot;"/>
    <numFmt numFmtId="178" formatCode="#,##0.00\ &quot;Δρχ&quot;;\-#,##0.00\ &quot;Δρχ&quot;"/>
    <numFmt numFmtId="179" formatCode="#,##0.00\ &quot;Δρχ&quot;;[Red]\-#,##0.00\ &quot;Δρχ&quot;"/>
    <numFmt numFmtId="180" formatCode="_-* #,##0\ &quot;Δρχ&quot;_-;\-* #,##0\ &quot;Δρχ&quot;_-;_-* &quot;-&quot;\ &quot;Δρχ&quot;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.00\ _Δ_ρ_χ_-;\-* #,##0.00\ _Δ_ρ_χ_-;_-* &quot;-&quot;??\ _Δ_ρ_χ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;\(0\)"/>
    <numFmt numFmtId="193" formatCode="000000000000"/>
    <numFmt numFmtId="194" formatCode="###,000\ &quot;$&quot;"/>
    <numFmt numFmtId="195" formatCode="###\ &quot;$&quot;"/>
    <numFmt numFmtId="196" formatCode="m/d"/>
    <numFmt numFmtId="197" formatCode="d\-mmm\-yyyy"/>
    <numFmt numFmtId="198" formatCode="#,##0.00\ [$€-1]_);[Red]\(#,##0.00\ [$€-1]\)"/>
    <numFmt numFmtId="199" formatCode="#,##0.000\ [$€-1]_);[Red]\(#,##0.000\ [$€-1]\)"/>
    <numFmt numFmtId="200" formatCode="#,##0.0\ [$€-1]_);[Red]\(#,##0.0\ [$€-1]\)"/>
    <numFmt numFmtId="201" formatCode="#,##0\ [$€-1]_);[Red]\(#,##0\ [$€-1]\)"/>
    <numFmt numFmtId="202" formatCode="#,##0.00\ [$€-1]"/>
    <numFmt numFmtId="203" formatCode="#,##0.0\ [$€-1]"/>
    <numFmt numFmtId="204" formatCode="#,##0\ [$€-1]"/>
    <numFmt numFmtId="205" formatCode="0.0000"/>
    <numFmt numFmtId="206" formatCode="0.000"/>
    <numFmt numFmtId="207" formatCode="#,##0.0"/>
    <numFmt numFmtId="208" formatCode="[$-41C]h:mm:ss\.AM/PM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3" fontId="0" fillId="0" borderId="0" xfId="42" applyFont="1" applyAlignment="1">
      <alignment/>
    </xf>
    <xf numFmtId="43" fontId="4" fillId="0" borderId="0" xfId="42" applyFont="1" applyAlignment="1">
      <alignment/>
    </xf>
    <xf numFmtId="0" fontId="4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 horizontal="left"/>
    </xf>
    <xf numFmtId="173" fontId="0" fillId="0" borderId="20" xfId="42" applyNumberFormat="1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left" vertical="center" wrapText="1" shrinkToFit="1"/>
    </xf>
    <xf numFmtId="43" fontId="0" fillId="0" borderId="21" xfId="42" applyFont="1" applyBorder="1" applyAlignment="1">
      <alignment horizontal="center"/>
    </xf>
    <xf numFmtId="43" fontId="0" fillId="0" borderId="22" xfId="42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24" xfId="42" applyFont="1" applyBorder="1" applyAlignment="1">
      <alignment horizontal="center"/>
    </xf>
    <xf numFmtId="43" fontId="0" fillId="0" borderId="25" xfId="42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0" xfId="0" applyFont="1" applyBorder="1" applyAlignment="1">
      <alignment horizontal="left" vertical="center" wrapText="1" shrinkToFi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173" fontId="0" fillId="0" borderId="20" xfId="42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73" fontId="4" fillId="0" borderId="0" xfId="0" applyNumberFormat="1" applyFont="1" applyAlignment="1">
      <alignment vertical="center" wrapText="1"/>
    </xf>
    <xf numFmtId="173" fontId="4" fillId="0" borderId="0" xfId="0" applyNumberFormat="1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vertic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20" xfId="42" applyNumberFormat="1" applyFont="1" applyBorder="1" applyAlignment="1">
      <alignment horizontal="center"/>
    </xf>
    <xf numFmtId="173" fontId="10" fillId="0" borderId="20" xfId="42" applyNumberFormat="1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 indent="3"/>
    </xf>
    <xf numFmtId="173" fontId="0" fillId="0" borderId="20" xfId="42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indent="3"/>
    </xf>
    <xf numFmtId="173" fontId="4" fillId="0" borderId="20" xfId="42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173" fontId="5" fillId="0" borderId="20" xfId="42" applyNumberFormat="1" applyFont="1" applyBorder="1" applyAlignment="1">
      <alignment horizontal="center"/>
    </xf>
    <xf numFmtId="173" fontId="0" fillId="0" borderId="0" xfId="42" applyNumberFormat="1" applyFont="1" applyAlignment="1">
      <alignment/>
    </xf>
    <xf numFmtId="173" fontId="8" fillId="0" borderId="20" xfId="42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3" fontId="0" fillId="0" borderId="22" xfId="42" applyNumberFormat="1" applyFont="1" applyBorder="1" applyAlignment="1">
      <alignment horizontal="center"/>
    </xf>
    <xf numFmtId="173" fontId="10" fillId="0" borderId="22" xfId="42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43" fontId="4" fillId="0" borderId="24" xfId="42" applyFont="1" applyBorder="1" applyAlignment="1">
      <alignment horizontal="center"/>
    </xf>
    <xf numFmtId="43" fontId="4" fillId="0" borderId="21" xfId="42" applyFont="1" applyBorder="1" applyAlignment="1">
      <alignment horizontal="center"/>
    </xf>
    <xf numFmtId="43" fontId="4" fillId="0" borderId="25" xfId="42" applyFont="1" applyBorder="1" applyAlignment="1">
      <alignment horizontal="center"/>
    </xf>
    <xf numFmtId="43" fontId="4" fillId="0" borderId="22" xfId="42" applyFont="1" applyBorder="1" applyAlignment="1">
      <alignment horizontal="center"/>
    </xf>
    <xf numFmtId="173" fontId="4" fillId="0" borderId="20" xfId="42" applyNumberFormat="1" applyFont="1" applyBorder="1" applyAlignment="1">
      <alignment/>
    </xf>
    <xf numFmtId="173" fontId="0" fillId="0" borderId="20" xfId="42" applyNumberFormat="1" applyFont="1" applyBorder="1" applyAlignment="1">
      <alignment vertical="center" wrapText="1" shrinkToFit="1"/>
    </xf>
    <xf numFmtId="173" fontId="4" fillId="0" borderId="22" xfId="42" applyNumberFormat="1" applyFont="1" applyBorder="1" applyAlignment="1">
      <alignment/>
    </xf>
    <xf numFmtId="173" fontId="4" fillId="0" borderId="20" xfId="42" applyNumberFormat="1" applyFont="1" applyBorder="1" applyAlignment="1">
      <alignment vertical="center" wrapText="1"/>
    </xf>
    <xf numFmtId="0" fontId="0" fillId="0" borderId="14" xfId="0" applyFont="1" applyBorder="1" applyAlignment="1">
      <alignment/>
    </xf>
    <xf numFmtId="173" fontId="4" fillId="0" borderId="25" xfId="42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0" xfId="0" applyFont="1" applyAlignment="1">
      <alignment/>
    </xf>
    <xf numFmtId="0" fontId="29" fillId="0" borderId="0" xfId="0" applyFont="1" applyAlignment="1">
      <alignment horizontal="left"/>
    </xf>
    <xf numFmtId="43" fontId="29" fillId="0" borderId="0" xfId="42" applyFont="1" applyAlignment="1">
      <alignment/>
    </xf>
    <xf numFmtId="43" fontId="30" fillId="0" borderId="0" xfId="42" applyFont="1" applyAlignment="1">
      <alignment/>
    </xf>
    <xf numFmtId="0" fontId="30" fillId="0" borderId="26" xfId="0" applyFont="1" applyBorder="1" applyAlignment="1">
      <alignment/>
    </xf>
    <xf numFmtId="0" fontId="30" fillId="0" borderId="21" xfId="0" applyFont="1" applyBorder="1" applyAlignment="1">
      <alignment horizontal="center"/>
    </xf>
    <xf numFmtId="0" fontId="29" fillId="0" borderId="21" xfId="0" applyFont="1" applyBorder="1" applyAlignment="1">
      <alignment/>
    </xf>
    <xf numFmtId="43" fontId="29" fillId="0" borderId="21" xfId="42" applyFont="1" applyBorder="1" applyAlignment="1">
      <alignment horizontal="center"/>
    </xf>
    <xf numFmtId="0" fontId="30" fillId="0" borderId="27" xfId="0" applyFont="1" applyBorder="1" applyAlignment="1">
      <alignment/>
    </xf>
    <xf numFmtId="0" fontId="30" fillId="0" borderId="22" xfId="0" applyFont="1" applyBorder="1" applyAlignment="1">
      <alignment/>
    </xf>
    <xf numFmtId="0" fontId="29" fillId="0" borderId="22" xfId="0" applyFont="1" applyBorder="1" applyAlignment="1">
      <alignment/>
    </xf>
    <xf numFmtId="43" fontId="29" fillId="0" borderId="22" xfId="42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0" fillId="0" borderId="20" xfId="0" applyFont="1" applyBorder="1" applyAlignment="1">
      <alignment horizontal="left"/>
    </xf>
    <xf numFmtId="173" fontId="30" fillId="0" borderId="20" xfId="42" applyNumberFormat="1" applyFont="1" applyBorder="1" applyAlignment="1">
      <alignment/>
    </xf>
    <xf numFmtId="0" fontId="29" fillId="0" borderId="20" xfId="0" applyFont="1" applyBorder="1" applyAlignment="1">
      <alignment horizontal="center"/>
    </xf>
    <xf numFmtId="0" fontId="30" fillId="0" borderId="20" xfId="0" applyFont="1" applyBorder="1" applyAlignment="1">
      <alignment/>
    </xf>
    <xf numFmtId="3" fontId="29" fillId="0" borderId="20" xfId="0" applyNumberFormat="1" applyFont="1" applyBorder="1" applyAlignment="1">
      <alignment horizontal="left"/>
    </xf>
    <xf numFmtId="173" fontId="29" fillId="0" borderId="0" xfId="0" applyNumberFormat="1" applyFont="1" applyAlignment="1">
      <alignment/>
    </xf>
    <xf numFmtId="0" fontId="29" fillId="0" borderId="20" xfId="0" applyFont="1" applyBorder="1" applyAlignment="1">
      <alignment/>
    </xf>
    <xf numFmtId="173" fontId="29" fillId="0" borderId="20" xfId="42" applyNumberFormat="1" applyFont="1" applyBorder="1" applyAlignment="1">
      <alignment/>
    </xf>
    <xf numFmtId="0" fontId="29" fillId="0" borderId="20" xfId="0" applyFont="1" applyBorder="1" applyAlignment="1">
      <alignment horizontal="left"/>
    </xf>
    <xf numFmtId="0" fontId="32" fillId="0" borderId="20" xfId="0" applyFont="1" applyBorder="1" applyAlignment="1">
      <alignment/>
    </xf>
    <xf numFmtId="4" fontId="29" fillId="0" borderId="20" xfId="0" applyNumberFormat="1" applyFont="1" applyBorder="1" applyAlignment="1">
      <alignment horizontal="left"/>
    </xf>
    <xf numFmtId="0" fontId="30" fillId="0" borderId="20" xfId="0" applyFont="1" applyBorder="1" applyAlignment="1">
      <alignment horizontal="right"/>
    </xf>
    <xf numFmtId="0" fontId="31" fillId="0" borderId="20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5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9.7109375" style="2" customWidth="1"/>
    <col min="2" max="5" width="9.140625" style="2" customWidth="1"/>
    <col min="6" max="6" width="12.421875" style="2" bestFit="1" customWidth="1"/>
    <col min="7" max="8" width="9.140625" style="2" customWidth="1"/>
    <col min="9" max="9" width="17.8515625" style="2" customWidth="1"/>
    <col min="10" max="16384" width="9.140625" style="2" customWidth="1"/>
  </cols>
  <sheetData>
    <row r="2" s="1" customFormat="1" ht="12.75"/>
    <row r="3" spans="1:9" ht="13.5" thickBot="1">
      <c r="A3" s="1"/>
      <c r="B3" s="1"/>
      <c r="C3" s="1"/>
      <c r="D3" s="1"/>
      <c r="E3" s="1"/>
      <c r="F3" s="1"/>
      <c r="G3" s="1"/>
      <c r="H3" s="1"/>
      <c r="I3" s="1"/>
    </row>
    <row r="4" spans="2:9" ht="12.75">
      <c r="B4" s="3"/>
      <c r="C4" s="4"/>
      <c r="D4" s="4"/>
      <c r="E4" s="4"/>
      <c r="F4" s="4"/>
      <c r="G4" s="4"/>
      <c r="H4" s="4"/>
      <c r="I4" s="5"/>
    </row>
    <row r="5" spans="2:9" ht="12.75">
      <c r="B5" s="6"/>
      <c r="C5" s="7" t="s">
        <v>152</v>
      </c>
      <c r="D5" s="7"/>
      <c r="E5" s="7"/>
      <c r="F5" s="8" t="s">
        <v>213</v>
      </c>
      <c r="G5" s="8"/>
      <c r="H5" s="90"/>
      <c r="I5" s="91"/>
    </row>
    <row r="6" spans="2:9" ht="12" customHeight="1">
      <c r="B6" s="6"/>
      <c r="C6" s="7" t="s">
        <v>153</v>
      </c>
      <c r="D6" s="7"/>
      <c r="E6" s="7"/>
      <c r="F6" s="10" t="s">
        <v>214</v>
      </c>
      <c r="G6" s="10"/>
      <c r="H6" s="92"/>
      <c r="I6" s="91"/>
    </row>
    <row r="7" spans="1:9" s="1" customFormat="1" ht="12.75">
      <c r="A7" s="2"/>
      <c r="B7" s="6"/>
      <c r="C7" s="7" t="s">
        <v>154</v>
      </c>
      <c r="D7" s="7"/>
      <c r="E7" s="7"/>
      <c r="F7" s="8" t="s">
        <v>215</v>
      </c>
      <c r="G7" s="8"/>
      <c r="H7" s="90"/>
      <c r="I7" s="91"/>
    </row>
    <row r="8" spans="2:9" ht="12.75">
      <c r="B8" s="6"/>
      <c r="C8" s="7"/>
      <c r="D8" s="7"/>
      <c r="E8" s="7"/>
      <c r="F8" s="7"/>
      <c r="G8" s="10" t="s">
        <v>206</v>
      </c>
      <c r="H8" s="92"/>
      <c r="I8" s="91"/>
    </row>
    <row r="9" spans="2:9" ht="12.75">
      <c r="B9" s="6"/>
      <c r="C9" s="7"/>
      <c r="D9" s="7"/>
      <c r="E9" s="7"/>
      <c r="F9" s="93"/>
      <c r="G9" s="93"/>
      <c r="H9" s="93"/>
      <c r="I9" s="91"/>
    </row>
    <row r="10" spans="2:9" ht="12.75">
      <c r="B10" s="6"/>
      <c r="C10" s="7" t="s">
        <v>72</v>
      </c>
      <c r="D10" s="7"/>
      <c r="E10" s="7"/>
      <c r="F10" s="8" t="s">
        <v>217</v>
      </c>
      <c r="G10" s="90"/>
      <c r="H10" s="93"/>
      <c r="I10" s="91"/>
    </row>
    <row r="11" spans="2:9" ht="12.75">
      <c r="B11" s="6"/>
      <c r="C11" s="7" t="s">
        <v>80</v>
      </c>
      <c r="D11" s="7"/>
      <c r="E11" s="7"/>
      <c r="F11" s="94"/>
      <c r="G11" s="92"/>
      <c r="H11" s="93"/>
      <c r="I11" s="91"/>
    </row>
    <row r="12" spans="2:9" ht="12.75">
      <c r="B12" s="6"/>
      <c r="C12" s="7"/>
      <c r="D12" s="7"/>
      <c r="E12" s="7"/>
      <c r="F12" s="93"/>
      <c r="G12" s="93"/>
      <c r="H12" s="93"/>
      <c r="I12" s="91"/>
    </row>
    <row r="13" spans="2:9" ht="12.75">
      <c r="B13" s="6"/>
      <c r="C13" s="7" t="s">
        <v>73</v>
      </c>
      <c r="D13" s="7"/>
      <c r="E13" s="7"/>
      <c r="F13" s="8" t="s">
        <v>216</v>
      </c>
      <c r="G13" s="90"/>
      <c r="H13" s="90"/>
      <c r="I13" s="91"/>
    </row>
    <row r="14" spans="2:9" ht="12.75">
      <c r="B14" s="6"/>
      <c r="C14" s="7"/>
      <c r="D14" s="7"/>
      <c r="E14" s="7"/>
      <c r="F14" s="10"/>
      <c r="G14" s="10"/>
      <c r="H14" s="10"/>
      <c r="I14" s="9"/>
    </row>
    <row r="15" spans="2:9" ht="12.75">
      <c r="B15" s="6"/>
      <c r="C15" s="7"/>
      <c r="D15" s="7"/>
      <c r="E15" s="7"/>
      <c r="F15" s="10"/>
      <c r="G15" s="10"/>
      <c r="H15" s="10"/>
      <c r="I15" s="9"/>
    </row>
    <row r="16" spans="2:9" ht="12.75">
      <c r="B16" s="6"/>
      <c r="C16" s="7"/>
      <c r="D16" s="7"/>
      <c r="E16" s="7"/>
      <c r="F16" s="7"/>
      <c r="G16" s="7"/>
      <c r="H16" s="7"/>
      <c r="I16" s="9"/>
    </row>
    <row r="17" spans="2:9" ht="12.75">
      <c r="B17" s="6"/>
      <c r="C17" s="7"/>
      <c r="D17" s="7"/>
      <c r="E17" s="7"/>
      <c r="F17" s="7"/>
      <c r="G17" s="7"/>
      <c r="H17" s="7"/>
      <c r="I17" s="9"/>
    </row>
    <row r="18" spans="2:9" ht="12.75">
      <c r="B18" s="6"/>
      <c r="C18" s="7"/>
      <c r="D18" s="7"/>
      <c r="E18" s="7"/>
      <c r="F18" s="7"/>
      <c r="G18" s="7"/>
      <c r="H18" s="7"/>
      <c r="I18" s="9"/>
    </row>
    <row r="19" spans="2:9" ht="12.75">
      <c r="B19" s="6"/>
      <c r="C19" s="7"/>
      <c r="D19" s="7"/>
      <c r="E19" s="7"/>
      <c r="F19" s="7"/>
      <c r="G19" s="7"/>
      <c r="H19" s="7"/>
      <c r="I19" s="9"/>
    </row>
    <row r="20" spans="2:9" ht="12.75">
      <c r="B20" s="6"/>
      <c r="C20" s="7"/>
      <c r="D20" s="7"/>
      <c r="E20" s="7"/>
      <c r="F20" s="7"/>
      <c r="G20" s="7"/>
      <c r="H20" s="7"/>
      <c r="I20" s="9"/>
    </row>
    <row r="21" spans="2:9" ht="12.75">
      <c r="B21" s="6"/>
      <c r="C21" s="7"/>
      <c r="D21" s="7"/>
      <c r="E21" s="7"/>
      <c r="F21" s="7"/>
      <c r="G21" s="7"/>
      <c r="H21" s="7"/>
      <c r="I21" s="9"/>
    </row>
    <row r="22" spans="2:9" ht="12.75">
      <c r="B22" s="6"/>
      <c r="C22" s="7"/>
      <c r="D22" s="7"/>
      <c r="E22" s="7"/>
      <c r="F22" s="7"/>
      <c r="G22" s="7"/>
      <c r="H22" s="7"/>
      <c r="I22" s="9"/>
    </row>
    <row r="23" spans="2:9" ht="14.25" customHeight="1">
      <c r="B23" s="6"/>
      <c r="C23" s="7"/>
      <c r="D23" s="7"/>
      <c r="E23" s="7"/>
      <c r="F23" s="7"/>
      <c r="G23" s="7"/>
      <c r="H23" s="7"/>
      <c r="I23" s="9"/>
    </row>
    <row r="24" spans="2:9" ht="12.75">
      <c r="B24" s="6"/>
      <c r="C24" s="7"/>
      <c r="D24" s="7"/>
      <c r="E24" s="7"/>
      <c r="F24" s="7"/>
      <c r="G24" s="7"/>
      <c r="H24" s="7"/>
      <c r="I24" s="9"/>
    </row>
    <row r="25" spans="2:9" ht="23.25">
      <c r="B25" s="127" t="s">
        <v>74</v>
      </c>
      <c r="C25" s="128"/>
      <c r="D25" s="128"/>
      <c r="E25" s="128"/>
      <c r="F25" s="128"/>
      <c r="G25" s="128"/>
      <c r="H25" s="128"/>
      <c r="I25" s="129"/>
    </row>
    <row r="26" spans="2:9" ht="12.75">
      <c r="B26" s="6"/>
      <c r="C26" s="7"/>
      <c r="D26" s="7"/>
      <c r="E26" s="7"/>
      <c r="F26" s="7"/>
      <c r="G26" s="7"/>
      <c r="H26" s="7"/>
      <c r="I26" s="9"/>
    </row>
    <row r="27" spans="1:9" s="1" customFormat="1" ht="12.75">
      <c r="A27" s="2"/>
      <c r="B27" s="130" t="s">
        <v>81</v>
      </c>
      <c r="C27" s="131"/>
      <c r="D27" s="131"/>
      <c r="E27" s="131"/>
      <c r="F27" s="131"/>
      <c r="G27" s="131"/>
      <c r="H27" s="131"/>
      <c r="I27" s="132"/>
    </row>
    <row r="28" spans="2:9" ht="12.75">
      <c r="B28" s="130" t="s">
        <v>82</v>
      </c>
      <c r="C28" s="131"/>
      <c r="D28" s="131"/>
      <c r="E28" s="131"/>
      <c r="F28" s="131"/>
      <c r="G28" s="131"/>
      <c r="H28" s="131"/>
      <c r="I28" s="132"/>
    </row>
    <row r="29" spans="1:9" s="1" customFormat="1" ht="12.75">
      <c r="A29" s="2"/>
      <c r="B29" s="6"/>
      <c r="C29" s="7"/>
      <c r="D29" s="7"/>
      <c r="E29" s="7"/>
      <c r="F29" s="7"/>
      <c r="G29" s="7"/>
      <c r="H29" s="7"/>
      <c r="I29" s="9"/>
    </row>
    <row r="30" spans="2:9" ht="12.75">
      <c r="B30" s="6"/>
      <c r="C30" s="7"/>
      <c r="D30" s="7"/>
      <c r="E30" s="7"/>
      <c r="F30" s="7"/>
      <c r="G30" s="7"/>
      <c r="H30" s="7"/>
      <c r="I30" s="9"/>
    </row>
    <row r="31" spans="2:9" ht="23.25">
      <c r="B31" s="127" t="s">
        <v>75</v>
      </c>
      <c r="C31" s="128"/>
      <c r="D31" s="128"/>
      <c r="E31" s="128"/>
      <c r="F31" s="128"/>
      <c r="G31" s="128"/>
      <c r="H31" s="128"/>
      <c r="I31" s="129"/>
    </row>
    <row r="32" spans="2:9" ht="12.75">
      <c r="B32" s="6"/>
      <c r="C32" s="7"/>
      <c r="D32" s="7"/>
      <c r="E32" s="7"/>
      <c r="F32" s="7"/>
      <c r="G32" s="7"/>
      <c r="H32" s="7"/>
      <c r="I32" s="9"/>
    </row>
    <row r="33" spans="2:9" ht="12.75">
      <c r="B33" s="6"/>
      <c r="C33" s="7"/>
      <c r="D33" s="7"/>
      <c r="E33" s="7"/>
      <c r="F33" s="7"/>
      <c r="G33" s="7"/>
      <c r="H33" s="7"/>
      <c r="I33" s="9"/>
    </row>
    <row r="34" spans="2:9" ht="12.75">
      <c r="B34" s="6"/>
      <c r="C34" s="7"/>
      <c r="D34" s="7"/>
      <c r="E34" s="7"/>
      <c r="F34" s="7"/>
      <c r="G34" s="7"/>
      <c r="H34" s="7"/>
      <c r="I34" s="9"/>
    </row>
    <row r="35" spans="2:9" ht="13.5" customHeight="1">
      <c r="B35" s="6"/>
      <c r="C35" s="7"/>
      <c r="D35" s="7"/>
      <c r="E35" s="7"/>
      <c r="F35" s="7"/>
      <c r="G35" s="7"/>
      <c r="H35" s="7"/>
      <c r="I35" s="9"/>
    </row>
    <row r="36" spans="2:9" ht="15.75" customHeight="1">
      <c r="B36" s="6"/>
      <c r="C36" s="7"/>
      <c r="D36" s="7"/>
      <c r="E36" s="7"/>
      <c r="F36" s="7"/>
      <c r="G36" s="7"/>
      <c r="H36" s="7"/>
      <c r="I36" s="9"/>
    </row>
    <row r="37" spans="2:9" ht="12.75">
      <c r="B37" s="6"/>
      <c r="C37" s="7"/>
      <c r="D37" s="7"/>
      <c r="E37" s="7"/>
      <c r="F37" s="7"/>
      <c r="G37" s="7"/>
      <c r="H37" s="7"/>
      <c r="I37" s="9"/>
    </row>
    <row r="38" spans="2:9" ht="12.75">
      <c r="B38" s="6"/>
      <c r="C38" s="7"/>
      <c r="D38" s="7"/>
      <c r="E38" s="7"/>
      <c r="F38" s="7"/>
      <c r="G38" s="7"/>
      <c r="H38" s="7"/>
      <c r="I38" s="9"/>
    </row>
    <row r="39" spans="2:9" ht="12.75">
      <c r="B39" s="6"/>
      <c r="C39" s="7"/>
      <c r="D39" s="7"/>
      <c r="E39" s="7"/>
      <c r="F39" s="7"/>
      <c r="G39" s="7"/>
      <c r="H39" s="7"/>
      <c r="I39" s="9"/>
    </row>
    <row r="40" spans="2:9" ht="12.75">
      <c r="B40" s="6"/>
      <c r="C40" s="7"/>
      <c r="D40" s="7"/>
      <c r="E40" s="7"/>
      <c r="F40" s="7"/>
      <c r="G40" s="7"/>
      <c r="H40" s="7"/>
      <c r="I40" s="9"/>
    </row>
    <row r="41" spans="2:9" ht="12.75">
      <c r="B41" s="6"/>
      <c r="C41" s="7"/>
      <c r="D41" s="7"/>
      <c r="E41" s="7"/>
      <c r="F41" s="7"/>
      <c r="G41" s="7"/>
      <c r="H41" s="7"/>
      <c r="I41" s="9"/>
    </row>
    <row r="42" spans="2:9" ht="12.75">
      <c r="B42" s="6"/>
      <c r="C42" s="7" t="s">
        <v>83</v>
      </c>
      <c r="D42" s="7"/>
      <c r="E42" s="7"/>
      <c r="F42" s="7"/>
      <c r="G42" s="126" t="s">
        <v>156</v>
      </c>
      <c r="H42" s="126"/>
      <c r="I42" s="9"/>
    </row>
    <row r="43" spans="2:9" ht="12.75">
      <c r="B43" s="6"/>
      <c r="C43" s="7" t="s">
        <v>84</v>
      </c>
      <c r="D43" s="7"/>
      <c r="E43" s="7"/>
      <c r="F43" s="7"/>
      <c r="G43" s="10"/>
      <c r="H43" s="10"/>
      <c r="I43" s="9"/>
    </row>
    <row r="44" spans="2:9" ht="12.75">
      <c r="B44" s="6"/>
      <c r="C44" s="7" t="s">
        <v>85</v>
      </c>
      <c r="D44" s="7"/>
      <c r="E44" s="7"/>
      <c r="F44" s="7"/>
      <c r="G44" s="125" t="s">
        <v>155</v>
      </c>
      <c r="H44" s="125"/>
      <c r="I44" s="9"/>
    </row>
    <row r="45" spans="2:9" ht="12.75">
      <c r="B45" s="6"/>
      <c r="C45" s="7" t="s">
        <v>86</v>
      </c>
      <c r="D45" s="7"/>
      <c r="E45" s="7"/>
      <c r="F45" s="7"/>
      <c r="G45" s="10"/>
      <c r="H45" s="10"/>
      <c r="I45" s="9"/>
    </row>
    <row r="46" spans="2:9" ht="12.75">
      <c r="B46" s="6"/>
      <c r="C46" s="7"/>
      <c r="D46" s="7"/>
      <c r="E46" s="7"/>
      <c r="F46" s="7"/>
      <c r="G46" s="7"/>
      <c r="H46" s="7"/>
      <c r="I46" s="9"/>
    </row>
    <row r="47" spans="2:9" ht="14.25" customHeight="1">
      <c r="B47" s="6"/>
      <c r="C47" s="7"/>
      <c r="D47" s="7"/>
      <c r="E47" s="7"/>
      <c r="F47" s="7"/>
      <c r="G47" s="7"/>
      <c r="H47" s="7"/>
      <c r="I47" s="9"/>
    </row>
    <row r="48" spans="2:9" ht="11.25" customHeight="1">
      <c r="B48" s="6"/>
      <c r="C48" s="7" t="s">
        <v>157</v>
      </c>
      <c r="D48" s="7"/>
      <c r="E48" s="7"/>
      <c r="F48" s="7"/>
      <c r="G48" s="7" t="s">
        <v>76</v>
      </c>
      <c r="H48" s="7" t="s">
        <v>77</v>
      </c>
      <c r="I48" s="9"/>
    </row>
    <row r="49" spans="2:9" ht="12.75">
      <c r="B49" s="6"/>
      <c r="C49" s="7"/>
      <c r="D49" s="7"/>
      <c r="E49" s="7"/>
      <c r="F49" s="7"/>
      <c r="G49" s="7" t="s">
        <v>78</v>
      </c>
      <c r="H49" s="7" t="s">
        <v>79</v>
      </c>
      <c r="I49" s="9"/>
    </row>
    <row r="50" spans="1:9" s="1" customFormat="1" ht="12.75">
      <c r="A50" s="2"/>
      <c r="B50" s="6"/>
      <c r="C50" s="7"/>
      <c r="D50" s="7"/>
      <c r="E50" s="7"/>
      <c r="F50" s="7"/>
      <c r="G50" s="7"/>
      <c r="H50" s="7"/>
      <c r="I50" s="9"/>
    </row>
    <row r="51" spans="1:9" s="1" customFormat="1" ht="12.75">
      <c r="A51" s="2"/>
      <c r="B51" s="6"/>
      <c r="C51" s="7" t="s">
        <v>87</v>
      </c>
      <c r="D51" s="7"/>
      <c r="E51" s="7"/>
      <c r="F51" s="7"/>
      <c r="G51" s="88" t="s">
        <v>211</v>
      </c>
      <c r="H51" s="8"/>
      <c r="I51" s="9"/>
    </row>
    <row r="52" spans="1:9" s="1" customFormat="1" ht="12.75">
      <c r="A52" s="2"/>
      <c r="B52" s="6"/>
      <c r="C52" s="7"/>
      <c r="D52" s="7"/>
      <c r="E52" s="7"/>
      <c r="F52" s="7"/>
      <c r="G52" s="7"/>
      <c r="H52" s="7"/>
      <c r="I52" s="9"/>
    </row>
    <row r="53" spans="1:9" s="1" customFormat="1" ht="12.75">
      <c r="A53" s="2"/>
      <c r="B53" s="6"/>
      <c r="C53" s="7"/>
      <c r="D53" s="7"/>
      <c r="E53" s="7"/>
      <c r="F53" s="7"/>
      <c r="G53" s="7"/>
      <c r="H53" s="7"/>
      <c r="I53" s="9"/>
    </row>
    <row r="54" spans="1:9" s="1" customFormat="1" ht="12.75">
      <c r="A54" s="2"/>
      <c r="B54" s="6"/>
      <c r="C54" s="7"/>
      <c r="D54" s="7"/>
      <c r="E54" s="7"/>
      <c r="F54" s="7"/>
      <c r="G54" s="7"/>
      <c r="H54" s="7"/>
      <c r="I54" s="9"/>
    </row>
    <row r="55" spans="1:9" s="1" customFormat="1" ht="13.5" thickBot="1">
      <c r="A55" s="2"/>
      <c r="B55" s="11"/>
      <c r="C55" s="12"/>
      <c r="D55" s="12"/>
      <c r="E55" s="12"/>
      <c r="F55" s="12"/>
      <c r="G55" s="12"/>
      <c r="H55" s="12"/>
      <c r="I55" s="13"/>
    </row>
  </sheetData>
  <sheetProtection/>
  <mergeCells count="6">
    <mergeCell ref="G44:H44"/>
    <mergeCell ref="G42:H42"/>
    <mergeCell ref="B25:I25"/>
    <mergeCell ref="B31:I31"/>
    <mergeCell ref="B27:I27"/>
    <mergeCell ref="B28:I28"/>
  </mergeCells>
  <printOptions/>
  <pageMargins left="0.25" right="0.75" top="0.25" bottom="0.28" header="0.2" footer="0.1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K54"/>
  <sheetViews>
    <sheetView zoomScalePageLayoutView="0" workbookViewId="0" topLeftCell="A14">
      <selection activeCell="G21" sqref="G21"/>
    </sheetView>
  </sheetViews>
  <sheetFormatPr defaultColWidth="9.140625" defaultRowHeight="12.75"/>
  <cols>
    <col min="1" max="1" width="9.00390625" style="95" customWidth="1"/>
    <col min="2" max="2" width="3.421875" style="96" bestFit="1" customWidth="1"/>
    <col min="3" max="3" width="46.8515625" style="95" bestFit="1" customWidth="1"/>
    <col min="4" max="4" width="8.28125" style="98" bestFit="1" customWidth="1"/>
    <col min="5" max="5" width="12.28125" style="99" bestFit="1" customWidth="1"/>
    <col min="6" max="6" width="12.8515625" style="99" bestFit="1" customWidth="1"/>
    <col min="7" max="7" width="38.57421875" style="95" customWidth="1"/>
    <col min="8" max="8" width="11.8515625" style="95" bestFit="1" customWidth="1"/>
    <col min="9" max="9" width="14.421875" style="95" customWidth="1"/>
    <col min="10" max="10" width="14.8515625" style="95" customWidth="1"/>
    <col min="11" max="16384" width="9.140625" style="95" customWidth="1"/>
  </cols>
  <sheetData>
    <row r="3" spans="2:6" ht="15">
      <c r="B3" s="133" t="s">
        <v>95</v>
      </c>
      <c r="C3" s="133"/>
      <c r="D3" s="133"/>
      <c r="E3" s="133"/>
      <c r="F3" s="133"/>
    </row>
    <row r="4" spans="3:6" ht="12.75">
      <c r="C4" s="97"/>
      <c r="F4" s="100" t="s">
        <v>68</v>
      </c>
    </row>
    <row r="5" spans="2:6" ht="21" customHeight="1">
      <c r="B5" s="101" t="s">
        <v>6</v>
      </c>
      <c r="C5" s="102" t="s">
        <v>158</v>
      </c>
      <c r="D5" s="103" t="s">
        <v>0</v>
      </c>
      <c r="E5" s="104" t="s">
        <v>88</v>
      </c>
      <c r="F5" s="104" t="s">
        <v>88</v>
      </c>
    </row>
    <row r="6" spans="2:6" ht="12.75">
      <c r="B6" s="105"/>
      <c r="C6" s="106"/>
      <c r="D6" s="107"/>
      <c r="E6" s="108" t="s">
        <v>121</v>
      </c>
      <c r="F6" s="108" t="s">
        <v>96</v>
      </c>
    </row>
    <row r="7" spans="2:37" s="97" customFormat="1" ht="15.75">
      <c r="B7" s="109" t="s">
        <v>1</v>
      </c>
      <c r="C7" s="110" t="s">
        <v>159</v>
      </c>
      <c r="D7" s="111"/>
      <c r="E7" s="112">
        <f>E8+E14+E22+E30+E31+E32</f>
        <v>194538306</v>
      </c>
      <c r="F7" s="112">
        <f>F8+F14+F22+F30+F31+F32</f>
        <v>213264551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</row>
    <row r="8" spans="2:8" ht="12.75">
      <c r="B8" s="113"/>
      <c r="C8" s="114" t="s">
        <v>106</v>
      </c>
      <c r="D8" s="115"/>
      <c r="E8" s="112">
        <f>E9+E10</f>
        <v>0</v>
      </c>
      <c r="F8" s="112">
        <f>F9+F10</f>
        <v>186011</v>
      </c>
      <c r="H8" s="116"/>
    </row>
    <row r="9" spans="2:6" ht="12.75">
      <c r="B9" s="113"/>
      <c r="C9" s="117" t="s">
        <v>89</v>
      </c>
      <c r="D9" s="115"/>
      <c r="E9" s="118">
        <v>0</v>
      </c>
      <c r="F9" s="118">
        <v>186011</v>
      </c>
    </row>
    <row r="10" spans="2:6" ht="12.75">
      <c r="B10" s="113"/>
      <c r="C10" s="117" t="s">
        <v>90</v>
      </c>
      <c r="D10" s="115"/>
      <c r="E10" s="118">
        <v>0</v>
      </c>
      <c r="F10" s="118">
        <v>0</v>
      </c>
    </row>
    <row r="11" spans="2:6" ht="12.75">
      <c r="B11" s="113"/>
      <c r="C11" s="114" t="s">
        <v>166</v>
      </c>
      <c r="D11" s="119"/>
      <c r="E11" s="118">
        <f>E12+E13</f>
        <v>0</v>
      </c>
      <c r="F11" s="118">
        <f>F12+F13</f>
        <v>0</v>
      </c>
    </row>
    <row r="12" spans="2:6" ht="12.75">
      <c r="B12" s="113"/>
      <c r="C12" s="120" t="s">
        <v>91</v>
      </c>
      <c r="D12" s="119"/>
      <c r="E12" s="118"/>
      <c r="F12" s="118"/>
    </row>
    <row r="13" spans="2:6" ht="12.75">
      <c r="B13" s="113"/>
      <c r="C13" s="120" t="s">
        <v>92</v>
      </c>
      <c r="D13" s="119"/>
      <c r="E13" s="118"/>
      <c r="F13" s="118"/>
    </row>
    <row r="14" spans="2:6" ht="12.75">
      <c r="B14" s="113"/>
      <c r="C14" s="111" t="s">
        <v>118</v>
      </c>
      <c r="D14" s="119"/>
      <c r="E14" s="112">
        <f>E15+E16+E17+E18+E19+E20+E21</f>
        <v>68837007</v>
      </c>
      <c r="F14" s="112">
        <f>F15+F16+F17+F18+F19+F20</f>
        <v>84813430</v>
      </c>
    </row>
    <row r="15" spans="2:6" ht="12.75">
      <c r="B15" s="113"/>
      <c r="C15" s="120" t="s">
        <v>97</v>
      </c>
      <c r="D15" s="119"/>
      <c r="E15" s="118">
        <v>50242173</v>
      </c>
      <c r="F15" s="118">
        <v>64301149</v>
      </c>
    </row>
    <row r="16" spans="2:7" ht="12.75">
      <c r="B16" s="113"/>
      <c r="C16" s="120" t="s">
        <v>98</v>
      </c>
      <c r="D16" s="115"/>
      <c r="E16" s="118">
        <v>16551440</v>
      </c>
      <c r="F16" s="118">
        <v>18785712</v>
      </c>
      <c r="G16" s="95" t="s">
        <v>66</v>
      </c>
    </row>
    <row r="17" spans="2:6" ht="12.75">
      <c r="B17" s="113"/>
      <c r="C17" s="120" t="s">
        <v>93</v>
      </c>
      <c r="D17" s="119"/>
      <c r="E17" s="118">
        <v>1597959</v>
      </c>
      <c r="F17" s="118">
        <v>0</v>
      </c>
    </row>
    <row r="18" spans="2:6" ht="12.75">
      <c r="B18" s="113"/>
      <c r="C18" s="120" t="s">
        <v>94</v>
      </c>
      <c r="D18" s="119"/>
      <c r="E18" s="118">
        <v>445435</v>
      </c>
      <c r="F18" s="118">
        <v>1726569</v>
      </c>
    </row>
    <row r="19" spans="2:6" ht="12.75">
      <c r="B19" s="113"/>
      <c r="C19" s="120" t="s">
        <v>99</v>
      </c>
      <c r="D19" s="119"/>
      <c r="E19" s="118"/>
      <c r="F19" s="118"/>
    </row>
    <row r="20" spans="2:6" ht="12.75">
      <c r="B20" s="113"/>
      <c r="C20" s="120" t="s">
        <v>100</v>
      </c>
      <c r="D20" s="119"/>
      <c r="E20" s="118"/>
      <c r="F20" s="118"/>
    </row>
    <row r="21" spans="2:6" ht="12.75">
      <c r="B21" s="113"/>
      <c r="C21" s="120" t="s">
        <v>210</v>
      </c>
      <c r="D21" s="119"/>
      <c r="E21" s="118">
        <v>0</v>
      </c>
      <c r="F21" s="118"/>
    </row>
    <row r="22" spans="2:6" ht="12.75">
      <c r="B22" s="113"/>
      <c r="C22" s="111" t="s">
        <v>119</v>
      </c>
      <c r="D22" s="119"/>
      <c r="E22" s="112">
        <f>E23+E24+E25+E26+E27+E28+E29</f>
        <v>125701299</v>
      </c>
      <c r="F22" s="112">
        <f>F23+F24+F25+F26+F27+F28+F29</f>
        <v>126508424</v>
      </c>
    </row>
    <row r="23" spans="2:6" ht="12.75">
      <c r="B23" s="113"/>
      <c r="C23" s="120" t="s">
        <v>102</v>
      </c>
      <c r="D23" s="119"/>
      <c r="E23" s="118">
        <v>0</v>
      </c>
      <c r="F23" s="118">
        <v>0</v>
      </c>
    </row>
    <row r="24" spans="2:6" ht="12.75">
      <c r="B24" s="113"/>
      <c r="C24" s="120" t="s">
        <v>167</v>
      </c>
      <c r="D24" s="119"/>
      <c r="E24" s="118"/>
      <c r="F24" s="118"/>
    </row>
    <row r="25" spans="2:6" ht="12.75">
      <c r="B25" s="113"/>
      <c r="C25" s="120" t="s">
        <v>103</v>
      </c>
      <c r="D25" s="119"/>
      <c r="E25" s="118"/>
      <c r="F25" s="118"/>
    </row>
    <row r="26" spans="2:6" ht="12.75">
      <c r="B26" s="113"/>
      <c r="C26" s="120" t="s">
        <v>104</v>
      </c>
      <c r="D26" s="119"/>
      <c r="E26" s="118"/>
      <c r="F26" s="118"/>
    </row>
    <row r="27" spans="2:6" ht="12.75">
      <c r="B27" s="113"/>
      <c r="C27" s="120" t="s">
        <v>168</v>
      </c>
      <c r="D27" s="119"/>
      <c r="E27" s="118">
        <v>120680437</v>
      </c>
      <c r="F27" s="118">
        <v>126508424</v>
      </c>
    </row>
    <row r="28" spans="2:6" ht="12.75">
      <c r="B28" s="113"/>
      <c r="C28" s="120" t="s">
        <v>105</v>
      </c>
      <c r="D28" s="119"/>
      <c r="E28" s="118">
        <v>5020862</v>
      </c>
      <c r="F28" s="118"/>
    </row>
    <row r="29" spans="2:6" ht="12.75">
      <c r="B29" s="113"/>
      <c r="C29" s="120" t="s">
        <v>169</v>
      </c>
      <c r="D29" s="119"/>
      <c r="E29" s="118"/>
      <c r="F29" s="118"/>
    </row>
    <row r="30" spans="2:6" ht="12.75">
      <c r="B30" s="113"/>
      <c r="C30" s="114" t="s">
        <v>160</v>
      </c>
      <c r="D30" s="119"/>
      <c r="E30" s="118">
        <v>0</v>
      </c>
      <c r="F30" s="118">
        <v>0</v>
      </c>
    </row>
    <row r="31" spans="2:6" ht="12.75">
      <c r="B31" s="113"/>
      <c r="C31" s="114" t="s">
        <v>170</v>
      </c>
      <c r="D31" s="119"/>
      <c r="E31" s="118">
        <v>0</v>
      </c>
      <c r="F31" s="118">
        <v>0</v>
      </c>
    </row>
    <row r="32" spans="2:6" ht="12.75">
      <c r="B32" s="113"/>
      <c r="C32" s="114" t="s">
        <v>161</v>
      </c>
      <c r="D32" s="119"/>
      <c r="E32" s="112">
        <f>E33+E34</f>
        <v>0</v>
      </c>
      <c r="F32" s="112">
        <f>F33+F34</f>
        <v>1756686</v>
      </c>
    </row>
    <row r="33" spans="2:6" ht="12.75">
      <c r="B33" s="113"/>
      <c r="C33" s="120" t="s">
        <v>171</v>
      </c>
      <c r="D33" s="119"/>
      <c r="E33" s="118">
        <v>0</v>
      </c>
      <c r="F33" s="118">
        <v>1756686</v>
      </c>
    </row>
    <row r="34" spans="2:6" ht="12.75">
      <c r="B34" s="113"/>
      <c r="C34" s="120" t="s">
        <v>101</v>
      </c>
      <c r="D34" s="119"/>
      <c r="E34" s="118">
        <v>0</v>
      </c>
      <c r="F34" s="118">
        <v>0</v>
      </c>
    </row>
    <row r="35" spans="2:6" ht="12.75">
      <c r="B35" s="109" t="s">
        <v>2</v>
      </c>
      <c r="C35" s="109" t="s">
        <v>107</v>
      </c>
      <c r="D35" s="111"/>
      <c r="E35" s="112">
        <f>E36+E41+E46+E47+E48+E49</f>
        <v>1171104</v>
      </c>
      <c r="F35" s="112">
        <f>F36+F41+F46+F47+F48+F49</f>
        <v>1171104</v>
      </c>
    </row>
    <row r="36" spans="2:37" s="97" customFormat="1" ht="12.75">
      <c r="B36" s="113"/>
      <c r="C36" s="114" t="s">
        <v>108</v>
      </c>
      <c r="D36" s="119"/>
      <c r="E36" s="118">
        <f>E37+E38+E39+E40</f>
        <v>0</v>
      </c>
      <c r="F36" s="118">
        <f>F37+F38+F39+F40</f>
        <v>0</v>
      </c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</row>
    <row r="37" spans="2:6" ht="12.75">
      <c r="B37" s="113"/>
      <c r="C37" s="120" t="s">
        <v>162</v>
      </c>
      <c r="D37" s="119"/>
      <c r="E37" s="118"/>
      <c r="F37" s="118"/>
    </row>
    <row r="38" spans="2:6" ht="12.75">
      <c r="B38" s="113"/>
      <c r="C38" s="120" t="s">
        <v>163</v>
      </c>
      <c r="D38" s="119"/>
      <c r="E38" s="118"/>
      <c r="F38" s="118"/>
    </row>
    <row r="39" spans="2:6" ht="12.75">
      <c r="B39" s="113"/>
      <c r="C39" s="120" t="s">
        <v>165</v>
      </c>
      <c r="D39" s="119"/>
      <c r="E39" s="118"/>
      <c r="F39" s="118"/>
    </row>
    <row r="40" spans="2:6" ht="12.75">
      <c r="B40" s="113"/>
      <c r="C40" s="120" t="s">
        <v>164</v>
      </c>
      <c r="D40" s="119"/>
      <c r="E40" s="118"/>
      <c r="F40" s="118"/>
    </row>
    <row r="41" spans="2:6" ht="13.5" customHeight="1">
      <c r="B41" s="113"/>
      <c r="C41" s="114" t="s">
        <v>109</v>
      </c>
      <c r="D41" s="119"/>
      <c r="E41" s="112">
        <f>E42+E43+E44+E45</f>
        <v>1171104</v>
      </c>
      <c r="F41" s="112">
        <f>F42+F43+F44+F45</f>
        <v>1171104</v>
      </c>
    </row>
    <row r="42" spans="2:6" ht="15.75" customHeight="1">
      <c r="B42" s="113"/>
      <c r="C42" s="120" t="s">
        <v>110</v>
      </c>
      <c r="D42" s="119"/>
      <c r="E42" s="118"/>
      <c r="F42" s="118"/>
    </row>
    <row r="43" spans="2:6" ht="12.75">
      <c r="B43" s="113"/>
      <c r="C43" s="120" t="s">
        <v>172</v>
      </c>
      <c r="D43" s="121"/>
      <c r="E43" s="118"/>
      <c r="F43" s="118"/>
    </row>
    <row r="44" spans="2:6" ht="12.75">
      <c r="B44" s="113"/>
      <c r="C44" s="120" t="s">
        <v>111</v>
      </c>
      <c r="D44" s="115"/>
      <c r="E44" s="118">
        <v>1392344</v>
      </c>
      <c r="F44" s="118">
        <v>1392344</v>
      </c>
    </row>
    <row r="45" spans="2:6" ht="12.75">
      <c r="B45" s="113"/>
      <c r="C45" s="120" t="s">
        <v>112</v>
      </c>
      <c r="D45" s="119"/>
      <c r="E45" s="118">
        <v>-221240</v>
      </c>
      <c r="F45" s="118">
        <v>-221240</v>
      </c>
    </row>
    <row r="46" spans="2:6" ht="12.75">
      <c r="B46" s="113"/>
      <c r="C46" s="114" t="s">
        <v>113</v>
      </c>
      <c r="D46" s="119"/>
      <c r="E46" s="118"/>
      <c r="F46" s="118"/>
    </row>
    <row r="47" spans="2:6" ht="12.75">
      <c r="B47" s="113"/>
      <c r="C47" s="114" t="s">
        <v>114</v>
      </c>
      <c r="D47" s="119"/>
      <c r="E47" s="118"/>
      <c r="F47" s="118"/>
    </row>
    <row r="48" spans="2:6" ht="14.25" customHeight="1">
      <c r="B48" s="113"/>
      <c r="C48" s="114" t="s">
        <v>115</v>
      </c>
      <c r="D48" s="119"/>
      <c r="E48" s="118"/>
      <c r="F48" s="118"/>
    </row>
    <row r="49" spans="2:6" ht="11.25" customHeight="1">
      <c r="B49" s="113"/>
      <c r="C49" s="114" t="s">
        <v>116</v>
      </c>
      <c r="D49" s="119"/>
      <c r="E49" s="118"/>
      <c r="F49" s="118"/>
    </row>
    <row r="50" spans="2:37" s="97" customFormat="1" ht="15.75">
      <c r="B50" s="122"/>
      <c r="C50" s="123" t="s">
        <v>117</v>
      </c>
      <c r="D50" s="111"/>
      <c r="E50" s="112">
        <f>E35+E7</f>
        <v>195709410</v>
      </c>
      <c r="F50" s="112">
        <f>F35+F7</f>
        <v>214435655</v>
      </c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</row>
    <row r="51" spans="4:37" s="97" customFormat="1" ht="12.75">
      <c r="D51" s="124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</row>
    <row r="52" spans="4:37" s="97" customFormat="1" ht="12.75">
      <c r="D52" s="124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</row>
    <row r="53" ht="12.75">
      <c r="E53" s="95" t="s">
        <v>71</v>
      </c>
    </row>
    <row r="54" ht="12.75">
      <c r="E54" s="95" t="s">
        <v>218</v>
      </c>
    </row>
  </sheetData>
  <sheetProtection/>
  <mergeCells count="1">
    <mergeCell ref="B3:F3"/>
  </mergeCells>
  <printOptions/>
  <pageMargins left="0.25" right="0.75" top="0.25" bottom="0.28" header="0.2" footer="0.1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4"/>
  <sheetViews>
    <sheetView zoomScalePageLayoutView="0" workbookViewId="0" topLeftCell="A15">
      <selection activeCell="G41" sqref="G41"/>
    </sheetView>
  </sheetViews>
  <sheetFormatPr defaultColWidth="9.140625" defaultRowHeight="12.75"/>
  <cols>
    <col min="1" max="1" width="1.7109375" style="2" customWidth="1"/>
    <col min="2" max="2" width="3.421875" style="14" bestFit="1" customWidth="1"/>
    <col min="3" max="3" width="58.8515625" style="2" customWidth="1"/>
    <col min="4" max="4" width="8.28125" style="15" bestFit="1" customWidth="1"/>
    <col min="5" max="5" width="16.7109375" style="16" customWidth="1"/>
    <col min="6" max="6" width="13.8515625" style="16" customWidth="1"/>
    <col min="7" max="7" width="38.57421875" style="2" customWidth="1"/>
    <col min="8" max="8" width="9.00390625" style="2" customWidth="1"/>
    <col min="9" max="9" width="14.421875" style="2" customWidth="1"/>
    <col min="10" max="10" width="14.8515625" style="2" customWidth="1"/>
    <col min="11" max="16384" width="9.140625" style="2" customWidth="1"/>
  </cols>
  <sheetData>
    <row r="1" spans="2:6" ht="15">
      <c r="B1" s="134" t="s">
        <v>140</v>
      </c>
      <c r="C1" s="134"/>
      <c r="D1" s="134"/>
      <c r="E1" s="134"/>
      <c r="F1" s="134"/>
    </row>
    <row r="2" spans="2:6" ht="12.75">
      <c r="B2" s="32"/>
      <c r="C2" s="32"/>
      <c r="D2" s="32"/>
      <c r="E2" s="32"/>
      <c r="F2" s="32"/>
    </row>
    <row r="3" spans="2:6" ht="15.75">
      <c r="B3" s="59" t="s">
        <v>6</v>
      </c>
      <c r="C3" s="58" t="s">
        <v>120</v>
      </c>
      <c r="D3" s="61" t="s">
        <v>0</v>
      </c>
      <c r="E3" s="33" t="s">
        <v>88</v>
      </c>
      <c r="F3" s="29" t="s">
        <v>88</v>
      </c>
    </row>
    <row r="4" spans="2:6" ht="12.75">
      <c r="B4" s="60"/>
      <c r="C4" s="39"/>
      <c r="D4" s="62"/>
      <c r="E4" s="34" t="s">
        <v>121</v>
      </c>
      <c r="F4" s="30" t="s">
        <v>96</v>
      </c>
    </row>
    <row r="5" spans="2:6" ht="12.75">
      <c r="B5" s="39" t="s">
        <v>1</v>
      </c>
      <c r="C5" s="60" t="s">
        <v>173</v>
      </c>
      <c r="D5" s="35"/>
      <c r="E5" s="89">
        <f>E6+E7+E13++E26+E27</f>
        <v>179020777</v>
      </c>
      <c r="F5" s="89">
        <f>F6+F7+F13++F26+F27</f>
        <v>207745393</v>
      </c>
    </row>
    <row r="6" spans="2:6" ht="12.75">
      <c r="B6" s="23"/>
      <c r="C6" s="18" t="s">
        <v>122</v>
      </c>
      <c r="D6" s="19"/>
      <c r="E6" s="25">
        <f>G10</f>
        <v>0</v>
      </c>
      <c r="F6" s="25">
        <f>H10</f>
        <v>0</v>
      </c>
    </row>
    <row r="7" spans="2:6" ht="12.75">
      <c r="B7" s="23"/>
      <c r="C7" s="18" t="s">
        <v>123</v>
      </c>
      <c r="D7" s="19"/>
      <c r="E7" s="84">
        <f>E8+E9+E10+E11+E12</f>
        <v>81517037</v>
      </c>
      <c r="F7" s="84">
        <f>F8</f>
        <v>59614314</v>
      </c>
    </row>
    <row r="8" spans="2:6" ht="12.75">
      <c r="B8" s="23"/>
      <c r="C8" s="26" t="s">
        <v>124</v>
      </c>
      <c r="D8" s="19"/>
      <c r="E8" s="84">
        <v>81517037</v>
      </c>
      <c r="F8" s="84">
        <v>59614314</v>
      </c>
    </row>
    <row r="9" spans="2:6" ht="12.75">
      <c r="B9" s="23"/>
      <c r="C9" s="26" t="s">
        <v>174</v>
      </c>
      <c r="D9" s="19"/>
      <c r="E9" s="84"/>
      <c r="F9" s="84"/>
    </row>
    <row r="10" spans="2:6" ht="12.75">
      <c r="B10" s="23"/>
      <c r="C10" s="26" t="s">
        <v>175</v>
      </c>
      <c r="D10" s="19"/>
      <c r="E10" s="25"/>
      <c r="F10" s="25"/>
    </row>
    <row r="11" spans="2:6" ht="12.75">
      <c r="B11" s="23"/>
      <c r="C11" s="26" t="s">
        <v>176</v>
      </c>
      <c r="D11" s="19"/>
      <c r="E11" s="25">
        <v>0</v>
      </c>
      <c r="F11" s="25">
        <v>0</v>
      </c>
    </row>
    <row r="12" spans="2:6" ht="12.75">
      <c r="B12" s="23"/>
      <c r="C12" s="26" t="s">
        <v>177</v>
      </c>
      <c r="D12" s="19"/>
      <c r="E12" s="25"/>
      <c r="F12" s="25"/>
    </row>
    <row r="13" spans="2:6" ht="12.75">
      <c r="B13" s="23"/>
      <c r="C13" s="18" t="s">
        <v>125</v>
      </c>
      <c r="D13" s="19"/>
      <c r="E13" s="84">
        <f>E14+E15+E16+E17+E18+E19+E20+E21+E22+E23+E24+E25</f>
        <v>97503740</v>
      </c>
      <c r="F13" s="84">
        <f>F14+F15+F16+F17+F18+F19+F20+F21+F22+F23+F24+F25</f>
        <v>148131079</v>
      </c>
    </row>
    <row r="14" spans="2:6" ht="12.75">
      <c r="B14" s="23"/>
      <c r="C14" s="26" t="s">
        <v>178</v>
      </c>
      <c r="D14" s="19"/>
      <c r="E14" s="25">
        <v>0</v>
      </c>
      <c r="F14" s="25">
        <v>1917744</v>
      </c>
    </row>
    <row r="15" spans="2:6" ht="12.75">
      <c r="B15" s="23"/>
      <c r="C15" s="26" t="s">
        <v>179</v>
      </c>
      <c r="D15" s="19"/>
      <c r="E15" s="25">
        <v>2137748</v>
      </c>
      <c r="F15" s="25">
        <v>0</v>
      </c>
    </row>
    <row r="16" spans="2:6" ht="12.75">
      <c r="B16" s="23"/>
      <c r="C16" s="26" t="s">
        <v>184</v>
      </c>
      <c r="D16" s="24"/>
      <c r="E16" s="25">
        <v>74493</v>
      </c>
      <c r="F16" s="25">
        <v>56637</v>
      </c>
    </row>
    <row r="17" spans="2:6" ht="12.75">
      <c r="B17" s="23"/>
      <c r="C17" s="26" t="s">
        <v>185</v>
      </c>
      <c r="D17" s="24"/>
      <c r="E17" s="25">
        <v>18700</v>
      </c>
      <c r="F17" s="25">
        <v>14360</v>
      </c>
    </row>
    <row r="18" spans="2:6" ht="12.75">
      <c r="B18" s="23"/>
      <c r="C18" s="26" t="s">
        <v>186</v>
      </c>
      <c r="D18" s="24"/>
      <c r="E18" s="25"/>
      <c r="F18" s="25">
        <v>0</v>
      </c>
    </row>
    <row r="19" spans="2:6" ht="12.75">
      <c r="B19" s="23"/>
      <c r="C19" s="26" t="s">
        <v>187</v>
      </c>
      <c r="D19" s="24"/>
      <c r="E19" s="25"/>
      <c r="F19" s="25"/>
    </row>
    <row r="20" spans="2:6" ht="12.75">
      <c r="B20" s="23"/>
      <c r="C20" s="26" t="s">
        <v>188</v>
      </c>
      <c r="D20" s="24"/>
      <c r="E20" s="25"/>
      <c r="F20" s="25">
        <v>101000</v>
      </c>
    </row>
    <row r="21" spans="2:6" ht="12.75">
      <c r="B21" s="23"/>
      <c r="C21" s="26" t="s">
        <v>189</v>
      </c>
      <c r="D21" s="24"/>
      <c r="E21" s="25">
        <v>95272799</v>
      </c>
      <c r="F21" s="25">
        <v>146041338</v>
      </c>
    </row>
    <row r="22" spans="2:6" ht="12.75">
      <c r="B22" s="23"/>
      <c r="C22" s="26" t="s">
        <v>190</v>
      </c>
      <c r="D22" s="24"/>
      <c r="E22" s="25"/>
      <c r="F22" s="25"/>
    </row>
    <row r="23" spans="2:6" ht="12.75">
      <c r="B23" s="23"/>
      <c r="C23" s="26" t="s">
        <v>190</v>
      </c>
      <c r="D23" s="24"/>
      <c r="E23" s="25"/>
      <c r="F23" s="25"/>
    </row>
    <row r="24" spans="2:6" ht="12.75">
      <c r="B24" s="23"/>
      <c r="C24" s="26" t="s">
        <v>212</v>
      </c>
      <c r="D24" s="24"/>
      <c r="E24" s="25">
        <v>0</v>
      </c>
      <c r="F24" s="25">
        <v>0</v>
      </c>
    </row>
    <row r="25" spans="2:6" ht="12.75">
      <c r="B25" s="23"/>
      <c r="C25" s="26"/>
      <c r="D25" s="24"/>
      <c r="E25" s="25"/>
      <c r="F25" s="25"/>
    </row>
    <row r="26" spans="2:6" ht="12.75">
      <c r="B26" s="23"/>
      <c r="C26" s="18" t="s">
        <v>191</v>
      </c>
      <c r="D26" s="19"/>
      <c r="E26" s="25"/>
      <c r="F26" s="25"/>
    </row>
    <row r="27" spans="2:6" ht="12.75">
      <c r="B27" s="23"/>
      <c r="C27" s="18" t="s">
        <v>126</v>
      </c>
      <c r="D27" s="19"/>
      <c r="E27" s="25"/>
      <c r="F27" s="25"/>
    </row>
    <row r="28" spans="2:6" ht="12.75">
      <c r="B28" s="21" t="s">
        <v>2</v>
      </c>
      <c r="C28" s="31" t="s">
        <v>127</v>
      </c>
      <c r="D28" s="20"/>
      <c r="E28" s="84">
        <f>E29+E32+E33+E34</f>
        <v>0</v>
      </c>
      <c r="F28" s="84">
        <f>F29+F32+F33+F34</f>
        <v>0</v>
      </c>
    </row>
    <row r="29" spans="2:6" ht="12.75">
      <c r="B29" s="21"/>
      <c r="C29" s="18" t="s">
        <v>141</v>
      </c>
      <c r="D29" s="20"/>
      <c r="E29" s="84">
        <f>E30+E31</f>
        <v>0</v>
      </c>
      <c r="F29" s="84">
        <f>F30+F31</f>
        <v>0</v>
      </c>
    </row>
    <row r="30" spans="2:6" ht="12.75">
      <c r="B30" s="23"/>
      <c r="C30" s="26" t="s">
        <v>128</v>
      </c>
      <c r="D30" s="19"/>
      <c r="E30" s="25">
        <v>0</v>
      </c>
      <c r="F30" s="25">
        <v>0</v>
      </c>
    </row>
    <row r="31" spans="2:6" ht="12.75">
      <c r="B31" s="23"/>
      <c r="C31" s="26" t="s">
        <v>192</v>
      </c>
      <c r="D31" s="19"/>
      <c r="E31" s="25"/>
      <c r="F31" s="25"/>
    </row>
    <row r="32" spans="2:6" ht="12.75">
      <c r="B32" s="23"/>
      <c r="C32" s="18" t="s">
        <v>129</v>
      </c>
      <c r="D32" s="19"/>
      <c r="E32" s="25"/>
      <c r="F32" s="25"/>
    </row>
    <row r="33" spans="2:6" ht="12.75">
      <c r="B33" s="23"/>
      <c r="C33" s="18" t="s">
        <v>193</v>
      </c>
      <c r="D33" s="19"/>
      <c r="E33" s="25"/>
      <c r="F33" s="25"/>
    </row>
    <row r="34" spans="2:6" ht="12.75">
      <c r="B34" s="23"/>
      <c r="C34" s="18" t="s">
        <v>130</v>
      </c>
      <c r="D34" s="19"/>
      <c r="E34" s="25"/>
      <c r="F34" s="25"/>
    </row>
    <row r="35" spans="2:6" ht="12.75">
      <c r="B35" s="23"/>
      <c r="C35" s="21" t="s">
        <v>131</v>
      </c>
      <c r="D35" s="19"/>
      <c r="E35" s="84">
        <f>E5+E28</f>
        <v>179020777</v>
      </c>
      <c r="F35" s="84">
        <f>F5+F28</f>
        <v>207745393</v>
      </c>
    </row>
    <row r="36" spans="2:6" ht="12.75">
      <c r="B36" s="21" t="s">
        <v>3</v>
      </c>
      <c r="C36" s="21" t="s">
        <v>132</v>
      </c>
      <c r="D36" s="20"/>
      <c r="E36" s="84">
        <f>E37+E38+E39+E40+E41+E42+E43+E44+E45+E46+E47</f>
        <v>16688633</v>
      </c>
      <c r="F36" s="84">
        <f>F37+F38+F39+F40+F41+F42+F43+F44+F45+F46+F47</f>
        <v>6690262</v>
      </c>
    </row>
    <row r="37" spans="2:6" ht="12.75">
      <c r="B37" s="27"/>
      <c r="C37" s="36" t="s">
        <v>180</v>
      </c>
      <c r="D37" s="28"/>
      <c r="E37" s="85"/>
      <c r="F37" s="85"/>
    </row>
    <row r="38" spans="2:6" ht="20.25" customHeight="1">
      <c r="B38" s="27"/>
      <c r="C38" s="36" t="s">
        <v>181</v>
      </c>
      <c r="D38" s="28"/>
      <c r="E38" s="85"/>
      <c r="F38" s="85"/>
    </row>
    <row r="39" spans="2:6" ht="12.75">
      <c r="B39" s="23"/>
      <c r="C39" s="18" t="s">
        <v>133</v>
      </c>
      <c r="D39" s="19"/>
      <c r="E39" s="25">
        <v>100000</v>
      </c>
      <c r="F39" s="25">
        <v>100000</v>
      </c>
    </row>
    <row r="40" spans="2:6" ht="12.75">
      <c r="B40" s="23"/>
      <c r="C40" s="18" t="s">
        <v>134</v>
      </c>
      <c r="D40" s="19"/>
      <c r="E40" s="25"/>
      <c r="F40" s="25"/>
    </row>
    <row r="41" spans="2:6" ht="12.75">
      <c r="B41" s="23"/>
      <c r="C41" s="18" t="s">
        <v>182</v>
      </c>
      <c r="D41" s="19"/>
      <c r="E41" s="25"/>
      <c r="F41" s="25"/>
    </row>
    <row r="42" spans="2:6" ht="12.75">
      <c r="B42" s="23"/>
      <c r="C42" s="18" t="s">
        <v>183</v>
      </c>
      <c r="D42" s="19"/>
      <c r="E42" s="25"/>
      <c r="F42" s="25"/>
    </row>
    <row r="43" spans="2:6" ht="12.75">
      <c r="B43" s="23"/>
      <c r="C43" s="18" t="s">
        <v>135</v>
      </c>
      <c r="D43" s="19"/>
      <c r="E43" s="25">
        <v>21568</v>
      </c>
      <c r="F43" s="25">
        <v>21568</v>
      </c>
    </row>
    <row r="44" spans="2:6" ht="12.75">
      <c r="B44" s="23"/>
      <c r="C44" s="18" t="s">
        <v>136</v>
      </c>
      <c r="D44" s="19"/>
      <c r="E44" s="25"/>
      <c r="F44" s="25"/>
    </row>
    <row r="45" spans="2:6" ht="12.75">
      <c r="B45" s="23"/>
      <c r="C45" s="18" t="s">
        <v>137</v>
      </c>
      <c r="D45" s="19"/>
      <c r="E45" s="25">
        <f>F45+F46</f>
        <v>6568694</v>
      </c>
      <c r="F45" s="25">
        <v>4618734</v>
      </c>
    </row>
    <row r="46" spans="2:6" ht="12.75">
      <c r="B46" s="23"/>
      <c r="C46" s="18" t="s">
        <v>138</v>
      </c>
      <c r="D46" s="19"/>
      <c r="E46" s="25">
        <f>'PASH (Sipas Natyres)'!D29</f>
        <v>9998371</v>
      </c>
      <c r="F46" s="25">
        <v>1949960</v>
      </c>
    </row>
    <row r="47" spans="2:6" ht="12.75">
      <c r="B47" s="23"/>
      <c r="C47" s="22"/>
      <c r="D47" s="19"/>
      <c r="E47" s="25"/>
      <c r="F47" s="25"/>
    </row>
    <row r="48" spans="2:6" ht="12.75">
      <c r="B48" s="21"/>
      <c r="C48" s="21" t="s">
        <v>139</v>
      </c>
      <c r="D48" s="20"/>
      <c r="E48" s="84">
        <f>E5+E28+E36</f>
        <v>195709410</v>
      </c>
      <c r="F48" s="84">
        <f>F5+F28+F36</f>
        <v>214435655</v>
      </c>
    </row>
    <row r="50" ht="12.75">
      <c r="E50" s="16">
        <f>E54-E48</f>
        <v>0</v>
      </c>
    </row>
    <row r="51" spans="5:6" ht="12.75">
      <c r="E51" s="2" t="s">
        <v>71</v>
      </c>
      <c r="F51" s="2"/>
    </row>
    <row r="52" spans="5:6" ht="12.75">
      <c r="E52" s="2" t="s">
        <v>218</v>
      </c>
      <c r="F52" s="2"/>
    </row>
    <row r="54" ht="12.75">
      <c r="E54" s="16">
        <f>'Aktivi  '!E50</f>
        <v>195709410</v>
      </c>
    </row>
  </sheetData>
  <sheetProtection/>
  <mergeCells count="1">
    <mergeCell ref="B1:F1"/>
  </mergeCells>
  <printOptions/>
  <pageMargins left="0.23" right="0.26" top="0.25" bottom="0.28" header="0.17" footer="0.1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2">
      <selection activeCell="G22" sqref="G22"/>
    </sheetView>
  </sheetViews>
  <sheetFormatPr defaultColWidth="9.140625" defaultRowHeight="12.75"/>
  <cols>
    <col min="1" max="1" width="3.421875" style="2" customWidth="1"/>
    <col min="2" max="2" width="5.8515625" style="2" customWidth="1"/>
    <col min="3" max="3" width="69.00390625" style="2" customWidth="1"/>
    <col min="4" max="4" width="12.28125" style="2" customWidth="1"/>
    <col min="5" max="5" width="12.8515625" style="2" customWidth="1"/>
    <col min="6" max="6" width="9.140625" style="2" customWidth="1"/>
    <col min="7" max="7" width="11.28125" style="2" bestFit="1" customWidth="1"/>
    <col min="8" max="8" width="12.28125" style="2" bestFit="1" customWidth="1"/>
    <col min="9" max="16384" width="9.140625" style="2" customWidth="1"/>
  </cols>
  <sheetData>
    <row r="2" spans="2:3" ht="12.75">
      <c r="B2" s="1"/>
      <c r="C2" s="1"/>
    </row>
    <row r="3" spans="2:5" s="1" customFormat="1" ht="15">
      <c r="B3" s="134" t="s">
        <v>194</v>
      </c>
      <c r="C3" s="134"/>
      <c r="D3" s="134"/>
      <c r="E3" s="134"/>
    </row>
    <row r="4" spans="2:5" s="1" customFormat="1" ht="15">
      <c r="B4" s="134" t="s">
        <v>195</v>
      </c>
      <c r="C4" s="134"/>
      <c r="D4" s="134"/>
      <c r="E4" s="134"/>
    </row>
    <row r="5" s="1" customFormat="1" ht="12.75">
      <c r="E5" s="17" t="s">
        <v>21</v>
      </c>
    </row>
    <row r="6" spans="2:5" s="1" customFormat="1" ht="12.75">
      <c r="B6" s="37" t="s">
        <v>6</v>
      </c>
      <c r="C6" s="135" t="s">
        <v>142</v>
      </c>
      <c r="D6" s="29" t="s">
        <v>88</v>
      </c>
      <c r="E6" s="29" t="s">
        <v>88</v>
      </c>
    </row>
    <row r="7" spans="2:5" s="1" customFormat="1" ht="12.75">
      <c r="B7" s="38"/>
      <c r="C7" s="136"/>
      <c r="D7" s="30" t="s">
        <v>121</v>
      </c>
      <c r="E7" s="30" t="s">
        <v>96</v>
      </c>
    </row>
    <row r="8" spans="2:5" s="1" customFormat="1" ht="23.25" customHeight="1">
      <c r="B8" s="39">
        <v>1</v>
      </c>
      <c r="C8" s="49" t="s">
        <v>7</v>
      </c>
      <c r="D8" s="86">
        <v>245885551</v>
      </c>
      <c r="E8" s="86">
        <v>-216969565</v>
      </c>
    </row>
    <row r="9" spans="2:5" s="1" customFormat="1" ht="22.5" customHeight="1">
      <c r="B9" s="21">
        <v>2</v>
      </c>
      <c r="C9" s="22" t="s">
        <v>8</v>
      </c>
      <c r="D9" s="84">
        <v>0</v>
      </c>
      <c r="E9" s="84">
        <v>-1434342</v>
      </c>
    </row>
    <row r="10" spans="2:5" s="43" customFormat="1" ht="21" customHeight="1">
      <c r="B10" s="40">
        <v>3</v>
      </c>
      <c r="C10" s="41" t="s">
        <v>9</v>
      </c>
      <c r="D10" s="42"/>
      <c r="E10" s="42"/>
    </row>
    <row r="11" spans="2:5" ht="22.5" customHeight="1">
      <c r="B11" s="23">
        <v>4</v>
      </c>
      <c r="C11" s="22" t="s">
        <v>10</v>
      </c>
      <c r="D11" s="25">
        <v>187214375</v>
      </c>
      <c r="E11" s="25">
        <v>162329579</v>
      </c>
    </row>
    <row r="12" spans="2:5" ht="23.25" customHeight="1">
      <c r="B12" s="23">
        <v>5</v>
      </c>
      <c r="C12" s="22" t="s">
        <v>11</v>
      </c>
      <c r="D12" s="25">
        <f>D13+D14</f>
        <v>3704058</v>
      </c>
      <c r="E12" s="25"/>
    </row>
    <row r="13" spans="2:5" ht="24.75" customHeight="1">
      <c r="B13" s="23"/>
      <c r="C13" s="22" t="s">
        <v>197</v>
      </c>
      <c r="D13" s="25">
        <v>3174000</v>
      </c>
      <c r="E13" s="25">
        <v>2056600</v>
      </c>
    </row>
    <row r="14" spans="2:5" s="43" customFormat="1" ht="20.25" customHeight="1">
      <c r="B14" s="40"/>
      <c r="C14" s="41" t="s">
        <v>198</v>
      </c>
      <c r="D14" s="42">
        <v>530058</v>
      </c>
      <c r="E14" s="42">
        <v>366044</v>
      </c>
    </row>
    <row r="15" spans="2:8" ht="24.75" customHeight="1">
      <c r="B15" s="23">
        <v>6</v>
      </c>
      <c r="C15" s="22" t="s">
        <v>199</v>
      </c>
      <c r="D15" s="25"/>
      <c r="E15" s="25">
        <v>187906</v>
      </c>
      <c r="H15" s="75"/>
    </row>
    <row r="16" spans="2:5" ht="20.25" customHeight="1">
      <c r="B16" s="23">
        <v>7</v>
      </c>
      <c r="C16" s="22" t="s">
        <v>70</v>
      </c>
      <c r="D16" s="25">
        <v>43746706</v>
      </c>
      <c r="E16" s="25">
        <v>37829392</v>
      </c>
    </row>
    <row r="17" spans="2:5" ht="21" customHeight="1">
      <c r="B17" s="23">
        <v>8</v>
      </c>
      <c r="C17" s="21" t="s">
        <v>12</v>
      </c>
      <c r="D17" s="84">
        <f>D10+D11+D12+D15+D16</f>
        <v>234665139</v>
      </c>
      <c r="E17" s="84">
        <f>SUM(E11:E16)</f>
        <v>202769521</v>
      </c>
    </row>
    <row r="18" spans="2:8" s="46" customFormat="1" ht="29.25" customHeight="1">
      <c r="B18" s="44">
        <v>9</v>
      </c>
      <c r="C18" s="45" t="s">
        <v>13</v>
      </c>
      <c r="D18" s="87">
        <f>D8-D17</f>
        <v>11220412</v>
      </c>
      <c r="E18" s="87">
        <f>E8+E17+E9</f>
        <v>-15634386</v>
      </c>
      <c r="G18" s="47"/>
      <c r="H18" s="47"/>
    </row>
    <row r="19" spans="2:5" s="43" customFormat="1" ht="26.25" customHeight="1">
      <c r="B19" s="40">
        <v>10</v>
      </c>
      <c r="C19" s="41" t="s">
        <v>14</v>
      </c>
      <c r="D19" s="42"/>
      <c r="E19" s="42"/>
    </row>
    <row r="20" spans="2:5" s="43" customFormat="1" ht="26.25" customHeight="1">
      <c r="B20" s="40">
        <v>11</v>
      </c>
      <c r="C20" s="41" t="s">
        <v>15</v>
      </c>
      <c r="D20" s="42"/>
      <c r="E20" s="42"/>
    </row>
    <row r="21" spans="2:5" ht="30.75" customHeight="1">
      <c r="B21" s="23">
        <v>12</v>
      </c>
      <c r="C21" s="22" t="s">
        <v>16</v>
      </c>
      <c r="D21" s="25"/>
      <c r="E21" s="25"/>
    </row>
    <row r="22" spans="2:5" ht="27.75" customHeight="1">
      <c r="B22" s="23"/>
      <c r="C22" s="41" t="s">
        <v>144</v>
      </c>
      <c r="D22" s="25"/>
      <c r="E22" s="25"/>
    </row>
    <row r="23" spans="2:5" ht="24.75" customHeight="1">
      <c r="B23" s="23"/>
      <c r="C23" s="22" t="s">
        <v>143</v>
      </c>
      <c r="D23" s="25"/>
      <c r="E23" s="25">
        <v>474029</v>
      </c>
    </row>
    <row r="24" spans="2:5" ht="24" customHeight="1">
      <c r="B24" s="23"/>
      <c r="C24" s="22" t="s">
        <v>145</v>
      </c>
      <c r="D24" s="25"/>
      <c r="E24" s="25">
        <v>4528849</v>
      </c>
    </row>
    <row r="25" spans="2:5" ht="27" customHeight="1">
      <c r="B25" s="23"/>
      <c r="C25" s="22" t="s">
        <v>146</v>
      </c>
      <c r="D25" s="25"/>
      <c r="E25" s="25"/>
    </row>
    <row r="26" spans="2:7" s="46" customFormat="1" ht="33.75" customHeight="1">
      <c r="B26" s="44">
        <v>13</v>
      </c>
      <c r="C26" s="45" t="s">
        <v>17</v>
      </c>
      <c r="D26" s="87">
        <f>SUM(D19:D25)</f>
        <v>0</v>
      </c>
      <c r="E26" s="87">
        <f>SUM(E19:E25)</f>
        <v>5002878</v>
      </c>
      <c r="G26" s="47"/>
    </row>
    <row r="27" spans="2:7" s="1" customFormat="1" ht="22.5" customHeight="1">
      <c r="B27" s="21">
        <v>14</v>
      </c>
      <c r="C27" s="18" t="s">
        <v>18</v>
      </c>
      <c r="D27" s="84">
        <f>D18+D26</f>
        <v>11220412</v>
      </c>
      <c r="E27" s="84">
        <f>E18+E26</f>
        <v>-10631508</v>
      </c>
      <c r="G27" s="48"/>
    </row>
    <row r="28" spans="2:5" ht="24" customHeight="1">
      <c r="B28" s="23">
        <v>15</v>
      </c>
      <c r="C28" s="22" t="s">
        <v>19</v>
      </c>
      <c r="D28" s="25">
        <v>1222041</v>
      </c>
      <c r="E28" s="25">
        <v>1063151</v>
      </c>
    </row>
    <row r="29" spans="2:5" s="1" customFormat="1" ht="25.5" customHeight="1">
      <c r="B29" s="21">
        <v>16</v>
      </c>
      <c r="C29" s="18" t="s">
        <v>20</v>
      </c>
      <c r="D29" s="84">
        <f>D27-D28</f>
        <v>9998371</v>
      </c>
      <c r="E29" s="84">
        <f>E27-E28</f>
        <v>-11694659</v>
      </c>
    </row>
    <row r="30" spans="2:5" ht="22.5" customHeight="1">
      <c r="B30" s="23">
        <v>17</v>
      </c>
      <c r="C30" s="22" t="s">
        <v>196</v>
      </c>
      <c r="D30" s="25"/>
      <c r="E30" s="25"/>
    </row>
    <row r="32" ht="12.75">
      <c r="D32" s="2" t="s">
        <v>71</v>
      </c>
    </row>
    <row r="33" ht="12.75">
      <c r="D33" s="2" t="s">
        <v>218</v>
      </c>
    </row>
  </sheetData>
  <sheetProtection/>
  <mergeCells count="3">
    <mergeCell ref="B3:E3"/>
    <mergeCell ref="B4:E4"/>
    <mergeCell ref="C6:C7"/>
  </mergeCells>
  <printOptions/>
  <pageMargins left="0.25" right="0.25" top="0.49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4">
      <selection activeCell="H40" sqref="H40"/>
    </sheetView>
  </sheetViews>
  <sheetFormatPr defaultColWidth="9.140625" defaultRowHeight="12.75"/>
  <cols>
    <col min="1" max="2" width="3.7109375" style="2" customWidth="1"/>
    <col min="3" max="3" width="56.57421875" style="2" customWidth="1"/>
    <col min="4" max="4" width="12.8515625" style="2" customWidth="1"/>
    <col min="5" max="5" width="13.8515625" style="2" bestFit="1" customWidth="1"/>
    <col min="6" max="6" width="9.140625" style="2" customWidth="1"/>
    <col min="7" max="7" width="10.28125" style="2" customWidth="1"/>
    <col min="8" max="16384" width="9.140625" style="2" customWidth="1"/>
  </cols>
  <sheetData>
    <row r="1" spans="1:5" s="1" customFormat="1" ht="12.75">
      <c r="A1" s="2"/>
      <c r="B1" s="2"/>
      <c r="C1" s="2"/>
      <c r="D1" s="2"/>
      <c r="E1" s="2"/>
    </row>
    <row r="2" spans="2:5" ht="12.75">
      <c r="B2" s="137" t="s">
        <v>200</v>
      </c>
      <c r="C2" s="137"/>
      <c r="D2" s="137"/>
      <c r="E2" s="137"/>
    </row>
    <row r="3" ht="12.75">
      <c r="E3" s="64"/>
    </row>
    <row r="4" spans="2:5" ht="12.75">
      <c r="B4" s="78"/>
      <c r="C4" s="56" t="s">
        <v>69</v>
      </c>
      <c r="D4" s="80" t="s">
        <v>88</v>
      </c>
      <c r="E4" s="81" t="s">
        <v>88</v>
      </c>
    </row>
    <row r="5" spans="2:5" ht="12.75">
      <c r="B5" s="79"/>
      <c r="C5" s="39"/>
      <c r="D5" s="82" t="s">
        <v>121</v>
      </c>
      <c r="E5" s="83" t="s">
        <v>96</v>
      </c>
    </row>
    <row r="6" spans="2:5" ht="17.25" customHeight="1">
      <c r="B6" s="49">
        <v>1</v>
      </c>
      <c r="C6" s="35" t="s">
        <v>35</v>
      </c>
      <c r="D6" s="76"/>
      <c r="E6" s="77"/>
    </row>
    <row r="7" spans="2:5" ht="12.75">
      <c r="B7" s="22">
        <v>2</v>
      </c>
      <c r="C7" s="22" t="s">
        <v>36</v>
      </c>
      <c r="D7" s="65">
        <f>'PASH (Sipas Natyres)'!D27</f>
        <v>11220412</v>
      </c>
      <c r="E7" s="66">
        <v>10631509</v>
      </c>
    </row>
    <row r="8" spans="2:5" ht="12.75">
      <c r="B8" s="22">
        <v>3</v>
      </c>
      <c r="C8" s="22" t="s">
        <v>37</v>
      </c>
      <c r="D8" s="65"/>
      <c r="E8" s="65"/>
    </row>
    <row r="9" spans="2:5" s="43" customFormat="1" ht="12.75">
      <c r="B9" s="41"/>
      <c r="C9" s="67" t="s">
        <v>38</v>
      </c>
      <c r="D9" s="68">
        <f>-'PASH (Sipas Natyres)'!D15</f>
        <v>0</v>
      </c>
      <c r="E9" s="68">
        <v>187906</v>
      </c>
    </row>
    <row r="10" spans="2:5" ht="12.75">
      <c r="B10" s="22"/>
      <c r="C10" s="69" t="s">
        <v>39</v>
      </c>
      <c r="D10" s="65"/>
      <c r="E10" s="65">
        <v>4603466</v>
      </c>
    </row>
    <row r="11" spans="2:5" ht="12.75">
      <c r="B11" s="22"/>
      <c r="C11" s="69" t="s">
        <v>65</v>
      </c>
      <c r="D11" s="65">
        <f>'Aktivi  '!F33-'Aktivi  '!E33</f>
        <v>1756686</v>
      </c>
      <c r="E11" s="65">
        <v>-1756686</v>
      </c>
    </row>
    <row r="12" spans="2:5" ht="12.75">
      <c r="B12" s="22"/>
      <c r="C12" s="69" t="s">
        <v>40</v>
      </c>
      <c r="D12" s="65"/>
      <c r="E12" s="65"/>
    </row>
    <row r="13" spans="2:5" ht="12.75">
      <c r="B13" s="22"/>
      <c r="C13" s="69" t="s">
        <v>41</v>
      </c>
      <c r="D13" s="65"/>
      <c r="E13" s="65">
        <v>474030</v>
      </c>
    </row>
    <row r="14" spans="2:5" s="43" customFormat="1" ht="27.75" customHeight="1">
      <c r="B14" s="41">
        <v>4</v>
      </c>
      <c r="C14" s="41" t="s">
        <v>42</v>
      </c>
      <c r="D14" s="68">
        <f>'Aktivi  '!F14-'Aktivi  '!E14</f>
        <v>15976423</v>
      </c>
      <c r="E14" s="68">
        <v>-34939454</v>
      </c>
    </row>
    <row r="15" spans="2:5" ht="18.75" customHeight="1">
      <c r="B15" s="22">
        <v>5</v>
      </c>
      <c r="C15" s="22" t="s">
        <v>43</v>
      </c>
      <c r="D15" s="65">
        <f>'Aktivi  '!F22-'Aktivi  '!E22</f>
        <v>807125</v>
      </c>
      <c r="E15" s="65">
        <v>9031736</v>
      </c>
    </row>
    <row r="16" spans="2:5" ht="21" customHeight="1">
      <c r="B16" s="22">
        <v>6</v>
      </c>
      <c r="C16" s="22" t="s">
        <v>44</v>
      </c>
      <c r="D16" s="65">
        <f>'Pasivi '!E35-'Pasivi '!F35</f>
        <v>-28724616</v>
      </c>
      <c r="E16" s="65">
        <v>-35822510</v>
      </c>
    </row>
    <row r="17" spans="2:5" ht="18.75" customHeight="1">
      <c r="B17" s="22">
        <v>6</v>
      </c>
      <c r="C17" s="22" t="s">
        <v>45</v>
      </c>
      <c r="D17" s="70"/>
      <c r="E17" s="70"/>
    </row>
    <row r="18" spans="2:5" ht="12.75">
      <c r="B18" s="22">
        <v>7</v>
      </c>
      <c r="C18" s="22" t="s">
        <v>46</v>
      </c>
      <c r="D18" s="65"/>
      <c r="E18" s="65"/>
    </row>
    <row r="19" spans="2:5" ht="12.75">
      <c r="B19" s="22">
        <v>8</v>
      </c>
      <c r="C19" s="22" t="s">
        <v>47</v>
      </c>
      <c r="D19" s="65">
        <f>-'PASH (Sipas Natyres)'!D28</f>
        <v>-1222041</v>
      </c>
      <c r="E19" s="65">
        <v>-520000</v>
      </c>
    </row>
    <row r="20" spans="2:5" s="63" customFormat="1" ht="12.75">
      <c r="B20" s="26">
        <v>9</v>
      </c>
      <c r="C20" s="71" t="s">
        <v>61</v>
      </c>
      <c r="D20" s="66"/>
      <c r="E20" s="66">
        <f>E6+E15+E16+E19+E7+E14+E11+E9+E10+E13</f>
        <v>-48110003</v>
      </c>
    </row>
    <row r="21" spans="2:5" ht="12.75">
      <c r="B21" s="22"/>
      <c r="C21" s="22"/>
      <c r="D21" s="65"/>
      <c r="E21" s="65"/>
    </row>
    <row r="22" spans="2:5" ht="20.25" customHeight="1">
      <c r="B22" s="22">
        <v>10</v>
      </c>
      <c r="C22" s="18" t="s">
        <v>48</v>
      </c>
      <c r="D22" s="70"/>
      <c r="E22" s="70">
        <f>E24</f>
        <v>-892343</v>
      </c>
    </row>
    <row r="23" spans="2:5" ht="18.75" customHeight="1">
      <c r="B23" s="22">
        <v>11</v>
      </c>
      <c r="C23" s="22" t="s">
        <v>49</v>
      </c>
      <c r="D23" s="65"/>
      <c r="E23" s="65"/>
    </row>
    <row r="24" spans="2:5" ht="18.75" customHeight="1">
      <c r="B24" s="22">
        <v>12</v>
      </c>
      <c r="C24" s="22" t="s">
        <v>50</v>
      </c>
      <c r="D24" s="65">
        <f>-D9-'Aktivi  '!E35+'Aktivi  '!F35</f>
        <v>0</v>
      </c>
      <c r="E24" s="65">
        <v>-892343</v>
      </c>
    </row>
    <row r="25" spans="2:5" ht="18" customHeight="1">
      <c r="B25" s="22">
        <v>13</v>
      </c>
      <c r="C25" s="22" t="s">
        <v>51</v>
      </c>
      <c r="D25" s="65"/>
      <c r="E25" s="65"/>
    </row>
    <row r="26" spans="2:5" ht="16.5" customHeight="1">
      <c r="B26" s="22">
        <v>14</v>
      </c>
      <c r="C26" s="22" t="s">
        <v>52</v>
      </c>
      <c r="D26" s="65"/>
      <c r="E26" s="65"/>
    </row>
    <row r="27" spans="2:5" ht="16.5" customHeight="1">
      <c r="B27" s="22">
        <v>15</v>
      </c>
      <c r="C27" s="22" t="s">
        <v>53</v>
      </c>
      <c r="D27" s="65"/>
      <c r="E27" s="65"/>
    </row>
    <row r="28" spans="2:5" s="63" customFormat="1" ht="18" customHeight="1">
      <c r="B28" s="26"/>
      <c r="C28" s="26" t="s">
        <v>60</v>
      </c>
      <c r="D28" s="66"/>
      <c r="E28" s="66"/>
    </row>
    <row r="29" spans="2:5" ht="12.75">
      <c r="B29" s="22"/>
      <c r="C29" s="26"/>
      <c r="D29" s="72"/>
      <c r="E29" s="65"/>
    </row>
    <row r="30" spans="2:5" ht="19.5" customHeight="1">
      <c r="B30" s="22"/>
      <c r="C30" s="18" t="s">
        <v>54</v>
      </c>
      <c r="D30" s="70"/>
      <c r="E30" s="65"/>
    </row>
    <row r="31" spans="2:5" ht="12.75">
      <c r="B31" s="22">
        <v>16</v>
      </c>
      <c r="C31" s="22" t="s">
        <v>55</v>
      </c>
      <c r="D31" s="65"/>
      <c r="E31" s="65"/>
    </row>
    <row r="32" spans="2:5" ht="12.75">
      <c r="B32" s="22">
        <v>17</v>
      </c>
      <c r="C32" s="22" t="s">
        <v>56</v>
      </c>
      <c r="D32" s="65"/>
      <c r="E32" s="65"/>
    </row>
    <row r="33" spans="2:5" ht="12.75">
      <c r="B33" s="22">
        <v>18</v>
      </c>
      <c r="C33" s="22" t="s">
        <v>57</v>
      </c>
      <c r="D33" s="65"/>
      <c r="E33" s="65"/>
    </row>
    <row r="34" spans="2:5" ht="18" customHeight="1">
      <c r="B34" s="22">
        <v>19</v>
      </c>
      <c r="C34" s="22" t="s">
        <v>58</v>
      </c>
      <c r="D34" s="65"/>
      <c r="E34" s="65"/>
    </row>
    <row r="35" spans="2:7" ht="17.25" customHeight="1">
      <c r="B35" s="22">
        <v>20</v>
      </c>
      <c r="C35" s="26" t="s">
        <v>59</v>
      </c>
      <c r="D35" s="72"/>
      <c r="E35" s="65"/>
      <c r="G35" s="73"/>
    </row>
    <row r="36" spans="2:7" ht="12.75">
      <c r="B36" s="22"/>
      <c r="C36" s="22"/>
      <c r="D36" s="65"/>
      <c r="E36" s="74"/>
      <c r="G36" s="73"/>
    </row>
    <row r="37" spans="2:7" ht="18.75" customHeight="1">
      <c r="B37" s="22"/>
      <c r="C37" s="18" t="s">
        <v>62</v>
      </c>
      <c r="D37" s="70">
        <f>SUM(D7:D36)</f>
        <v>-186011</v>
      </c>
      <c r="E37" s="70">
        <f>E20+E22</f>
        <v>-49002346</v>
      </c>
      <c r="G37" s="73"/>
    </row>
    <row r="38" spans="2:7" ht="19.5" customHeight="1">
      <c r="B38" s="22"/>
      <c r="C38" s="18" t="s">
        <v>63</v>
      </c>
      <c r="D38" s="65">
        <f>'Aktivi  '!F8</f>
        <v>186011</v>
      </c>
      <c r="E38" s="65">
        <f>E37</f>
        <v>-49002346</v>
      </c>
      <c r="G38" s="73"/>
    </row>
    <row r="39" spans="2:7" ht="19.5" customHeight="1">
      <c r="B39" s="22"/>
      <c r="C39" s="18" t="s">
        <v>64</v>
      </c>
      <c r="D39" s="65">
        <f>'Aktivi  '!E8</f>
        <v>0</v>
      </c>
      <c r="E39" s="65">
        <v>186011</v>
      </c>
      <c r="G39" s="73"/>
    </row>
    <row r="40" spans="2:7" ht="12.75">
      <c r="B40" s="22"/>
      <c r="C40" s="22"/>
      <c r="D40" s="66">
        <f>D39-D38</f>
        <v>-186011</v>
      </c>
      <c r="E40" s="66">
        <f>+E39-E38</f>
        <v>49188357</v>
      </c>
      <c r="G40" s="73"/>
    </row>
    <row r="41" ht="12.75">
      <c r="G41" s="73"/>
    </row>
    <row r="42" spans="4:7" ht="12.75">
      <c r="D42" s="75"/>
      <c r="E42" s="50" t="s">
        <v>71</v>
      </c>
      <c r="G42" s="73"/>
    </row>
    <row r="43" spans="5:7" ht="12.75">
      <c r="E43" s="50"/>
      <c r="G43" s="73"/>
    </row>
    <row r="44" spans="4:7" ht="12.75">
      <c r="D44" s="75"/>
      <c r="E44" s="2" t="s">
        <v>218</v>
      </c>
      <c r="G44" s="73"/>
    </row>
    <row r="45" spans="4:7" ht="12.75">
      <c r="D45" s="75"/>
      <c r="G45" s="73"/>
    </row>
    <row r="46" ht="12.75">
      <c r="G46" s="73"/>
    </row>
    <row r="47" ht="12.75">
      <c r="G47" s="73"/>
    </row>
    <row r="50" ht="12.75">
      <c r="E50" s="75"/>
    </row>
  </sheetData>
  <sheetProtection/>
  <mergeCells count="1">
    <mergeCell ref="B2:E2"/>
  </mergeCells>
  <printOptions/>
  <pageMargins left="0.42" right="0.22" top="0.49" bottom="0.48" header="0.2" footer="0.3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L26"/>
  <sheetViews>
    <sheetView tabSelected="1" zoomScalePageLayoutView="0" workbookViewId="0" topLeftCell="A4">
      <selection activeCell="N18" sqref="N18"/>
    </sheetView>
  </sheetViews>
  <sheetFormatPr defaultColWidth="9.140625" defaultRowHeight="12.75"/>
  <cols>
    <col min="1" max="2" width="3.421875" style="2" customWidth="1"/>
    <col min="3" max="3" width="30.57421875" style="2" bestFit="1" customWidth="1"/>
    <col min="4" max="4" width="11.28125" style="2" bestFit="1" customWidth="1"/>
    <col min="5" max="5" width="9.140625" style="2" customWidth="1"/>
    <col min="6" max="6" width="8.28125" style="2" customWidth="1"/>
    <col min="7" max="7" width="10.8515625" style="2" customWidth="1"/>
    <col min="8" max="8" width="9.7109375" style="2" bestFit="1" customWidth="1"/>
    <col min="9" max="9" width="12.8515625" style="2" customWidth="1"/>
    <col min="10" max="10" width="11.28125" style="2" bestFit="1" customWidth="1"/>
    <col min="11" max="11" width="10.28125" style="2" customWidth="1"/>
    <col min="12" max="12" width="12.28125" style="2" customWidth="1"/>
    <col min="13" max="16384" width="9.140625" style="2" customWidth="1"/>
  </cols>
  <sheetData>
    <row r="3" spans="2:12" ht="15">
      <c r="B3" s="134" t="s">
        <v>205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5" spans="2:3" ht="13.5" thickBot="1">
      <c r="B5" s="12" t="s">
        <v>201</v>
      </c>
      <c r="C5" s="12"/>
    </row>
    <row r="7" spans="2:12" ht="12.75">
      <c r="B7" s="54"/>
      <c r="C7" s="52"/>
      <c r="D7" s="22" t="s">
        <v>22</v>
      </c>
      <c r="E7" s="22"/>
      <c r="F7" s="22"/>
      <c r="G7" s="22"/>
      <c r="H7" s="22"/>
      <c r="I7" s="22"/>
      <c r="J7" s="22"/>
      <c r="K7" s="22"/>
      <c r="L7" s="22"/>
    </row>
    <row r="8" spans="2:12" s="43" customFormat="1" ht="60" customHeight="1">
      <c r="B8" s="55"/>
      <c r="C8" s="53"/>
      <c r="D8" s="40" t="s">
        <v>4</v>
      </c>
      <c r="E8" s="40" t="s">
        <v>23</v>
      </c>
      <c r="F8" s="40" t="s">
        <v>34</v>
      </c>
      <c r="G8" s="40" t="s">
        <v>24</v>
      </c>
      <c r="H8" s="40" t="s">
        <v>25</v>
      </c>
      <c r="I8" s="40" t="s">
        <v>29</v>
      </c>
      <c r="J8" s="40" t="s">
        <v>5</v>
      </c>
      <c r="K8" s="40" t="s">
        <v>26</v>
      </c>
      <c r="L8" s="40" t="s">
        <v>27</v>
      </c>
    </row>
    <row r="9" spans="2:12" ht="12.75">
      <c r="B9" s="57" t="s">
        <v>147</v>
      </c>
      <c r="C9" s="18" t="s">
        <v>204</v>
      </c>
      <c r="D9" s="25">
        <v>100000</v>
      </c>
      <c r="E9" s="25"/>
      <c r="F9" s="25"/>
      <c r="G9" s="25">
        <v>21568</v>
      </c>
      <c r="H9" s="25"/>
      <c r="I9" s="25">
        <f>'Pasivi '!E45</f>
        <v>6568694</v>
      </c>
      <c r="J9" s="25"/>
      <c r="K9" s="25"/>
      <c r="L9" s="25">
        <f>D9+E9+F10+F9+G9+I9+J9+K9</f>
        <v>6690262</v>
      </c>
    </row>
    <row r="10" spans="2:12" s="43" customFormat="1" ht="25.5">
      <c r="B10" s="41" t="s">
        <v>148</v>
      </c>
      <c r="C10" s="51" t="s">
        <v>28</v>
      </c>
      <c r="D10" s="42"/>
      <c r="E10" s="42"/>
      <c r="F10" s="42"/>
      <c r="G10" s="42"/>
      <c r="H10" s="42"/>
      <c r="I10" s="42"/>
      <c r="J10" s="42"/>
      <c r="K10" s="42"/>
      <c r="L10" s="25">
        <f aca="true" t="shared" si="0" ref="L10:L20">SUM(D10:K10)</f>
        <v>0</v>
      </c>
    </row>
    <row r="11" spans="2:12" ht="12.75">
      <c r="B11" s="18" t="s">
        <v>149</v>
      </c>
      <c r="C11" s="20" t="s">
        <v>30</v>
      </c>
      <c r="D11" s="25"/>
      <c r="E11" s="25"/>
      <c r="F11" s="25"/>
      <c r="G11" s="25"/>
      <c r="H11" s="25"/>
      <c r="I11" s="25"/>
      <c r="J11" s="25"/>
      <c r="K11" s="25"/>
      <c r="L11" s="25">
        <f t="shared" si="0"/>
        <v>0</v>
      </c>
    </row>
    <row r="12" spans="2:12" ht="12.75">
      <c r="B12" s="22">
        <v>1</v>
      </c>
      <c r="C12" s="19" t="s">
        <v>31</v>
      </c>
      <c r="D12" s="25">
        <v>0</v>
      </c>
      <c r="E12" s="25"/>
      <c r="F12" s="25"/>
      <c r="G12" s="25"/>
      <c r="H12" s="25"/>
      <c r="I12" s="25">
        <f>'Pasivi '!E46</f>
        <v>9998371</v>
      </c>
      <c r="J12" s="25"/>
      <c r="K12" s="25"/>
      <c r="L12" s="25">
        <f t="shared" si="0"/>
        <v>9998371</v>
      </c>
    </row>
    <row r="13" spans="2:12" ht="12.75">
      <c r="B13" s="22">
        <v>2</v>
      </c>
      <c r="C13" s="19" t="s">
        <v>32</v>
      </c>
      <c r="D13" s="25">
        <v>0</v>
      </c>
      <c r="E13" s="25"/>
      <c r="F13" s="25"/>
      <c r="G13" s="25"/>
      <c r="H13" s="25"/>
      <c r="I13" s="25"/>
      <c r="J13" s="25"/>
      <c r="K13" s="25"/>
      <c r="L13" s="25">
        <f t="shared" si="0"/>
        <v>0</v>
      </c>
    </row>
    <row r="14" spans="2:12" s="43" customFormat="1" ht="12.75">
      <c r="B14" s="41">
        <v>3</v>
      </c>
      <c r="C14" s="51" t="s">
        <v>207</v>
      </c>
      <c r="D14" s="42">
        <v>0</v>
      </c>
      <c r="E14" s="42"/>
      <c r="F14" s="42"/>
      <c r="G14" s="42"/>
      <c r="H14" s="42"/>
      <c r="I14" s="42"/>
      <c r="J14" s="42"/>
      <c r="K14" s="42"/>
      <c r="L14" s="25">
        <f t="shared" si="0"/>
        <v>0</v>
      </c>
    </row>
    <row r="15" spans="2:12" ht="12.75">
      <c r="B15" s="22">
        <v>4</v>
      </c>
      <c r="C15" s="51" t="s">
        <v>202</v>
      </c>
      <c r="D15" s="25">
        <v>0</v>
      </c>
      <c r="E15" s="25"/>
      <c r="F15" s="25"/>
      <c r="G15" s="25"/>
      <c r="H15" s="25"/>
      <c r="I15" s="25"/>
      <c r="J15" s="25"/>
      <c r="K15" s="25"/>
      <c r="L15" s="25">
        <f t="shared" si="0"/>
        <v>0</v>
      </c>
    </row>
    <row r="16" spans="2:12" s="43" customFormat="1" ht="12.75">
      <c r="B16" s="41" t="s">
        <v>203</v>
      </c>
      <c r="C16" s="18" t="s">
        <v>204</v>
      </c>
      <c r="D16" s="42">
        <v>0</v>
      </c>
      <c r="E16" s="42"/>
      <c r="F16" s="42"/>
      <c r="G16" s="42"/>
      <c r="H16" s="42"/>
      <c r="I16" s="42"/>
      <c r="J16" s="42"/>
      <c r="K16" s="42"/>
      <c r="L16" s="25"/>
    </row>
    <row r="17" spans="2:12" ht="12.75">
      <c r="B17" s="22"/>
      <c r="C17" s="19" t="s">
        <v>33</v>
      </c>
      <c r="D17" s="25">
        <v>0</v>
      </c>
      <c r="E17" s="25"/>
      <c r="F17" s="25"/>
      <c r="G17" s="25"/>
      <c r="H17" s="25"/>
      <c r="I17" s="25"/>
      <c r="J17" s="25"/>
      <c r="K17" s="25"/>
      <c r="L17" s="25">
        <f t="shared" si="0"/>
        <v>0</v>
      </c>
    </row>
    <row r="18" spans="2:12" ht="12.75">
      <c r="B18" s="22"/>
      <c r="C18" s="19" t="s">
        <v>208</v>
      </c>
      <c r="D18" s="25">
        <v>0</v>
      </c>
      <c r="E18" s="25"/>
      <c r="F18" s="25"/>
      <c r="G18" s="25"/>
      <c r="H18" s="25"/>
      <c r="I18" s="25"/>
      <c r="J18" s="25"/>
      <c r="K18" s="25"/>
      <c r="L18" s="25">
        <f t="shared" si="0"/>
        <v>0</v>
      </c>
    </row>
    <row r="19" spans="2:12" ht="12.75">
      <c r="B19" s="22"/>
      <c r="C19" s="19" t="s">
        <v>209</v>
      </c>
      <c r="D19" s="25">
        <v>0</v>
      </c>
      <c r="E19" s="25"/>
      <c r="F19" s="25"/>
      <c r="G19" s="25"/>
      <c r="H19" s="25"/>
      <c r="I19" s="25"/>
      <c r="J19" s="25"/>
      <c r="K19" s="25"/>
      <c r="L19" s="25">
        <f t="shared" si="0"/>
        <v>0</v>
      </c>
    </row>
    <row r="20" spans="2:12" s="43" customFormat="1" ht="12.75">
      <c r="B20" s="41"/>
      <c r="C20" s="51" t="s">
        <v>67</v>
      </c>
      <c r="D20" s="42">
        <v>0</v>
      </c>
      <c r="E20" s="42"/>
      <c r="F20" s="42"/>
      <c r="G20" s="42"/>
      <c r="H20" s="42"/>
      <c r="I20" s="42"/>
      <c r="J20" s="42"/>
      <c r="K20" s="42"/>
      <c r="L20" s="25">
        <f t="shared" si="0"/>
        <v>0</v>
      </c>
    </row>
    <row r="21" spans="2:12" ht="12.75">
      <c r="B21" s="18" t="s">
        <v>150</v>
      </c>
      <c r="C21" s="45" t="s">
        <v>151</v>
      </c>
      <c r="D21" s="42">
        <v>100000</v>
      </c>
      <c r="E21" s="42">
        <f aca="true" t="shared" si="1" ref="E21:L21">SUM(E9:E20)</f>
        <v>0</v>
      </c>
      <c r="F21" s="42">
        <f t="shared" si="1"/>
        <v>0</v>
      </c>
      <c r="G21" s="42">
        <f t="shared" si="1"/>
        <v>21568</v>
      </c>
      <c r="H21" s="42">
        <f t="shared" si="1"/>
        <v>0</v>
      </c>
      <c r="I21" s="42">
        <f t="shared" si="1"/>
        <v>16567065</v>
      </c>
      <c r="J21" s="42">
        <f t="shared" si="1"/>
        <v>0</v>
      </c>
      <c r="K21" s="42">
        <f t="shared" si="1"/>
        <v>0</v>
      </c>
      <c r="L21" s="42">
        <f t="shared" si="1"/>
        <v>16688633</v>
      </c>
    </row>
    <row r="25" ht="12.75">
      <c r="K25" s="50" t="s">
        <v>71</v>
      </c>
    </row>
    <row r="26" ht="12.75">
      <c r="K26" s="50" t="s">
        <v>219</v>
      </c>
    </row>
    <row r="27" s="43" customFormat="1" ht="12.75"/>
  </sheetData>
  <sheetProtection/>
  <mergeCells count="1">
    <mergeCell ref="B3:L3"/>
  </mergeCells>
  <printOptions/>
  <pageMargins left="0.25" right="0.22" top="1.11" bottom="0.87" header="0.37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1</cp:lastModifiedBy>
  <cp:lastPrinted>2011-05-31T11:19:48Z</cp:lastPrinted>
  <dcterms:created xsi:type="dcterms:W3CDTF">2008-10-23T11:07:49Z</dcterms:created>
  <dcterms:modified xsi:type="dcterms:W3CDTF">2011-05-31T11:19:50Z</dcterms:modified>
  <cp:category/>
  <cp:version/>
  <cp:contentType/>
  <cp:contentStatus/>
</cp:coreProperties>
</file>