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5480" windowHeight="8865" tabRatio="823" firstSheet="8" activeTab="14"/>
  </bookViews>
  <sheets>
    <sheet name="Kopertina" sheetId="1" r:id="rId1"/>
    <sheet name="Aktivet" sheetId="2" r:id="rId2"/>
    <sheet name="Pasivet" sheetId="3" r:id="rId3"/>
    <sheet name="Rezultati" sheetId="4" r:id="rId4"/>
    <sheet name="Fluksi" sheetId="5" r:id="rId5"/>
    <sheet name="Kapitali" sheetId="6" r:id="rId6"/>
    <sheet name="Ndrysh Gjendje" sheetId="7" r:id="rId7"/>
    <sheet name="Pasqyra aktive afatgjata" sheetId="8" r:id="rId8"/>
    <sheet name="Paqyra Ardhurave" sheetId="9" r:id="rId9"/>
    <sheet name="Paqyra Shpenzimeve" sheetId="10" r:id="rId10"/>
    <sheet name="Ardhura sipas Natyres" sheetId="11" r:id="rId11"/>
    <sheet name="Deklarate" sheetId="12" r:id="rId12"/>
    <sheet name="Kliente" sheetId="13" r:id="rId13"/>
    <sheet name="Furnitore" sheetId="14" r:id="rId14"/>
    <sheet name="Sheet1" sheetId="15" r:id="rId15"/>
  </sheets>
  <definedNames/>
  <calcPr fullCalcOnLoad="1"/>
</workbook>
</file>

<file path=xl/sharedStrings.xml><?xml version="1.0" encoding="utf-8"?>
<sst xmlns="http://schemas.openxmlformats.org/spreadsheetml/2006/main" count="1498" uniqueCount="862">
  <si>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</si>
  <si>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</si>
  <si>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</si>
  <si>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</si>
  <si>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</si>
  <si>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</si>
  <si>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</si>
  <si>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</si>
  <si>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</si>
  <si>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</si>
  <si>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</si>
  <si>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</si>
  <si>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</si>
  <si>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</si>
  <si>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</si>
  <si>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A K T I V E T    A F A T G J A T A</t>
  </si>
  <si>
    <t>Investimet  financiare afatgjata</t>
  </si>
  <si>
    <t>Aktive afatgjata materiale</t>
  </si>
  <si>
    <t>Ativet biologjike afatgjata</t>
  </si>
  <si>
    <t>Kapitali aksioner i pa paguar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</si>
  <si>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</si>
  <si>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</si>
  <si>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</si>
  <si>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</si>
  <si>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</si>
  <si>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</si>
  <si>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</si>
  <si>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</si>
  <si>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</si>
  <si>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</si>
  <si>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</si>
  <si>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</si>
  <si>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</si>
  <si>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</si>
  <si>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</si>
  <si>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</si>
  <si>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</si>
  <si>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</si>
  <si>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</si>
  <si>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</si>
  <si>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</si>
  <si>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</si>
  <si>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</si>
  <si>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</si>
  <si>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</si>
  <si>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</si>
  <si>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</si>
  <si>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</si>
  <si>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</si>
  <si>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</si>
  <si>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</si>
  <si>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</si>
  <si>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</si>
  <si>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</si>
  <si>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</si>
  <si>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</si>
  <si>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</si>
  <si>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</si>
  <si>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</si>
  <si>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</si>
  <si>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</si>
  <si>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</si>
  <si>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</si>
  <si>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</si>
  <si>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</si>
  <si>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</si>
  <si>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</si>
  <si>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</si>
  <si>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</si>
  <si>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</si>
  <si>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</si>
  <si>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</si>
  <si>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</si>
  <si>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</si>
  <si>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Fluksi monetar nga veprimtarite investuese</t>
  </si>
  <si>
    <t>Blerja e aktiveve afatgjata materiale</t>
  </si>
  <si>
    <t>Te ardhura nga shitja e paisjeve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</si>
  <si>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</si>
  <si>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</si>
  <si>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</si>
  <si>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</si>
  <si>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</si>
  <si>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</si>
  <si>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</si>
  <si>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</si>
  <si>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</si>
  <si>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</si>
  <si>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</si>
  <si>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</si>
  <si>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</si>
  <si>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</si>
  <si>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</si>
  <si>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</si>
  <si>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</si>
  <si>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</si>
  <si>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</si>
  <si>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</si>
  <si>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</si>
  <si>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</si>
  <si>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</si>
  <si>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</si>
  <si>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</si>
  <si>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</si>
  <si>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</si>
  <si>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</si>
  <si>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</si>
  <si>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</si>
  <si>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</si>
  <si>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</si>
  <si>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</si>
  <si>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</si>
  <si>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</si>
  <si>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</si>
  <si>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</si>
  <si>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</si>
  <si>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</si>
  <si>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</si>
  <si>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</si>
  <si>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</si>
  <si>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</si>
  <si>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</si>
  <si>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</si>
  <si>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</si>
  <si>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</si>
  <si>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</si>
  <si>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</si>
  <si>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</si>
  <si>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</si>
  <si>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</si>
  <si>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</si>
  <si>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</si>
  <si>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Shuma</t>
  </si>
  <si>
    <t>Qera</t>
  </si>
  <si>
    <t>Sherbime te tjera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</si>
  <si>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</si>
  <si>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</si>
  <si>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</si>
  <si>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</si>
  <si>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</si>
  <si>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</si>
  <si>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</si>
  <si>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</si>
  <si>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</si>
  <si>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</si>
  <si>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</si>
  <si>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</si>
  <si>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A</t>
  </si>
  <si>
    <t>B</t>
  </si>
  <si>
    <t>Aksione te thesari te riblera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</si>
  <si>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</si>
  <si>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</si>
  <si>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</si>
  <si>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</si>
  <si>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</si>
  <si>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</si>
  <si>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</si>
  <si>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</si>
  <si>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</si>
  <si>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</si>
  <si>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</si>
  <si>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</si>
  <si>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neto nga aktivitetet e shfrytezimit</t>
  </si>
  <si>
    <t>Blerja e njesisese kontrolluar X minus parate e Arketuara</t>
  </si>
  <si>
    <t>MM neto e perdorur ne veprimtarite Financiare</t>
  </si>
  <si>
    <t>Ne   Leke</t>
  </si>
  <si>
    <t xml:space="preserve">Shoqeria  </t>
  </si>
  <si>
    <t>Paraardhese</t>
  </si>
  <si>
    <t>Dogana per t`u rimbursuar</t>
  </si>
  <si>
    <t>Totali</t>
  </si>
  <si>
    <t>interesa</t>
  </si>
  <si>
    <t>humbje</t>
  </si>
  <si>
    <t>shuma</t>
  </si>
  <si>
    <t>pronari + #</t>
  </si>
  <si>
    <t>SHPENZIME TE PAZBRITSHME =  54326586 X 31.88 %=</t>
  </si>
  <si>
    <t>Tatim mbi fitimin i LLOGARITUR</t>
  </si>
  <si>
    <t>Shpenzime per.ardhshmer</t>
  </si>
  <si>
    <t>IV</t>
  </si>
  <si>
    <t>V</t>
  </si>
  <si>
    <t>VI</t>
  </si>
  <si>
    <t>Pozicioni me 31 dhjetor 2009</t>
  </si>
  <si>
    <t>AIBA sh.a.</t>
  </si>
  <si>
    <t>Aktive te tjera afatgjata ne proces</t>
  </si>
  <si>
    <t>Parapagesa dhe hua</t>
  </si>
  <si>
    <t>SHOQERIA AIBA sh.a.</t>
  </si>
  <si>
    <t>AIBA SH.A.</t>
  </si>
  <si>
    <t>J61818528J</t>
  </si>
  <si>
    <t>DURRES</t>
  </si>
  <si>
    <t>PRODHIM VEZE, USHQIM BLEGTORAL, IMPORT-</t>
  </si>
  <si>
    <t xml:space="preserve">EKSPORT TREGTIM ARTIKUJ TE NDRYSHEM </t>
  </si>
  <si>
    <t>Debitor personeli</t>
  </si>
  <si>
    <t>Te tjera kerkesa (teprica doganore)</t>
  </si>
  <si>
    <t>Gje e gjalle ne rritje</t>
  </si>
  <si>
    <t>Shtesa te tjera, llogari ne pritje</t>
  </si>
  <si>
    <t>Lagja .NR.14, SHKOZET</t>
  </si>
  <si>
    <t>EMERTIMI DHE FORMA LIGJORE</t>
  </si>
  <si>
    <t>Parapagime dhe shpenzime te shtyra(pag.blerje aksione,tat.fit I mbipag+parapag.furnit</t>
  </si>
  <si>
    <t>311+312</t>
  </si>
  <si>
    <t>Debitore te tjere Parapagesa dhe hua(bullgar+Memisha+Alb.Drinks</t>
  </si>
  <si>
    <t>Parapagesa per blerje premtim aksione,parag-furnitore</t>
  </si>
  <si>
    <t>Rezerva Rivleresimi</t>
  </si>
  <si>
    <t>NDRYSHIMI I GJENDJEVE TE AQT    -  AMORTIZIMI</t>
  </si>
  <si>
    <t>Emertimi</t>
  </si>
  <si>
    <t>Llogari</t>
  </si>
  <si>
    <t xml:space="preserve">            AKTIVE  TE QENDRUESHME TE TRUPEZUARA                     </t>
  </si>
  <si>
    <t xml:space="preserve">                    AMORTIZIMI AKTIVEVE</t>
  </si>
  <si>
    <t>GJENDJE</t>
  </si>
  <si>
    <t>Celje</t>
  </si>
  <si>
    <t>Shtesa</t>
  </si>
  <si>
    <t>Pakesime</t>
  </si>
  <si>
    <t>Akumuluar</t>
  </si>
  <si>
    <t>Vjetor</t>
  </si>
  <si>
    <t>Paksim</t>
  </si>
  <si>
    <t>Neto</t>
  </si>
  <si>
    <t>Mak-pajisje</t>
  </si>
  <si>
    <t>Mjete Transp</t>
  </si>
  <si>
    <t>Mob-orendi-informat</t>
  </si>
  <si>
    <t>Akt.proc</t>
  </si>
  <si>
    <t>Shtesa/Rivlers</t>
  </si>
  <si>
    <t>Pakesime/sist</t>
  </si>
  <si>
    <t>Pozicioni me 31 dhjetor 2010</t>
  </si>
  <si>
    <t xml:space="preserve">Aktive tjera afat gjata materiale </t>
  </si>
  <si>
    <t>Mjete Transporti</t>
  </si>
  <si>
    <t>Aktive Biologjike</t>
  </si>
  <si>
    <t>Sasia</t>
  </si>
  <si>
    <t>Gjendje</t>
  </si>
  <si>
    <t>Ndertime</t>
  </si>
  <si>
    <t>Makineri,paisje</t>
  </si>
  <si>
    <t>Mjete transporti</t>
  </si>
  <si>
    <t xml:space="preserve">             TOTALI</t>
  </si>
  <si>
    <t>Makineri,paisje,vegla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</si>
  <si>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</si>
  <si>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</si>
  <si>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</si>
  <si>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</si>
  <si>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</si>
  <si>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</si>
  <si>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</si>
  <si>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</si>
  <si>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</si>
  <si>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</si>
  <si>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</si>
  <si>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</si>
  <si>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</si>
  <si>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</si>
  <si>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</si>
  <si>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</si>
  <si>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</si>
  <si>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</si>
  <si>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</si>
  <si>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</si>
  <si>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</si>
  <si>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</si>
  <si>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</si>
  <si>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</si>
  <si>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</si>
  <si>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</si>
  <si>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</si>
  <si>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</si>
  <si>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</si>
  <si>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</si>
  <si>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</si>
  <si>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</si>
  <si>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</si>
  <si>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</si>
  <si>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</si>
  <si>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</si>
  <si>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</si>
  <si>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</si>
  <si>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</si>
  <si>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</si>
  <si>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</si>
  <si>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</si>
  <si>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</si>
  <si>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</si>
  <si>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</si>
  <si>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</si>
  <si>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</si>
  <si>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</si>
  <si>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</si>
  <si>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</si>
  <si>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</si>
  <si>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</si>
  <si>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</si>
  <si>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</si>
  <si>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</si>
  <si>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</si>
  <si>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</si>
  <si>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</si>
  <si>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</si>
  <si>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</si>
  <si>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</si>
  <si>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</si>
  <si>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</si>
  <si>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</si>
  <si>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</si>
  <si>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</si>
  <si>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</si>
  <si>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</si>
  <si>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</si>
  <si>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</si>
  <si>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</si>
  <si>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</si>
  <si>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</si>
  <si>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</si>
  <si>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</si>
  <si>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</si>
  <si>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</si>
  <si>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</si>
  <si>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</si>
  <si>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</si>
  <si>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</si>
  <si>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</si>
  <si>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</si>
  <si>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</si>
  <si>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</si>
  <si>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</si>
  <si>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</si>
  <si>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</si>
  <si>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</si>
  <si>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</si>
  <si>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</si>
  <si>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</si>
  <si>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</si>
  <si>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000/leke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</si>
  <si>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</si>
  <si>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</si>
  <si>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</si>
  <si>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</si>
  <si>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</si>
  <si>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</si>
  <si>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</si>
  <si>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</si>
  <si>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</si>
  <si>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</si>
  <si>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</si>
  <si>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</si>
  <si>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</si>
  <si>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</si>
  <si>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</si>
  <si>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</si>
  <si>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</si>
  <si>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</si>
  <si>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</si>
  <si>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</si>
  <si>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</si>
  <si>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</si>
  <si>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</si>
  <si>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</si>
  <si>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</si>
  <si>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</si>
  <si>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</si>
  <si>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</si>
  <si>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</si>
  <si>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</si>
  <si>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</si>
  <si>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</si>
  <si>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</si>
  <si>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</si>
  <si>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</si>
  <si>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</si>
  <si>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</si>
  <si>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</si>
  <si>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</si>
  <si>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</si>
  <si>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</si>
  <si>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</si>
  <si>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</si>
  <si>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Totali i te ardhurave nga sherbimet</t>
  </si>
  <si>
    <t>TOALI (I+II+III+IV+V)</t>
  </si>
  <si>
    <t>Te punesuar mesatarisht per vitin 2010:</t>
  </si>
  <si>
    <t>Nr. I te punesuarve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</si>
  <si>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</si>
  <si>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</si>
  <si>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</si>
  <si>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</si>
  <si>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SHOQERIA  " AIBA"  Sh.A</t>
  </si>
  <si>
    <t>NIPT  J61818528J</t>
  </si>
  <si>
    <t>Erion HOXHAJ</t>
  </si>
  <si>
    <t>SHOQERIA  " AIBA" Sh.A</t>
  </si>
  <si>
    <t>RREGULLIME+Plus vlera nga Rivleresim</t>
  </si>
  <si>
    <t>Shoqeria "AIBA" Sh.A</t>
  </si>
  <si>
    <t>NIPTI__J61818528J</t>
  </si>
  <si>
    <t>Mob/orendi-informatik</t>
  </si>
  <si>
    <t>Aktive ne proces</t>
  </si>
  <si>
    <t>SHOQERIA "AIBA"   Sh.A</t>
  </si>
  <si>
    <t>NIPTI K61818528J</t>
  </si>
  <si>
    <t>Prodhime te tjera/Vez-Ushq.blektoral</t>
  </si>
  <si>
    <t xml:space="preserve">                                               </t>
  </si>
  <si>
    <t>DEKLARATE</t>
  </si>
  <si>
    <t>Hartuesi i pasqyrave financiare eshte:</t>
  </si>
  <si>
    <t>Shoqeria”Autiding Partners” shpk</t>
  </si>
  <si>
    <r>
      <t>NIPTI</t>
    </r>
    <r>
      <rPr>
        <sz val="12"/>
        <rFont val="Times New Roman"/>
        <family val="1"/>
      </rPr>
      <t xml:space="preserve">  J61818528J</t>
    </r>
  </si>
  <si>
    <t xml:space="preserve">1. Z_Agron DUKA  perqindja e pjesemarrjes  50% </t>
  </si>
  <si>
    <t>2. Z. Armand DUKA   perqindja e pjesemarrjes  50%</t>
  </si>
  <si>
    <t xml:space="preserve">                                                                                      </t>
  </si>
  <si>
    <r>
      <t xml:space="preserve">Deklaroj se </t>
    </r>
    <r>
      <rPr>
        <b/>
        <sz val="12"/>
        <rFont val="Times New Roman"/>
        <family val="1"/>
      </rPr>
      <t xml:space="preserve">Shoqëria "AIBA" Sh.A </t>
    </r>
    <r>
      <rPr>
        <sz val="12"/>
        <rFont val="Times New Roman"/>
        <family val="1"/>
      </rPr>
      <t xml:space="preserve">me </t>
    </r>
    <r>
      <rPr>
        <b/>
        <sz val="12"/>
        <rFont val="Times New Roman"/>
        <family val="1"/>
      </rPr>
      <t>NIPT J61818528J</t>
    </r>
    <r>
      <rPr>
        <sz val="12"/>
        <rFont val="Times New Roman"/>
        <family val="1"/>
      </rPr>
      <t xml:space="preserve"> me administrator Z/Zj.Erion HOXHAJ dhe </t>
    </r>
    <r>
      <rPr>
        <b/>
        <sz val="12"/>
        <rFont val="Times New Roman"/>
        <family val="1"/>
      </rPr>
      <t>aksionere</t>
    </r>
    <r>
      <rPr>
        <sz val="12"/>
        <rFont val="Times New Roman"/>
        <family val="1"/>
      </rPr>
      <t>:</t>
    </r>
  </si>
  <si>
    <t xml:space="preserve">                                                                                Administratori i Shoqërisë</t>
  </si>
  <si>
    <t xml:space="preserve">                                                                                             Erion  HOXHAJ</t>
  </si>
  <si>
    <t>Shoqeria_"AIBA" Sh.A me NIPT  J61818528J perqindja e pjesemarrjes________%....</t>
  </si>
  <si>
    <t>Te tjera kerkesa-ortaku</t>
  </si>
  <si>
    <t>Aktive afatgjata jo materiale (Tituj te Tjere-Aksione)</t>
  </si>
  <si>
    <t>431+432</t>
  </si>
  <si>
    <t>Pozicioni me 31 dhjetor 2011</t>
  </si>
  <si>
    <r>
      <t>Pozicioni i rregulluar(</t>
    </r>
    <r>
      <rPr>
        <sz val="9"/>
        <rFont val="Arial"/>
        <family val="2"/>
      </rPr>
      <t>rivlersim/rregull</t>
    </r>
    <r>
      <rPr>
        <b/>
        <sz val="9"/>
        <rFont val="Arial"/>
        <family val="2"/>
      </rPr>
      <t>)</t>
    </r>
  </si>
  <si>
    <t>Viti 2011</t>
  </si>
  <si>
    <t>Me page deri ne 20.000 leke</t>
  </si>
  <si>
    <t>Me page nga 20.001 deri ne 30.000 leke</t>
  </si>
  <si>
    <t>ka  hartuar pasqyrat financiare të vitit 2011 komform standarteve kombetare te kontabilitetit.</t>
  </si>
  <si>
    <t xml:space="preserve">                              </t>
  </si>
  <si>
    <t>Viti   2012</t>
  </si>
  <si>
    <t>01.01.2012</t>
  </si>
  <si>
    <t>31.12.2012</t>
  </si>
  <si>
    <t>Pasqyrat    Financiare    te    Vitit   2012</t>
  </si>
  <si>
    <t>Pasqyra   e   Fluksit   Monetar  -  Metoda  Indirekte   2012</t>
  </si>
  <si>
    <t>Pozicioni me 31 dhjetor 2012</t>
  </si>
  <si>
    <t>Pasqyra  e  Ndryshimeve  ne  Kapital  2012</t>
  </si>
  <si>
    <t>Aktivet Afatgjata Materiale  me vlere fillestare   2012</t>
  </si>
  <si>
    <t>Amortizimi A.A.Materiale   2012</t>
  </si>
  <si>
    <t>Vlera Kontabel Neto e A.A.Materiale  2012</t>
  </si>
  <si>
    <t>Viti 2012</t>
  </si>
  <si>
    <t>Viti       2012</t>
  </si>
  <si>
    <t>VITI  2012</t>
  </si>
  <si>
    <t>VITI      2012</t>
  </si>
  <si>
    <r>
      <t>Z/. Jeronim BEKTASHI  (</t>
    </r>
    <r>
      <rPr>
        <b/>
        <sz val="12"/>
        <rFont val="Times New Roman"/>
        <family val="1"/>
      </rPr>
      <t>Shefi Finances i punësuar pranë shoqërisë) /</t>
    </r>
  </si>
  <si>
    <r>
      <t>Z/. Kristaq NDINI</t>
    </r>
    <r>
      <rPr>
        <b/>
        <sz val="12"/>
        <rFont val="Times New Roman"/>
        <family val="1"/>
      </rPr>
      <t xml:space="preserve">   (Ekspert Kontabel )</t>
    </r>
    <r>
      <rPr>
        <sz val="12"/>
        <rFont val="Times New Roman"/>
        <family val="1"/>
      </rPr>
      <t xml:space="preserve">  me NIPT K61703021H</t>
    </r>
  </si>
  <si>
    <t>AIBA   Sh.a</t>
  </si>
  <si>
    <t xml:space="preserve">          29/03/2013</t>
  </si>
  <si>
    <r>
      <t>SHOQERIA</t>
    </r>
    <r>
      <rPr>
        <sz val="12"/>
        <rFont val="Times New Roman"/>
        <family val="1"/>
      </rPr>
      <t>_"AIBA"   Sh.A                                Date  29/03/2013</t>
    </r>
  </si>
  <si>
    <t>AIBA 2012</t>
  </si>
  <si>
    <t>Kliente sipas gjendjes</t>
  </si>
  <si>
    <t>dt.</t>
  </si>
  <si>
    <t>dt  - 31/12/2012</t>
  </si>
  <si>
    <t>faqe</t>
  </si>
  <si>
    <t>/</t>
  </si>
  <si>
    <t xml:space="preserve">g  j  e  n  d  j  e </t>
  </si>
  <si>
    <t>monedhe</t>
  </si>
  <si>
    <t>kod</t>
  </si>
  <si>
    <t>pershkrim</t>
  </si>
  <si>
    <t>debitore</t>
  </si>
  <si>
    <t>kreditore</t>
  </si>
  <si>
    <t>baze</t>
  </si>
  <si>
    <t/>
  </si>
  <si>
    <t xml:space="preserve">Lek Shqiptar      </t>
  </si>
  <si>
    <t>008</t>
  </si>
  <si>
    <t xml:space="preserve">ELVISI  </t>
  </si>
  <si>
    <t>009</t>
  </si>
  <si>
    <t>VEZA E MENGJESIT</t>
  </si>
  <si>
    <t>01</t>
  </si>
  <si>
    <t>SHITJE DERE ME DERE</t>
  </si>
  <si>
    <t>026</t>
  </si>
  <si>
    <t>NEPTUN SH.P.K</t>
  </si>
  <si>
    <t>107</t>
  </si>
  <si>
    <t>DULI SH.P.K</t>
  </si>
  <si>
    <t>115</t>
  </si>
  <si>
    <t>DEKON FRIGO</t>
  </si>
  <si>
    <t>149</t>
  </si>
  <si>
    <t>GLOBAL SERVICE ZOOTEKNIKA</t>
  </si>
  <si>
    <t>156</t>
  </si>
  <si>
    <t>FIRMA- DRIZA</t>
  </si>
  <si>
    <t>166</t>
  </si>
  <si>
    <t>AFRIM BICI</t>
  </si>
  <si>
    <t>167</t>
  </si>
  <si>
    <t>ALSID KONSTRUKSION</t>
  </si>
  <si>
    <t>170</t>
  </si>
  <si>
    <t>FLORYHEN</t>
  </si>
  <si>
    <t>233</t>
  </si>
  <si>
    <t>BLE-EL SH.P.K</t>
  </si>
  <si>
    <t>237</t>
  </si>
  <si>
    <t>M.B. KURTI SHPK</t>
  </si>
  <si>
    <t>250</t>
  </si>
  <si>
    <t>HALAJ SHPK</t>
  </si>
  <si>
    <t>259</t>
  </si>
  <si>
    <t>JANI TILI</t>
  </si>
  <si>
    <t>349</t>
  </si>
  <si>
    <t>ADELINA GERBI</t>
  </si>
  <si>
    <t>352</t>
  </si>
  <si>
    <t>Babani ,MG SHPK</t>
  </si>
  <si>
    <t>354</t>
  </si>
  <si>
    <t>KANTINA GJ. KASTRIOTI</t>
  </si>
  <si>
    <t>411</t>
  </si>
  <si>
    <t>A.I.B.A sh.a</t>
  </si>
  <si>
    <t>413</t>
  </si>
  <si>
    <t>EDRA SHPK</t>
  </si>
  <si>
    <t>463</t>
  </si>
  <si>
    <t>RINA- 3</t>
  </si>
  <si>
    <t>479</t>
  </si>
  <si>
    <t>UENND SH.P.K</t>
  </si>
  <si>
    <t>489</t>
  </si>
  <si>
    <t>AXHEM MANGA</t>
  </si>
  <si>
    <t>502</t>
  </si>
  <si>
    <t>MEÇE HAFIZI</t>
  </si>
  <si>
    <t>658</t>
  </si>
  <si>
    <t>AGRI ZOO SHPK</t>
  </si>
  <si>
    <t>795</t>
  </si>
  <si>
    <t>REA ' s  Sh.P.K</t>
  </si>
  <si>
    <t>807</t>
  </si>
  <si>
    <t>LEKA 2007</t>
  </si>
  <si>
    <t>865</t>
  </si>
  <si>
    <t>CHICKEN FARM</t>
  </si>
  <si>
    <t>906</t>
  </si>
  <si>
    <t>KLIENT BARI</t>
  </si>
  <si>
    <t>K07</t>
  </si>
  <si>
    <t xml:space="preserve">SHITJE DERE ME DERE </t>
  </si>
  <si>
    <t>K11</t>
  </si>
  <si>
    <t>K122</t>
  </si>
  <si>
    <t>MUHARREM HOXHA</t>
  </si>
  <si>
    <t>K124</t>
  </si>
  <si>
    <t>Mare Adriatik</t>
  </si>
  <si>
    <t>K127</t>
  </si>
  <si>
    <t>EUROVO SRL</t>
  </si>
  <si>
    <t>K129</t>
  </si>
  <si>
    <t>SOVIMO HELLAS   S.A</t>
  </si>
  <si>
    <t>K130</t>
  </si>
  <si>
    <t>Vasil Kokoneshi</t>
  </si>
  <si>
    <t>K131</t>
  </si>
  <si>
    <t>ARTEMISI BASHO</t>
  </si>
  <si>
    <t>K16</t>
  </si>
  <si>
    <t>K19</t>
  </si>
  <si>
    <t>K20</t>
  </si>
  <si>
    <t>K21</t>
  </si>
  <si>
    <t>K26</t>
  </si>
  <si>
    <t>K282</t>
  </si>
  <si>
    <t>FOGI</t>
  </si>
  <si>
    <t>K300</t>
  </si>
  <si>
    <t>GO TECH SH.P.K</t>
  </si>
  <si>
    <t>K301</t>
  </si>
  <si>
    <t>ECO MARKET FOOD</t>
  </si>
  <si>
    <t>K310</t>
  </si>
  <si>
    <t>AN&amp;RA  shpk</t>
  </si>
  <si>
    <t>K311</t>
  </si>
  <si>
    <t>Kobra Security shpk</t>
  </si>
  <si>
    <t>K319</t>
  </si>
  <si>
    <t>AGRO BLEGTORI SH.P.K</t>
  </si>
  <si>
    <t>K321</t>
  </si>
  <si>
    <t>2A&amp;M shpk</t>
  </si>
  <si>
    <t>K324</t>
  </si>
  <si>
    <t>XHEMI ALB 2006</t>
  </si>
  <si>
    <t>K325</t>
  </si>
  <si>
    <t>A-K-KANINA</t>
  </si>
  <si>
    <t>K326</t>
  </si>
  <si>
    <t>KLARIDA SEMANJAKU</t>
  </si>
  <si>
    <t>K329</t>
  </si>
  <si>
    <t>LEDMARKE shpk</t>
  </si>
  <si>
    <t>K331</t>
  </si>
  <si>
    <t>TOLA_S</t>
  </si>
  <si>
    <t>K332</t>
  </si>
  <si>
    <t>FADIL VEIZI</t>
  </si>
  <si>
    <t>K339</t>
  </si>
  <si>
    <t xml:space="preserve">S &amp; D </t>
  </si>
  <si>
    <t>K341</t>
  </si>
  <si>
    <t>ANDON VASHO</t>
  </si>
  <si>
    <t>K345</t>
  </si>
  <si>
    <t>Mirela Hafizi</t>
  </si>
  <si>
    <t>K346</t>
  </si>
  <si>
    <t xml:space="preserve">CAJUPI </t>
  </si>
  <si>
    <t>K347</t>
  </si>
  <si>
    <t>Violeta Hado</t>
  </si>
  <si>
    <t>K348</t>
  </si>
  <si>
    <t>KALIMERA</t>
  </si>
  <si>
    <t>K349</t>
  </si>
  <si>
    <t>LEATHER INDUSTRY</t>
  </si>
  <si>
    <t>K350</t>
  </si>
  <si>
    <t>ENKLEJ</t>
  </si>
  <si>
    <t>K351</t>
  </si>
  <si>
    <t>INA-GRISI</t>
  </si>
  <si>
    <t>K353</t>
  </si>
  <si>
    <t>PULARIA KORCA</t>
  </si>
  <si>
    <t>K354</t>
  </si>
  <si>
    <t>JUGUFARM</t>
  </si>
  <si>
    <t>K355</t>
  </si>
  <si>
    <t>BRUNILDA DAUTAJ</t>
  </si>
  <si>
    <t>K356</t>
  </si>
  <si>
    <t>ALSA SHPK</t>
  </si>
  <si>
    <t>K357</t>
  </si>
  <si>
    <t>DURIM SINANAJ</t>
  </si>
  <si>
    <t>K358</t>
  </si>
  <si>
    <t>MELEON SHPK</t>
  </si>
  <si>
    <t>K359</t>
  </si>
  <si>
    <t>ALMARA SHPK</t>
  </si>
  <si>
    <t>K360</t>
  </si>
  <si>
    <t>BAR RESTORANT NIMFA</t>
  </si>
  <si>
    <t>K361</t>
  </si>
  <si>
    <t>HALLALL SHPK</t>
  </si>
  <si>
    <t>K362</t>
  </si>
  <si>
    <t xml:space="preserve">ALMARG </t>
  </si>
  <si>
    <t>K363</t>
  </si>
  <si>
    <t>kompleksi oslo</t>
  </si>
  <si>
    <t>K364</t>
  </si>
  <si>
    <t>BUJAR HADERI</t>
  </si>
  <si>
    <t>K365</t>
  </si>
  <si>
    <t>gama v</t>
  </si>
  <si>
    <t>K367</t>
  </si>
  <si>
    <t>aldi shpk</t>
  </si>
  <si>
    <t>K368</t>
  </si>
  <si>
    <t>SHIRA SHIMONI</t>
  </si>
  <si>
    <t>K369</t>
  </si>
  <si>
    <t>ARTUR MALAJ</t>
  </si>
  <si>
    <t>K370</t>
  </si>
  <si>
    <t>ABAS SULA</t>
  </si>
  <si>
    <t>K371</t>
  </si>
  <si>
    <t>ERALB + E</t>
  </si>
  <si>
    <t>K900</t>
  </si>
  <si>
    <t>K901</t>
  </si>
  <si>
    <t>ALBITA SHPK</t>
  </si>
  <si>
    <t>K903</t>
  </si>
  <si>
    <t>MAK ALBANIA</t>
  </si>
  <si>
    <t>K904</t>
  </si>
  <si>
    <t>KPL SH.P.K -Katering</t>
  </si>
  <si>
    <t>K905</t>
  </si>
  <si>
    <t>SORI-AL SHPK</t>
  </si>
  <si>
    <t>K907</t>
  </si>
  <si>
    <t>PASTICERI LIKA</t>
  </si>
  <si>
    <t>K908</t>
  </si>
  <si>
    <t>FRAN BUSHGJOKAJ</t>
  </si>
  <si>
    <t>K909</t>
  </si>
  <si>
    <t>T&amp;D (SH.P.K)</t>
  </si>
  <si>
    <t>K910</t>
  </si>
  <si>
    <t>GEZIM TOZAJ</t>
  </si>
  <si>
    <t>K912</t>
  </si>
  <si>
    <t>LEL SHPK</t>
  </si>
  <si>
    <t>K914</t>
  </si>
  <si>
    <t>Shoqeria 3AM  shpk</t>
  </si>
  <si>
    <t>K915</t>
  </si>
  <si>
    <t>ARIANA DEMIRI</t>
  </si>
  <si>
    <t>K916</t>
  </si>
  <si>
    <t>VAIT META</t>
  </si>
  <si>
    <t>K917</t>
  </si>
  <si>
    <t>M.C CATERING</t>
  </si>
  <si>
    <t>K918</t>
  </si>
  <si>
    <t>I.H.G.</t>
  </si>
  <si>
    <t>K919</t>
  </si>
  <si>
    <t>DOGEL SH.P.K</t>
  </si>
  <si>
    <t>K920</t>
  </si>
  <si>
    <t>Guri Fejzullau</t>
  </si>
  <si>
    <t>K921</t>
  </si>
  <si>
    <t>Nicola Minonna</t>
  </si>
  <si>
    <t>K923</t>
  </si>
  <si>
    <t>Spiro Zhidro</t>
  </si>
  <si>
    <t>K924</t>
  </si>
  <si>
    <t>Kronsos Konstrukson Shpk</t>
  </si>
  <si>
    <t>K925</t>
  </si>
  <si>
    <t xml:space="preserve">Ne per ju,Tirane e Re.Mimoza Ahmetbeja </t>
  </si>
  <si>
    <t>K926</t>
  </si>
  <si>
    <t>Nikua,Besnik Ahmetbeja</t>
  </si>
  <si>
    <t>K927</t>
  </si>
  <si>
    <t>ARMAND RAMAJ</t>
  </si>
  <si>
    <t>K928</t>
  </si>
  <si>
    <t>Gerti Peshkopia</t>
  </si>
  <si>
    <t>K929</t>
  </si>
  <si>
    <t>Lulezime Shehu</t>
  </si>
  <si>
    <t>K930</t>
  </si>
  <si>
    <t>FILIALI DIBER LLIXHA</t>
  </si>
  <si>
    <t>K931</t>
  </si>
  <si>
    <t>BUKA LELIA ( Fatmir Metaj )</t>
  </si>
  <si>
    <t>K932</t>
  </si>
  <si>
    <t>Junie Vogli</t>
  </si>
  <si>
    <t>K933</t>
  </si>
  <si>
    <t>Genbis</t>
  </si>
  <si>
    <t>K934</t>
  </si>
  <si>
    <t>Namik Ismailaj</t>
  </si>
  <si>
    <t>K935</t>
  </si>
  <si>
    <t>FAMSH  -  ALBANIA</t>
  </si>
  <si>
    <t>K936</t>
  </si>
  <si>
    <t>Fatmir Fejzulla</t>
  </si>
  <si>
    <t>K937</t>
  </si>
  <si>
    <t>ERALB Sh.p.k</t>
  </si>
  <si>
    <t>K938</t>
  </si>
  <si>
    <t>MONALB  shpk</t>
  </si>
  <si>
    <t>K939</t>
  </si>
  <si>
    <t>Zyrako Sulaj</t>
  </si>
  <si>
    <t>K940</t>
  </si>
  <si>
    <t>ZIP MARKETS</t>
  </si>
  <si>
    <t>K941</t>
  </si>
  <si>
    <t>Garden Beer</t>
  </si>
  <si>
    <t>K942</t>
  </si>
  <si>
    <t>Pasticeri Special</t>
  </si>
  <si>
    <t>K943</t>
  </si>
  <si>
    <t>M.B.Kurti</t>
  </si>
  <si>
    <t>K944</t>
  </si>
  <si>
    <t>VLLAZNIA SH.P.K.</t>
  </si>
  <si>
    <t>K945</t>
  </si>
  <si>
    <t>ABC GROUP</t>
  </si>
  <si>
    <t>K946</t>
  </si>
  <si>
    <t>Nazmi Hasmuca Market</t>
  </si>
  <si>
    <t>K947</t>
  </si>
  <si>
    <t>Romina Manuela Copot</t>
  </si>
  <si>
    <t>K948</t>
  </si>
  <si>
    <t>Pasticeri Riva</t>
  </si>
  <si>
    <t>K949</t>
  </si>
  <si>
    <t>ERMIRA MATI</t>
  </si>
  <si>
    <t>323</t>
  </si>
  <si>
    <t>LAMI COMPANI</t>
  </si>
  <si>
    <t>628</t>
  </si>
  <si>
    <t>DENSI ALIKAJ</t>
  </si>
  <si>
    <t>€</t>
  </si>
  <si>
    <t>K304</t>
  </si>
  <si>
    <t>HELENA GRUP INVESMANT</t>
  </si>
  <si>
    <t>K327</t>
  </si>
  <si>
    <t>N.T.P JON</t>
  </si>
  <si>
    <t>K333</t>
  </si>
  <si>
    <t>ELKOS GROUP</t>
  </si>
  <si>
    <t>K366</t>
  </si>
  <si>
    <t>N.SH AGROJANOVA1</t>
  </si>
  <si>
    <t>gjithsej</t>
  </si>
  <si>
    <t>Total</t>
  </si>
  <si>
    <t>Gjendje furnitore</t>
  </si>
  <si>
    <t>G  j  e  n  d  j  e</t>
  </si>
  <si>
    <t>furnitor</t>
  </si>
  <si>
    <t>Debi</t>
  </si>
  <si>
    <t>Kredi</t>
  </si>
  <si>
    <t>monedhe vendi</t>
  </si>
  <si>
    <t>044.</t>
  </si>
  <si>
    <t>ODIMPEX Sh.p.k</t>
  </si>
  <si>
    <t>067.</t>
  </si>
  <si>
    <t>I.A.M  shpk</t>
  </si>
  <si>
    <t>069.</t>
  </si>
  <si>
    <t>LICO SH.P.K KORCE</t>
  </si>
  <si>
    <t>082.</t>
  </si>
  <si>
    <t>OSSH</t>
  </si>
  <si>
    <t>085.</t>
  </si>
  <si>
    <t>INTERALBANIA SHA</t>
  </si>
  <si>
    <t>087.</t>
  </si>
  <si>
    <t>UJESJELLES  KANALIZIME</t>
  </si>
  <si>
    <t>097.</t>
  </si>
  <si>
    <t>ABIEsse Sh.p.k</t>
  </si>
  <si>
    <t>110.</t>
  </si>
  <si>
    <t>SIGAL sh.a</t>
  </si>
  <si>
    <t>129.</t>
  </si>
  <si>
    <t>SHTYPSHKRONJA "BARDHI"</t>
  </si>
  <si>
    <t>133.</t>
  </si>
  <si>
    <t>EGNATIA - 1  SH.P.K</t>
  </si>
  <si>
    <t>198.</t>
  </si>
  <si>
    <t>Serra B SHPK</t>
  </si>
  <si>
    <t>2001.</t>
  </si>
  <si>
    <t xml:space="preserve">VODAFON </t>
  </si>
  <si>
    <t>3064.</t>
  </si>
  <si>
    <t>BESNIK DUKA</t>
  </si>
  <si>
    <t>3416.</t>
  </si>
  <si>
    <t>NO LIMITS -  LTD</t>
  </si>
  <si>
    <t>3449.</t>
  </si>
  <si>
    <t xml:space="preserve">AUTO-FRANCE-AL   </t>
  </si>
  <si>
    <t>3481.</t>
  </si>
  <si>
    <t>Porsche Albania sh.p.k</t>
  </si>
  <si>
    <t>3502.</t>
  </si>
  <si>
    <t>ALBEL -SA</t>
  </si>
  <si>
    <t>3503.</t>
  </si>
  <si>
    <t>CANAJ  shpk</t>
  </si>
  <si>
    <t>3507.</t>
  </si>
  <si>
    <t>Bashkia Tirane</t>
  </si>
  <si>
    <t>3520.</t>
  </si>
  <si>
    <t>Sinteza  Co  shpk</t>
  </si>
  <si>
    <t>3535.</t>
  </si>
  <si>
    <t>Kobra Security</t>
  </si>
  <si>
    <t>3549.</t>
  </si>
  <si>
    <t>MEGATEK</t>
  </si>
  <si>
    <t>F104.</t>
  </si>
  <si>
    <t>SHOQERIA "3AM" Sh.p.k</t>
  </si>
  <si>
    <t>F109.</t>
  </si>
  <si>
    <t>Infosoft SD Shpk</t>
  </si>
  <si>
    <t>F114.</t>
  </si>
  <si>
    <t>EDI PACK sha</t>
  </si>
  <si>
    <t>F153.</t>
  </si>
  <si>
    <t>BNT Eletronics</t>
  </si>
  <si>
    <t>F160.</t>
  </si>
  <si>
    <t>ALPACKO  shpk</t>
  </si>
  <si>
    <t>F177.</t>
  </si>
  <si>
    <t>AL-MAR   shpk</t>
  </si>
  <si>
    <t>F186.</t>
  </si>
  <si>
    <t>ILIR  shpk</t>
  </si>
  <si>
    <t>F193.</t>
  </si>
  <si>
    <t>Kastrati-sha</t>
  </si>
  <si>
    <t>F203.</t>
  </si>
  <si>
    <t>ABCOM  shpk</t>
  </si>
  <si>
    <t>F208.</t>
  </si>
  <si>
    <t>ITAL LUBRIFIKANT</t>
  </si>
  <si>
    <t>F214.</t>
  </si>
  <si>
    <t>PLUS COMMUNICATION</t>
  </si>
  <si>
    <t>F225.</t>
  </si>
  <si>
    <t>YLLI     shpk</t>
  </si>
  <si>
    <t>F231.</t>
  </si>
  <si>
    <t>Silva  Studio</t>
  </si>
  <si>
    <t>F233.</t>
  </si>
  <si>
    <t>Laura Pustina</t>
  </si>
  <si>
    <t>F236.</t>
  </si>
  <si>
    <t>CEZ  SHPERNDAEJE  sh.a</t>
  </si>
  <si>
    <t>F240.</t>
  </si>
  <si>
    <t>Media Shijak TV</t>
  </si>
  <si>
    <t>F241.</t>
  </si>
  <si>
    <t>BESNIKU   shpk</t>
  </si>
  <si>
    <t>F242.</t>
  </si>
  <si>
    <t>ORA  NEWS  sh.a</t>
  </si>
  <si>
    <t>F256.</t>
  </si>
  <si>
    <t>Autoriteti Ushqimit Qarku Vlore-AKU</t>
  </si>
  <si>
    <t>FB004.</t>
  </si>
  <si>
    <t>BEVERAGE  shpk</t>
  </si>
  <si>
    <t>FB009.</t>
  </si>
  <si>
    <t>LEDION  LAKO</t>
  </si>
  <si>
    <t>EUR</t>
  </si>
  <si>
    <t>Euro</t>
  </si>
  <si>
    <t>004.EUR</t>
  </si>
  <si>
    <t>FOSFITALIA SPA</t>
  </si>
  <si>
    <t>026.EUR</t>
  </si>
  <si>
    <t>ZAMBONI</t>
  </si>
  <si>
    <t>048.EUR</t>
  </si>
  <si>
    <t xml:space="preserve">IDA PRO S.R.L </t>
  </si>
  <si>
    <t>062.EUR</t>
  </si>
  <si>
    <t>FARMER SPA ITALI</t>
  </si>
  <si>
    <t>085.EUR</t>
  </si>
  <si>
    <t>107.EUR</t>
  </si>
  <si>
    <t>FACCO OFFICINE SPA</t>
  </si>
  <si>
    <t>110.EUR</t>
  </si>
  <si>
    <t>3007.EUR</t>
  </si>
  <si>
    <t>HARTMANN d.o.o</t>
  </si>
  <si>
    <t>3137.EUR</t>
  </si>
  <si>
    <t>AGROLOBI  doo</t>
  </si>
  <si>
    <t>3160.EUR</t>
  </si>
  <si>
    <t xml:space="preserve">NOVI BALLKAN DOO </t>
  </si>
  <si>
    <t>3428.EUR</t>
  </si>
  <si>
    <t>La Felice Zjarrfikes sh.p.k</t>
  </si>
  <si>
    <t>3506.EUR</t>
  </si>
  <si>
    <t>Ricard Schroper</t>
  </si>
  <si>
    <t>3526.EUR</t>
  </si>
  <si>
    <t>Celplast  srl</t>
  </si>
  <si>
    <t>3530.EUR</t>
  </si>
  <si>
    <t>EKILAB SHPK</t>
  </si>
  <si>
    <t>F141.EUR</t>
  </si>
  <si>
    <t>Njesia Bisnesit Mallrave</t>
  </si>
  <si>
    <t>F145.EUR</t>
  </si>
  <si>
    <t>MENNYAZHT Europe Ag</t>
  </si>
  <si>
    <t>F156.EUR</t>
  </si>
  <si>
    <t>RINA Albania shpk</t>
  </si>
  <si>
    <t>F189.EUR</t>
  </si>
  <si>
    <t>Societa Agrocola valversa</t>
  </si>
  <si>
    <t>F190.EUR</t>
  </si>
  <si>
    <t>MIN IMPEX DOO NOVI SA</t>
  </si>
  <si>
    <t>F195.EUR</t>
  </si>
  <si>
    <t>HOT-AGRAR  doo</t>
  </si>
  <si>
    <t>F196.EUR</t>
  </si>
  <si>
    <t>BEKOM INVEST DOOL</t>
  </si>
  <si>
    <t>F210.EUR</t>
  </si>
  <si>
    <t>SAGEM</t>
  </si>
  <si>
    <t>F232.EUR</t>
  </si>
  <si>
    <t>Raiffeisen LEASING</t>
  </si>
  <si>
    <t>F237.EUR</t>
  </si>
  <si>
    <t>DOCKS CEREALI spa</t>
  </si>
  <si>
    <t>F248.EUR</t>
  </si>
  <si>
    <t>BRUNES  SHPK</t>
  </si>
  <si>
    <t>F250.EUR</t>
  </si>
  <si>
    <t>BGR   sh.a</t>
  </si>
  <si>
    <t>F252.EUR</t>
  </si>
  <si>
    <t>ATD   shpk</t>
  </si>
  <si>
    <t>F257.EUR</t>
  </si>
  <si>
    <t>TRIM TIRANA  shpk</t>
  </si>
  <si>
    <t>F258.EUR</t>
  </si>
  <si>
    <t>Gouvia Marina S.A</t>
  </si>
  <si>
    <t>SRL.EUR</t>
  </si>
  <si>
    <t>GT TRADING SRL</t>
  </si>
  <si>
    <t>USD</t>
  </si>
  <si>
    <t>110.USD</t>
  </si>
  <si>
    <t>$</t>
  </si>
  <si>
    <t>3045.USD</t>
  </si>
  <si>
    <t>ALB - SEA- TRANSPORT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</si>
</sst>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#,##0.0"/>
    <numFmt numFmtId="187" formatCode="_-* #,##0.000_L_e_k_-;\-* #,##0.000_L_e_k_-;_-* &quot;-&quot;??_L_e_k_-;_-@_-"/>
    <numFmt numFmtId="188" formatCode="_-* #,##0.0_L_e_k_-;\-* #,##0.0_L_e_k_-;_-* &quot;-&quot;??_L_e_k_-;_-@_-"/>
    <numFmt numFmtId="189" formatCode="_-* #,##0.0000_L_e_k_-;\-* #,##0.0000_L_e_k_-;_-* &quot;-&quot;??_L_e_k_-;_-@_-"/>
    <numFmt numFmtId="190" formatCode="_-* #,##0_L_e_k_-;\-* #,##0_L_e_k_-;_-* &quot;-&quot;??_L_e_k_-;_-@_-"/>
    <numFmt numFmtId="191" formatCode="_-* #,##0.00000_L_e_k_-;\-* #,##0.00000_L_e_k_-;_-* &quot;-&quot;??_L_e_k_-;_-@_-"/>
    <numFmt numFmtId="192" formatCode="_(* #,##0_);_(* \(#,##0\);_(* &quot;-&quot;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"/>
    <numFmt numFmtId="198" formatCode="0.00000"/>
    <numFmt numFmtId="199" formatCode="0.0000"/>
    <numFmt numFmtId="200" formatCode="0.000"/>
    <numFmt numFmtId="201" formatCode="dd\.mm\.yyyy\ \ hh\.mm\.ss"/>
  </numFmts>
  <fonts count="7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i/>
      <sz val="12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2"/>
      <name val="Calibri"/>
      <family val="2"/>
    </font>
    <font>
      <sz val="14"/>
      <color indexed="8"/>
      <name val="Arial"/>
      <family val="2"/>
    </font>
    <font>
      <sz val="12"/>
      <color indexed="10"/>
      <name val="Times New Roman"/>
      <family val="1"/>
    </font>
    <font>
      <sz val="7"/>
      <color indexed="11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55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3" fontId="0" fillId="0" borderId="3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2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3" fontId="12" fillId="0" borderId="23" xfId="0" applyNumberFormat="1" applyFont="1" applyBorder="1" applyAlignment="1">
      <alignment horizontal="center" vertical="center"/>
    </xf>
    <xf numFmtId="3" fontId="12" fillId="0" borderId="3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right" vertical="center"/>
    </xf>
    <xf numFmtId="186" fontId="0" fillId="0" borderId="11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2" fillId="0" borderId="11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31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3" fillId="0" borderId="0" xfId="0" applyNumberFormat="1" applyFont="1" applyAlignment="1">
      <alignment horizontal="center" vertical="center"/>
    </xf>
    <xf numFmtId="0" fontId="14" fillId="0" borderId="25" xfId="0" applyFont="1" applyBorder="1" applyAlignment="1">
      <alignment/>
    </xf>
    <xf numFmtId="3" fontId="15" fillId="0" borderId="0" xfId="0" applyNumberFormat="1" applyFont="1" applyAlignment="1">
      <alignment/>
    </xf>
    <xf numFmtId="0" fontId="12" fillId="0" borderId="27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3" fontId="12" fillId="0" borderId="12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14" fontId="4" fillId="0" borderId="25" xfId="0" applyNumberFormat="1" applyFont="1" applyBorder="1" applyAlignment="1">
      <alignment/>
    </xf>
    <xf numFmtId="190" fontId="0" fillId="0" borderId="0" xfId="42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12" fillId="0" borderId="0" xfId="0" applyNumberFormat="1" applyFont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190" fontId="3" fillId="0" borderId="0" xfId="42" applyNumberFormat="1" applyFont="1" applyAlignment="1">
      <alignment horizontal="center" vertical="center"/>
    </xf>
    <xf numFmtId="190" fontId="3" fillId="0" borderId="0" xfId="42" applyNumberFormat="1" applyFont="1" applyAlignment="1">
      <alignment horizontal="center"/>
    </xf>
    <xf numFmtId="190" fontId="16" fillId="0" borderId="0" xfId="42" applyNumberFormat="1" applyFont="1" applyAlignment="1">
      <alignment horizontal="center"/>
    </xf>
    <xf numFmtId="190" fontId="5" fillId="0" borderId="0" xfId="42" applyNumberFormat="1" applyFont="1" applyAlignment="1">
      <alignment horizontal="center"/>
    </xf>
    <xf numFmtId="190" fontId="12" fillId="0" borderId="0" xfId="42" applyNumberFormat="1" applyFont="1" applyAlignment="1">
      <alignment horizontal="center"/>
    </xf>
    <xf numFmtId="190" fontId="16" fillId="0" borderId="0" xfId="0" applyNumberFormat="1" applyFont="1" applyAlignment="1">
      <alignment horizontal="center"/>
    </xf>
    <xf numFmtId="190" fontId="1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2" fillId="33" borderId="12" xfId="0" applyFont="1" applyFill="1" applyBorder="1" applyAlignment="1">
      <alignment/>
    </xf>
    <xf numFmtId="190" fontId="12" fillId="33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12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0" fontId="7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190" fontId="0" fillId="0" borderId="0" xfId="42" applyNumberFormat="1" applyFont="1" applyAlignment="1">
      <alignment horizontal="center"/>
    </xf>
    <xf numFmtId="3" fontId="0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3" fontId="0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 horizontal="center"/>
    </xf>
    <xf numFmtId="190" fontId="12" fillId="0" borderId="0" xfId="42" applyNumberFormat="1" applyFont="1" applyAlignment="1">
      <alignment vertical="center"/>
    </xf>
    <xf numFmtId="190" fontId="12" fillId="0" borderId="0" xfId="42" applyNumberFormat="1" applyFont="1" applyAlignment="1">
      <alignment horizontal="center" vertical="center"/>
    </xf>
    <xf numFmtId="190" fontId="0" fillId="0" borderId="0" xfId="42" applyNumberFormat="1" applyFont="1" applyAlignment="1">
      <alignment/>
    </xf>
    <xf numFmtId="190" fontId="0" fillId="0" borderId="23" xfId="42" applyNumberFormat="1" applyFont="1" applyBorder="1" applyAlignment="1">
      <alignment horizontal="center" vertical="center"/>
    </xf>
    <xf numFmtId="190" fontId="0" fillId="0" borderId="29" xfId="42" applyNumberFormat="1" applyFont="1" applyBorder="1" applyAlignment="1">
      <alignment horizontal="center" vertical="center"/>
    </xf>
    <xf numFmtId="190" fontId="12" fillId="0" borderId="12" xfId="42" applyNumberFormat="1" applyFont="1" applyBorder="1" applyAlignment="1">
      <alignment vertical="center"/>
    </xf>
    <xf numFmtId="190" fontId="0" fillId="0" borderId="12" xfId="42" applyNumberFormat="1" applyFont="1" applyBorder="1" applyAlignment="1">
      <alignment vertical="center"/>
    </xf>
    <xf numFmtId="190" fontId="0" fillId="0" borderId="12" xfId="42" applyNumberFormat="1" applyFont="1" applyBorder="1" applyAlignment="1">
      <alignment vertical="center"/>
    </xf>
    <xf numFmtId="190" fontId="0" fillId="0" borderId="0" xfId="42" applyNumberFormat="1" applyFont="1" applyBorder="1" applyAlignment="1">
      <alignment vertical="center"/>
    </xf>
    <xf numFmtId="190" fontId="0" fillId="0" borderId="0" xfId="42" applyNumberFormat="1" applyFont="1" applyAlignment="1">
      <alignment/>
    </xf>
    <xf numFmtId="190" fontId="12" fillId="0" borderId="12" xfId="42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190" fontId="0" fillId="0" borderId="12" xfId="42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190" fontId="12" fillId="0" borderId="12" xfId="0" applyNumberFormat="1" applyFont="1" applyBorder="1" applyAlignment="1">
      <alignment horizontal="center" vertical="center"/>
    </xf>
    <xf numFmtId="190" fontId="0" fillId="0" borderId="12" xfId="42" applyNumberFormat="1" applyFont="1" applyBorder="1" applyAlignment="1">
      <alignment horizontal="center" vertical="center"/>
    </xf>
    <xf numFmtId="190" fontId="0" fillId="0" borderId="12" xfId="42" applyNumberFormat="1" applyFont="1" applyBorder="1" applyAlignment="1">
      <alignment horizontal="center" vertical="center"/>
    </xf>
    <xf numFmtId="190" fontId="0" fillId="0" borderId="0" xfId="42" applyNumberFormat="1" applyFont="1" applyBorder="1" applyAlignment="1">
      <alignment horizontal="center" vertical="center"/>
    </xf>
    <xf numFmtId="190" fontId="0" fillId="0" borderId="0" xfId="42" applyNumberFormat="1" applyFont="1" applyAlignment="1">
      <alignment horizontal="center"/>
    </xf>
    <xf numFmtId="3" fontId="12" fillId="0" borderId="31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12" fillId="0" borderId="31" xfId="0" applyNumberFormat="1" applyFont="1" applyBorder="1" applyAlignment="1">
      <alignment vertical="center"/>
    </xf>
    <xf numFmtId="190" fontId="0" fillId="0" borderId="0" xfId="42" applyNumberFormat="1" applyFont="1" applyBorder="1" applyAlignment="1">
      <alignment/>
    </xf>
    <xf numFmtId="190" fontId="12" fillId="0" borderId="23" xfId="42" applyNumberFormat="1" applyFont="1" applyBorder="1" applyAlignment="1">
      <alignment horizontal="center" vertical="center"/>
    </xf>
    <xf numFmtId="190" fontId="12" fillId="0" borderId="29" xfId="42" applyNumberFormat="1" applyFont="1" applyBorder="1" applyAlignment="1">
      <alignment horizontal="center" vertical="center"/>
    </xf>
    <xf numFmtId="190" fontId="0" fillId="0" borderId="12" xfId="42" applyNumberFormat="1" applyFont="1" applyBorder="1" applyAlignment="1">
      <alignment vertical="center"/>
    </xf>
    <xf numFmtId="190" fontId="0" fillId="0" borderId="0" xfId="42" applyNumberFormat="1" applyFont="1" applyBorder="1" applyAlignment="1">
      <alignment vertical="center"/>
    </xf>
    <xf numFmtId="190" fontId="12" fillId="0" borderId="0" xfId="42" applyNumberFormat="1" applyFont="1" applyAlignment="1">
      <alignment/>
    </xf>
    <xf numFmtId="190" fontId="0" fillId="0" borderId="0" xfId="42" applyNumberFormat="1" applyFont="1" applyBorder="1" applyAlignment="1">
      <alignment/>
    </xf>
    <xf numFmtId="190" fontId="0" fillId="34" borderId="0" xfId="42" applyNumberFormat="1" applyFont="1" applyFill="1" applyAlignment="1">
      <alignment/>
    </xf>
    <xf numFmtId="190" fontId="0" fillId="0" borderId="0" xfId="42" applyNumberFormat="1" applyFont="1" applyAlignment="1">
      <alignment vertical="center"/>
    </xf>
    <xf numFmtId="190" fontId="0" fillId="0" borderId="0" xfId="42" applyNumberFormat="1" applyFont="1" applyAlignment="1">
      <alignment/>
    </xf>
    <xf numFmtId="190" fontId="0" fillId="0" borderId="0" xfId="42" applyNumberFormat="1" applyFont="1" applyBorder="1" applyAlignment="1">
      <alignment vertical="center"/>
    </xf>
    <xf numFmtId="1" fontId="0" fillId="0" borderId="0" xfId="42" applyNumberFormat="1" applyFont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90" fontId="0" fillId="0" borderId="23" xfId="42" applyNumberFormat="1" applyFont="1" applyBorder="1" applyAlignment="1">
      <alignment horizontal="center" vertical="center"/>
    </xf>
    <xf numFmtId="190" fontId="0" fillId="0" borderId="29" xfId="42" applyNumberFormat="1" applyFont="1" applyBorder="1" applyAlignment="1">
      <alignment horizontal="center" vertical="center"/>
    </xf>
    <xf numFmtId="190" fontId="0" fillId="0" borderId="12" xfId="42" applyNumberFormat="1" applyFont="1" applyBorder="1" applyAlignment="1">
      <alignment vertical="center"/>
    </xf>
    <xf numFmtId="190" fontId="0" fillId="0" borderId="15" xfId="42" applyNumberFormat="1" applyFont="1" applyBorder="1" applyAlignment="1">
      <alignment vertical="center"/>
    </xf>
    <xf numFmtId="190" fontId="0" fillId="0" borderId="30" xfId="42" applyNumberFormat="1" applyFont="1" applyBorder="1" applyAlignment="1">
      <alignment vertical="center"/>
    </xf>
    <xf numFmtId="190" fontId="0" fillId="0" borderId="12" xfId="42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190" fontId="7" fillId="0" borderId="12" xfId="42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58" applyFont="1" applyBorder="1" applyAlignment="1">
      <alignment horizontal="center" wrapText="1"/>
      <protection/>
    </xf>
    <xf numFmtId="0" fontId="0" fillId="0" borderId="12" xfId="0" applyFont="1" applyBorder="1" applyAlignment="1">
      <alignment vertical="center"/>
    </xf>
    <xf numFmtId="0" fontId="12" fillId="0" borderId="31" xfId="58" applyFont="1" applyBorder="1" applyAlignment="1">
      <alignment horizontal="left" wrapText="1"/>
      <protection/>
    </xf>
    <xf numFmtId="0" fontId="12" fillId="0" borderId="12" xfId="58" applyFont="1" applyBorder="1" applyAlignment="1">
      <alignment horizontal="left" wrapText="1"/>
      <protection/>
    </xf>
    <xf numFmtId="0" fontId="12" fillId="0" borderId="34" xfId="58" applyFont="1" applyBorder="1" applyAlignment="1">
      <alignment horizontal="left" wrapText="1"/>
      <protection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14" fontId="0" fillId="0" borderId="3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3" fontId="0" fillId="0" borderId="12" xfId="44" applyNumberFormat="1" applyBorder="1" applyAlignment="1">
      <alignment/>
    </xf>
    <xf numFmtId="0" fontId="3" fillId="0" borderId="12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3" fontId="0" fillId="0" borderId="15" xfId="44" applyNumberFormat="1" applyBorder="1" applyAlignment="1">
      <alignment/>
    </xf>
    <xf numFmtId="0" fontId="0" fillId="0" borderId="35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2" fontId="23" fillId="0" borderId="26" xfId="58" applyNumberFormat="1" applyFont="1" applyBorder="1" applyAlignment="1">
      <alignment horizontal="center" wrapText="1"/>
      <protection/>
    </xf>
    <xf numFmtId="0" fontId="13" fillId="0" borderId="36" xfId="0" applyFont="1" applyBorder="1" applyAlignment="1">
      <alignment horizontal="center" vertical="center"/>
    </xf>
    <xf numFmtId="3" fontId="13" fillId="0" borderId="36" xfId="44" applyNumberFormat="1" applyFont="1" applyBorder="1" applyAlignment="1">
      <alignment vertical="center"/>
    </xf>
    <xf numFmtId="3" fontId="13" fillId="0" borderId="37" xfId="44" applyNumberFormat="1" applyFont="1" applyBorder="1" applyAlignment="1">
      <alignment vertic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92" fontId="0" fillId="0" borderId="0" xfId="42" applyNumberFormat="1" applyFont="1" applyAlignment="1">
      <alignment/>
    </xf>
    <xf numFmtId="192" fontId="12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192" fontId="18" fillId="0" borderId="0" xfId="42" applyNumberFormat="1" applyFont="1" applyBorder="1" applyAlignment="1">
      <alignment/>
    </xf>
    <xf numFmtId="192" fontId="18" fillId="0" borderId="0" xfId="42" applyNumberFormat="1" applyFont="1" applyBorder="1" applyAlignment="1">
      <alignment horizontal="right"/>
    </xf>
    <xf numFmtId="0" fontId="12" fillId="0" borderId="15" xfId="58" applyFont="1" applyBorder="1" applyAlignment="1">
      <alignment horizontal="center"/>
      <protection/>
    </xf>
    <xf numFmtId="192" fontId="16" fillId="0" borderId="38" xfId="42" applyNumberFormat="1" applyFont="1" applyBorder="1" applyAlignment="1">
      <alignment horizontal="center" vertical="center" wrapText="1"/>
    </xf>
    <xf numFmtId="0" fontId="12" fillId="0" borderId="39" xfId="58" applyFont="1" applyBorder="1" applyAlignment="1">
      <alignment horizontal="center"/>
      <protection/>
    </xf>
    <xf numFmtId="0" fontId="12" fillId="0" borderId="40" xfId="58" applyFont="1" applyBorder="1" applyAlignment="1">
      <alignment horizontal="left" wrapText="1"/>
      <protection/>
    </xf>
    <xf numFmtId="192" fontId="12" fillId="0" borderId="40" xfId="42" applyNumberFormat="1" applyFont="1" applyBorder="1" applyAlignment="1">
      <alignment horizontal="left"/>
    </xf>
    <xf numFmtId="0" fontId="0" fillId="0" borderId="41" xfId="58" applyFont="1" applyBorder="1" applyAlignment="1">
      <alignment horizontal="center"/>
      <protection/>
    </xf>
    <xf numFmtId="0" fontId="0" fillId="0" borderId="31" xfId="58" applyFont="1" applyBorder="1" applyAlignment="1">
      <alignment horizontal="left" wrapText="1"/>
      <protection/>
    </xf>
    <xf numFmtId="192" fontId="12" fillId="0" borderId="12" xfId="42" applyNumberFormat="1" applyFont="1" applyBorder="1" applyAlignment="1">
      <alignment horizontal="left"/>
    </xf>
    <xf numFmtId="0" fontId="0" fillId="0" borderId="42" xfId="58" applyFont="1" applyBorder="1" applyAlignment="1">
      <alignment horizontal="center"/>
      <protection/>
    </xf>
    <xf numFmtId="192" fontId="0" fillId="0" borderId="12" xfId="42" applyNumberFormat="1" applyFont="1" applyBorder="1" applyAlignment="1">
      <alignment horizontal="left"/>
    </xf>
    <xf numFmtId="0" fontId="13" fillId="0" borderId="31" xfId="58" applyFont="1" applyBorder="1" applyAlignment="1">
      <alignment horizontal="left" wrapText="1"/>
      <protection/>
    </xf>
    <xf numFmtId="0" fontId="12" fillId="0" borderId="43" xfId="58" applyFont="1" applyBorder="1" applyAlignment="1">
      <alignment horizontal="center"/>
      <protection/>
    </xf>
    <xf numFmtId="0" fontId="0" fillId="0" borderId="30" xfId="58" applyFont="1" applyBorder="1" applyAlignment="1">
      <alignment horizontal="left" wrapText="1"/>
      <protection/>
    </xf>
    <xf numFmtId="0" fontId="0" fillId="0" borderId="44" xfId="58" applyFont="1" applyBorder="1" applyAlignment="1">
      <alignment horizontal="center"/>
      <protection/>
    </xf>
    <xf numFmtId="0" fontId="0" fillId="0" borderId="29" xfId="58" applyFont="1" applyBorder="1" applyAlignment="1">
      <alignment horizontal="left" wrapText="1"/>
      <protection/>
    </xf>
    <xf numFmtId="0" fontId="12" fillId="0" borderId="43" xfId="58" applyFont="1" applyBorder="1" applyAlignment="1">
      <alignment horizontal="center" vertical="center"/>
      <protection/>
    </xf>
    <xf numFmtId="0" fontId="12" fillId="0" borderId="42" xfId="58" applyFont="1" applyBorder="1" applyAlignment="1">
      <alignment horizontal="center" vertical="center"/>
      <protection/>
    </xf>
    <xf numFmtId="0" fontId="12" fillId="0" borderId="41" xfId="58" applyFont="1" applyBorder="1" applyAlignment="1">
      <alignment horizontal="center"/>
      <protection/>
    </xf>
    <xf numFmtId="0" fontId="18" fillId="0" borderId="12" xfId="58" applyFont="1" applyBorder="1" applyAlignment="1">
      <alignment horizontal="left" wrapText="1"/>
      <protection/>
    </xf>
    <xf numFmtId="0" fontId="12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2" fillId="0" borderId="42" xfId="58" applyFont="1" applyBorder="1" applyAlignment="1">
      <alignment horizontal="center"/>
      <protection/>
    </xf>
    <xf numFmtId="0" fontId="12" fillId="0" borderId="44" xfId="58" applyFont="1" applyBorder="1" applyAlignment="1">
      <alignment horizontal="center"/>
      <protection/>
    </xf>
    <xf numFmtId="0" fontId="12" fillId="0" borderId="30" xfId="58" applyFont="1" applyBorder="1" applyAlignment="1">
      <alignment horizontal="left" wrapText="1"/>
      <protection/>
    </xf>
    <xf numFmtId="0" fontId="12" fillId="0" borderId="45" xfId="58" applyFont="1" applyBorder="1" applyAlignment="1">
      <alignment horizontal="center"/>
      <protection/>
    </xf>
    <xf numFmtId="192" fontId="12" fillId="0" borderId="34" xfId="42" applyNumberFormat="1" applyFont="1" applyBorder="1" applyAlignment="1">
      <alignment horizontal="left"/>
    </xf>
    <xf numFmtId="0" fontId="12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left" wrapText="1"/>
      <protection/>
    </xf>
    <xf numFmtId="192" fontId="12" fillId="0" borderId="0" xfId="42" applyNumberFormat="1" applyFont="1" applyBorder="1" applyAlignment="1">
      <alignment horizontal="left"/>
    </xf>
    <xf numFmtId="0" fontId="0" fillId="0" borderId="0" xfId="58" applyFont="1" applyBorder="1" applyAlignment="1">
      <alignment horizontal="left" wrapText="1"/>
      <protection/>
    </xf>
    <xf numFmtId="0" fontId="3" fillId="0" borderId="15" xfId="58" applyFont="1" applyBorder="1">
      <alignment/>
      <protection/>
    </xf>
    <xf numFmtId="2" fontId="23" fillId="0" borderId="15" xfId="58" applyNumberFormat="1" applyFont="1" applyBorder="1" applyAlignment="1">
      <alignment horizontal="center" wrapText="1"/>
      <protection/>
    </xf>
    <xf numFmtId="192" fontId="16" fillId="0" borderId="15" xfId="42" applyNumberFormat="1" applyFont="1" applyBorder="1" applyAlignment="1">
      <alignment horizontal="center" vertical="center" wrapText="1"/>
    </xf>
    <xf numFmtId="0" fontId="16" fillId="0" borderId="46" xfId="58" applyFont="1" applyBorder="1" applyAlignment="1">
      <alignment horizontal="center"/>
      <protection/>
    </xf>
    <xf numFmtId="0" fontId="16" fillId="0" borderId="40" xfId="58" applyFont="1" applyBorder="1" applyAlignment="1">
      <alignment horizontal="left" wrapText="1"/>
      <protection/>
    </xf>
    <xf numFmtId="192" fontId="16" fillId="0" borderId="40" xfId="42" applyNumberFormat="1" applyFont="1" applyBorder="1" applyAlignment="1">
      <alignment horizontal="right"/>
    </xf>
    <xf numFmtId="0" fontId="3" fillId="0" borderId="43" xfId="58" applyFont="1" applyBorder="1" applyAlignment="1">
      <alignment horizontal="left"/>
      <protection/>
    </xf>
    <xf numFmtId="0" fontId="3" fillId="0" borderId="12" xfId="59" applyFont="1" applyFill="1" applyBorder="1" applyAlignment="1">
      <alignment horizontal="left" wrapText="1"/>
      <protection/>
    </xf>
    <xf numFmtId="192" fontId="16" fillId="0" borderId="12" xfId="42" applyNumberFormat="1" applyFont="1" applyBorder="1" applyAlignment="1">
      <alignment horizontal="right"/>
    </xf>
    <xf numFmtId="0" fontId="3" fillId="0" borderId="12" xfId="58" applyFont="1" applyBorder="1" applyAlignment="1">
      <alignment horizontal="left" wrapText="1"/>
      <protection/>
    </xf>
    <xf numFmtId="192" fontId="3" fillId="0" borderId="12" xfId="42" applyNumberFormat="1" applyFont="1" applyBorder="1" applyAlignment="1">
      <alignment horizontal="right"/>
    </xf>
    <xf numFmtId="0" fontId="16" fillId="0" borderId="43" xfId="58" applyFont="1" applyBorder="1" applyAlignment="1">
      <alignment horizontal="center"/>
      <protection/>
    </xf>
    <xf numFmtId="0" fontId="16" fillId="0" borderId="12" xfId="58" applyFont="1" applyBorder="1" applyAlignment="1">
      <alignment horizontal="left" wrapText="1"/>
      <protection/>
    </xf>
    <xf numFmtId="0" fontId="3" fillId="0" borderId="43" xfId="58" applyFont="1" applyBorder="1" applyAlignment="1">
      <alignment horizontal="center"/>
      <protection/>
    </xf>
    <xf numFmtId="0" fontId="3" fillId="0" borderId="12" xfId="58" applyFont="1" applyBorder="1" applyAlignment="1">
      <alignment horizontal="left"/>
      <protection/>
    </xf>
    <xf numFmtId="192" fontId="16" fillId="0" borderId="12" xfId="42" applyNumberFormat="1" applyFont="1" applyBorder="1" applyAlignment="1">
      <alignment horizontal="right" wrapText="1"/>
    </xf>
    <xf numFmtId="0" fontId="3" fillId="0" borderId="43" xfId="58" applyFont="1" applyFill="1" applyBorder="1" applyAlignment="1">
      <alignment horizontal="center"/>
      <protection/>
    </xf>
    <xf numFmtId="0" fontId="16" fillId="0" borderId="12" xfId="58" applyFont="1" applyBorder="1" applyAlignment="1">
      <alignment horizontal="left"/>
      <protection/>
    </xf>
    <xf numFmtId="0" fontId="3" fillId="0" borderId="47" xfId="0" applyFont="1" applyBorder="1" applyAlignment="1">
      <alignment/>
    </xf>
    <xf numFmtId="0" fontId="16" fillId="0" borderId="0" xfId="0" applyFont="1" applyBorder="1" applyAlignment="1">
      <alignment/>
    </xf>
    <xf numFmtId="0" fontId="3" fillId="0" borderId="0" xfId="0" applyFont="1" applyBorder="1" applyAlignment="1">
      <alignment/>
    </xf>
    <xf numFmtId="192" fontId="16" fillId="0" borderId="30" xfId="42" applyNumberFormat="1" applyFont="1" applyBorder="1" applyAlignment="1">
      <alignment horizontal="right" vertical="center" wrapText="1"/>
    </xf>
    <xf numFmtId="0" fontId="16" fillId="0" borderId="43" xfId="58" applyFont="1" applyBorder="1">
      <alignment/>
      <protection/>
    </xf>
    <xf numFmtId="0" fontId="3" fillId="0" borderId="43" xfId="0" applyFont="1" applyBorder="1" applyAlignment="1">
      <alignment/>
    </xf>
    <xf numFmtId="0" fontId="3" fillId="0" borderId="43" xfId="58" applyFont="1" applyBorder="1">
      <alignment/>
      <protection/>
    </xf>
    <xf numFmtId="0" fontId="3" fillId="0" borderId="45" xfId="58" applyFont="1" applyBorder="1">
      <alignment/>
      <protection/>
    </xf>
    <xf numFmtId="0" fontId="16" fillId="0" borderId="34" xfId="58" applyFont="1" applyBorder="1" applyAlignment="1">
      <alignment horizontal="left"/>
      <protection/>
    </xf>
    <xf numFmtId="0" fontId="3" fillId="0" borderId="34" xfId="58" applyFont="1" applyBorder="1" applyAlignment="1">
      <alignment horizontal="left"/>
      <protection/>
    </xf>
    <xf numFmtId="192" fontId="16" fillId="0" borderId="34" xfId="42" applyNumberFormat="1" applyFont="1" applyBorder="1" applyAlignment="1">
      <alignment horizontal="right"/>
    </xf>
    <xf numFmtId="192" fontId="16" fillId="0" borderId="0" xfId="42" applyNumberFormat="1" applyFont="1" applyBorder="1" applyAlignment="1">
      <alignment horizontal="left"/>
    </xf>
    <xf numFmtId="192" fontId="5" fillId="0" borderId="0" xfId="42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2" xfId="0" applyFill="1" applyBorder="1" applyAlignment="1">
      <alignment/>
    </xf>
    <xf numFmtId="192" fontId="0" fillId="0" borderId="12" xfId="42" applyNumberFormat="1" applyFont="1" applyBorder="1" applyAlignment="1">
      <alignment/>
    </xf>
    <xf numFmtId="192" fontId="12" fillId="0" borderId="12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15" xfId="0" applyFont="1" applyBorder="1" applyAlignment="1">
      <alignment/>
    </xf>
    <xf numFmtId="192" fontId="0" fillId="0" borderId="11" xfId="42" applyNumberFormat="1" applyFont="1" applyBorder="1" applyAlignment="1">
      <alignment horizontal="left"/>
    </xf>
    <xf numFmtId="3" fontId="0" fillId="0" borderId="12" xfId="0" applyNumberFormat="1" applyFont="1" applyBorder="1" applyAlignment="1">
      <alignment horizontal="right" vertical="center"/>
    </xf>
    <xf numFmtId="190" fontId="0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90" fontId="0" fillId="0" borderId="0" xfId="42" applyNumberFormat="1" applyFont="1" applyBorder="1" applyAlignment="1">
      <alignment vertical="center"/>
    </xf>
    <xf numFmtId="190" fontId="18" fillId="0" borderId="0" xfId="42" applyNumberFormat="1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90" fontId="0" fillId="0" borderId="12" xfId="42" applyNumberFormat="1" applyFont="1" applyBorder="1" applyAlignment="1">
      <alignment/>
    </xf>
    <xf numFmtId="190" fontId="12" fillId="0" borderId="12" xfId="0" applyNumberFormat="1" applyFont="1" applyBorder="1" applyAlignment="1">
      <alignment/>
    </xf>
    <xf numFmtId="3" fontId="4" fillId="0" borderId="16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justify"/>
    </xf>
    <xf numFmtId="0" fontId="25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14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31" xfId="0" applyFont="1" applyBorder="1" applyAlignment="1">
      <alignment/>
    </xf>
    <xf numFmtId="0" fontId="16" fillId="0" borderId="1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3" fontId="3" fillId="0" borderId="12" xfId="0" applyNumberFormat="1" applyFont="1" applyBorder="1" applyAlignment="1">
      <alignment/>
    </xf>
    <xf numFmtId="190" fontId="3" fillId="0" borderId="12" xfId="42" applyNumberFormat="1" applyFont="1" applyBorder="1" applyAlignment="1">
      <alignment horizontal="right"/>
    </xf>
    <xf numFmtId="0" fontId="16" fillId="35" borderId="12" xfId="0" applyFont="1" applyFill="1" applyBorder="1" applyAlignment="1">
      <alignment/>
    </xf>
    <xf numFmtId="3" fontId="16" fillId="35" borderId="12" xfId="0" applyNumberFormat="1" applyFont="1" applyFill="1" applyBorder="1" applyAlignment="1">
      <alignment/>
    </xf>
    <xf numFmtId="190" fontId="0" fillId="0" borderId="0" xfId="42" applyNumberFormat="1" applyFont="1" applyAlignment="1">
      <alignment vertical="center"/>
    </xf>
    <xf numFmtId="190" fontId="4" fillId="0" borderId="0" xfId="42" applyNumberFormat="1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190" fontId="12" fillId="0" borderId="12" xfId="42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190" fontId="12" fillId="0" borderId="12" xfId="42" applyNumberFormat="1" applyFont="1" applyBorder="1" applyAlignment="1">
      <alignment/>
    </xf>
    <xf numFmtId="2" fontId="12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3" fontId="12" fillId="0" borderId="0" xfId="0" applyNumberFormat="1" applyFont="1" applyBorder="1" applyAlignment="1">
      <alignment/>
    </xf>
    <xf numFmtId="190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190" fontId="12" fillId="0" borderId="0" xfId="42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190" fontId="0" fillId="0" borderId="0" xfId="42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190" fontId="12" fillId="0" borderId="0" xfId="0" applyNumberFormat="1" applyFont="1" applyBorder="1" applyAlignment="1">
      <alignment horizontal="center" vertical="center"/>
    </xf>
    <xf numFmtId="190" fontId="0" fillId="0" borderId="0" xfId="42" applyNumberFormat="1" applyFont="1" applyBorder="1" applyAlignment="1">
      <alignment horizontal="center" vertical="center"/>
    </xf>
    <xf numFmtId="190" fontId="0" fillId="0" borderId="12" xfId="42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190" fontId="12" fillId="0" borderId="0" xfId="42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190" fontId="0" fillId="0" borderId="0" xfId="42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90" fontId="0" fillId="0" borderId="15" xfId="42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190" fontId="0" fillId="0" borderId="12" xfId="42" applyNumberFormat="1" applyFont="1" applyBorder="1" applyAlignment="1">
      <alignment vertical="center"/>
    </xf>
    <xf numFmtId="3" fontId="16" fillId="0" borderId="12" xfId="0" applyNumberFormat="1" applyFont="1" applyBorder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28" fillId="0" borderId="0" xfId="0" applyNumberFormat="1" applyFont="1" applyAlignment="1">
      <alignment horizontal="left" vertical="top"/>
    </xf>
    <xf numFmtId="0" fontId="28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left" vertical="top"/>
    </xf>
    <xf numFmtId="0" fontId="29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 vertical="top"/>
    </xf>
    <xf numFmtId="0" fontId="30" fillId="0" borderId="0" xfId="0" applyFont="1" applyAlignment="1" applyProtection="1">
      <alignment vertical="top"/>
      <protection locked="0"/>
    </xf>
    <xf numFmtId="0" fontId="33" fillId="0" borderId="0" xfId="0" applyNumberFormat="1" applyFont="1" applyAlignment="1">
      <alignment horizontal="left" vertical="top"/>
    </xf>
    <xf numFmtId="0" fontId="34" fillId="0" borderId="0" xfId="0" applyNumberFormat="1" applyFont="1" applyAlignment="1">
      <alignment horizontal="center" vertical="top"/>
    </xf>
    <xf numFmtId="0" fontId="36" fillId="0" borderId="0" xfId="0" applyNumberFormat="1" applyFont="1" applyAlignment="1">
      <alignment horizontal="left" vertical="top"/>
    </xf>
    <xf numFmtId="0" fontId="37" fillId="0" borderId="0" xfId="0" applyNumberFormat="1" applyFont="1" applyAlignment="1">
      <alignment horizontal="left" vertical="top"/>
    </xf>
    <xf numFmtId="4" fontId="0" fillId="0" borderId="0" xfId="0" applyNumberFormat="1" applyAlignment="1" applyProtection="1">
      <alignment vertical="top"/>
      <protection locked="0"/>
    </xf>
    <xf numFmtId="0" fontId="35" fillId="0" borderId="0" xfId="0" applyNumberFormat="1" applyFont="1" applyAlignment="1">
      <alignment horizontal="right" vertical="top"/>
    </xf>
    <xf numFmtId="0" fontId="5" fillId="0" borderId="0" xfId="0" applyNumberFormat="1" applyFont="1" applyAlignment="1">
      <alignment horizontal="right" vertical="top"/>
    </xf>
    <xf numFmtId="0" fontId="7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4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2" fillId="0" borderId="31" xfId="58" applyFont="1" applyBorder="1" applyAlignment="1">
      <alignment horizontal="left" wrapText="1"/>
      <protection/>
    </xf>
    <xf numFmtId="0" fontId="12" fillId="0" borderId="12" xfId="58" applyFont="1" applyBorder="1" applyAlignment="1">
      <alignment horizontal="left" wrapText="1"/>
      <protection/>
    </xf>
    <xf numFmtId="0" fontId="12" fillId="0" borderId="27" xfId="58" applyFont="1" applyBorder="1" applyAlignment="1">
      <alignment horizontal="left" wrapText="1"/>
      <protection/>
    </xf>
    <xf numFmtId="0" fontId="12" fillId="0" borderId="34" xfId="58" applyFont="1" applyBorder="1" applyAlignment="1">
      <alignment horizontal="left" wrapText="1"/>
      <protection/>
    </xf>
    <xf numFmtId="0" fontId="0" fillId="0" borderId="27" xfId="58" applyFont="1" applyBorder="1" applyAlignment="1">
      <alignment horizontal="center" wrapText="1"/>
      <protection/>
    </xf>
    <xf numFmtId="0" fontId="0" fillId="0" borderId="31" xfId="58" applyFont="1" applyBorder="1" applyAlignment="1">
      <alignment horizontal="center" wrapText="1"/>
      <protection/>
    </xf>
    <xf numFmtId="0" fontId="13" fillId="0" borderId="31" xfId="58" applyFont="1" applyBorder="1" applyAlignment="1">
      <alignment horizontal="left" wrapText="1"/>
      <protection/>
    </xf>
    <xf numFmtId="0" fontId="13" fillId="0" borderId="12" xfId="58" applyFont="1" applyBorder="1" applyAlignment="1">
      <alignment horizontal="left" wrapText="1"/>
      <protection/>
    </xf>
    <xf numFmtId="0" fontId="0" fillId="0" borderId="27" xfId="58" applyFont="1" applyBorder="1" applyAlignment="1">
      <alignment horizontal="left" wrapText="1"/>
      <protection/>
    </xf>
    <xf numFmtId="0" fontId="0" fillId="0" borderId="31" xfId="58" applyFont="1" applyBorder="1" applyAlignment="1">
      <alignment horizontal="left" wrapText="1"/>
      <protection/>
    </xf>
    <xf numFmtId="2" fontId="12" fillId="0" borderId="11" xfId="58" applyNumberFormat="1" applyFont="1" applyBorder="1" applyAlignment="1">
      <alignment horizontal="center" wrapText="1"/>
      <protection/>
    </xf>
    <xf numFmtId="2" fontId="12" fillId="0" borderId="27" xfId="58" applyNumberFormat="1" applyFont="1" applyBorder="1" applyAlignment="1">
      <alignment horizontal="center" wrapText="1"/>
      <protection/>
    </xf>
    <xf numFmtId="2" fontId="12" fillId="0" borderId="31" xfId="58" applyNumberFormat="1" applyFont="1" applyBorder="1" applyAlignment="1">
      <alignment horizontal="center" wrapText="1"/>
      <protection/>
    </xf>
    <xf numFmtId="2" fontId="23" fillId="0" borderId="0" xfId="58" applyNumberFormat="1" applyFont="1" applyBorder="1" applyAlignment="1">
      <alignment horizontal="center" wrapText="1"/>
      <protection/>
    </xf>
    <xf numFmtId="2" fontId="23" fillId="0" borderId="26" xfId="58" applyNumberFormat="1" applyFont="1" applyBorder="1" applyAlignment="1">
      <alignment horizontal="center" wrapText="1"/>
      <protection/>
    </xf>
    <xf numFmtId="0" fontId="12" fillId="0" borderId="49" xfId="58" applyFont="1" applyBorder="1" applyAlignment="1">
      <alignment horizontal="left" wrapText="1"/>
      <protection/>
    </xf>
    <xf numFmtId="0" fontId="12" fillId="0" borderId="40" xfId="58" applyFont="1" applyBorder="1" applyAlignment="1">
      <alignment horizontal="left" wrapText="1"/>
      <protection/>
    </xf>
    <xf numFmtId="0" fontId="3" fillId="0" borderId="12" xfId="58" applyFont="1" applyBorder="1" applyAlignment="1">
      <alignment horizontal="left"/>
      <protection/>
    </xf>
    <xf numFmtId="0" fontId="24" fillId="0" borderId="12" xfId="58" applyFont="1" applyBorder="1" applyAlignment="1">
      <alignment horizontal="left"/>
      <protection/>
    </xf>
    <xf numFmtId="0" fontId="24" fillId="0" borderId="34" xfId="58" applyFont="1" applyBorder="1" applyAlignment="1">
      <alignment horizontal="left"/>
      <protection/>
    </xf>
    <xf numFmtId="0" fontId="3" fillId="0" borderId="12" xfId="59" applyFont="1" applyFill="1" applyBorder="1" applyAlignment="1">
      <alignment horizontal="left" wrapText="1"/>
      <protection/>
    </xf>
    <xf numFmtId="0" fontId="16" fillId="0" borderId="12" xfId="58" applyFont="1" applyBorder="1" applyAlignment="1">
      <alignment horizontal="left" wrapText="1"/>
      <protection/>
    </xf>
    <xf numFmtId="0" fontId="16" fillId="0" borderId="12" xfId="58" applyFont="1" applyBorder="1" applyAlignment="1">
      <alignment horizontal="left"/>
      <protection/>
    </xf>
    <xf numFmtId="0" fontId="16" fillId="0" borderId="12" xfId="59" applyFont="1" applyFill="1" applyBorder="1" applyAlignment="1">
      <alignment horizontal="left" wrapText="1"/>
      <protection/>
    </xf>
    <xf numFmtId="0" fontId="24" fillId="0" borderId="12" xfId="59" applyFont="1" applyFill="1" applyBorder="1" applyAlignment="1">
      <alignment horizontal="left" wrapText="1"/>
      <protection/>
    </xf>
    <xf numFmtId="0" fontId="3" fillId="0" borderId="12" xfId="58" applyFont="1" applyBorder="1" applyAlignment="1">
      <alignment horizontal="left" wrapText="1"/>
      <protection/>
    </xf>
    <xf numFmtId="0" fontId="23" fillId="0" borderId="14" xfId="58" applyFont="1" applyBorder="1" applyAlignment="1">
      <alignment horizontal="center" wrapText="1"/>
      <protection/>
    </xf>
    <xf numFmtId="0" fontId="23" fillId="0" borderId="22" xfId="58" applyFont="1" applyBorder="1" applyAlignment="1">
      <alignment horizontal="center" wrapText="1"/>
      <protection/>
    </xf>
    <xf numFmtId="0" fontId="23" fillId="0" borderId="23" xfId="58" applyFont="1" applyBorder="1" applyAlignment="1">
      <alignment horizontal="center" wrapText="1"/>
      <protection/>
    </xf>
    <xf numFmtId="0" fontId="16" fillId="0" borderId="49" xfId="58" applyFont="1" applyBorder="1" applyAlignment="1">
      <alignment horizontal="left" wrapText="1"/>
      <protection/>
    </xf>
    <xf numFmtId="0" fontId="16" fillId="0" borderId="40" xfId="58" applyFont="1" applyBorder="1" applyAlignment="1">
      <alignment horizontal="left" wrapText="1"/>
      <protection/>
    </xf>
    <xf numFmtId="0" fontId="27" fillId="0" borderId="0" xfId="0" applyNumberFormat="1" applyFont="1" applyAlignment="1">
      <alignment horizontal="center" vertical="top"/>
    </xf>
    <xf numFmtId="0" fontId="26" fillId="0" borderId="0" xfId="0" applyNumberFormat="1" applyFont="1" applyAlignment="1">
      <alignment horizontal="center" vertical="top"/>
    </xf>
    <xf numFmtId="201" fontId="28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left" vertical="top"/>
    </xf>
    <xf numFmtId="0" fontId="12" fillId="0" borderId="0" xfId="0" applyNumberFormat="1" applyFont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0" fontId="31" fillId="0" borderId="0" xfId="0" applyNumberFormat="1" applyFont="1" applyAlignment="1">
      <alignment horizontal="center" vertical="top"/>
    </xf>
    <xf numFmtId="0" fontId="32" fillId="0" borderId="0" xfId="0" applyNumberFormat="1" applyFont="1" applyAlignment="1">
      <alignment horizontal="center" vertical="top"/>
    </xf>
    <xf numFmtId="201" fontId="33" fillId="0" borderId="0" xfId="0" applyNumberFormat="1" applyFont="1" applyAlignment="1">
      <alignment horizontal="left" vertical="top"/>
    </xf>
    <xf numFmtId="0" fontId="35" fillId="0" borderId="0" xfId="0" applyNumberFormat="1" applyFont="1" applyAlignment="1">
      <alignment horizontal="center" vertical="top"/>
    </xf>
    <xf numFmtId="0" fontId="36" fillId="0" borderId="0" xfId="0" applyNumberFormat="1" applyFont="1" applyAlignment="1">
      <alignment horizontal="left" vertical="top"/>
    </xf>
    <xf numFmtId="0" fontId="36" fillId="0" borderId="0" xfId="0" applyNumberFormat="1" applyFont="1" applyAlignment="1">
      <alignment horizontal="right" vertical="top"/>
    </xf>
    <xf numFmtId="0" fontId="37" fillId="0" borderId="0" xfId="0" applyNumberFormat="1" applyFont="1" applyAlignment="1">
      <alignment horizontal="left" vertical="top"/>
    </xf>
    <xf numFmtId="4" fontId="36" fillId="0" borderId="0" xfId="0" applyNumberFormat="1" applyFont="1" applyAlignment="1">
      <alignment horizontal="right" vertical="top"/>
    </xf>
    <xf numFmtId="4" fontId="35" fillId="0" borderId="0" xfId="0" applyNumberFormat="1" applyFont="1" applyAlignment="1">
      <alignment horizontal="right" vertical="top"/>
    </xf>
    <xf numFmtId="4" fontId="38" fillId="0" borderId="0" xfId="0" applyNumberFormat="1" applyFont="1" applyAlignment="1">
      <alignment horizontal="righ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7"/>
  <sheetViews>
    <sheetView zoomScalePageLayoutView="0" workbookViewId="0" topLeftCell="A42">
      <selection activeCell="E69" sqref="E69"/>
    </sheetView>
  </sheetViews>
  <sheetFormatPr defaultColWidth="9.140625" defaultRowHeight="12.75"/>
  <cols>
    <col min="1" max="1" width="8.7109375" style="53" customWidth="1"/>
    <col min="2" max="3" width="9.140625" style="53" customWidth="1"/>
    <col min="4" max="4" width="9.28125" style="53" customWidth="1"/>
    <col min="5" max="5" width="9.7109375" style="53" customWidth="1"/>
    <col min="6" max="6" width="12.8515625" style="53" customWidth="1"/>
    <col min="7" max="7" width="15.421875" style="53" customWidth="1"/>
    <col min="8" max="9" width="9.140625" style="53" customWidth="1"/>
    <col min="10" max="10" width="3.140625" style="53" customWidth="1"/>
    <col min="11" max="11" width="9.140625" style="53" customWidth="1"/>
    <col min="12" max="12" width="1.8515625" style="53" customWidth="1"/>
    <col min="13" max="16384" width="9.140625" style="53" customWidth="1"/>
  </cols>
  <sheetData>
    <row r="1" s="18" customFormat="1" ht="6.75" customHeight="1"/>
    <row r="2" spans="2:11" s="18" customFormat="1" ht="12.75">
      <c r="B2" s="19"/>
      <c r="C2" s="20"/>
      <c r="D2" s="20"/>
      <c r="E2" s="20"/>
      <c r="F2" s="20"/>
      <c r="G2" s="20"/>
      <c r="H2" s="20"/>
      <c r="I2" s="20"/>
      <c r="J2" s="20"/>
      <c r="K2" s="21"/>
    </row>
    <row r="3" spans="2:11" s="28" customFormat="1" ht="21" customHeight="1">
      <c r="B3" s="22"/>
      <c r="C3" s="178" t="s">
        <v>194</v>
      </c>
      <c r="D3" s="178"/>
      <c r="E3" s="178"/>
      <c r="F3" s="125" t="s">
        <v>184</v>
      </c>
      <c r="G3" s="25"/>
      <c r="H3" s="26"/>
      <c r="I3" s="24"/>
      <c r="J3" s="23"/>
      <c r="K3" s="27"/>
    </row>
    <row r="4" spans="2:11" s="28" customFormat="1" ht="13.5" customHeight="1">
      <c r="B4" s="22"/>
      <c r="C4" s="23" t="s">
        <v>87</v>
      </c>
      <c r="D4" s="23"/>
      <c r="E4" s="23"/>
      <c r="F4" s="179" t="s">
        <v>185</v>
      </c>
      <c r="G4" s="29"/>
      <c r="H4" s="30"/>
      <c r="I4" s="31"/>
      <c r="J4" s="31"/>
      <c r="K4" s="27"/>
    </row>
    <row r="5" spans="2:11" s="28" customFormat="1" ht="13.5" customHeight="1">
      <c r="B5" s="22"/>
      <c r="C5" s="23" t="s">
        <v>6</v>
      </c>
      <c r="D5" s="23"/>
      <c r="E5" s="23"/>
      <c r="F5" s="32" t="s">
        <v>193</v>
      </c>
      <c r="G5" s="24"/>
      <c r="H5" s="24"/>
      <c r="I5" s="24"/>
      <c r="J5" s="24"/>
      <c r="K5" s="27"/>
    </row>
    <row r="6" spans="2:11" s="28" customFormat="1" ht="13.5" customHeight="1">
      <c r="B6" s="22"/>
      <c r="C6" s="23"/>
      <c r="D6" s="23"/>
      <c r="E6" s="23"/>
      <c r="F6" s="23"/>
      <c r="G6" s="23"/>
      <c r="H6" s="180" t="s">
        <v>186</v>
      </c>
      <c r="I6" s="33"/>
      <c r="J6" s="31"/>
      <c r="K6" s="27"/>
    </row>
    <row r="7" spans="2:11" s="28" customFormat="1" ht="13.5" customHeight="1">
      <c r="B7" s="22"/>
      <c r="C7" s="23" t="s">
        <v>0</v>
      </c>
      <c r="D7" s="23"/>
      <c r="E7" s="23"/>
      <c r="F7" s="137">
        <v>34610</v>
      </c>
      <c r="G7" s="34"/>
      <c r="H7" s="23"/>
      <c r="I7" s="23"/>
      <c r="J7" s="23"/>
      <c r="K7" s="27"/>
    </row>
    <row r="8" spans="2:11" s="28" customFormat="1" ht="13.5" customHeight="1">
      <c r="B8" s="22"/>
      <c r="C8" s="23" t="s">
        <v>1</v>
      </c>
      <c r="D8" s="23"/>
      <c r="E8" s="23"/>
      <c r="F8" s="32">
        <v>2884</v>
      </c>
      <c r="G8" s="35"/>
      <c r="H8" s="23"/>
      <c r="I8" s="23"/>
      <c r="J8" s="23"/>
      <c r="K8" s="27"/>
    </row>
    <row r="9" spans="2:11" s="28" customFormat="1" ht="13.5" customHeight="1">
      <c r="B9" s="22"/>
      <c r="C9" s="23"/>
      <c r="D9" s="23"/>
      <c r="E9" s="23"/>
      <c r="F9" s="23"/>
      <c r="G9" s="23"/>
      <c r="H9" s="23"/>
      <c r="I9" s="23"/>
      <c r="J9" s="23"/>
      <c r="K9" s="27"/>
    </row>
    <row r="10" spans="2:11" s="28" customFormat="1" ht="13.5" customHeight="1">
      <c r="B10" s="22"/>
      <c r="C10" s="178" t="s">
        <v>28</v>
      </c>
      <c r="D10" s="178"/>
      <c r="E10" s="178"/>
      <c r="F10" s="179" t="s">
        <v>187</v>
      </c>
      <c r="G10" s="179"/>
      <c r="H10" s="179"/>
      <c r="I10" s="179"/>
      <c r="J10" s="179"/>
      <c r="K10" s="181"/>
    </row>
    <row r="11" spans="2:11" s="28" customFormat="1" ht="13.5" customHeight="1">
      <c r="B11" s="22"/>
      <c r="C11" s="178"/>
      <c r="D11" s="178"/>
      <c r="E11" s="178"/>
      <c r="F11" s="182" t="s">
        <v>188</v>
      </c>
      <c r="G11" s="182"/>
      <c r="H11" s="182"/>
      <c r="I11" s="182"/>
      <c r="J11" s="182"/>
      <c r="K11" s="181"/>
    </row>
    <row r="12" spans="2:11" s="28" customFormat="1" ht="13.5" customHeight="1">
      <c r="B12" s="22"/>
      <c r="C12" s="23"/>
      <c r="D12" s="23"/>
      <c r="E12" s="23"/>
      <c r="F12" s="23"/>
      <c r="G12" s="23"/>
      <c r="H12" s="23"/>
      <c r="I12" s="23"/>
      <c r="J12" s="23"/>
      <c r="K12" s="27"/>
    </row>
    <row r="13" spans="2:11" s="39" customFormat="1" ht="12.75">
      <c r="B13" s="36"/>
      <c r="C13" s="37"/>
      <c r="D13" s="37"/>
      <c r="E13" s="37"/>
      <c r="F13" s="37"/>
      <c r="G13" s="37"/>
      <c r="H13" s="37"/>
      <c r="I13" s="37"/>
      <c r="J13" s="37"/>
      <c r="K13" s="38"/>
    </row>
    <row r="14" spans="2:11" s="39" customFormat="1" ht="12.75">
      <c r="B14" s="36"/>
      <c r="C14" s="37"/>
      <c r="D14" s="37"/>
      <c r="E14" s="37"/>
      <c r="F14" s="37"/>
      <c r="G14" s="37"/>
      <c r="H14" s="37"/>
      <c r="I14" s="37"/>
      <c r="J14" s="37"/>
      <c r="K14" s="38"/>
    </row>
    <row r="15" spans="2:11" s="39" customFormat="1" ht="12.75">
      <c r="B15" s="36"/>
      <c r="C15" s="37"/>
      <c r="D15" s="37"/>
      <c r="E15" s="37"/>
      <c r="F15" s="37"/>
      <c r="G15" s="37"/>
      <c r="H15" s="37"/>
      <c r="I15" s="37"/>
      <c r="J15" s="37"/>
      <c r="K15" s="38"/>
    </row>
    <row r="16" spans="2:11" s="39" customFormat="1" ht="12.75">
      <c r="B16" s="36"/>
      <c r="C16" s="37"/>
      <c r="D16" s="37"/>
      <c r="E16" s="37"/>
      <c r="F16" s="37"/>
      <c r="G16" s="37"/>
      <c r="H16" s="37"/>
      <c r="I16" s="37"/>
      <c r="J16" s="37"/>
      <c r="K16" s="38"/>
    </row>
    <row r="17" spans="2:11" s="39" customFormat="1" ht="12.75">
      <c r="B17" s="36"/>
      <c r="C17" s="37"/>
      <c r="D17" s="37"/>
      <c r="E17" s="37"/>
      <c r="F17" s="37"/>
      <c r="G17" s="37"/>
      <c r="H17" s="37"/>
      <c r="I17" s="37"/>
      <c r="J17" s="37"/>
      <c r="K17" s="38"/>
    </row>
    <row r="18" spans="2:11" s="39" customFormat="1" ht="12.75">
      <c r="B18" s="36"/>
      <c r="C18" s="37"/>
      <c r="D18" s="37"/>
      <c r="E18" s="37"/>
      <c r="F18" s="37"/>
      <c r="G18" s="37"/>
      <c r="H18" s="37"/>
      <c r="I18" s="37"/>
      <c r="J18" s="37"/>
      <c r="K18" s="38"/>
    </row>
    <row r="19" spans="2:11" s="39" customFormat="1" ht="12.75">
      <c r="B19" s="36"/>
      <c r="C19" s="37"/>
      <c r="D19" s="37"/>
      <c r="E19" s="37"/>
      <c r="F19" s="37"/>
      <c r="G19" s="37"/>
      <c r="H19" s="37"/>
      <c r="I19" s="37"/>
      <c r="J19" s="37"/>
      <c r="K19" s="38"/>
    </row>
    <row r="20" spans="2:11" s="39" customFormat="1" ht="12.75">
      <c r="B20" s="36"/>
      <c r="C20" s="37"/>
      <c r="D20" s="37"/>
      <c r="E20" s="37"/>
      <c r="F20" s="37"/>
      <c r="G20" s="37"/>
      <c r="H20" s="37"/>
      <c r="I20" s="37"/>
      <c r="J20" s="37"/>
      <c r="K20" s="38"/>
    </row>
    <row r="21" spans="2:11" s="39" customFormat="1" ht="12.75">
      <c r="B21" s="36"/>
      <c r="D21" s="37"/>
      <c r="E21" s="37"/>
      <c r="F21" s="37"/>
      <c r="G21" s="37"/>
      <c r="H21" s="37"/>
      <c r="I21" s="37"/>
      <c r="J21" s="37"/>
      <c r="K21" s="38"/>
    </row>
    <row r="22" spans="2:11" s="39" customFormat="1" ht="12.75">
      <c r="B22" s="36"/>
      <c r="C22" s="37"/>
      <c r="D22" s="37"/>
      <c r="E22" s="37"/>
      <c r="F22" s="37"/>
      <c r="G22" s="37"/>
      <c r="H22" s="37"/>
      <c r="I22" s="37"/>
      <c r="J22" s="37"/>
      <c r="K22" s="38"/>
    </row>
    <row r="23" spans="2:11" s="39" customFormat="1" ht="12.75">
      <c r="B23" s="36"/>
      <c r="C23" s="37"/>
      <c r="D23" s="37"/>
      <c r="E23" s="37"/>
      <c r="F23" s="37"/>
      <c r="G23" s="37"/>
      <c r="H23" s="37"/>
      <c r="I23" s="37"/>
      <c r="J23" s="37"/>
      <c r="K23" s="38"/>
    </row>
    <row r="24" spans="2:11" s="39" customFormat="1" ht="12.75">
      <c r="B24" s="36"/>
      <c r="C24" s="37"/>
      <c r="D24" s="37"/>
      <c r="E24" s="37"/>
      <c r="F24" s="37"/>
      <c r="G24" s="37"/>
      <c r="H24" s="37"/>
      <c r="I24" s="37"/>
      <c r="J24" s="37"/>
      <c r="K24" s="38"/>
    </row>
    <row r="25" spans="2:11" s="40" customFormat="1" ht="33.75">
      <c r="B25" s="442" t="s">
        <v>7</v>
      </c>
      <c r="C25" s="443"/>
      <c r="D25" s="443"/>
      <c r="E25" s="443"/>
      <c r="F25" s="443"/>
      <c r="G25" s="443"/>
      <c r="H25" s="443"/>
      <c r="I25" s="443"/>
      <c r="J25" s="443"/>
      <c r="K25" s="444"/>
    </row>
    <row r="26" spans="2:11" s="39" customFormat="1" ht="12.75">
      <c r="B26" s="41"/>
      <c r="C26" s="445" t="s">
        <v>71</v>
      </c>
      <c r="D26" s="445"/>
      <c r="E26" s="445"/>
      <c r="F26" s="445"/>
      <c r="G26" s="445"/>
      <c r="H26" s="445"/>
      <c r="I26" s="445"/>
      <c r="J26" s="445"/>
      <c r="K26" s="38"/>
    </row>
    <row r="27" spans="2:11" s="39" customFormat="1" ht="12.75">
      <c r="B27" s="36"/>
      <c r="C27" s="445" t="s">
        <v>72</v>
      </c>
      <c r="D27" s="445"/>
      <c r="E27" s="445"/>
      <c r="F27" s="445"/>
      <c r="G27" s="445"/>
      <c r="H27" s="445"/>
      <c r="I27" s="445"/>
      <c r="J27" s="445"/>
      <c r="K27" s="38"/>
    </row>
    <row r="28" spans="2:11" s="39" customFormat="1" ht="10.5" customHeight="1">
      <c r="B28" s="36"/>
      <c r="C28" s="37"/>
      <c r="D28" s="37"/>
      <c r="E28" s="37"/>
      <c r="F28" s="37"/>
      <c r="G28" s="37"/>
      <c r="H28" s="37"/>
      <c r="I28" s="37"/>
      <c r="J28" s="37"/>
      <c r="K28" s="38"/>
    </row>
    <row r="29" spans="2:11" s="39" customFormat="1" ht="12.75">
      <c r="B29" s="36"/>
      <c r="C29" s="37"/>
      <c r="D29" s="37"/>
      <c r="E29" s="447" t="s">
        <v>409</v>
      </c>
      <c r="F29" s="447"/>
      <c r="G29" s="447"/>
      <c r="H29" s="37"/>
      <c r="I29" s="37"/>
      <c r="J29" s="37"/>
      <c r="K29" s="38"/>
    </row>
    <row r="30" spans="2:11" s="44" customFormat="1" ht="12.75" customHeight="1">
      <c r="B30" s="36"/>
      <c r="C30" s="37"/>
      <c r="D30" s="37"/>
      <c r="E30" s="447"/>
      <c r="F30" s="447"/>
      <c r="G30" s="447"/>
      <c r="H30" s="42"/>
      <c r="I30" s="42"/>
      <c r="J30" s="42"/>
      <c r="K30" s="43"/>
    </row>
    <row r="31" spans="2:11" s="44" customFormat="1" ht="12.75">
      <c r="B31" s="45"/>
      <c r="C31" s="42"/>
      <c r="D31" s="42"/>
      <c r="E31" s="42"/>
      <c r="F31" s="42"/>
      <c r="G31" s="42"/>
      <c r="H31" s="42"/>
      <c r="I31" s="42"/>
      <c r="J31" s="42"/>
      <c r="K31" s="43"/>
    </row>
    <row r="32" spans="2:11" s="44" customFormat="1" ht="12.75">
      <c r="B32" s="45"/>
      <c r="C32" s="42"/>
      <c r="D32" s="42"/>
      <c r="E32" s="42"/>
      <c r="F32" s="42"/>
      <c r="G32" s="42"/>
      <c r="H32" s="42"/>
      <c r="I32" s="42"/>
      <c r="J32" s="42"/>
      <c r="K32" s="43"/>
    </row>
    <row r="33" spans="2:11" s="44" customFormat="1" ht="12.75">
      <c r="B33" s="45"/>
      <c r="C33" s="42"/>
      <c r="D33" s="42"/>
      <c r="E33" s="42"/>
      <c r="F33" s="42"/>
      <c r="G33" s="42"/>
      <c r="H33" s="42"/>
      <c r="I33" s="42"/>
      <c r="J33" s="42"/>
      <c r="K33" s="43"/>
    </row>
    <row r="34" spans="2:11" s="44" customFormat="1" ht="12.75">
      <c r="B34" s="45"/>
      <c r="C34" s="42"/>
      <c r="D34" s="42"/>
      <c r="E34" s="42"/>
      <c r="F34" s="42"/>
      <c r="G34" s="42"/>
      <c r="H34" s="42"/>
      <c r="I34" s="42"/>
      <c r="J34" s="42"/>
      <c r="K34" s="43"/>
    </row>
    <row r="35" spans="2:11" s="44" customFormat="1" ht="12.75">
      <c r="B35" s="45"/>
      <c r="C35" s="42"/>
      <c r="D35" s="42"/>
      <c r="E35" s="42"/>
      <c r="F35" s="42"/>
      <c r="G35" s="42"/>
      <c r="H35" s="42"/>
      <c r="I35" s="42"/>
      <c r="J35" s="42"/>
      <c r="K35" s="43"/>
    </row>
    <row r="36" spans="2:11" s="44" customFormat="1" ht="12.75">
      <c r="B36" s="45"/>
      <c r="C36" s="42"/>
      <c r="D36" s="42"/>
      <c r="E36" s="42"/>
      <c r="F36" s="42"/>
      <c r="G36" s="42"/>
      <c r="H36" s="42"/>
      <c r="I36" s="42"/>
      <c r="J36" s="42"/>
      <c r="K36" s="43"/>
    </row>
    <row r="37" spans="2:11" s="44" customFormat="1" ht="12.75">
      <c r="B37" s="45"/>
      <c r="C37" s="42"/>
      <c r="D37" s="42"/>
      <c r="E37" s="42"/>
      <c r="F37" s="42"/>
      <c r="G37" s="42"/>
      <c r="H37" s="42"/>
      <c r="I37" s="42"/>
      <c r="J37" s="42"/>
      <c r="K37" s="43"/>
    </row>
    <row r="38" spans="2:11" s="44" customFormat="1" ht="12.75">
      <c r="B38" s="45"/>
      <c r="C38" s="42"/>
      <c r="D38" s="42"/>
      <c r="E38" s="42"/>
      <c r="F38" s="42"/>
      <c r="G38" s="42"/>
      <c r="H38" s="42"/>
      <c r="I38" s="42"/>
      <c r="J38" s="42"/>
      <c r="K38" s="43"/>
    </row>
    <row r="39" spans="2:11" s="44" customFormat="1" ht="12.75">
      <c r="B39" s="45"/>
      <c r="C39" s="42"/>
      <c r="D39" s="42"/>
      <c r="E39" s="42"/>
      <c r="F39" s="42"/>
      <c r="G39" s="42"/>
      <c r="H39" s="42"/>
      <c r="I39" s="42"/>
      <c r="J39" s="42"/>
      <c r="K39" s="43"/>
    </row>
    <row r="40" spans="2:11" s="44" customFormat="1" ht="12.75">
      <c r="B40" s="45"/>
      <c r="C40" s="42"/>
      <c r="D40" s="42"/>
      <c r="E40" s="42"/>
      <c r="F40" s="42"/>
      <c r="G40" s="42"/>
      <c r="H40" s="42"/>
      <c r="I40" s="42"/>
      <c r="J40" s="42"/>
      <c r="K40" s="43"/>
    </row>
    <row r="41" spans="2:11" s="44" customFormat="1" ht="12.75">
      <c r="B41" s="45"/>
      <c r="C41" s="42"/>
      <c r="D41" s="42"/>
      <c r="E41" s="42"/>
      <c r="F41" s="42"/>
      <c r="G41" s="42"/>
      <c r="H41" s="42"/>
      <c r="I41" s="42"/>
      <c r="J41" s="42"/>
      <c r="K41" s="43"/>
    </row>
    <row r="42" spans="2:11" s="44" customFormat="1" ht="12.75">
      <c r="B42" s="45"/>
      <c r="C42" s="42"/>
      <c r="D42" s="42"/>
      <c r="E42" s="42"/>
      <c r="F42" s="42"/>
      <c r="G42" s="42"/>
      <c r="H42" s="42"/>
      <c r="I42" s="42"/>
      <c r="J42" s="42"/>
      <c r="K42" s="43"/>
    </row>
    <row r="43" spans="2:11" s="44" customFormat="1" ht="12.75">
      <c r="B43" s="45"/>
      <c r="C43" s="42"/>
      <c r="D43" s="42"/>
      <c r="E43" s="42"/>
      <c r="F43" s="42"/>
      <c r="G43" s="42"/>
      <c r="H43" s="42"/>
      <c r="I43" s="42"/>
      <c r="J43" s="42"/>
      <c r="K43" s="43"/>
    </row>
    <row r="44" spans="2:11" s="44" customFormat="1" ht="12.75">
      <c r="B44" s="45"/>
      <c r="C44" s="42"/>
      <c r="D44" s="42"/>
      <c r="E44" s="42"/>
      <c r="F44" s="42"/>
      <c r="G44" s="42"/>
      <c r="H44" s="42"/>
      <c r="I44" s="42"/>
      <c r="J44" s="42"/>
      <c r="K44" s="43"/>
    </row>
    <row r="45" spans="2:11" s="44" customFormat="1" ht="9" customHeight="1">
      <c r="B45" s="45"/>
      <c r="C45" s="42"/>
      <c r="D45" s="42"/>
      <c r="E45" s="42"/>
      <c r="F45" s="42"/>
      <c r="G45" s="42"/>
      <c r="H45" s="42"/>
      <c r="I45" s="42"/>
      <c r="J45" s="42"/>
      <c r="K45" s="43"/>
    </row>
    <row r="46" spans="2:11" s="44" customFormat="1" ht="12.75">
      <c r="B46" s="45"/>
      <c r="C46" s="42"/>
      <c r="D46" s="42"/>
      <c r="E46" s="42"/>
      <c r="F46" s="42"/>
      <c r="G46" s="42"/>
      <c r="H46" s="42"/>
      <c r="I46" s="42"/>
      <c r="J46" s="42"/>
      <c r="K46" s="43"/>
    </row>
    <row r="47" spans="2:11" s="44" customFormat="1" ht="12.75">
      <c r="B47" s="45"/>
      <c r="C47" s="42"/>
      <c r="D47" s="42"/>
      <c r="E47" s="42"/>
      <c r="F47" s="42"/>
      <c r="G47" s="42"/>
      <c r="H47" s="42"/>
      <c r="I47" s="42"/>
      <c r="J47" s="42"/>
      <c r="K47" s="43"/>
    </row>
    <row r="48" spans="2:11" s="28" customFormat="1" ht="12.75" customHeight="1">
      <c r="B48" s="22"/>
      <c r="C48" s="23" t="s">
        <v>93</v>
      </c>
      <c r="D48" s="23"/>
      <c r="E48" s="23"/>
      <c r="F48" s="23"/>
      <c r="G48" s="23"/>
      <c r="H48" s="446"/>
      <c r="I48" s="446"/>
      <c r="J48" s="23"/>
      <c r="K48" s="27"/>
    </row>
    <row r="49" spans="2:11" s="28" customFormat="1" ht="12.75" customHeight="1">
      <c r="B49" s="22"/>
      <c r="C49" s="23" t="s">
        <v>94</v>
      </c>
      <c r="D49" s="23"/>
      <c r="E49" s="23"/>
      <c r="F49" s="23"/>
      <c r="G49" s="23"/>
      <c r="H49" s="440"/>
      <c r="I49" s="440"/>
      <c r="J49" s="23"/>
      <c r="K49" s="27"/>
    </row>
    <row r="50" spans="2:11" s="28" customFormat="1" ht="12.75" customHeight="1">
      <c r="B50" s="22"/>
      <c r="C50" s="23" t="s">
        <v>88</v>
      </c>
      <c r="D50" s="23"/>
      <c r="E50" s="23"/>
      <c r="F50" s="23"/>
      <c r="G50" s="23"/>
      <c r="H50" s="440" t="s">
        <v>95</v>
      </c>
      <c r="I50" s="440"/>
      <c r="J50" s="23"/>
      <c r="K50" s="27"/>
    </row>
    <row r="51" spans="2:11" s="28" customFormat="1" ht="12.75" customHeight="1">
      <c r="B51" s="22"/>
      <c r="C51" s="23" t="s">
        <v>89</v>
      </c>
      <c r="D51" s="23"/>
      <c r="E51" s="23"/>
      <c r="F51" s="23"/>
      <c r="G51" s="23"/>
      <c r="H51" s="440" t="s">
        <v>95</v>
      </c>
      <c r="I51" s="440"/>
      <c r="J51" s="23"/>
      <c r="K51" s="27"/>
    </row>
    <row r="52" spans="2:11" s="39" customFormat="1" ht="12.75">
      <c r="B52" s="36"/>
      <c r="C52" s="37"/>
      <c r="D52" s="37"/>
      <c r="E52" s="37"/>
      <c r="F52" s="37"/>
      <c r="G52" s="37"/>
      <c r="H52" s="37"/>
      <c r="I52" s="37"/>
      <c r="J52" s="37"/>
      <c r="K52" s="38"/>
    </row>
    <row r="53" spans="2:11" s="49" customFormat="1" ht="12.75" customHeight="1">
      <c r="B53" s="46"/>
      <c r="C53" s="178" t="s">
        <v>96</v>
      </c>
      <c r="D53" s="178"/>
      <c r="E53" s="178"/>
      <c r="F53" s="178"/>
      <c r="G53" s="183" t="s">
        <v>90</v>
      </c>
      <c r="H53" s="441" t="s">
        <v>410</v>
      </c>
      <c r="I53" s="441"/>
      <c r="J53" s="47"/>
      <c r="K53" s="48"/>
    </row>
    <row r="54" spans="2:11" s="49" customFormat="1" ht="12.75" customHeight="1">
      <c r="B54" s="46"/>
      <c r="C54" s="178"/>
      <c r="D54" s="178"/>
      <c r="E54" s="178"/>
      <c r="F54" s="178"/>
      <c r="G54" s="183" t="s">
        <v>91</v>
      </c>
      <c r="H54" s="439" t="s">
        <v>411</v>
      </c>
      <c r="I54" s="439"/>
      <c r="J54" s="47"/>
      <c r="K54" s="48"/>
    </row>
    <row r="55" spans="2:11" s="49" customFormat="1" ht="7.5" customHeight="1">
      <c r="B55" s="46"/>
      <c r="C55" s="23"/>
      <c r="D55" s="23"/>
      <c r="E55" s="23"/>
      <c r="F55" s="23"/>
      <c r="G55" s="35"/>
      <c r="H55" s="35"/>
      <c r="I55" s="35"/>
      <c r="J55" s="47"/>
      <c r="K55" s="48"/>
    </row>
    <row r="56" spans="2:11" s="49" customFormat="1" ht="12.75" customHeight="1">
      <c r="B56" s="46"/>
      <c r="C56" s="23" t="s">
        <v>92</v>
      </c>
      <c r="D56" s="23"/>
      <c r="E56" s="23"/>
      <c r="F56" s="35"/>
      <c r="G56" s="23"/>
      <c r="H56" s="24" t="s">
        <v>426</v>
      </c>
      <c r="I56" s="24"/>
      <c r="J56" s="47"/>
      <c r="K56" s="48"/>
    </row>
    <row r="57" spans="2:11" ht="22.5" customHeight="1">
      <c r="B57" s="50"/>
      <c r="C57" s="51"/>
      <c r="D57" s="51"/>
      <c r="E57" s="51"/>
      <c r="F57" s="51"/>
      <c r="G57" s="51"/>
      <c r="H57" s="51"/>
      <c r="I57" s="51"/>
      <c r="J57" s="51"/>
      <c r="K57" s="52"/>
    </row>
    <row r="58" ht="6.75" customHeight="1"/>
  </sheetData>
  <sheetProtection/>
  <mergeCells count="10">
    <mergeCell ref="H54:I54"/>
    <mergeCell ref="H49:I49"/>
    <mergeCell ref="H50:I50"/>
    <mergeCell ref="H51:I51"/>
    <mergeCell ref="H53:I53"/>
    <mergeCell ref="B25:K25"/>
    <mergeCell ref="C26:J26"/>
    <mergeCell ref="C27:J27"/>
    <mergeCell ref="H48:I48"/>
    <mergeCell ref="E29:G30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25">
      <selection activeCell="M32" sqref="M32"/>
    </sheetView>
  </sheetViews>
  <sheetFormatPr defaultColWidth="9.140625" defaultRowHeight="12.75"/>
  <sheetData>
    <row r="1" spans="1:10" ht="12.75">
      <c r="A1" s="276"/>
      <c r="B1" s="256" t="s">
        <v>378</v>
      </c>
      <c r="C1" s="277"/>
      <c r="D1" s="277"/>
      <c r="E1" s="276"/>
      <c r="F1" s="276"/>
      <c r="G1" s="276"/>
      <c r="H1" s="276"/>
      <c r="I1" s="278"/>
      <c r="J1" s="278"/>
    </row>
    <row r="2" spans="1:10" ht="12.75">
      <c r="A2" s="276"/>
      <c r="B2" s="256" t="s">
        <v>376</v>
      </c>
      <c r="C2" s="277"/>
      <c r="D2" s="277"/>
      <c r="E2" s="144" t="s">
        <v>421</v>
      </c>
      <c r="F2" s="276"/>
      <c r="G2" s="276"/>
      <c r="H2" s="276"/>
      <c r="I2" s="278"/>
      <c r="J2" s="278"/>
    </row>
    <row r="3" spans="1:10" ht="12.75">
      <c r="A3" s="276"/>
      <c r="B3" s="144"/>
      <c r="C3" s="276"/>
      <c r="D3" s="276"/>
      <c r="E3" s="276"/>
      <c r="F3" s="276"/>
      <c r="G3" s="276"/>
      <c r="H3" s="276"/>
      <c r="I3" s="279" t="s">
        <v>261</v>
      </c>
      <c r="J3" s="278"/>
    </row>
    <row r="4" spans="1:10" ht="12.75">
      <c r="A4" s="280"/>
      <c r="B4" s="280"/>
      <c r="C4" s="280"/>
      <c r="D4" s="280"/>
      <c r="E4" s="280"/>
      <c r="F4" s="280"/>
      <c r="G4" s="280"/>
      <c r="H4" s="280"/>
      <c r="I4" s="281"/>
      <c r="J4" s="282" t="s">
        <v>232</v>
      </c>
    </row>
    <row r="5" spans="1:10" ht="12.75">
      <c r="A5" s="512" t="s">
        <v>233</v>
      </c>
      <c r="B5" s="513"/>
      <c r="C5" s="513"/>
      <c r="D5" s="513"/>
      <c r="E5" s="513"/>
      <c r="F5" s="513"/>
      <c r="G5" s="513"/>
      <c r="H5" s="513"/>
      <c r="I5" s="513"/>
      <c r="J5" s="514"/>
    </row>
    <row r="6" spans="1:10" ht="33" thickBot="1">
      <c r="A6" s="313"/>
      <c r="B6" s="528" t="s">
        <v>262</v>
      </c>
      <c r="C6" s="529"/>
      <c r="D6" s="529"/>
      <c r="E6" s="529"/>
      <c r="F6" s="530"/>
      <c r="G6" s="314" t="s">
        <v>235</v>
      </c>
      <c r="H6" s="314" t="s">
        <v>236</v>
      </c>
      <c r="I6" s="315" t="s">
        <v>419</v>
      </c>
      <c r="J6" s="315" t="s">
        <v>404</v>
      </c>
    </row>
    <row r="7" spans="1:10" ht="12.75">
      <c r="A7" s="316">
        <v>1</v>
      </c>
      <c r="B7" s="531" t="s">
        <v>263</v>
      </c>
      <c r="C7" s="532"/>
      <c r="D7" s="532"/>
      <c r="E7" s="532"/>
      <c r="F7" s="532"/>
      <c r="G7" s="317">
        <v>60</v>
      </c>
      <c r="H7" s="317">
        <v>12100</v>
      </c>
      <c r="I7" s="318"/>
      <c r="J7" s="318"/>
    </row>
    <row r="8" spans="1:10" ht="12.75">
      <c r="A8" s="319" t="s">
        <v>264</v>
      </c>
      <c r="B8" s="522" t="s">
        <v>265</v>
      </c>
      <c r="C8" s="522" t="s">
        <v>266</v>
      </c>
      <c r="D8" s="522"/>
      <c r="E8" s="522"/>
      <c r="F8" s="522"/>
      <c r="G8" s="320" t="s">
        <v>267</v>
      </c>
      <c r="H8" s="320">
        <v>12101</v>
      </c>
      <c r="I8" s="321">
        <v>689207</v>
      </c>
      <c r="J8" s="321">
        <v>584566</v>
      </c>
    </row>
    <row r="9" spans="1:10" ht="12.75">
      <c r="A9" s="319" t="s">
        <v>241</v>
      </c>
      <c r="B9" s="522" t="s">
        <v>268</v>
      </c>
      <c r="C9" s="522" t="s">
        <v>266</v>
      </c>
      <c r="D9" s="522"/>
      <c r="E9" s="522"/>
      <c r="F9" s="522"/>
      <c r="G9" s="320"/>
      <c r="H9" s="322">
        <v>12102</v>
      </c>
      <c r="I9" s="321"/>
      <c r="J9" s="321"/>
    </row>
    <row r="10" spans="1:10" ht="12.75">
      <c r="A10" s="319" t="s">
        <v>243</v>
      </c>
      <c r="B10" s="522" t="s">
        <v>269</v>
      </c>
      <c r="C10" s="522" t="s">
        <v>266</v>
      </c>
      <c r="D10" s="522"/>
      <c r="E10" s="522"/>
      <c r="F10" s="522"/>
      <c r="G10" s="320" t="s">
        <v>270</v>
      </c>
      <c r="H10" s="320">
        <v>12103</v>
      </c>
      <c r="I10" s="321"/>
      <c r="J10" s="321"/>
    </row>
    <row r="11" spans="1:10" ht="12.75">
      <c r="A11" s="319" t="s">
        <v>271</v>
      </c>
      <c r="B11" s="525" t="s">
        <v>272</v>
      </c>
      <c r="C11" s="522" t="s">
        <v>266</v>
      </c>
      <c r="D11" s="522"/>
      <c r="E11" s="522"/>
      <c r="F11" s="522"/>
      <c r="G11" s="320"/>
      <c r="H11" s="322">
        <v>12104</v>
      </c>
      <c r="I11" s="321">
        <v>48798</v>
      </c>
      <c r="J11" s="321">
        <v>-41398</v>
      </c>
    </row>
    <row r="12" spans="1:10" ht="12.75">
      <c r="A12" s="319" t="s">
        <v>273</v>
      </c>
      <c r="B12" s="522" t="s">
        <v>274</v>
      </c>
      <c r="C12" s="522" t="s">
        <v>266</v>
      </c>
      <c r="D12" s="522"/>
      <c r="E12" s="522"/>
      <c r="F12" s="522"/>
      <c r="G12" s="320" t="s">
        <v>275</v>
      </c>
      <c r="H12" s="322">
        <v>12105</v>
      </c>
      <c r="I12" s="323">
        <v>25647</v>
      </c>
      <c r="J12" s="323">
        <v>20682</v>
      </c>
    </row>
    <row r="13" spans="1:10" ht="12.75">
      <c r="A13" s="324">
        <v>2</v>
      </c>
      <c r="B13" s="523" t="s">
        <v>276</v>
      </c>
      <c r="C13" s="523"/>
      <c r="D13" s="523"/>
      <c r="E13" s="523"/>
      <c r="F13" s="523"/>
      <c r="G13" s="325">
        <v>64</v>
      </c>
      <c r="H13" s="325">
        <v>12200</v>
      </c>
      <c r="I13" s="321"/>
      <c r="J13" s="321"/>
    </row>
    <row r="14" spans="1:10" ht="12.75">
      <c r="A14" s="326" t="s">
        <v>277</v>
      </c>
      <c r="B14" s="523" t="s">
        <v>278</v>
      </c>
      <c r="C14" s="527"/>
      <c r="D14" s="527"/>
      <c r="E14" s="527"/>
      <c r="F14" s="527"/>
      <c r="G14" s="322">
        <v>641</v>
      </c>
      <c r="H14" s="322">
        <v>12201</v>
      </c>
      <c r="I14" s="323">
        <v>28916</v>
      </c>
      <c r="J14" s="323">
        <v>25072</v>
      </c>
    </row>
    <row r="15" spans="1:10" ht="12.75">
      <c r="A15" s="326" t="s">
        <v>279</v>
      </c>
      <c r="B15" s="527" t="s">
        <v>280</v>
      </c>
      <c r="C15" s="527"/>
      <c r="D15" s="527"/>
      <c r="E15" s="527"/>
      <c r="F15" s="527"/>
      <c r="G15" s="322">
        <v>644</v>
      </c>
      <c r="H15" s="322">
        <v>12202</v>
      </c>
      <c r="I15" s="323">
        <v>4824</v>
      </c>
      <c r="J15" s="323">
        <v>4179</v>
      </c>
    </row>
    <row r="16" spans="1:10" ht="12.75">
      <c r="A16" s="324">
        <v>3</v>
      </c>
      <c r="B16" s="523" t="s">
        <v>281</v>
      </c>
      <c r="C16" s="523"/>
      <c r="D16" s="523"/>
      <c r="E16" s="523"/>
      <c r="F16" s="523"/>
      <c r="G16" s="325">
        <v>68</v>
      </c>
      <c r="H16" s="325">
        <v>12300</v>
      </c>
      <c r="I16" s="321">
        <v>50942</v>
      </c>
      <c r="J16" s="321">
        <v>41493</v>
      </c>
    </row>
    <row r="17" spans="1:10" ht="12.75">
      <c r="A17" s="324">
        <v>4</v>
      </c>
      <c r="B17" s="523" t="s">
        <v>282</v>
      </c>
      <c r="C17" s="523"/>
      <c r="D17" s="523"/>
      <c r="E17" s="523"/>
      <c r="F17" s="523"/>
      <c r="G17" s="325">
        <v>61</v>
      </c>
      <c r="H17" s="325">
        <v>12400</v>
      </c>
      <c r="I17" s="321"/>
      <c r="J17" s="321"/>
    </row>
    <row r="18" spans="1:10" ht="12.75">
      <c r="A18" s="326" t="s">
        <v>238</v>
      </c>
      <c r="B18" s="519" t="s">
        <v>283</v>
      </c>
      <c r="C18" s="519"/>
      <c r="D18" s="519"/>
      <c r="E18" s="519"/>
      <c r="F18" s="519"/>
      <c r="G18" s="320"/>
      <c r="H18" s="320">
        <v>12401</v>
      </c>
      <c r="I18" s="321"/>
      <c r="J18" s="321"/>
    </row>
    <row r="19" spans="1:10" ht="12.75">
      <c r="A19" s="326" t="s">
        <v>247</v>
      </c>
      <c r="B19" s="519" t="s">
        <v>284</v>
      </c>
      <c r="C19" s="519"/>
      <c r="D19" s="519"/>
      <c r="E19" s="519"/>
      <c r="F19" s="519"/>
      <c r="G19" s="327">
        <v>611</v>
      </c>
      <c r="H19" s="320">
        <v>12402</v>
      </c>
      <c r="I19" s="321"/>
      <c r="J19" s="321"/>
    </row>
    <row r="20" spans="1:10" ht="12.75">
      <c r="A20" s="326" t="s">
        <v>249</v>
      </c>
      <c r="B20" s="519" t="s">
        <v>132</v>
      </c>
      <c r="C20" s="519"/>
      <c r="D20" s="519"/>
      <c r="E20" s="519"/>
      <c r="F20" s="519"/>
      <c r="G20" s="320">
        <v>613</v>
      </c>
      <c r="H20" s="320">
        <v>12403</v>
      </c>
      <c r="I20" s="321">
        <v>1332</v>
      </c>
      <c r="J20" s="321"/>
    </row>
    <row r="21" spans="1:10" ht="12.75">
      <c r="A21" s="326" t="s">
        <v>285</v>
      </c>
      <c r="B21" s="519" t="s">
        <v>286</v>
      </c>
      <c r="C21" s="519"/>
      <c r="D21" s="519"/>
      <c r="E21" s="519"/>
      <c r="F21" s="519"/>
      <c r="G21" s="327">
        <v>615</v>
      </c>
      <c r="H21" s="320">
        <v>12404</v>
      </c>
      <c r="I21" s="328">
        <v>755</v>
      </c>
      <c r="J21" s="328">
        <v>4676</v>
      </c>
    </row>
    <row r="22" spans="1:10" ht="12.75">
      <c r="A22" s="326" t="s">
        <v>287</v>
      </c>
      <c r="B22" s="519" t="s">
        <v>288</v>
      </c>
      <c r="C22" s="519"/>
      <c r="D22" s="519"/>
      <c r="E22" s="519"/>
      <c r="F22" s="519"/>
      <c r="G22" s="327">
        <v>616</v>
      </c>
      <c r="H22" s="320">
        <v>12405</v>
      </c>
      <c r="I22" s="321">
        <v>3555</v>
      </c>
      <c r="J22" s="321">
        <v>2352</v>
      </c>
    </row>
    <row r="23" spans="1:10" ht="12.75">
      <c r="A23" s="326" t="s">
        <v>289</v>
      </c>
      <c r="B23" s="519" t="s">
        <v>290</v>
      </c>
      <c r="C23" s="519"/>
      <c r="D23" s="519"/>
      <c r="E23" s="519"/>
      <c r="F23" s="519"/>
      <c r="G23" s="327">
        <v>617</v>
      </c>
      <c r="H23" s="320">
        <v>12406</v>
      </c>
      <c r="I23" s="321">
        <v>186</v>
      </c>
      <c r="J23" s="321">
        <v>608</v>
      </c>
    </row>
    <row r="24" spans="1:10" ht="12.75">
      <c r="A24" s="326" t="s">
        <v>291</v>
      </c>
      <c r="B24" s="522" t="s">
        <v>292</v>
      </c>
      <c r="C24" s="522" t="s">
        <v>266</v>
      </c>
      <c r="D24" s="522"/>
      <c r="E24" s="522"/>
      <c r="F24" s="522"/>
      <c r="G24" s="327">
        <v>618</v>
      </c>
      <c r="H24" s="320">
        <v>12407</v>
      </c>
      <c r="I24" s="321">
        <v>18684</v>
      </c>
      <c r="J24" s="321">
        <v>19819</v>
      </c>
    </row>
    <row r="25" spans="1:10" ht="12.75">
      <c r="A25" s="326" t="s">
        <v>293</v>
      </c>
      <c r="B25" s="522" t="s">
        <v>294</v>
      </c>
      <c r="C25" s="522"/>
      <c r="D25" s="522"/>
      <c r="E25" s="522"/>
      <c r="F25" s="522"/>
      <c r="G25" s="327">
        <v>623</v>
      </c>
      <c r="H25" s="320">
        <v>12408</v>
      </c>
      <c r="I25" s="321"/>
      <c r="J25" s="321">
        <v>36</v>
      </c>
    </row>
    <row r="26" spans="1:10" ht="12.75">
      <c r="A26" s="326" t="s">
        <v>295</v>
      </c>
      <c r="B26" s="522" t="s">
        <v>296</v>
      </c>
      <c r="C26" s="522"/>
      <c r="D26" s="522"/>
      <c r="E26" s="522"/>
      <c r="F26" s="522"/>
      <c r="G26" s="327">
        <v>624</v>
      </c>
      <c r="H26" s="320">
        <v>12409</v>
      </c>
      <c r="I26" s="321">
        <v>3314</v>
      </c>
      <c r="J26" s="321">
        <v>321</v>
      </c>
    </row>
    <row r="27" spans="1:10" ht="12.75">
      <c r="A27" s="326" t="s">
        <v>297</v>
      </c>
      <c r="B27" s="522" t="s">
        <v>298</v>
      </c>
      <c r="C27" s="522"/>
      <c r="D27" s="522"/>
      <c r="E27" s="522"/>
      <c r="F27" s="522"/>
      <c r="G27" s="327">
        <v>625</v>
      </c>
      <c r="H27" s="320">
        <v>12410</v>
      </c>
      <c r="I27" s="321"/>
      <c r="J27" s="321"/>
    </row>
    <row r="28" spans="1:10" ht="12.75">
      <c r="A28" s="326" t="s">
        <v>299</v>
      </c>
      <c r="B28" s="522" t="s">
        <v>300</v>
      </c>
      <c r="C28" s="522"/>
      <c r="D28" s="522"/>
      <c r="E28" s="522"/>
      <c r="F28" s="522"/>
      <c r="G28" s="327">
        <v>626</v>
      </c>
      <c r="H28" s="320">
        <v>12411</v>
      </c>
      <c r="I28" s="321">
        <v>3892</v>
      </c>
      <c r="J28" s="321">
        <v>4234</v>
      </c>
    </row>
    <row r="29" spans="1:10" ht="12.75">
      <c r="A29" s="329" t="s">
        <v>301</v>
      </c>
      <c r="B29" s="522" t="s">
        <v>302</v>
      </c>
      <c r="C29" s="522"/>
      <c r="D29" s="522"/>
      <c r="E29" s="522"/>
      <c r="F29" s="522"/>
      <c r="G29" s="327">
        <v>627</v>
      </c>
      <c r="H29" s="320">
        <v>12412</v>
      </c>
      <c r="I29" s="231"/>
      <c r="J29" s="231"/>
    </row>
    <row r="30" spans="1:10" ht="12.75">
      <c r="A30" s="326"/>
      <c r="B30" s="526" t="s">
        <v>303</v>
      </c>
      <c r="C30" s="526"/>
      <c r="D30" s="526"/>
      <c r="E30" s="526"/>
      <c r="F30" s="526"/>
      <c r="G30" s="327">
        <v>6271</v>
      </c>
      <c r="H30" s="327">
        <v>124121</v>
      </c>
      <c r="I30" s="321">
        <v>3586</v>
      </c>
      <c r="J30" s="321">
        <v>5332</v>
      </c>
    </row>
    <row r="31" spans="1:10" ht="12.75">
      <c r="A31" s="326"/>
      <c r="B31" s="526" t="s">
        <v>304</v>
      </c>
      <c r="C31" s="526"/>
      <c r="D31" s="526"/>
      <c r="E31" s="526"/>
      <c r="F31" s="526"/>
      <c r="G31" s="327">
        <v>6272</v>
      </c>
      <c r="H31" s="327">
        <v>124122</v>
      </c>
      <c r="I31" s="321"/>
      <c r="J31" s="321"/>
    </row>
    <row r="32" spans="1:10" ht="12.75">
      <c r="A32" s="326" t="s">
        <v>305</v>
      </c>
      <c r="B32" s="522" t="s">
        <v>306</v>
      </c>
      <c r="C32" s="522"/>
      <c r="D32" s="522"/>
      <c r="E32" s="522"/>
      <c r="F32" s="522"/>
      <c r="G32" s="327">
        <v>628</v>
      </c>
      <c r="H32" s="327">
        <v>12413</v>
      </c>
      <c r="I32" s="323">
        <v>3341</v>
      </c>
      <c r="J32" s="323">
        <v>2092</v>
      </c>
    </row>
    <row r="33" spans="1:10" ht="12.75">
      <c r="A33" s="324">
        <v>5</v>
      </c>
      <c r="B33" s="525" t="s">
        <v>307</v>
      </c>
      <c r="C33" s="522"/>
      <c r="D33" s="522"/>
      <c r="E33" s="522"/>
      <c r="F33" s="522"/>
      <c r="G33" s="330">
        <v>63</v>
      </c>
      <c r="H33" s="330">
        <v>12500</v>
      </c>
      <c r="I33" s="321"/>
      <c r="J33" s="321"/>
    </row>
    <row r="34" spans="1:10" ht="12.75">
      <c r="A34" s="326" t="s">
        <v>238</v>
      </c>
      <c r="B34" s="522" t="s">
        <v>308</v>
      </c>
      <c r="C34" s="522"/>
      <c r="D34" s="522"/>
      <c r="E34" s="522"/>
      <c r="F34" s="522"/>
      <c r="G34" s="327">
        <v>632</v>
      </c>
      <c r="H34" s="327">
        <v>12501</v>
      </c>
      <c r="I34" s="321"/>
      <c r="J34" s="321"/>
    </row>
    <row r="35" spans="1:10" ht="12.75">
      <c r="A35" s="326" t="s">
        <v>247</v>
      </c>
      <c r="B35" s="522" t="s">
        <v>309</v>
      </c>
      <c r="C35" s="522"/>
      <c r="D35" s="522"/>
      <c r="E35" s="522"/>
      <c r="F35" s="522"/>
      <c r="G35" s="327">
        <v>633</v>
      </c>
      <c r="H35" s="327">
        <v>12502</v>
      </c>
      <c r="I35" s="321"/>
      <c r="J35" s="321">
        <v>27</v>
      </c>
    </row>
    <row r="36" spans="1:10" ht="12.75">
      <c r="A36" s="326" t="s">
        <v>249</v>
      </c>
      <c r="B36" s="522" t="s">
        <v>310</v>
      </c>
      <c r="C36" s="522"/>
      <c r="D36" s="522"/>
      <c r="E36" s="522"/>
      <c r="F36" s="522"/>
      <c r="G36" s="327">
        <v>634</v>
      </c>
      <c r="H36" s="327">
        <v>12503</v>
      </c>
      <c r="I36" s="323">
        <v>1814</v>
      </c>
      <c r="J36" s="323">
        <v>1839</v>
      </c>
    </row>
    <row r="37" spans="1:10" ht="12.75">
      <c r="A37" s="326" t="s">
        <v>285</v>
      </c>
      <c r="B37" s="522" t="s">
        <v>311</v>
      </c>
      <c r="C37" s="522"/>
      <c r="D37" s="522"/>
      <c r="E37" s="522"/>
      <c r="F37" s="522"/>
      <c r="G37" s="327" t="s">
        <v>312</v>
      </c>
      <c r="H37" s="327">
        <v>12504</v>
      </c>
      <c r="I37" s="321"/>
      <c r="J37" s="321"/>
    </row>
    <row r="38" spans="1:10" ht="12.75">
      <c r="A38" s="324" t="s">
        <v>313</v>
      </c>
      <c r="B38" s="523" t="s">
        <v>314</v>
      </c>
      <c r="C38" s="523"/>
      <c r="D38" s="523"/>
      <c r="E38" s="523"/>
      <c r="F38" s="523"/>
      <c r="G38" s="327"/>
      <c r="H38" s="327">
        <v>12600</v>
      </c>
      <c r="I38" s="321"/>
      <c r="J38" s="321"/>
    </row>
    <row r="39" spans="1:10" ht="12.75">
      <c r="A39" s="331"/>
      <c r="B39" s="332" t="s">
        <v>315</v>
      </c>
      <c r="C39" s="333"/>
      <c r="D39" s="333"/>
      <c r="E39" s="333"/>
      <c r="F39" s="333"/>
      <c r="G39" s="333"/>
      <c r="H39" s="333"/>
      <c r="I39" s="334"/>
      <c r="J39" s="334"/>
    </row>
    <row r="40" spans="1:10" ht="12.75">
      <c r="A40" s="335">
        <v>1</v>
      </c>
      <c r="B40" s="524" t="s">
        <v>316</v>
      </c>
      <c r="C40" s="524"/>
      <c r="D40" s="524"/>
      <c r="E40" s="524"/>
      <c r="F40" s="524"/>
      <c r="G40" s="330"/>
      <c r="H40" s="330">
        <v>14000</v>
      </c>
      <c r="I40" s="321"/>
      <c r="J40" s="321"/>
    </row>
    <row r="41" spans="1:10" ht="12.75">
      <c r="A41" s="335">
        <v>2</v>
      </c>
      <c r="B41" s="524" t="s">
        <v>317</v>
      </c>
      <c r="C41" s="524"/>
      <c r="D41" s="524"/>
      <c r="E41" s="524"/>
      <c r="F41" s="524"/>
      <c r="G41" s="330"/>
      <c r="H41" s="330">
        <v>15000</v>
      </c>
      <c r="I41" s="321"/>
      <c r="J41" s="321"/>
    </row>
    <row r="42" spans="1:10" ht="12.75">
      <c r="A42" s="336" t="s">
        <v>238</v>
      </c>
      <c r="B42" s="519" t="s">
        <v>318</v>
      </c>
      <c r="C42" s="519"/>
      <c r="D42" s="519"/>
      <c r="E42" s="519"/>
      <c r="F42" s="519"/>
      <c r="G42" s="330"/>
      <c r="H42" s="327">
        <v>15001</v>
      </c>
      <c r="I42" s="321"/>
      <c r="J42" s="321"/>
    </row>
    <row r="43" spans="1:10" ht="12.75">
      <c r="A43" s="336"/>
      <c r="B43" s="520" t="s">
        <v>319</v>
      </c>
      <c r="C43" s="520"/>
      <c r="D43" s="520"/>
      <c r="E43" s="520"/>
      <c r="F43" s="520"/>
      <c r="G43" s="330"/>
      <c r="H43" s="327">
        <v>150011</v>
      </c>
      <c r="I43" s="321"/>
      <c r="J43" s="321"/>
    </row>
    <row r="44" spans="1:10" ht="12.75">
      <c r="A44" s="337" t="s">
        <v>247</v>
      </c>
      <c r="B44" s="519" t="s">
        <v>320</v>
      </c>
      <c r="C44" s="519"/>
      <c r="D44" s="519"/>
      <c r="E44" s="519"/>
      <c r="F44" s="519"/>
      <c r="G44" s="330"/>
      <c r="H44" s="327">
        <v>15002</v>
      </c>
      <c r="I44" s="321"/>
      <c r="J44" s="321"/>
    </row>
    <row r="45" spans="1:10" ht="13.5" thickBot="1">
      <c r="A45" s="338"/>
      <c r="B45" s="521" t="s">
        <v>321</v>
      </c>
      <c r="C45" s="521"/>
      <c r="D45" s="521"/>
      <c r="E45" s="521"/>
      <c r="F45" s="521"/>
      <c r="G45" s="339"/>
      <c r="H45" s="340">
        <v>150021</v>
      </c>
      <c r="I45" s="341">
        <v>2568</v>
      </c>
      <c r="J45" s="341">
        <v>11455</v>
      </c>
    </row>
    <row r="46" spans="1:10" ht="12.75">
      <c r="A46" s="260"/>
      <c r="B46" s="260"/>
      <c r="C46" s="260"/>
      <c r="D46" s="260"/>
      <c r="E46" s="260"/>
      <c r="F46" s="260"/>
      <c r="G46" s="260"/>
      <c r="H46" s="260"/>
      <c r="I46" s="342" t="s">
        <v>230</v>
      </c>
      <c r="J46" s="342"/>
    </row>
    <row r="47" spans="1:10" ht="15.75">
      <c r="A47" s="276"/>
      <c r="B47" s="276"/>
      <c r="C47" s="276"/>
      <c r="D47" s="276"/>
      <c r="E47" s="276"/>
      <c r="F47" s="276"/>
      <c r="G47" s="276"/>
      <c r="H47" s="276"/>
      <c r="I47" s="343"/>
      <c r="J47" s="343"/>
    </row>
    <row r="48" spans="1:10" ht="15.75">
      <c r="A48" s="276"/>
      <c r="B48" s="276"/>
      <c r="C48" s="276"/>
      <c r="D48" s="276"/>
      <c r="E48" s="276"/>
      <c r="F48" s="276"/>
      <c r="G48" s="276"/>
      <c r="H48" s="276"/>
      <c r="I48" s="279" t="s">
        <v>377</v>
      </c>
      <c r="J48" s="343"/>
    </row>
  </sheetData>
  <sheetProtection/>
  <mergeCells count="40">
    <mergeCell ref="B9:F9"/>
    <mergeCell ref="B10:F10"/>
    <mergeCell ref="B11:F11"/>
    <mergeCell ref="B12:F12"/>
    <mergeCell ref="A5:J5"/>
    <mergeCell ref="B6:F6"/>
    <mergeCell ref="B7:F7"/>
    <mergeCell ref="B8:F8"/>
    <mergeCell ref="B17:F17"/>
    <mergeCell ref="B18:F18"/>
    <mergeCell ref="B19:F19"/>
    <mergeCell ref="B20:F20"/>
    <mergeCell ref="B13:F13"/>
    <mergeCell ref="B14:F14"/>
    <mergeCell ref="B15:F15"/>
    <mergeCell ref="B16:F16"/>
    <mergeCell ref="B25:F25"/>
    <mergeCell ref="B26:F26"/>
    <mergeCell ref="B27:F27"/>
    <mergeCell ref="B28:F28"/>
    <mergeCell ref="B21:F21"/>
    <mergeCell ref="B22:F22"/>
    <mergeCell ref="B23:F23"/>
    <mergeCell ref="B24:F24"/>
    <mergeCell ref="B33:F33"/>
    <mergeCell ref="B34:F34"/>
    <mergeCell ref="B35:F35"/>
    <mergeCell ref="B36:F36"/>
    <mergeCell ref="B29:F29"/>
    <mergeCell ref="B30:F30"/>
    <mergeCell ref="B31:F31"/>
    <mergeCell ref="B32:F32"/>
    <mergeCell ref="B42:F42"/>
    <mergeCell ref="B43:F43"/>
    <mergeCell ref="B44:F44"/>
    <mergeCell ref="B45:F45"/>
    <mergeCell ref="B37:F37"/>
    <mergeCell ref="B38:F38"/>
    <mergeCell ref="B40:F40"/>
    <mergeCell ref="B41:F41"/>
  </mergeCells>
  <printOptions/>
  <pageMargins left="0.75" right="0.51" top="0.6" bottom="1" header="0.17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D73" sqref="D73"/>
    </sheetView>
  </sheetViews>
  <sheetFormatPr defaultColWidth="9.140625" defaultRowHeight="12.75"/>
  <cols>
    <col min="1" max="1" width="6.00390625" style="0" customWidth="1"/>
    <col min="2" max="2" width="12.57421875" style="0" customWidth="1"/>
    <col min="3" max="3" width="32.140625" style="0" customWidth="1"/>
    <col min="4" max="4" width="24.140625" style="0" customWidth="1"/>
  </cols>
  <sheetData>
    <row r="1" spans="2:4" ht="12.75">
      <c r="B1" s="256" t="s">
        <v>384</v>
      </c>
      <c r="D1" s="144" t="s">
        <v>422</v>
      </c>
    </row>
    <row r="2" ht="12.75">
      <c r="B2" s="256" t="s">
        <v>385</v>
      </c>
    </row>
    <row r="3" spans="2:4" ht="12.75">
      <c r="B3" s="256"/>
      <c r="D3" s="144" t="s">
        <v>322</v>
      </c>
    </row>
    <row r="4" ht="12.75">
      <c r="D4" t="s">
        <v>323</v>
      </c>
    </row>
    <row r="5" spans="1:4" ht="12.75">
      <c r="A5" s="231"/>
      <c r="B5" s="231"/>
      <c r="C5" s="230" t="s">
        <v>324</v>
      </c>
      <c r="D5" s="230" t="s">
        <v>325</v>
      </c>
    </row>
    <row r="6" spans="1:4" ht="12.75">
      <c r="A6" s="231">
        <v>1</v>
      </c>
      <c r="B6" s="230" t="s">
        <v>326</v>
      </c>
      <c r="C6" s="344" t="s">
        <v>327</v>
      </c>
      <c r="D6" s="344"/>
    </row>
    <row r="7" spans="1:4" ht="12.75">
      <c r="A7" s="231">
        <v>2</v>
      </c>
      <c r="B7" s="230" t="s">
        <v>326</v>
      </c>
      <c r="C7" s="344" t="s">
        <v>328</v>
      </c>
      <c r="D7" s="231"/>
    </row>
    <row r="8" spans="1:4" ht="12.75">
      <c r="A8" s="231">
        <v>3</v>
      </c>
      <c r="B8" s="230" t="s">
        <v>326</v>
      </c>
      <c r="C8" s="344" t="s">
        <v>329</v>
      </c>
      <c r="D8" s="231"/>
    </row>
    <row r="9" spans="1:4" ht="12.75">
      <c r="A9" s="231">
        <v>4</v>
      </c>
      <c r="B9" s="230" t="s">
        <v>326</v>
      </c>
      <c r="C9" s="344" t="s">
        <v>330</v>
      </c>
      <c r="D9" s="231"/>
    </row>
    <row r="10" spans="1:4" ht="12.75">
      <c r="A10" s="231">
        <v>5</v>
      </c>
      <c r="B10" s="230" t="s">
        <v>326</v>
      </c>
      <c r="C10" s="344" t="s">
        <v>331</v>
      </c>
      <c r="D10" s="231"/>
    </row>
    <row r="11" spans="1:4" ht="12.75">
      <c r="A11" s="231">
        <v>6</v>
      </c>
      <c r="B11" s="230" t="s">
        <v>326</v>
      </c>
      <c r="C11" s="344" t="s">
        <v>332</v>
      </c>
      <c r="D11" s="231"/>
    </row>
    <row r="12" spans="1:4" ht="12.75">
      <c r="A12" s="231">
        <v>7</v>
      </c>
      <c r="B12" s="230" t="s">
        <v>326</v>
      </c>
      <c r="C12" s="344" t="s">
        <v>333</v>
      </c>
      <c r="D12" s="231"/>
    </row>
    <row r="13" spans="1:4" ht="12.75">
      <c r="A13" s="231">
        <v>8</v>
      </c>
      <c r="B13" s="230" t="s">
        <v>326</v>
      </c>
      <c r="C13" s="344" t="s">
        <v>334</v>
      </c>
      <c r="D13" s="231"/>
    </row>
    <row r="14" spans="1:4" ht="12.75">
      <c r="A14" s="230" t="s">
        <v>3</v>
      </c>
      <c r="B14" s="230"/>
      <c r="C14" s="230" t="s">
        <v>335</v>
      </c>
      <c r="D14" s="230"/>
    </row>
    <row r="15" spans="1:4" ht="12.75">
      <c r="A15" s="231">
        <v>9</v>
      </c>
      <c r="B15" s="230" t="s">
        <v>336</v>
      </c>
      <c r="C15" s="344" t="s">
        <v>337</v>
      </c>
      <c r="D15" s="231"/>
    </row>
    <row r="16" spans="1:4" ht="12.75">
      <c r="A16" s="231">
        <v>10</v>
      </c>
      <c r="B16" s="230" t="s">
        <v>336</v>
      </c>
      <c r="C16" s="344" t="s">
        <v>338</v>
      </c>
      <c r="D16" s="344"/>
    </row>
    <row r="17" spans="1:4" ht="12.75">
      <c r="A17" s="231">
        <v>11</v>
      </c>
      <c r="B17" s="230" t="s">
        <v>336</v>
      </c>
      <c r="C17" s="344" t="s">
        <v>339</v>
      </c>
      <c r="D17" s="231"/>
    </row>
    <row r="18" spans="1:4" ht="12.75">
      <c r="A18" s="230" t="s">
        <v>4</v>
      </c>
      <c r="B18" s="230"/>
      <c r="C18" s="230" t="s">
        <v>340</v>
      </c>
      <c r="D18" s="230"/>
    </row>
    <row r="19" spans="1:4" ht="12.75">
      <c r="A19" s="231">
        <v>12</v>
      </c>
      <c r="B19" s="230" t="s">
        <v>341</v>
      </c>
      <c r="C19" s="344" t="s">
        <v>342</v>
      </c>
      <c r="D19" s="231"/>
    </row>
    <row r="20" spans="1:4" ht="12.75">
      <c r="A20" s="231">
        <v>13</v>
      </c>
      <c r="B20" s="230" t="s">
        <v>341</v>
      </c>
      <c r="C20" s="230" t="s">
        <v>343</v>
      </c>
      <c r="D20" s="231"/>
    </row>
    <row r="21" spans="1:4" ht="12.75">
      <c r="A21" s="231">
        <v>14</v>
      </c>
      <c r="B21" s="230" t="s">
        <v>341</v>
      </c>
      <c r="C21" s="344" t="s">
        <v>344</v>
      </c>
      <c r="D21" s="231"/>
    </row>
    <row r="22" spans="1:4" ht="12.75">
      <c r="A22" s="231">
        <v>15</v>
      </c>
      <c r="B22" s="230" t="s">
        <v>341</v>
      </c>
      <c r="C22" s="344" t="s">
        <v>345</v>
      </c>
      <c r="D22" s="231"/>
    </row>
    <row r="23" spans="1:4" ht="12.75">
      <c r="A23" s="231">
        <v>16</v>
      </c>
      <c r="B23" s="230" t="s">
        <v>341</v>
      </c>
      <c r="C23" s="344" t="s">
        <v>346</v>
      </c>
      <c r="D23" s="231"/>
    </row>
    <row r="24" spans="1:4" ht="12.75">
      <c r="A24" s="231">
        <v>17</v>
      </c>
      <c r="B24" s="230" t="s">
        <v>341</v>
      </c>
      <c r="C24" s="344" t="s">
        <v>347</v>
      </c>
      <c r="D24" s="231"/>
    </row>
    <row r="25" spans="1:4" ht="12.75">
      <c r="A25" s="231">
        <v>18</v>
      </c>
      <c r="B25" s="230" t="s">
        <v>341</v>
      </c>
      <c r="C25" s="344" t="s">
        <v>348</v>
      </c>
      <c r="D25" s="231"/>
    </row>
    <row r="26" spans="1:4" ht="12.75">
      <c r="A26" s="231">
        <v>19</v>
      </c>
      <c r="B26" s="230" t="s">
        <v>341</v>
      </c>
      <c r="C26" s="344" t="s">
        <v>386</v>
      </c>
      <c r="D26" s="366">
        <v>893177</v>
      </c>
    </row>
    <row r="27" spans="1:4" ht="12.75">
      <c r="A27" s="230" t="s">
        <v>34</v>
      </c>
      <c r="B27" s="230"/>
      <c r="C27" s="230" t="s">
        <v>349</v>
      </c>
      <c r="D27" s="367">
        <f>D19+D20+D21+D22+D23+D24+D25+D26</f>
        <v>893177</v>
      </c>
    </row>
    <row r="28" spans="1:4" ht="12.75">
      <c r="A28" s="231">
        <v>20</v>
      </c>
      <c r="B28" s="230" t="s">
        <v>350</v>
      </c>
      <c r="C28" s="344" t="s">
        <v>351</v>
      </c>
      <c r="D28" s="231"/>
    </row>
    <row r="29" spans="1:4" ht="12.75">
      <c r="A29" s="231">
        <v>21</v>
      </c>
      <c r="B29" s="230" t="s">
        <v>350</v>
      </c>
      <c r="C29" s="344" t="s">
        <v>352</v>
      </c>
      <c r="D29" s="344"/>
    </row>
    <row r="30" spans="1:4" ht="12.75">
      <c r="A30" s="231">
        <v>22</v>
      </c>
      <c r="B30" s="230" t="s">
        <v>350</v>
      </c>
      <c r="C30" s="344" t="s">
        <v>353</v>
      </c>
      <c r="D30" s="344"/>
    </row>
    <row r="31" spans="1:4" ht="12.75">
      <c r="A31" s="231">
        <v>23</v>
      </c>
      <c r="B31" s="230" t="s">
        <v>350</v>
      </c>
      <c r="C31" s="344" t="s">
        <v>354</v>
      </c>
      <c r="D31" s="231"/>
    </row>
    <row r="32" spans="1:4" ht="12.75">
      <c r="A32" s="230" t="s">
        <v>176</v>
      </c>
      <c r="B32" s="230"/>
      <c r="C32" s="230" t="s">
        <v>355</v>
      </c>
      <c r="D32" s="231"/>
    </row>
    <row r="33" spans="1:4" ht="12.75">
      <c r="A33" s="231">
        <v>24</v>
      </c>
      <c r="B33" s="230" t="s">
        <v>356</v>
      </c>
      <c r="C33" s="344" t="s">
        <v>357</v>
      </c>
      <c r="D33" s="231"/>
    </row>
    <row r="34" spans="1:4" ht="12.75">
      <c r="A34" s="231">
        <v>25</v>
      </c>
      <c r="B34" s="230" t="s">
        <v>356</v>
      </c>
      <c r="C34" s="344" t="s">
        <v>358</v>
      </c>
      <c r="D34" s="231"/>
    </row>
    <row r="35" spans="1:4" ht="12.75">
      <c r="A35" s="231">
        <v>26</v>
      </c>
      <c r="B35" s="230" t="s">
        <v>356</v>
      </c>
      <c r="C35" s="344" t="s">
        <v>359</v>
      </c>
      <c r="D35" s="231"/>
    </row>
    <row r="36" spans="1:4" ht="12.75">
      <c r="A36" s="231">
        <v>27</v>
      </c>
      <c r="B36" s="230" t="s">
        <v>356</v>
      </c>
      <c r="C36" s="344" t="s">
        <v>360</v>
      </c>
      <c r="D36" s="231"/>
    </row>
    <row r="37" spans="1:4" ht="12.75">
      <c r="A37" s="231">
        <v>28</v>
      </c>
      <c r="B37" s="230" t="s">
        <v>356</v>
      </c>
      <c r="C37" s="344" t="s">
        <v>361</v>
      </c>
      <c r="D37" s="344"/>
    </row>
    <row r="38" spans="1:4" ht="12.75">
      <c r="A38" s="231">
        <v>29</v>
      </c>
      <c r="B38" s="230" t="s">
        <v>356</v>
      </c>
      <c r="C38" s="345" t="s">
        <v>362</v>
      </c>
      <c r="D38" s="231"/>
    </row>
    <row r="39" spans="1:4" ht="12.75">
      <c r="A39" s="231">
        <v>30</v>
      </c>
      <c r="B39" s="230" t="s">
        <v>356</v>
      </c>
      <c r="C39" s="344" t="s">
        <v>363</v>
      </c>
      <c r="D39" s="231"/>
    </row>
    <row r="40" spans="1:4" ht="12.75">
      <c r="A40" s="231">
        <v>31</v>
      </c>
      <c r="B40" s="230" t="s">
        <v>356</v>
      </c>
      <c r="C40" s="344" t="s">
        <v>364</v>
      </c>
      <c r="D40" s="231"/>
    </row>
    <row r="41" spans="1:4" ht="12.75">
      <c r="A41" s="231">
        <v>32</v>
      </c>
      <c r="B41" s="230" t="s">
        <v>356</v>
      </c>
      <c r="C41" s="344" t="s">
        <v>365</v>
      </c>
      <c r="D41" s="231"/>
    </row>
    <row r="42" spans="1:4" ht="12.75">
      <c r="A42" s="231">
        <v>33</v>
      </c>
      <c r="B42" s="230" t="s">
        <v>356</v>
      </c>
      <c r="C42" s="344" t="s">
        <v>366</v>
      </c>
      <c r="D42" s="231"/>
    </row>
    <row r="43" spans="1:4" ht="12.75">
      <c r="A43" s="346">
        <v>34</v>
      </c>
      <c r="B43" s="230" t="s">
        <v>356</v>
      </c>
      <c r="C43" s="344" t="s">
        <v>133</v>
      </c>
      <c r="D43" s="347"/>
    </row>
    <row r="44" spans="1:4" ht="12.75">
      <c r="A44" s="230" t="s">
        <v>177</v>
      </c>
      <c r="B44" s="231"/>
      <c r="C44" s="230" t="s">
        <v>367</v>
      </c>
      <c r="D44" s="348"/>
    </row>
    <row r="45" spans="1:4" ht="12.75">
      <c r="A45" s="231"/>
      <c r="B45" s="231"/>
      <c r="C45" s="230" t="s">
        <v>368</v>
      </c>
      <c r="D45" s="349">
        <f>D13+D18+D27+D47+D32+D44</f>
        <v>893177</v>
      </c>
    </row>
    <row r="48" spans="2:4" ht="12.75">
      <c r="B48" s="350" t="s">
        <v>369</v>
      </c>
      <c r="C48" s="264"/>
      <c r="D48" s="230" t="s">
        <v>370</v>
      </c>
    </row>
    <row r="49" spans="2:4" ht="12.75">
      <c r="B49" s="351"/>
      <c r="C49" s="352"/>
      <c r="D49" s="352"/>
    </row>
    <row r="50" spans="2:4" ht="12.75">
      <c r="B50" s="353" t="s">
        <v>405</v>
      </c>
      <c r="C50" s="353"/>
      <c r="D50" s="352">
        <v>0</v>
      </c>
    </row>
    <row r="51" spans="2:4" ht="12.75">
      <c r="B51" s="231" t="s">
        <v>406</v>
      </c>
      <c r="C51" s="231"/>
      <c r="D51" s="231">
        <v>91</v>
      </c>
    </row>
    <row r="52" spans="2:4" ht="12.75">
      <c r="B52" s="231" t="s">
        <v>371</v>
      </c>
      <c r="C52" s="231"/>
      <c r="D52" s="231">
        <v>17</v>
      </c>
    </row>
    <row r="53" spans="2:4" ht="12.75">
      <c r="B53" s="231" t="s">
        <v>372</v>
      </c>
      <c r="C53" s="231"/>
      <c r="D53" s="231"/>
    </row>
    <row r="54" spans="2:4" ht="12.75">
      <c r="B54" s="354" t="s">
        <v>373</v>
      </c>
      <c r="C54" s="264"/>
      <c r="D54" s="231">
        <v>1</v>
      </c>
    </row>
    <row r="55" spans="2:4" ht="12.75">
      <c r="B55" s="228"/>
      <c r="C55" s="229" t="s">
        <v>168</v>
      </c>
      <c r="D55" s="229">
        <f>SUM(D49:D54)</f>
        <v>109</v>
      </c>
    </row>
    <row r="57" ht="12.75">
      <c r="D57" s="144" t="s">
        <v>230</v>
      </c>
    </row>
    <row r="59" spans="2:4" ht="12.75">
      <c r="B59" s="144" t="s">
        <v>374</v>
      </c>
      <c r="D59" s="144" t="s">
        <v>377</v>
      </c>
    </row>
  </sheetData>
  <sheetProtection/>
  <printOptions/>
  <pageMargins left="1.07" right="0.75" top="0.52" bottom="0.32" header="0.25" footer="0.22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89.421875" style="0" customWidth="1"/>
  </cols>
  <sheetData>
    <row r="2" spans="1:3" ht="15.75">
      <c r="A2" s="369" t="s">
        <v>427</v>
      </c>
      <c r="B2" s="370" t="s">
        <v>387</v>
      </c>
      <c r="C2" s="370"/>
    </row>
    <row r="3" ht="15.75">
      <c r="A3" s="369" t="s">
        <v>391</v>
      </c>
    </row>
    <row r="4" ht="15.75">
      <c r="A4" s="370"/>
    </row>
    <row r="5" ht="15.75">
      <c r="A5" s="372" t="s">
        <v>388</v>
      </c>
    </row>
    <row r="6" ht="15.75">
      <c r="A6" s="369"/>
    </row>
    <row r="7" ht="31.5">
      <c r="A7" s="371" t="s">
        <v>395</v>
      </c>
    </row>
    <row r="8" ht="15.75">
      <c r="A8" s="371" t="s">
        <v>392</v>
      </c>
    </row>
    <row r="9" ht="12.75">
      <c r="A9" t="s">
        <v>393</v>
      </c>
    </row>
    <row r="10" ht="15.75">
      <c r="A10" s="371" t="s">
        <v>398</v>
      </c>
    </row>
    <row r="11" ht="15.75">
      <c r="A11" s="371" t="s">
        <v>407</v>
      </c>
    </row>
    <row r="12" ht="15.75">
      <c r="A12" s="371"/>
    </row>
    <row r="13" ht="15.75">
      <c r="A13" s="371" t="s">
        <v>389</v>
      </c>
    </row>
    <row r="14" ht="15.75">
      <c r="A14" s="371" t="s">
        <v>423</v>
      </c>
    </row>
    <row r="15" ht="15.75">
      <c r="A15" s="371" t="s">
        <v>424</v>
      </c>
    </row>
    <row r="16" ht="15.75">
      <c r="A16" s="371" t="s">
        <v>390</v>
      </c>
    </row>
    <row r="17" ht="15.75">
      <c r="A17" s="371"/>
    </row>
    <row r="18" ht="15.75">
      <c r="A18" s="370"/>
    </row>
    <row r="20" ht="15.75">
      <c r="A20" s="369" t="s">
        <v>396</v>
      </c>
    </row>
    <row r="21" ht="15.75">
      <c r="A21" s="369" t="s">
        <v>394</v>
      </c>
    </row>
    <row r="22" ht="12.75">
      <c r="A22" s="373" t="s">
        <v>397</v>
      </c>
    </row>
  </sheetData>
  <sheetProtection/>
  <printOptions/>
  <pageMargins left="0.86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R178"/>
  <sheetViews>
    <sheetView zoomScalePageLayoutView="0" workbookViewId="0" topLeftCell="A1">
      <selection activeCell="O40" sqref="O40"/>
    </sheetView>
  </sheetViews>
  <sheetFormatPr defaultColWidth="9.140625" defaultRowHeight="12.75"/>
  <cols>
    <col min="16" max="16" width="11.7109375" style="0" customWidth="1"/>
  </cols>
  <sheetData>
    <row r="3" spans="1:18" ht="18">
      <c r="A3" s="533" t="s">
        <v>428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</row>
    <row r="4" spans="1:18" ht="15.75">
      <c r="A4" s="534" t="s">
        <v>429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</row>
    <row r="5" spans="1:18" ht="12.75">
      <c r="A5" s="423"/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</row>
    <row r="6" spans="1:18" ht="12.75">
      <c r="A6" s="423"/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</row>
    <row r="7" spans="1:18" ht="12.75">
      <c r="A7" s="424" t="s">
        <v>430</v>
      </c>
      <c r="B7" s="425" t="s">
        <v>431</v>
      </c>
      <c r="C7" s="535">
        <v>41379.50878179398</v>
      </c>
      <c r="D7" s="535"/>
      <c r="E7" s="535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4" t="s">
        <v>432</v>
      </c>
      <c r="Q7" s="424">
        <v>1</v>
      </c>
      <c r="R7" s="424" t="s">
        <v>433</v>
      </c>
    </row>
    <row r="8" spans="1:18" ht="12.75">
      <c r="A8" s="423"/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</row>
    <row r="9" spans="1:18" ht="12.75">
      <c r="A9" s="423"/>
      <c r="B9" s="423"/>
      <c r="C9" s="423"/>
      <c r="D9" s="423"/>
      <c r="E9" s="423"/>
      <c r="F9" s="423"/>
      <c r="G9" s="423"/>
      <c r="H9" s="423"/>
      <c r="I9" s="423"/>
      <c r="J9" s="536" t="s">
        <v>434</v>
      </c>
      <c r="K9" s="536"/>
      <c r="L9" s="536"/>
      <c r="M9" s="536"/>
      <c r="N9" s="536"/>
      <c r="O9" s="423"/>
      <c r="P9" s="537" t="s">
        <v>435</v>
      </c>
      <c r="Q9" s="537"/>
      <c r="R9" s="537"/>
    </row>
    <row r="10" spans="1:18" ht="12.75">
      <c r="A10" s="538" t="s">
        <v>436</v>
      </c>
      <c r="B10" s="538"/>
      <c r="C10" s="538" t="s">
        <v>437</v>
      </c>
      <c r="D10" s="538"/>
      <c r="E10" s="538"/>
      <c r="F10" s="538"/>
      <c r="G10" s="538"/>
      <c r="H10" s="538"/>
      <c r="I10" s="423"/>
      <c r="J10" s="537" t="s">
        <v>438</v>
      </c>
      <c r="K10" s="537"/>
      <c r="L10" s="537"/>
      <c r="M10" s="537" t="s">
        <v>439</v>
      </c>
      <c r="N10" s="537"/>
      <c r="O10" s="537"/>
      <c r="P10" s="537" t="s">
        <v>440</v>
      </c>
      <c r="Q10" s="537"/>
      <c r="R10" s="537"/>
    </row>
    <row r="11" spans="1:18" ht="12.75">
      <c r="A11" s="423"/>
      <c r="B11" s="423"/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</row>
    <row r="12" spans="1:18" ht="12.75">
      <c r="A12" s="539" t="s">
        <v>441</v>
      </c>
      <c r="B12" s="539"/>
      <c r="C12" s="539" t="s">
        <v>442</v>
      </c>
      <c r="D12" s="539"/>
      <c r="E12" s="539"/>
      <c r="F12" s="539"/>
      <c r="G12" s="539"/>
      <c r="H12" s="539"/>
      <c r="I12" s="423"/>
      <c r="J12" s="423"/>
      <c r="K12" s="423"/>
      <c r="L12" s="423"/>
      <c r="M12" s="423"/>
      <c r="N12" s="423"/>
      <c r="O12" s="423"/>
      <c r="P12" s="423"/>
      <c r="Q12" s="423"/>
      <c r="R12" s="423"/>
    </row>
    <row r="13" spans="1:18" ht="12.75">
      <c r="A13" s="538" t="s">
        <v>443</v>
      </c>
      <c r="B13" s="538"/>
      <c r="C13" s="538" t="s">
        <v>444</v>
      </c>
      <c r="D13" s="538"/>
      <c r="E13" s="538"/>
      <c r="F13" s="538"/>
      <c r="G13" s="538"/>
      <c r="H13" s="538"/>
      <c r="I13" s="423"/>
      <c r="J13" s="540">
        <v>0</v>
      </c>
      <c r="K13" s="540"/>
      <c r="L13" s="426" t="s">
        <v>441</v>
      </c>
      <c r="M13" s="540">
        <v>0</v>
      </c>
      <c r="N13" s="540"/>
      <c r="O13" s="426" t="s">
        <v>441</v>
      </c>
      <c r="P13" s="540">
        <v>0</v>
      </c>
      <c r="Q13" s="540"/>
      <c r="R13" s="540"/>
    </row>
    <row r="14" spans="1:18" ht="12.75">
      <c r="A14" s="538" t="s">
        <v>445</v>
      </c>
      <c r="B14" s="538"/>
      <c r="C14" s="538" t="s">
        <v>446</v>
      </c>
      <c r="D14" s="538"/>
      <c r="E14" s="538"/>
      <c r="F14" s="538"/>
      <c r="G14" s="538"/>
      <c r="H14" s="538"/>
      <c r="I14" s="423"/>
      <c r="J14" s="540">
        <v>1893805</v>
      </c>
      <c r="K14" s="540"/>
      <c r="L14" s="426" t="s">
        <v>441</v>
      </c>
      <c r="M14" s="540">
        <v>0</v>
      </c>
      <c r="N14" s="540"/>
      <c r="O14" s="426" t="s">
        <v>441</v>
      </c>
      <c r="P14" s="540">
        <v>1893805</v>
      </c>
      <c r="Q14" s="540"/>
      <c r="R14" s="540"/>
    </row>
    <row r="15" spans="1:18" ht="12.75">
      <c r="A15" s="538" t="s">
        <v>447</v>
      </c>
      <c r="B15" s="538"/>
      <c r="C15" s="538" t="s">
        <v>448</v>
      </c>
      <c r="D15" s="538"/>
      <c r="E15" s="538"/>
      <c r="F15" s="538"/>
      <c r="G15" s="538"/>
      <c r="H15" s="538"/>
      <c r="I15" s="423"/>
      <c r="J15" s="540">
        <v>0</v>
      </c>
      <c r="K15" s="540"/>
      <c r="L15" s="426" t="s">
        <v>441</v>
      </c>
      <c r="M15" s="540">
        <v>0</v>
      </c>
      <c r="N15" s="540"/>
      <c r="O15" s="426" t="s">
        <v>441</v>
      </c>
      <c r="P15" s="540">
        <v>0</v>
      </c>
      <c r="Q15" s="540"/>
      <c r="R15" s="540"/>
    </row>
    <row r="16" spans="1:18" ht="12.75">
      <c r="A16" s="538" t="s">
        <v>449</v>
      </c>
      <c r="B16" s="538"/>
      <c r="C16" s="538" t="s">
        <v>450</v>
      </c>
      <c r="D16" s="538"/>
      <c r="E16" s="538"/>
      <c r="F16" s="538"/>
      <c r="G16" s="538"/>
      <c r="H16" s="538"/>
      <c r="I16" s="423"/>
      <c r="J16" s="540">
        <v>831208.1</v>
      </c>
      <c r="K16" s="540"/>
      <c r="L16" s="426" t="s">
        <v>441</v>
      </c>
      <c r="M16" s="540">
        <v>0</v>
      </c>
      <c r="N16" s="540"/>
      <c r="O16" s="426" t="s">
        <v>441</v>
      </c>
      <c r="P16" s="540">
        <v>831208.1</v>
      </c>
      <c r="Q16" s="540"/>
      <c r="R16" s="540"/>
    </row>
    <row r="17" spans="1:18" ht="12.75">
      <c r="A17" s="538" t="s">
        <v>451</v>
      </c>
      <c r="B17" s="538"/>
      <c r="C17" s="538" t="s">
        <v>452</v>
      </c>
      <c r="D17" s="538"/>
      <c r="E17" s="538"/>
      <c r="F17" s="538"/>
      <c r="G17" s="538"/>
      <c r="H17" s="538"/>
      <c r="I17" s="423"/>
      <c r="J17" s="540">
        <v>0</v>
      </c>
      <c r="K17" s="540"/>
      <c r="L17" s="426" t="s">
        <v>441</v>
      </c>
      <c r="M17" s="540">
        <v>0</v>
      </c>
      <c r="N17" s="540"/>
      <c r="O17" s="426" t="s">
        <v>441</v>
      </c>
      <c r="P17" s="540">
        <v>0</v>
      </c>
      <c r="Q17" s="540"/>
      <c r="R17" s="540"/>
    </row>
    <row r="18" spans="1:18" ht="12.75">
      <c r="A18" s="538" t="s">
        <v>453</v>
      </c>
      <c r="B18" s="538"/>
      <c r="C18" s="538" t="s">
        <v>454</v>
      </c>
      <c r="D18" s="538"/>
      <c r="E18" s="538"/>
      <c r="F18" s="538"/>
      <c r="G18" s="538"/>
      <c r="H18" s="538"/>
      <c r="I18" s="423"/>
      <c r="J18" s="540">
        <v>0</v>
      </c>
      <c r="K18" s="540"/>
      <c r="L18" s="426" t="s">
        <v>441</v>
      </c>
      <c r="M18" s="540">
        <v>0</v>
      </c>
      <c r="N18" s="540"/>
      <c r="O18" s="426" t="s">
        <v>441</v>
      </c>
      <c r="P18" s="540">
        <v>0</v>
      </c>
      <c r="Q18" s="540"/>
      <c r="R18" s="540"/>
    </row>
    <row r="19" spans="1:18" ht="12.75">
      <c r="A19" s="538" t="s">
        <v>455</v>
      </c>
      <c r="B19" s="538"/>
      <c r="C19" s="538" t="s">
        <v>456</v>
      </c>
      <c r="D19" s="538"/>
      <c r="E19" s="538"/>
      <c r="F19" s="538"/>
      <c r="G19" s="538"/>
      <c r="H19" s="538"/>
      <c r="I19" s="423"/>
      <c r="J19" s="540">
        <v>1930300</v>
      </c>
      <c r="K19" s="540"/>
      <c r="L19" s="426" t="s">
        <v>441</v>
      </c>
      <c r="M19" s="540">
        <v>0</v>
      </c>
      <c r="N19" s="540"/>
      <c r="O19" s="426" t="s">
        <v>441</v>
      </c>
      <c r="P19" s="540">
        <v>1930300</v>
      </c>
      <c r="Q19" s="540"/>
      <c r="R19" s="540"/>
    </row>
    <row r="20" spans="1:18" ht="12.75">
      <c r="A20" s="538" t="s">
        <v>457</v>
      </c>
      <c r="B20" s="538"/>
      <c r="C20" s="538" t="s">
        <v>458</v>
      </c>
      <c r="D20" s="538"/>
      <c r="E20" s="538"/>
      <c r="F20" s="538"/>
      <c r="G20" s="538"/>
      <c r="H20" s="538"/>
      <c r="I20" s="423"/>
      <c r="J20" s="540">
        <v>0</v>
      </c>
      <c r="K20" s="540"/>
      <c r="L20" s="426" t="s">
        <v>441</v>
      </c>
      <c r="M20" s="540">
        <v>0</v>
      </c>
      <c r="N20" s="540"/>
      <c r="O20" s="426" t="s">
        <v>441</v>
      </c>
      <c r="P20" s="540">
        <v>0</v>
      </c>
      <c r="Q20" s="540"/>
      <c r="R20" s="540"/>
    </row>
    <row r="21" spans="1:18" ht="12.75">
      <c r="A21" s="538" t="s">
        <v>459</v>
      </c>
      <c r="B21" s="538"/>
      <c r="C21" s="538" t="s">
        <v>460</v>
      </c>
      <c r="D21" s="538"/>
      <c r="E21" s="538"/>
      <c r="F21" s="538"/>
      <c r="G21" s="538"/>
      <c r="H21" s="538"/>
      <c r="I21" s="423"/>
      <c r="J21" s="540">
        <v>803720</v>
      </c>
      <c r="K21" s="540"/>
      <c r="L21" s="426" t="s">
        <v>441</v>
      </c>
      <c r="M21" s="540">
        <v>0</v>
      </c>
      <c r="N21" s="540"/>
      <c r="O21" s="426" t="s">
        <v>441</v>
      </c>
      <c r="P21" s="540">
        <v>803720</v>
      </c>
      <c r="Q21" s="540"/>
      <c r="R21" s="540"/>
    </row>
    <row r="22" spans="1:18" ht="12.75">
      <c r="A22" s="538" t="s">
        <v>461</v>
      </c>
      <c r="B22" s="538"/>
      <c r="C22" s="538" t="s">
        <v>462</v>
      </c>
      <c r="D22" s="538"/>
      <c r="E22" s="538"/>
      <c r="F22" s="538"/>
      <c r="G22" s="538"/>
      <c r="H22" s="538"/>
      <c r="I22" s="423"/>
      <c r="J22" s="540">
        <v>0</v>
      </c>
      <c r="K22" s="540"/>
      <c r="L22" s="426" t="s">
        <v>441</v>
      </c>
      <c r="M22" s="540">
        <v>0</v>
      </c>
      <c r="N22" s="540"/>
      <c r="O22" s="426" t="s">
        <v>441</v>
      </c>
      <c r="P22" s="540">
        <v>0</v>
      </c>
      <c r="Q22" s="540"/>
      <c r="R22" s="540"/>
    </row>
    <row r="23" spans="1:18" ht="12.75">
      <c r="A23" s="538" t="s">
        <v>463</v>
      </c>
      <c r="B23" s="538"/>
      <c r="C23" s="538" t="s">
        <v>464</v>
      </c>
      <c r="D23" s="538"/>
      <c r="E23" s="538"/>
      <c r="F23" s="538"/>
      <c r="G23" s="538"/>
      <c r="H23" s="538"/>
      <c r="I23" s="423"/>
      <c r="J23" s="540">
        <v>0</v>
      </c>
      <c r="K23" s="540"/>
      <c r="L23" s="426" t="s">
        <v>441</v>
      </c>
      <c r="M23" s="540">
        <v>0</v>
      </c>
      <c r="N23" s="540"/>
      <c r="O23" s="426" t="s">
        <v>441</v>
      </c>
      <c r="P23" s="540">
        <v>0</v>
      </c>
      <c r="Q23" s="540"/>
      <c r="R23" s="540"/>
    </row>
    <row r="24" spans="1:18" ht="12.75">
      <c r="A24" s="538" t="s">
        <v>465</v>
      </c>
      <c r="B24" s="538"/>
      <c r="C24" s="538" t="s">
        <v>466</v>
      </c>
      <c r="D24" s="538"/>
      <c r="E24" s="538"/>
      <c r="F24" s="538"/>
      <c r="G24" s="538"/>
      <c r="H24" s="538"/>
      <c r="I24" s="423"/>
      <c r="J24" s="540">
        <v>0</v>
      </c>
      <c r="K24" s="540"/>
      <c r="L24" s="426" t="s">
        <v>441</v>
      </c>
      <c r="M24" s="540">
        <v>0</v>
      </c>
      <c r="N24" s="540"/>
      <c r="O24" s="426" t="s">
        <v>441</v>
      </c>
      <c r="P24" s="540">
        <v>0</v>
      </c>
      <c r="Q24" s="540"/>
      <c r="R24" s="540"/>
    </row>
    <row r="25" spans="1:18" ht="12.75">
      <c r="A25" s="538" t="s">
        <v>467</v>
      </c>
      <c r="B25" s="538"/>
      <c r="C25" s="538" t="s">
        <v>468</v>
      </c>
      <c r="D25" s="538"/>
      <c r="E25" s="538"/>
      <c r="F25" s="538"/>
      <c r="G25" s="538"/>
      <c r="H25" s="538"/>
      <c r="I25" s="423"/>
      <c r="J25" s="540">
        <v>0</v>
      </c>
      <c r="K25" s="540"/>
      <c r="L25" s="426" t="s">
        <v>441</v>
      </c>
      <c r="M25" s="540">
        <v>0</v>
      </c>
      <c r="N25" s="540"/>
      <c r="O25" s="426" t="s">
        <v>441</v>
      </c>
      <c r="P25" s="540">
        <v>0</v>
      </c>
      <c r="Q25" s="540"/>
      <c r="R25" s="540"/>
    </row>
    <row r="26" spans="1:18" ht="12.75">
      <c r="A26" s="538" t="s">
        <v>469</v>
      </c>
      <c r="B26" s="538"/>
      <c r="C26" s="538" t="s">
        <v>470</v>
      </c>
      <c r="D26" s="538"/>
      <c r="E26" s="538"/>
      <c r="F26" s="538"/>
      <c r="G26" s="538"/>
      <c r="H26" s="538"/>
      <c r="I26" s="423"/>
      <c r="J26" s="540">
        <v>260350</v>
      </c>
      <c r="K26" s="540"/>
      <c r="L26" s="426" t="s">
        <v>441</v>
      </c>
      <c r="M26" s="540">
        <v>0</v>
      </c>
      <c r="N26" s="540"/>
      <c r="O26" s="426" t="s">
        <v>441</v>
      </c>
      <c r="P26" s="540">
        <v>260350</v>
      </c>
      <c r="Q26" s="540"/>
      <c r="R26" s="540"/>
    </row>
    <row r="27" spans="1:18" ht="12.75">
      <c r="A27" s="538" t="s">
        <v>471</v>
      </c>
      <c r="B27" s="538"/>
      <c r="C27" s="538" t="s">
        <v>472</v>
      </c>
      <c r="D27" s="538"/>
      <c r="E27" s="538"/>
      <c r="F27" s="538"/>
      <c r="G27" s="538"/>
      <c r="H27" s="538"/>
      <c r="I27" s="423"/>
      <c r="J27" s="540">
        <v>423360.00000000047</v>
      </c>
      <c r="K27" s="540"/>
      <c r="L27" s="426" t="s">
        <v>441</v>
      </c>
      <c r="M27" s="540">
        <v>0</v>
      </c>
      <c r="N27" s="540"/>
      <c r="O27" s="426" t="s">
        <v>441</v>
      </c>
      <c r="P27" s="540">
        <v>423360.00000000047</v>
      </c>
      <c r="Q27" s="540"/>
      <c r="R27" s="540"/>
    </row>
    <row r="28" spans="1:18" ht="12.75">
      <c r="A28" s="538" t="s">
        <v>473</v>
      </c>
      <c r="B28" s="538"/>
      <c r="C28" s="538" t="s">
        <v>474</v>
      </c>
      <c r="D28" s="538"/>
      <c r="E28" s="538"/>
      <c r="F28" s="538"/>
      <c r="G28" s="538"/>
      <c r="H28" s="538"/>
      <c r="I28" s="423"/>
      <c r="J28" s="540">
        <v>0</v>
      </c>
      <c r="K28" s="540"/>
      <c r="L28" s="426" t="s">
        <v>441</v>
      </c>
      <c r="M28" s="540">
        <v>0</v>
      </c>
      <c r="N28" s="540"/>
      <c r="O28" s="426" t="s">
        <v>441</v>
      </c>
      <c r="P28" s="540">
        <v>0</v>
      </c>
      <c r="Q28" s="540"/>
      <c r="R28" s="540"/>
    </row>
    <row r="29" spans="1:18" ht="12.75">
      <c r="A29" s="538" t="s">
        <v>475</v>
      </c>
      <c r="B29" s="538"/>
      <c r="C29" s="538" t="s">
        <v>476</v>
      </c>
      <c r="D29" s="538"/>
      <c r="E29" s="538"/>
      <c r="F29" s="538"/>
      <c r="G29" s="538"/>
      <c r="H29" s="538"/>
      <c r="I29" s="423"/>
      <c r="J29" s="540">
        <v>0</v>
      </c>
      <c r="K29" s="540"/>
      <c r="L29" s="426" t="s">
        <v>441</v>
      </c>
      <c r="M29" s="540">
        <v>0</v>
      </c>
      <c r="N29" s="540"/>
      <c r="O29" s="426" t="s">
        <v>441</v>
      </c>
      <c r="P29" s="540">
        <v>0</v>
      </c>
      <c r="Q29" s="540"/>
      <c r="R29" s="540"/>
    </row>
    <row r="30" spans="1:18" ht="12.75">
      <c r="A30" s="538" t="s">
        <v>477</v>
      </c>
      <c r="B30" s="538"/>
      <c r="C30" s="538" t="s">
        <v>478</v>
      </c>
      <c r="D30" s="538"/>
      <c r="E30" s="538"/>
      <c r="F30" s="538"/>
      <c r="G30" s="538"/>
      <c r="H30" s="538"/>
      <c r="I30" s="423"/>
      <c r="J30" s="540">
        <v>210004.57</v>
      </c>
      <c r="K30" s="540"/>
      <c r="L30" s="426" t="s">
        <v>441</v>
      </c>
      <c r="M30" s="540">
        <v>0</v>
      </c>
      <c r="N30" s="540"/>
      <c r="O30" s="426" t="s">
        <v>441</v>
      </c>
      <c r="P30" s="540">
        <v>210004.57</v>
      </c>
      <c r="Q30" s="540"/>
      <c r="R30" s="540"/>
    </row>
    <row r="31" spans="1:18" ht="12.75">
      <c r="A31" s="538" t="s">
        <v>479</v>
      </c>
      <c r="B31" s="538"/>
      <c r="C31" s="538" t="s">
        <v>480</v>
      </c>
      <c r="D31" s="538"/>
      <c r="E31" s="538"/>
      <c r="F31" s="538"/>
      <c r="G31" s="538"/>
      <c r="H31" s="538"/>
      <c r="I31" s="423"/>
      <c r="J31" s="540">
        <v>0</v>
      </c>
      <c r="K31" s="540"/>
      <c r="L31" s="426" t="s">
        <v>441</v>
      </c>
      <c r="M31" s="540">
        <v>0</v>
      </c>
      <c r="N31" s="540"/>
      <c r="O31" s="426" t="s">
        <v>441</v>
      </c>
      <c r="P31" s="540">
        <v>0</v>
      </c>
      <c r="Q31" s="540"/>
      <c r="R31" s="540"/>
    </row>
    <row r="32" spans="1:18" ht="12.75">
      <c r="A32" s="538" t="s">
        <v>481</v>
      </c>
      <c r="B32" s="538"/>
      <c r="C32" s="538" t="s">
        <v>482</v>
      </c>
      <c r="D32" s="538"/>
      <c r="E32" s="538"/>
      <c r="F32" s="538"/>
      <c r="G32" s="538"/>
      <c r="H32" s="538"/>
      <c r="I32" s="423"/>
      <c r="J32" s="540">
        <v>0</v>
      </c>
      <c r="K32" s="540"/>
      <c r="L32" s="426" t="s">
        <v>441</v>
      </c>
      <c r="M32" s="540">
        <v>0</v>
      </c>
      <c r="N32" s="540"/>
      <c r="O32" s="426" t="s">
        <v>441</v>
      </c>
      <c r="P32" s="540">
        <v>0</v>
      </c>
      <c r="Q32" s="540"/>
      <c r="R32" s="540"/>
    </row>
    <row r="33" spans="1:18" ht="12.75">
      <c r="A33" s="538" t="s">
        <v>483</v>
      </c>
      <c r="B33" s="538"/>
      <c r="C33" s="538" t="s">
        <v>484</v>
      </c>
      <c r="D33" s="538"/>
      <c r="E33" s="538"/>
      <c r="F33" s="538"/>
      <c r="G33" s="538"/>
      <c r="H33" s="538"/>
      <c r="I33" s="423"/>
      <c r="J33" s="540">
        <v>0</v>
      </c>
      <c r="K33" s="540"/>
      <c r="L33" s="426" t="s">
        <v>441</v>
      </c>
      <c r="M33" s="540">
        <v>0</v>
      </c>
      <c r="N33" s="540"/>
      <c r="O33" s="426" t="s">
        <v>441</v>
      </c>
      <c r="P33" s="540">
        <v>0</v>
      </c>
      <c r="Q33" s="540"/>
      <c r="R33" s="540"/>
    </row>
    <row r="34" spans="1:18" ht="12.75">
      <c r="A34" s="538" t="s">
        <v>485</v>
      </c>
      <c r="B34" s="538"/>
      <c r="C34" s="538" t="s">
        <v>486</v>
      </c>
      <c r="D34" s="538"/>
      <c r="E34" s="538"/>
      <c r="F34" s="538"/>
      <c r="G34" s="538"/>
      <c r="H34" s="538"/>
      <c r="I34" s="423"/>
      <c r="J34" s="540">
        <v>0</v>
      </c>
      <c r="K34" s="540"/>
      <c r="L34" s="426" t="s">
        <v>441</v>
      </c>
      <c r="M34" s="540">
        <v>0</v>
      </c>
      <c r="N34" s="540"/>
      <c r="O34" s="426" t="s">
        <v>441</v>
      </c>
      <c r="P34" s="540">
        <v>0</v>
      </c>
      <c r="Q34" s="540"/>
      <c r="R34" s="540"/>
    </row>
    <row r="35" spans="1:18" ht="12.75">
      <c r="A35" s="538" t="s">
        <v>487</v>
      </c>
      <c r="B35" s="538"/>
      <c r="C35" s="538" t="s">
        <v>488</v>
      </c>
      <c r="D35" s="538"/>
      <c r="E35" s="538"/>
      <c r="F35" s="538"/>
      <c r="G35" s="538"/>
      <c r="H35" s="538"/>
      <c r="I35" s="423"/>
      <c r="J35" s="540">
        <v>0</v>
      </c>
      <c r="K35" s="540"/>
      <c r="L35" s="426" t="s">
        <v>441</v>
      </c>
      <c r="M35" s="540">
        <v>0</v>
      </c>
      <c r="N35" s="540"/>
      <c r="O35" s="426" t="s">
        <v>441</v>
      </c>
      <c r="P35" s="540">
        <v>0</v>
      </c>
      <c r="Q35" s="540"/>
      <c r="R35" s="540"/>
    </row>
    <row r="36" spans="1:18" ht="12.75">
      <c r="A36" s="538" t="s">
        <v>489</v>
      </c>
      <c r="B36" s="538"/>
      <c r="C36" s="538" t="s">
        <v>490</v>
      </c>
      <c r="D36" s="538"/>
      <c r="E36" s="538"/>
      <c r="F36" s="538"/>
      <c r="G36" s="538"/>
      <c r="H36" s="538"/>
      <c r="I36" s="423"/>
      <c r="J36" s="540">
        <v>0</v>
      </c>
      <c r="K36" s="540"/>
      <c r="L36" s="426" t="s">
        <v>441</v>
      </c>
      <c r="M36" s="540">
        <v>0</v>
      </c>
      <c r="N36" s="540"/>
      <c r="O36" s="426" t="s">
        <v>441</v>
      </c>
      <c r="P36" s="540">
        <v>0</v>
      </c>
      <c r="Q36" s="540"/>
      <c r="R36" s="540"/>
    </row>
    <row r="37" spans="1:18" ht="12.75">
      <c r="A37" s="538" t="s">
        <v>491</v>
      </c>
      <c r="B37" s="538"/>
      <c r="C37" s="538" t="s">
        <v>492</v>
      </c>
      <c r="D37" s="538"/>
      <c r="E37" s="538"/>
      <c r="F37" s="538"/>
      <c r="G37" s="538"/>
      <c r="H37" s="538"/>
      <c r="I37" s="423"/>
      <c r="J37" s="540">
        <v>695280</v>
      </c>
      <c r="K37" s="540"/>
      <c r="L37" s="426" t="s">
        <v>441</v>
      </c>
      <c r="M37" s="540">
        <v>0</v>
      </c>
      <c r="N37" s="540"/>
      <c r="O37" s="426" t="s">
        <v>441</v>
      </c>
      <c r="P37" s="540">
        <v>695280</v>
      </c>
      <c r="Q37" s="540"/>
      <c r="R37" s="540"/>
    </row>
    <row r="38" spans="1:18" ht="12.75">
      <c r="A38" s="538" t="s">
        <v>493</v>
      </c>
      <c r="B38" s="538"/>
      <c r="C38" s="538" t="s">
        <v>494</v>
      </c>
      <c r="D38" s="538"/>
      <c r="E38" s="538"/>
      <c r="F38" s="538"/>
      <c r="G38" s="538"/>
      <c r="H38" s="538"/>
      <c r="I38" s="423"/>
      <c r="J38" s="540">
        <v>0</v>
      </c>
      <c r="K38" s="540"/>
      <c r="L38" s="426" t="s">
        <v>441</v>
      </c>
      <c r="M38" s="540">
        <v>0</v>
      </c>
      <c r="N38" s="540"/>
      <c r="O38" s="426" t="s">
        <v>441</v>
      </c>
      <c r="P38" s="540">
        <v>0</v>
      </c>
      <c r="Q38" s="540"/>
      <c r="R38" s="540"/>
    </row>
    <row r="39" spans="1:18" ht="12.75">
      <c r="A39" s="538" t="s">
        <v>495</v>
      </c>
      <c r="B39" s="538"/>
      <c r="C39" s="538" t="s">
        <v>496</v>
      </c>
      <c r="D39" s="538"/>
      <c r="E39" s="538"/>
      <c r="F39" s="538"/>
      <c r="G39" s="538"/>
      <c r="H39" s="538"/>
      <c r="I39" s="423"/>
      <c r="J39" s="540">
        <v>0</v>
      </c>
      <c r="K39" s="540"/>
      <c r="L39" s="426" t="s">
        <v>441</v>
      </c>
      <c r="M39" s="540">
        <v>0</v>
      </c>
      <c r="N39" s="540"/>
      <c r="O39" s="426" t="s">
        <v>441</v>
      </c>
      <c r="P39" s="540">
        <v>0</v>
      </c>
      <c r="Q39" s="540"/>
      <c r="R39" s="540"/>
    </row>
    <row r="40" spans="1:18" ht="12.75">
      <c r="A40" s="538" t="s">
        <v>497</v>
      </c>
      <c r="B40" s="538"/>
      <c r="C40" s="538" t="s">
        <v>498</v>
      </c>
      <c r="D40" s="538"/>
      <c r="E40" s="538"/>
      <c r="F40" s="538"/>
      <c r="G40" s="538"/>
      <c r="H40" s="538"/>
      <c r="I40" s="423"/>
      <c r="J40" s="540">
        <v>297000</v>
      </c>
      <c r="K40" s="540"/>
      <c r="L40" s="426" t="s">
        <v>441</v>
      </c>
      <c r="M40" s="540">
        <v>0</v>
      </c>
      <c r="N40" s="540"/>
      <c r="O40" s="426" t="s">
        <v>441</v>
      </c>
      <c r="P40" s="540">
        <v>297000</v>
      </c>
      <c r="Q40" s="540"/>
      <c r="R40" s="540"/>
    </row>
    <row r="41" spans="1:18" ht="12.75">
      <c r="A41" s="538" t="s">
        <v>499</v>
      </c>
      <c r="B41" s="538"/>
      <c r="C41" s="538" t="s">
        <v>500</v>
      </c>
      <c r="D41" s="538"/>
      <c r="E41" s="538"/>
      <c r="F41" s="538"/>
      <c r="G41" s="538"/>
      <c r="H41" s="538"/>
      <c r="I41" s="423"/>
      <c r="J41" s="540">
        <v>0</v>
      </c>
      <c r="K41" s="540"/>
      <c r="L41" s="426" t="s">
        <v>441</v>
      </c>
      <c r="M41" s="540">
        <v>0</v>
      </c>
      <c r="N41" s="540"/>
      <c r="O41" s="426" t="s">
        <v>441</v>
      </c>
      <c r="P41" s="540">
        <v>0</v>
      </c>
      <c r="Q41" s="540"/>
      <c r="R41" s="540"/>
    </row>
    <row r="42" spans="1:18" ht="12.75">
      <c r="A42" s="538" t="s">
        <v>501</v>
      </c>
      <c r="B42" s="538"/>
      <c r="C42" s="538" t="s">
        <v>502</v>
      </c>
      <c r="D42" s="538"/>
      <c r="E42" s="538"/>
      <c r="F42" s="538"/>
      <c r="G42" s="538"/>
      <c r="H42" s="538"/>
      <c r="I42" s="423"/>
      <c r="J42" s="540">
        <v>0</v>
      </c>
      <c r="K42" s="540"/>
      <c r="L42" s="426" t="s">
        <v>441</v>
      </c>
      <c r="M42" s="540">
        <v>0</v>
      </c>
      <c r="N42" s="540"/>
      <c r="O42" s="426" t="s">
        <v>441</v>
      </c>
      <c r="P42" s="540">
        <v>0</v>
      </c>
      <c r="Q42" s="540"/>
      <c r="R42" s="540"/>
    </row>
    <row r="43" spans="1:18" ht="12.75">
      <c r="A43" s="538" t="s">
        <v>503</v>
      </c>
      <c r="B43" s="538"/>
      <c r="C43" s="538" t="s">
        <v>502</v>
      </c>
      <c r="D43" s="538"/>
      <c r="E43" s="538"/>
      <c r="F43" s="538"/>
      <c r="G43" s="538"/>
      <c r="H43" s="538"/>
      <c r="I43" s="423"/>
      <c r="J43" s="540">
        <v>0</v>
      </c>
      <c r="K43" s="540"/>
      <c r="L43" s="426" t="s">
        <v>441</v>
      </c>
      <c r="M43" s="540">
        <v>0</v>
      </c>
      <c r="N43" s="540"/>
      <c r="O43" s="426" t="s">
        <v>441</v>
      </c>
      <c r="P43" s="540">
        <v>0</v>
      </c>
      <c r="Q43" s="540"/>
      <c r="R43" s="540"/>
    </row>
    <row r="44" spans="1:18" ht="12.75">
      <c r="A44" s="538" t="s">
        <v>504</v>
      </c>
      <c r="B44" s="538"/>
      <c r="C44" s="538" t="s">
        <v>505</v>
      </c>
      <c r="D44" s="538"/>
      <c r="E44" s="538"/>
      <c r="F44" s="538"/>
      <c r="G44" s="538"/>
      <c r="H44" s="538"/>
      <c r="I44" s="423"/>
      <c r="J44" s="540">
        <v>0</v>
      </c>
      <c r="K44" s="540"/>
      <c r="L44" s="426" t="s">
        <v>441</v>
      </c>
      <c r="M44" s="540">
        <v>0</v>
      </c>
      <c r="N44" s="540"/>
      <c r="O44" s="426" t="s">
        <v>441</v>
      </c>
      <c r="P44" s="540">
        <v>0</v>
      </c>
      <c r="Q44" s="540"/>
      <c r="R44" s="540"/>
    </row>
    <row r="45" spans="1:18" ht="12.75">
      <c r="A45" s="538" t="s">
        <v>506</v>
      </c>
      <c r="B45" s="538"/>
      <c r="C45" s="538" t="s">
        <v>507</v>
      </c>
      <c r="D45" s="538"/>
      <c r="E45" s="538"/>
      <c r="F45" s="538"/>
      <c r="G45" s="538"/>
      <c r="H45" s="538"/>
      <c r="I45" s="423"/>
      <c r="J45" s="540">
        <v>0</v>
      </c>
      <c r="K45" s="540"/>
      <c r="L45" s="426" t="s">
        <v>441</v>
      </c>
      <c r="M45" s="540">
        <v>0</v>
      </c>
      <c r="N45" s="540"/>
      <c r="O45" s="426" t="s">
        <v>441</v>
      </c>
      <c r="P45" s="540">
        <v>0</v>
      </c>
      <c r="Q45" s="540"/>
      <c r="R45" s="540"/>
    </row>
    <row r="46" spans="1:18" ht="12.75">
      <c r="A46" s="538" t="s">
        <v>508</v>
      </c>
      <c r="B46" s="538"/>
      <c r="C46" s="538" t="s">
        <v>509</v>
      </c>
      <c r="D46" s="538"/>
      <c r="E46" s="538"/>
      <c r="F46" s="538"/>
      <c r="G46" s="538"/>
      <c r="H46" s="538"/>
      <c r="I46" s="423"/>
      <c r="J46" s="540">
        <v>96518.25</v>
      </c>
      <c r="K46" s="540"/>
      <c r="L46" s="426" t="s">
        <v>441</v>
      </c>
      <c r="M46" s="540">
        <v>0</v>
      </c>
      <c r="N46" s="540"/>
      <c r="O46" s="426" t="s">
        <v>441</v>
      </c>
      <c r="P46" s="540">
        <v>96518.25</v>
      </c>
      <c r="Q46" s="540"/>
      <c r="R46" s="540"/>
    </row>
    <row r="47" spans="1:18" ht="12.75">
      <c r="A47" s="538" t="s">
        <v>510</v>
      </c>
      <c r="B47" s="538"/>
      <c r="C47" s="538" t="s">
        <v>511</v>
      </c>
      <c r="D47" s="538"/>
      <c r="E47" s="538"/>
      <c r="F47" s="538"/>
      <c r="G47" s="538"/>
      <c r="H47" s="538"/>
      <c r="I47" s="423"/>
      <c r="J47" s="540">
        <v>79196.12</v>
      </c>
      <c r="K47" s="540"/>
      <c r="L47" s="426" t="s">
        <v>441</v>
      </c>
      <c r="M47" s="540">
        <v>0</v>
      </c>
      <c r="N47" s="540"/>
      <c r="O47" s="426" t="s">
        <v>441</v>
      </c>
      <c r="P47" s="540">
        <v>79196.12</v>
      </c>
      <c r="Q47" s="540"/>
      <c r="R47" s="540"/>
    </row>
    <row r="48" spans="1:18" ht="12.75">
      <c r="A48" s="538" t="s">
        <v>512</v>
      </c>
      <c r="B48" s="538"/>
      <c r="C48" s="538" t="s">
        <v>513</v>
      </c>
      <c r="D48" s="538"/>
      <c r="E48" s="538"/>
      <c r="F48" s="538"/>
      <c r="G48" s="538"/>
      <c r="H48" s="538"/>
      <c r="I48" s="423"/>
      <c r="J48" s="540">
        <v>0</v>
      </c>
      <c r="K48" s="540"/>
      <c r="L48" s="426" t="s">
        <v>441</v>
      </c>
      <c r="M48" s="540">
        <v>0</v>
      </c>
      <c r="N48" s="540"/>
      <c r="O48" s="426" t="s">
        <v>441</v>
      </c>
      <c r="P48" s="540">
        <v>0</v>
      </c>
      <c r="Q48" s="540"/>
      <c r="R48" s="540"/>
    </row>
    <row r="49" spans="1:18" ht="12.75">
      <c r="A49" s="538" t="s">
        <v>514</v>
      </c>
      <c r="B49" s="538"/>
      <c r="C49" s="538" t="s">
        <v>515</v>
      </c>
      <c r="D49" s="538"/>
      <c r="E49" s="538"/>
      <c r="F49" s="538"/>
      <c r="G49" s="538"/>
      <c r="H49" s="538"/>
      <c r="I49" s="423"/>
      <c r="J49" s="540">
        <v>0</v>
      </c>
      <c r="K49" s="540"/>
      <c r="L49" s="426" t="s">
        <v>441</v>
      </c>
      <c r="M49" s="540">
        <v>0</v>
      </c>
      <c r="N49" s="540"/>
      <c r="O49" s="426" t="s">
        <v>441</v>
      </c>
      <c r="P49" s="540">
        <v>0</v>
      </c>
      <c r="Q49" s="540"/>
      <c r="R49" s="540"/>
    </row>
    <row r="50" spans="1:18" ht="12.75">
      <c r="A50" s="538" t="s">
        <v>516</v>
      </c>
      <c r="B50" s="538"/>
      <c r="C50" s="538" t="s">
        <v>448</v>
      </c>
      <c r="D50" s="538"/>
      <c r="E50" s="538"/>
      <c r="F50" s="538"/>
      <c r="G50" s="538"/>
      <c r="H50" s="538"/>
      <c r="I50" s="423"/>
      <c r="J50" s="540">
        <v>0</v>
      </c>
      <c r="K50" s="540"/>
      <c r="L50" s="426" t="s">
        <v>441</v>
      </c>
      <c r="M50" s="540">
        <v>0</v>
      </c>
      <c r="N50" s="540"/>
      <c r="O50" s="426" t="s">
        <v>441</v>
      </c>
      <c r="P50" s="540">
        <v>0</v>
      </c>
      <c r="Q50" s="540"/>
      <c r="R50" s="540"/>
    </row>
    <row r="51" spans="1:18" ht="12.75">
      <c r="A51" s="538" t="s">
        <v>517</v>
      </c>
      <c r="B51" s="538"/>
      <c r="C51" s="538" t="s">
        <v>448</v>
      </c>
      <c r="D51" s="538"/>
      <c r="E51" s="538"/>
      <c r="F51" s="538"/>
      <c r="G51" s="538"/>
      <c r="H51" s="538"/>
      <c r="I51" s="423"/>
      <c r="J51" s="540">
        <v>0</v>
      </c>
      <c r="K51" s="540"/>
      <c r="L51" s="426" t="s">
        <v>441</v>
      </c>
      <c r="M51" s="540">
        <v>0</v>
      </c>
      <c r="N51" s="540"/>
      <c r="O51" s="426" t="s">
        <v>441</v>
      </c>
      <c r="P51" s="540">
        <v>0</v>
      </c>
      <c r="Q51" s="540"/>
      <c r="R51" s="540"/>
    </row>
    <row r="52" spans="1:18" ht="12.75">
      <c r="A52" s="538" t="s">
        <v>518</v>
      </c>
      <c r="B52" s="538"/>
      <c r="C52" s="538" t="s">
        <v>448</v>
      </c>
      <c r="D52" s="538"/>
      <c r="E52" s="538"/>
      <c r="F52" s="538"/>
      <c r="G52" s="538"/>
      <c r="H52" s="538"/>
      <c r="I52" s="423"/>
      <c r="J52" s="540">
        <v>1.3969838619232178E-09</v>
      </c>
      <c r="K52" s="540"/>
      <c r="L52" s="426" t="s">
        <v>441</v>
      </c>
      <c r="M52" s="540">
        <v>0</v>
      </c>
      <c r="N52" s="540"/>
      <c r="O52" s="426" t="s">
        <v>441</v>
      </c>
      <c r="P52" s="540">
        <v>1.3969838619232178E-09</v>
      </c>
      <c r="Q52" s="540"/>
      <c r="R52" s="540"/>
    </row>
    <row r="53" spans="1:18" ht="12.75">
      <c r="A53" s="538" t="s">
        <v>519</v>
      </c>
      <c r="B53" s="538"/>
      <c r="C53" s="538" t="s">
        <v>448</v>
      </c>
      <c r="D53" s="538"/>
      <c r="E53" s="538"/>
      <c r="F53" s="538"/>
      <c r="G53" s="538"/>
      <c r="H53" s="538"/>
      <c r="I53" s="423"/>
      <c r="J53" s="540">
        <v>0</v>
      </c>
      <c r="K53" s="540"/>
      <c r="L53" s="426" t="s">
        <v>441</v>
      </c>
      <c r="M53" s="540">
        <v>0</v>
      </c>
      <c r="N53" s="540"/>
      <c r="O53" s="426" t="s">
        <v>441</v>
      </c>
      <c r="P53" s="540">
        <v>0</v>
      </c>
      <c r="Q53" s="540"/>
      <c r="R53" s="540"/>
    </row>
    <row r="54" spans="1:18" ht="12.75">
      <c r="A54" s="538" t="s">
        <v>520</v>
      </c>
      <c r="B54" s="538"/>
      <c r="C54" s="538" t="s">
        <v>448</v>
      </c>
      <c r="D54" s="538"/>
      <c r="E54" s="538"/>
      <c r="F54" s="538"/>
      <c r="G54" s="538"/>
      <c r="H54" s="538"/>
      <c r="I54" s="423"/>
      <c r="J54" s="540">
        <v>0</v>
      </c>
      <c r="K54" s="540"/>
      <c r="L54" s="426" t="s">
        <v>441</v>
      </c>
      <c r="M54" s="540">
        <v>0</v>
      </c>
      <c r="N54" s="540"/>
      <c r="O54" s="426" t="s">
        <v>441</v>
      </c>
      <c r="P54" s="540">
        <v>0</v>
      </c>
      <c r="Q54" s="540"/>
      <c r="R54" s="540"/>
    </row>
    <row r="55" spans="1:18" ht="12.75">
      <c r="A55" s="538" t="s">
        <v>521</v>
      </c>
      <c r="B55" s="538"/>
      <c r="C55" s="538" t="s">
        <v>522</v>
      </c>
      <c r="D55" s="538"/>
      <c r="E55" s="538"/>
      <c r="F55" s="538"/>
      <c r="G55" s="538"/>
      <c r="H55" s="538"/>
      <c r="I55" s="423"/>
      <c r="J55" s="540">
        <v>0</v>
      </c>
      <c r="K55" s="540"/>
      <c r="L55" s="426" t="s">
        <v>441</v>
      </c>
      <c r="M55" s="540">
        <v>0</v>
      </c>
      <c r="N55" s="540"/>
      <c r="O55" s="426" t="s">
        <v>441</v>
      </c>
      <c r="P55" s="540">
        <v>0</v>
      </c>
      <c r="Q55" s="540"/>
      <c r="R55" s="540"/>
    </row>
    <row r="56" spans="1:18" ht="12.75">
      <c r="A56" s="538" t="s">
        <v>523</v>
      </c>
      <c r="B56" s="538"/>
      <c r="C56" s="538" t="s">
        <v>524</v>
      </c>
      <c r="D56" s="538"/>
      <c r="E56" s="538"/>
      <c r="F56" s="538"/>
      <c r="G56" s="538"/>
      <c r="H56" s="538"/>
      <c r="I56" s="423"/>
      <c r="J56" s="540">
        <v>19308474</v>
      </c>
      <c r="K56" s="540"/>
      <c r="L56" s="426" t="s">
        <v>441</v>
      </c>
      <c r="M56" s="540">
        <v>0</v>
      </c>
      <c r="N56" s="540"/>
      <c r="O56" s="426" t="s">
        <v>441</v>
      </c>
      <c r="P56" s="540">
        <v>19308474</v>
      </c>
      <c r="Q56" s="540"/>
      <c r="R56" s="540"/>
    </row>
    <row r="57" spans="1:18" ht="12.75">
      <c r="A57" s="538" t="s">
        <v>525</v>
      </c>
      <c r="B57" s="538"/>
      <c r="C57" s="538" t="s">
        <v>526</v>
      </c>
      <c r="D57" s="538"/>
      <c r="E57" s="538"/>
      <c r="F57" s="538"/>
      <c r="G57" s="538"/>
      <c r="H57" s="538"/>
      <c r="I57" s="423"/>
      <c r="J57" s="540">
        <v>44469877.830000065</v>
      </c>
      <c r="K57" s="540"/>
      <c r="L57" s="426" t="s">
        <v>441</v>
      </c>
      <c r="M57" s="540">
        <v>0</v>
      </c>
      <c r="N57" s="540"/>
      <c r="O57" s="426" t="s">
        <v>441</v>
      </c>
      <c r="P57" s="540">
        <v>44469877.830000065</v>
      </c>
      <c r="Q57" s="540"/>
      <c r="R57" s="540"/>
    </row>
    <row r="58" spans="1:18" ht="12.75">
      <c r="A58" s="538" t="s">
        <v>527</v>
      </c>
      <c r="B58" s="538"/>
      <c r="C58" s="538" t="s">
        <v>528</v>
      </c>
      <c r="D58" s="538"/>
      <c r="E58" s="538"/>
      <c r="F58" s="538"/>
      <c r="G58" s="538"/>
      <c r="H58" s="538"/>
      <c r="I58" s="423"/>
      <c r="J58" s="540">
        <v>0</v>
      </c>
      <c r="K58" s="540"/>
      <c r="L58" s="426" t="s">
        <v>441</v>
      </c>
      <c r="M58" s="540">
        <v>0</v>
      </c>
      <c r="N58" s="540"/>
      <c r="O58" s="426" t="s">
        <v>441</v>
      </c>
      <c r="P58" s="540">
        <v>0</v>
      </c>
      <c r="Q58" s="540"/>
      <c r="R58" s="540"/>
    </row>
    <row r="59" spans="1:18" ht="12.75">
      <c r="A59" s="538" t="s">
        <v>529</v>
      </c>
      <c r="B59" s="538"/>
      <c r="C59" s="538" t="s">
        <v>530</v>
      </c>
      <c r="D59" s="538"/>
      <c r="E59" s="538"/>
      <c r="F59" s="538"/>
      <c r="G59" s="538"/>
      <c r="H59" s="538"/>
      <c r="I59" s="423"/>
      <c r="J59" s="540">
        <v>6000</v>
      </c>
      <c r="K59" s="540"/>
      <c r="L59" s="426" t="s">
        <v>441</v>
      </c>
      <c r="M59" s="540">
        <v>0</v>
      </c>
      <c r="N59" s="540"/>
      <c r="O59" s="426" t="s">
        <v>441</v>
      </c>
      <c r="P59" s="540">
        <v>6000</v>
      </c>
      <c r="Q59" s="540"/>
      <c r="R59" s="540"/>
    </row>
    <row r="60" spans="1:18" ht="12.75">
      <c r="A60" s="538" t="s">
        <v>531</v>
      </c>
      <c r="B60" s="538"/>
      <c r="C60" s="538" t="s">
        <v>532</v>
      </c>
      <c r="D60" s="538"/>
      <c r="E60" s="538"/>
      <c r="F60" s="538"/>
      <c r="G60" s="538"/>
      <c r="H60" s="538"/>
      <c r="I60" s="423"/>
      <c r="J60" s="540">
        <v>421396</v>
      </c>
      <c r="K60" s="540"/>
      <c r="L60" s="426" t="s">
        <v>441</v>
      </c>
      <c r="M60" s="540">
        <v>0</v>
      </c>
      <c r="N60" s="540"/>
      <c r="O60" s="426" t="s">
        <v>441</v>
      </c>
      <c r="P60" s="540">
        <v>421396</v>
      </c>
      <c r="Q60" s="540"/>
      <c r="R60" s="540"/>
    </row>
    <row r="61" spans="1:18" ht="12.75">
      <c r="A61" s="538" t="s">
        <v>533</v>
      </c>
      <c r="B61" s="538"/>
      <c r="C61" s="538" t="s">
        <v>534</v>
      </c>
      <c r="D61" s="538"/>
      <c r="E61" s="538"/>
      <c r="F61" s="538"/>
      <c r="G61" s="538"/>
      <c r="H61" s="538"/>
      <c r="I61" s="423"/>
      <c r="J61" s="540">
        <v>765450</v>
      </c>
      <c r="K61" s="540"/>
      <c r="L61" s="426" t="s">
        <v>441</v>
      </c>
      <c r="M61" s="540">
        <v>0</v>
      </c>
      <c r="N61" s="540"/>
      <c r="O61" s="426" t="s">
        <v>441</v>
      </c>
      <c r="P61" s="540">
        <v>765450</v>
      </c>
      <c r="Q61" s="540"/>
      <c r="R61" s="540"/>
    </row>
    <row r="62" spans="1:18" ht="12.75">
      <c r="A62" s="538" t="s">
        <v>535</v>
      </c>
      <c r="B62" s="538"/>
      <c r="C62" s="538" t="s">
        <v>536</v>
      </c>
      <c r="D62" s="538"/>
      <c r="E62" s="538"/>
      <c r="F62" s="538"/>
      <c r="G62" s="538"/>
      <c r="H62" s="538"/>
      <c r="I62" s="423"/>
      <c r="J62" s="540">
        <v>1199567</v>
      </c>
      <c r="K62" s="540"/>
      <c r="L62" s="426" t="s">
        <v>441</v>
      </c>
      <c r="M62" s="540">
        <v>0</v>
      </c>
      <c r="N62" s="540"/>
      <c r="O62" s="426" t="s">
        <v>441</v>
      </c>
      <c r="P62" s="540">
        <v>1199567</v>
      </c>
      <c r="Q62" s="540"/>
      <c r="R62" s="540"/>
    </row>
    <row r="63" spans="1:18" ht="12.75">
      <c r="A63" s="538" t="s">
        <v>537</v>
      </c>
      <c r="B63" s="538"/>
      <c r="C63" s="538" t="s">
        <v>538</v>
      </c>
      <c r="D63" s="538"/>
      <c r="E63" s="538"/>
      <c r="F63" s="538"/>
      <c r="G63" s="538"/>
      <c r="H63" s="538"/>
      <c r="I63" s="423"/>
      <c r="J63" s="540">
        <v>0</v>
      </c>
      <c r="K63" s="540"/>
      <c r="L63" s="426" t="s">
        <v>441</v>
      </c>
      <c r="M63" s="540">
        <v>0</v>
      </c>
      <c r="N63" s="540"/>
      <c r="O63" s="426" t="s">
        <v>441</v>
      </c>
      <c r="P63" s="540">
        <v>0</v>
      </c>
      <c r="Q63" s="540"/>
      <c r="R63" s="540"/>
    </row>
    <row r="64" spans="1:18" ht="12.75">
      <c r="A64" s="538" t="s">
        <v>539</v>
      </c>
      <c r="B64" s="538"/>
      <c r="C64" s="538" t="s">
        <v>540</v>
      </c>
      <c r="D64" s="538"/>
      <c r="E64" s="538"/>
      <c r="F64" s="538"/>
      <c r="G64" s="538"/>
      <c r="H64" s="538"/>
      <c r="I64" s="423"/>
      <c r="J64" s="540">
        <v>0</v>
      </c>
      <c r="K64" s="540"/>
      <c r="L64" s="426" t="s">
        <v>441</v>
      </c>
      <c r="M64" s="540">
        <v>0</v>
      </c>
      <c r="N64" s="540"/>
      <c r="O64" s="426" t="s">
        <v>441</v>
      </c>
      <c r="P64" s="540">
        <v>0</v>
      </c>
      <c r="Q64" s="540"/>
      <c r="R64" s="540"/>
    </row>
    <row r="65" spans="1:18" ht="12.75">
      <c r="A65" s="538" t="s">
        <v>541</v>
      </c>
      <c r="B65" s="538"/>
      <c r="C65" s="538" t="s">
        <v>542</v>
      </c>
      <c r="D65" s="538"/>
      <c r="E65" s="538"/>
      <c r="F65" s="538"/>
      <c r="G65" s="538"/>
      <c r="H65" s="538"/>
      <c r="I65" s="423"/>
      <c r="J65" s="540">
        <v>94600</v>
      </c>
      <c r="K65" s="540"/>
      <c r="L65" s="426" t="s">
        <v>441</v>
      </c>
      <c r="M65" s="540">
        <v>0</v>
      </c>
      <c r="N65" s="540"/>
      <c r="O65" s="426" t="s">
        <v>441</v>
      </c>
      <c r="P65" s="540">
        <v>94600</v>
      </c>
      <c r="Q65" s="540"/>
      <c r="R65" s="540"/>
    </row>
    <row r="66" spans="1:18" ht="12.75">
      <c r="A66" s="538" t="s">
        <v>543</v>
      </c>
      <c r="B66" s="538"/>
      <c r="C66" s="538" t="s">
        <v>544</v>
      </c>
      <c r="D66" s="538"/>
      <c r="E66" s="538"/>
      <c r="F66" s="538"/>
      <c r="G66" s="538"/>
      <c r="H66" s="538"/>
      <c r="I66" s="423"/>
      <c r="J66" s="540">
        <v>0</v>
      </c>
      <c r="K66" s="540"/>
      <c r="L66" s="426" t="s">
        <v>441</v>
      </c>
      <c r="M66" s="540">
        <v>0</v>
      </c>
      <c r="N66" s="540"/>
      <c r="O66" s="426" t="s">
        <v>441</v>
      </c>
      <c r="P66" s="540">
        <v>0</v>
      </c>
      <c r="Q66" s="540"/>
      <c r="R66" s="540"/>
    </row>
    <row r="67" spans="1:18" ht="12.75">
      <c r="A67" s="538" t="s">
        <v>545</v>
      </c>
      <c r="B67" s="538"/>
      <c r="C67" s="538" t="s">
        <v>546</v>
      </c>
      <c r="D67" s="538"/>
      <c r="E67" s="538"/>
      <c r="F67" s="538"/>
      <c r="G67" s="538"/>
      <c r="H67" s="538"/>
      <c r="I67" s="423"/>
      <c r="J67" s="540">
        <v>0</v>
      </c>
      <c r="K67" s="540"/>
      <c r="L67" s="426" t="s">
        <v>441</v>
      </c>
      <c r="M67" s="540">
        <v>0</v>
      </c>
      <c r="N67" s="540"/>
      <c r="O67" s="426" t="s">
        <v>441</v>
      </c>
      <c r="P67" s="540">
        <v>0</v>
      </c>
      <c r="Q67" s="540"/>
      <c r="R67" s="540"/>
    </row>
    <row r="68" spans="1:18" ht="12.75">
      <c r="A68" s="423"/>
      <c r="B68" s="423"/>
      <c r="C68" s="423"/>
      <c r="D68" s="423"/>
      <c r="E68" s="423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</row>
    <row r="69" spans="1:18" ht="12.75">
      <c r="A69" s="423"/>
      <c r="B69" s="423"/>
      <c r="C69" s="423"/>
      <c r="D69" s="423"/>
      <c r="E69" s="423"/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423"/>
      <c r="R69" s="423"/>
    </row>
    <row r="70" spans="1:18" ht="12.75">
      <c r="A70" s="423"/>
      <c r="B70" s="423"/>
      <c r="C70" s="423"/>
      <c r="D70" s="423"/>
      <c r="E70" s="423"/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</row>
    <row r="71" spans="1:18" ht="18">
      <c r="A71" s="533"/>
      <c r="B71" s="533"/>
      <c r="C71" s="533"/>
      <c r="D71" s="533"/>
      <c r="E71" s="533"/>
      <c r="F71" s="533"/>
      <c r="G71" s="533"/>
      <c r="H71" s="533"/>
      <c r="I71" s="533"/>
      <c r="J71" s="533"/>
      <c r="K71" s="533"/>
      <c r="L71" s="533"/>
      <c r="M71" s="533"/>
      <c r="N71" s="533"/>
      <c r="O71" s="533"/>
      <c r="P71" s="533"/>
      <c r="Q71" s="533"/>
      <c r="R71" s="533"/>
    </row>
    <row r="72" spans="1:18" ht="15.75">
      <c r="A72" s="534"/>
      <c r="B72" s="534"/>
      <c r="C72" s="534"/>
      <c r="D72" s="534"/>
      <c r="E72" s="534"/>
      <c r="F72" s="534"/>
      <c r="G72" s="534"/>
      <c r="H72" s="534"/>
      <c r="I72" s="534"/>
      <c r="J72" s="534"/>
      <c r="K72" s="534"/>
      <c r="L72" s="534"/>
      <c r="M72" s="534"/>
      <c r="N72" s="534"/>
      <c r="O72" s="534"/>
      <c r="P72" s="534"/>
      <c r="Q72" s="534"/>
      <c r="R72" s="534"/>
    </row>
    <row r="73" spans="1:18" ht="12.75">
      <c r="A73" s="423"/>
      <c r="B73" s="423"/>
      <c r="C73" s="423"/>
      <c r="D73" s="423"/>
      <c r="E73" s="423"/>
      <c r="F73" s="423"/>
      <c r="G73" s="423"/>
      <c r="H73" s="423"/>
      <c r="I73" s="423"/>
      <c r="J73" s="423"/>
      <c r="K73" s="423"/>
      <c r="L73" s="423"/>
      <c r="M73" s="423"/>
      <c r="N73" s="423"/>
      <c r="O73" s="423"/>
      <c r="P73" s="423"/>
      <c r="Q73" s="423"/>
      <c r="R73" s="423"/>
    </row>
    <row r="74" spans="1:18" ht="12.75">
      <c r="A74" s="423"/>
      <c r="B74" s="423"/>
      <c r="C74" s="423"/>
      <c r="D74" s="423"/>
      <c r="E74" s="423"/>
      <c r="F74" s="423"/>
      <c r="G74" s="423"/>
      <c r="H74" s="423"/>
      <c r="I74" s="423"/>
      <c r="J74" s="423"/>
      <c r="K74" s="423"/>
      <c r="L74" s="423"/>
      <c r="M74" s="423"/>
      <c r="N74" s="423"/>
      <c r="O74" s="423"/>
      <c r="P74" s="423"/>
      <c r="Q74" s="423"/>
      <c r="R74" s="423"/>
    </row>
    <row r="75" spans="1:18" ht="12.75">
      <c r="A75" s="424"/>
      <c r="B75" s="425"/>
      <c r="C75" s="535"/>
      <c r="D75" s="535"/>
      <c r="E75" s="535"/>
      <c r="F75" s="423"/>
      <c r="G75" s="423"/>
      <c r="H75" s="423"/>
      <c r="I75" s="423"/>
      <c r="J75" s="423"/>
      <c r="K75" s="423"/>
      <c r="L75" s="423"/>
      <c r="M75" s="423"/>
      <c r="N75" s="423"/>
      <c r="O75" s="423"/>
      <c r="P75" s="424"/>
      <c r="Q75" s="424"/>
      <c r="R75" s="424"/>
    </row>
    <row r="76" spans="1:18" ht="12.75">
      <c r="A76" s="423"/>
      <c r="B76" s="423"/>
      <c r="C76" s="423"/>
      <c r="D76" s="423"/>
      <c r="E76" s="423"/>
      <c r="F76" s="423"/>
      <c r="G76" s="423"/>
      <c r="H76" s="423"/>
      <c r="I76" s="423"/>
      <c r="J76" s="423"/>
      <c r="K76" s="423"/>
      <c r="L76" s="423"/>
      <c r="M76" s="423"/>
      <c r="N76" s="423"/>
      <c r="O76" s="423"/>
      <c r="P76" s="423"/>
      <c r="Q76" s="423"/>
      <c r="R76" s="423"/>
    </row>
    <row r="77" spans="1:18" ht="12.75">
      <c r="A77" s="423"/>
      <c r="B77" s="423"/>
      <c r="C77" s="423"/>
      <c r="D77" s="423"/>
      <c r="E77" s="423"/>
      <c r="F77" s="423"/>
      <c r="G77" s="423"/>
      <c r="H77" s="423"/>
      <c r="I77" s="423"/>
      <c r="J77" s="536"/>
      <c r="K77" s="536"/>
      <c r="L77" s="536"/>
      <c r="M77" s="536"/>
      <c r="N77" s="536"/>
      <c r="O77" s="423"/>
      <c r="P77" s="537"/>
      <c r="Q77" s="537"/>
      <c r="R77" s="537"/>
    </row>
    <row r="78" spans="1:18" ht="12.75">
      <c r="A78" s="538"/>
      <c r="B78" s="538"/>
      <c r="C78" s="538"/>
      <c r="D78" s="538"/>
      <c r="E78" s="538"/>
      <c r="F78" s="538"/>
      <c r="G78" s="538"/>
      <c r="H78" s="538"/>
      <c r="I78" s="423"/>
      <c r="J78" s="537"/>
      <c r="K78" s="537"/>
      <c r="L78" s="537"/>
      <c r="M78" s="537"/>
      <c r="N78" s="537"/>
      <c r="O78" s="537"/>
      <c r="P78" s="537"/>
      <c r="Q78" s="537"/>
      <c r="R78" s="537"/>
    </row>
    <row r="79" spans="1:18" ht="12.75">
      <c r="A79" s="538" t="s">
        <v>547</v>
      </c>
      <c r="B79" s="538"/>
      <c r="C79" s="538" t="s">
        <v>548</v>
      </c>
      <c r="D79" s="538"/>
      <c r="E79" s="538"/>
      <c r="F79" s="538"/>
      <c r="G79" s="538"/>
      <c r="H79" s="538"/>
      <c r="I79" s="423"/>
      <c r="J79" s="540">
        <v>0</v>
      </c>
      <c r="K79" s="540"/>
      <c r="L79" s="426" t="s">
        <v>441</v>
      </c>
      <c r="M79" s="540">
        <v>0</v>
      </c>
      <c r="N79" s="540"/>
      <c r="O79" s="426" t="s">
        <v>441</v>
      </c>
      <c r="P79" s="540">
        <v>0</v>
      </c>
      <c r="Q79" s="540"/>
      <c r="R79" s="540"/>
    </row>
    <row r="80" spans="1:18" ht="12.75">
      <c r="A80" s="538" t="s">
        <v>549</v>
      </c>
      <c r="B80" s="538"/>
      <c r="C80" s="538" t="s">
        <v>550</v>
      </c>
      <c r="D80" s="538"/>
      <c r="E80" s="538"/>
      <c r="F80" s="538"/>
      <c r="G80" s="538"/>
      <c r="H80" s="538"/>
      <c r="I80" s="423"/>
      <c r="J80" s="540">
        <v>0</v>
      </c>
      <c r="K80" s="540"/>
      <c r="L80" s="426" t="s">
        <v>441</v>
      </c>
      <c r="M80" s="540">
        <v>0</v>
      </c>
      <c r="N80" s="540"/>
      <c r="O80" s="426" t="s">
        <v>441</v>
      </c>
      <c r="P80" s="540">
        <v>0</v>
      </c>
      <c r="Q80" s="540"/>
      <c r="R80" s="540"/>
    </row>
    <row r="81" spans="1:18" ht="12.75">
      <c r="A81" s="538" t="s">
        <v>551</v>
      </c>
      <c r="B81" s="538"/>
      <c r="C81" s="538" t="s">
        <v>552</v>
      </c>
      <c r="D81" s="538"/>
      <c r="E81" s="538"/>
      <c r="F81" s="538"/>
      <c r="G81" s="538"/>
      <c r="H81" s="538"/>
      <c r="I81" s="423"/>
      <c r="J81" s="540">
        <v>0</v>
      </c>
      <c r="K81" s="540"/>
      <c r="L81" s="426" t="s">
        <v>441</v>
      </c>
      <c r="M81" s="540">
        <v>0</v>
      </c>
      <c r="N81" s="540"/>
      <c r="O81" s="426" t="s">
        <v>441</v>
      </c>
      <c r="P81" s="540">
        <v>0</v>
      </c>
      <c r="Q81" s="540"/>
      <c r="R81" s="540"/>
    </row>
    <row r="82" spans="1:18" ht="12.75">
      <c r="A82" s="538" t="s">
        <v>553</v>
      </c>
      <c r="B82" s="538"/>
      <c r="C82" s="538" t="s">
        <v>554</v>
      </c>
      <c r="D82" s="538"/>
      <c r="E82" s="538"/>
      <c r="F82" s="538"/>
      <c r="G82" s="538"/>
      <c r="H82" s="538"/>
      <c r="I82" s="423"/>
      <c r="J82" s="540">
        <v>0</v>
      </c>
      <c r="K82" s="540"/>
      <c r="L82" s="426" t="s">
        <v>441</v>
      </c>
      <c r="M82" s="540">
        <v>0</v>
      </c>
      <c r="N82" s="540"/>
      <c r="O82" s="426" t="s">
        <v>441</v>
      </c>
      <c r="P82" s="540">
        <v>0</v>
      </c>
      <c r="Q82" s="540"/>
      <c r="R82" s="540"/>
    </row>
    <row r="83" spans="1:18" ht="12.75">
      <c r="A83" s="538" t="s">
        <v>555</v>
      </c>
      <c r="B83" s="538"/>
      <c r="C83" s="538" t="s">
        <v>556</v>
      </c>
      <c r="D83" s="538"/>
      <c r="E83" s="538"/>
      <c r="F83" s="538"/>
      <c r="G83" s="538"/>
      <c r="H83" s="538"/>
      <c r="I83" s="423"/>
      <c r="J83" s="540">
        <v>0</v>
      </c>
      <c r="K83" s="540"/>
      <c r="L83" s="426" t="s">
        <v>441</v>
      </c>
      <c r="M83" s="540">
        <v>0</v>
      </c>
      <c r="N83" s="540"/>
      <c r="O83" s="426" t="s">
        <v>441</v>
      </c>
      <c r="P83" s="540">
        <v>0</v>
      </c>
      <c r="Q83" s="540"/>
      <c r="R83" s="540"/>
    </row>
    <row r="84" spans="1:18" ht="12.75">
      <c r="A84" s="538" t="s">
        <v>557</v>
      </c>
      <c r="B84" s="538"/>
      <c r="C84" s="538" t="s">
        <v>558</v>
      </c>
      <c r="D84" s="538"/>
      <c r="E84" s="538"/>
      <c r="F84" s="538"/>
      <c r="G84" s="538"/>
      <c r="H84" s="538"/>
      <c r="I84" s="423"/>
      <c r="J84" s="540">
        <v>0</v>
      </c>
      <c r="K84" s="540"/>
      <c r="L84" s="426" t="s">
        <v>441</v>
      </c>
      <c r="M84" s="540">
        <v>0</v>
      </c>
      <c r="N84" s="540"/>
      <c r="O84" s="426" t="s">
        <v>441</v>
      </c>
      <c r="P84" s="540">
        <v>0</v>
      </c>
      <c r="Q84" s="540"/>
      <c r="R84" s="540"/>
    </row>
    <row r="85" spans="1:18" ht="12.75">
      <c r="A85" s="538" t="s">
        <v>559</v>
      </c>
      <c r="B85" s="538"/>
      <c r="C85" s="538" t="s">
        <v>560</v>
      </c>
      <c r="D85" s="538"/>
      <c r="E85" s="538"/>
      <c r="F85" s="538"/>
      <c r="G85" s="538"/>
      <c r="H85" s="538"/>
      <c r="I85" s="423"/>
      <c r="J85" s="540">
        <v>0</v>
      </c>
      <c r="K85" s="540"/>
      <c r="L85" s="426" t="s">
        <v>441</v>
      </c>
      <c r="M85" s="540">
        <v>0</v>
      </c>
      <c r="N85" s="540"/>
      <c r="O85" s="426" t="s">
        <v>441</v>
      </c>
      <c r="P85" s="540">
        <v>0</v>
      </c>
      <c r="Q85" s="540"/>
      <c r="R85" s="540"/>
    </row>
    <row r="86" spans="1:18" ht="12.75">
      <c r="A86" s="538" t="s">
        <v>561</v>
      </c>
      <c r="B86" s="538"/>
      <c r="C86" s="538" t="s">
        <v>562</v>
      </c>
      <c r="D86" s="538"/>
      <c r="E86" s="538"/>
      <c r="F86" s="538"/>
      <c r="G86" s="538"/>
      <c r="H86" s="538"/>
      <c r="I86" s="423"/>
      <c r="J86" s="540">
        <v>0</v>
      </c>
      <c r="K86" s="540"/>
      <c r="L86" s="426" t="s">
        <v>441</v>
      </c>
      <c r="M86" s="540">
        <v>0</v>
      </c>
      <c r="N86" s="540"/>
      <c r="O86" s="426" t="s">
        <v>441</v>
      </c>
      <c r="P86" s="540">
        <v>0</v>
      </c>
      <c r="Q86" s="540"/>
      <c r="R86" s="540"/>
    </row>
    <row r="87" spans="1:18" ht="12.75">
      <c r="A87" s="538" t="s">
        <v>563</v>
      </c>
      <c r="B87" s="538"/>
      <c r="C87" s="538" t="s">
        <v>564</v>
      </c>
      <c r="D87" s="538"/>
      <c r="E87" s="538"/>
      <c r="F87" s="538"/>
      <c r="G87" s="538"/>
      <c r="H87" s="538"/>
      <c r="I87" s="423"/>
      <c r="J87" s="540">
        <v>0</v>
      </c>
      <c r="K87" s="540"/>
      <c r="L87" s="426" t="s">
        <v>441</v>
      </c>
      <c r="M87" s="540">
        <v>0</v>
      </c>
      <c r="N87" s="540"/>
      <c r="O87" s="426" t="s">
        <v>441</v>
      </c>
      <c r="P87" s="540">
        <v>0</v>
      </c>
      <c r="Q87" s="540"/>
      <c r="R87" s="540"/>
    </row>
    <row r="88" spans="1:18" ht="12.75">
      <c r="A88" s="538" t="s">
        <v>565</v>
      </c>
      <c r="B88" s="538"/>
      <c r="C88" s="538" t="s">
        <v>566</v>
      </c>
      <c r="D88" s="538"/>
      <c r="E88" s="538"/>
      <c r="F88" s="538"/>
      <c r="G88" s="538"/>
      <c r="H88" s="538"/>
      <c r="I88" s="423"/>
      <c r="J88" s="540">
        <v>0</v>
      </c>
      <c r="K88" s="540"/>
      <c r="L88" s="426" t="s">
        <v>441</v>
      </c>
      <c r="M88" s="540">
        <v>0</v>
      </c>
      <c r="N88" s="540"/>
      <c r="O88" s="426" t="s">
        <v>441</v>
      </c>
      <c r="P88" s="540">
        <v>0</v>
      </c>
      <c r="Q88" s="540"/>
      <c r="R88" s="540"/>
    </row>
    <row r="89" spans="1:18" ht="12.75">
      <c r="A89" s="538" t="s">
        <v>567</v>
      </c>
      <c r="B89" s="538"/>
      <c r="C89" s="538" t="s">
        <v>568</v>
      </c>
      <c r="D89" s="538"/>
      <c r="E89" s="538"/>
      <c r="F89" s="538"/>
      <c r="G89" s="538"/>
      <c r="H89" s="538"/>
      <c r="I89" s="423"/>
      <c r="J89" s="540">
        <v>0</v>
      </c>
      <c r="K89" s="540"/>
      <c r="L89" s="426" t="s">
        <v>441</v>
      </c>
      <c r="M89" s="540">
        <v>0</v>
      </c>
      <c r="N89" s="540"/>
      <c r="O89" s="426" t="s">
        <v>441</v>
      </c>
      <c r="P89" s="540">
        <v>0</v>
      </c>
      <c r="Q89" s="540"/>
      <c r="R89" s="540"/>
    </row>
    <row r="90" spans="1:18" ht="12.75">
      <c r="A90" s="538" t="s">
        <v>569</v>
      </c>
      <c r="B90" s="538"/>
      <c r="C90" s="538" t="s">
        <v>570</v>
      </c>
      <c r="D90" s="538"/>
      <c r="E90" s="538"/>
      <c r="F90" s="538"/>
      <c r="G90" s="538"/>
      <c r="H90" s="538"/>
      <c r="I90" s="423"/>
      <c r="J90" s="540">
        <v>0</v>
      </c>
      <c r="K90" s="540"/>
      <c r="L90" s="426" t="s">
        <v>441</v>
      </c>
      <c r="M90" s="540">
        <v>0</v>
      </c>
      <c r="N90" s="540"/>
      <c r="O90" s="426" t="s">
        <v>441</v>
      </c>
      <c r="P90" s="540">
        <v>0</v>
      </c>
      <c r="Q90" s="540"/>
      <c r="R90" s="540"/>
    </row>
    <row r="91" spans="1:18" ht="12.75">
      <c r="A91" s="538" t="s">
        <v>571</v>
      </c>
      <c r="B91" s="538"/>
      <c r="C91" s="538" t="s">
        <v>572</v>
      </c>
      <c r="D91" s="538"/>
      <c r="E91" s="538"/>
      <c r="F91" s="538"/>
      <c r="G91" s="538"/>
      <c r="H91" s="538"/>
      <c r="I91" s="423"/>
      <c r="J91" s="540">
        <v>0</v>
      </c>
      <c r="K91" s="540"/>
      <c r="L91" s="426" t="s">
        <v>441</v>
      </c>
      <c r="M91" s="540">
        <v>0</v>
      </c>
      <c r="N91" s="540"/>
      <c r="O91" s="426" t="s">
        <v>441</v>
      </c>
      <c r="P91" s="540">
        <v>0</v>
      </c>
      <c r="Q91" s="540"/>
      <c r="R91" s="540"/>
    </row>
    <row r="92" spans="1:18" ht="12.75">
      <c r="A92" s="538" t="s">
        <v>573</v>
      </c>
      <c r="B92" s="538"/>
      <c r="C92" s="538" t="s">
        <v>574</v>
      </c>
      <c r="D92" s="538"/>
      <c r="E92" s="538"/>
      <c r="F92" s="538"/>
      <c r="G92" s="538"/>
      <c r="H92" s="538"/>
      <c r="I92" s="423"/>
      <c r="J92" s="540">
        <v>0</v>
      </c>
      <c r="K92" s="540"/>
      <c r="L92" s="426" t="s">
        <v>441</v>
      </c>
      <c r="M92" s="540">
        <v>0</v>
      </c>
      <c r="N92" s="540"/>
      <c r="O92" s="426" t="s">
        <v>441</v>
      </c>
      <c r="P92" s="540">
        <v>0</v>
      </c>
      <c r="Q92" s="540"/>
      <c r="R92" s="540"/>
    </row>
    <row r="93" spans="1:18" ht="12.75">
      <c r="A93" s="538" t="s">
        <v>575</v>
      </c>
      <c r="B93" s="538"/>
      <c r="C93" s="538" t="s">
        <v>576</v>
      </c>
      <c r="D93" s="538"/>
      <c r="E93" s="538"/>
      <c r="F93" s="538"/>
      <c r="G93" s="538"/>
      <c r="H93" s="538"/>
      <c r="I93" s="423"/>
      <c r="J93" s="540">
        <v>0</v>
      </c>
      <c r="K93" s="540"/>
      <c r="L93" s="426" t="s">
        <v>441</v>
      </c>
      <c r="M93" s="540">
        <v>0</v>
      </c>
      <c r="N93" s="540"/>
      <c r="O93" s="426" t="s">
        <v>441</v>
      </c>
      <c r="P93" s="540">
        <v>0</v>
      </c>
      <c r="Q93" s="540"/>
      <c r="R93" s="540"/>
    </row>
    <row r="94" spans="1:18" ht="12.75">
      <c r="A94" s="538" t="s">
        <v>577</v>
      </c>
      <c r="B94" s="538"/>
      <c r="C94" s="538" t="s">
        <v>578</v>
      </c>
      <c r="D94" s="538"/>
      <c r="E94" s="538"/>
      <c r="F94" s="538"/>
      <c r="G94" s="538"/>
      <c r="H94" s="538"/>
      <c r="I94" s="423"/>
      <c r="J94" s="540">
        <v>0</v>
      </c>
      <c r="K94" s="540"/>
      <c r="L94" s="426" t="s">
        <v>441</v>
      </c>
      <c r="M94" s="540">
        <v>0</v>
      </c>
      <c r="N94" s="540"/>
      <c r="O94" s="426" t="s">
        <v>441</v>
      </c>
      <c r="P94" s="540">
        <v>0</v>
      </c>
      <c r="Q94" s="540"/>
      <c r="R94" s="540"/>
    </row>
    <row r="95" spans="1:18" ht="12.75">
      <c r="A95" s="538" t="s">
        <v>579</v>
      </c>
      <c r="B95" s="538"/>
      <c r="C95" s="538" t="s">
        <v>580</v>
      </c>
      <c r="D95" s="538"/>
      <c r="E95" s="538"/>
      <c r="F95" s="538"/>
      <c r="G95" s="538"/>
      <c r="H95" s="538"/>
      <c r="I95" s="423"/>
      <c r="J95" s="540">
        <v>0</v>
      </c>
      <c r="K95" s="540"/>
      <c r="L95" s="426" t="s">
        <v>441</v>
      </c>
      <c r="M95" s="540">
        <v>0</v>
      </c>
      <c r="N95" s="540"/>
      <c r="O95" s="426" t="s">
        <v>441</v>
      </c>
      <c r="P95" s="540">
        <v>0</v>
      </c>
      <c r="Q95" s="540"/>
      <c r="R95" s="540"/>
    </row>
    <row r="96" spans="1:18" ht="12.75">
      <c r="A96" s="538" t="s">
        <v>581</v>
      </c>
      <c r="B96" s="538"/>
      <c r="C96" s="538" t="s">
        <v>582</v>
      </c>
      <c r="D96" s="538"/>
      <c r="E96" s="538"/>
      <c r="F96" s="538"/>
      <c r="G96" s="538"/>
      <c r="H96" s="538"/>
      <c r="I96" s="423"/>
      <c r="J96" s="540">
        <v>0</v>
      </c>
      <c r="K96" s="540"/>
      <c r="L96" s="426" t="s">
        <v>441</v>
      </c>
      <c r="M96" s="540">
        <v>0</v>
      </c>
      <c r="N96" s="540"/>
      <c r="O96" s="426" t="s">
        <v>441</v>
      </c>
      <c r="P96" s="540">
        <v>0</v>
      </c>
      <c r="Q96" s="540"/>
      <c r="R96" s="540"/>
    </row>
    <row r="97" spans="1:18" ht="12.75">
      <c r="A97" s="538" t="s">
        <v>583</v>
      </c>
      <c r="B97" s="538"/>
      <c r="C97" s="538" t="s">
        <v>584</v>
      </c>
      <c r="D97" s="538"/>
      <c r="E97" s="538"/>
      <c r="F97" s="538"/>
      <c r="G97" s="538"/>
      <c r="H97" s="538"/>
      <c r="I97" s="423"/>
      <c r="J97" s="540">
        <v>0</v>
      </c>
      <c r="K97" s="540"/>
      <c r="L97" s="426" t="s">
        <v>441</v>
      </c>
      <c r="M97" s="540">
        <v>0</v>
      </c>
      <c r="N97" s="540"/>
      <c r="O97" s="426" t="s">
        <v>441</v>
      </c>
      <c r="P97" s="540">
        <v>0</v>
      </c>
      <c r="Q97" s="540"/>
      <c r="R97" s="540"/>
    </row>
    <row r="98" spans="1:18" ht="12.75">
      <c r="A98" s="538" t="s">
        <v>585</v>
      </c>
      <c r="B98" s="538"/>
      <c r="C98" s="538" t="s">
        <v>586</v>
      </c>
      <c r="D98" s="538"/>
      <c r="E98" s="538"/>
      <c r="F98" s="538"/>
      <c r="G98" s="538"/>
      <c r="H98" s="538"/>
      <c r="I98" s="423"/>
      <c r="J98" s="540">
        <v>0</v>
      </c>
      <c r="K98" s="540"/>
      <c r="L98" s="426" t="s">
        <v>441</v>
      </c>
      <c r="M98" s="540">
        <v>0</v>
      </c>
      <c r="N98" s="540"/>
      <c r="O98" s="426" t="s">
        <v>441</v>
      </c>
      <c r="P98" s="540">
        <v>0</v>
      </c>
      <c r="Q98" s="540"/>
      <c r="R98" s="540"/>
    </row>
    <row r="99" spans="1:18" ht="12.75">
      <c r="A99" s="538" t="s">
        <v>587</v>
      </c>
      <c r="B99" s="538"/>
      <c r="C99" s="538" t="s">
        <v>588</v>
      </c>
      <c r="D99" s="538"/>
      <c r="E99" s="538"/>
      <c r="F99" s="538"/>
      <c r="G99" s="538"/>
      <c r="H99" s="538"/>
      <c r="I99" s="423"/>
      <c r="J99" s="540">
        <v>0</v>
      </c>
      <c r="K99" s="540"/>
      <c r="L99" s="426" t="s">
        <v>441</v>
      </c>
      <c r="M99" s="540">
        <v>0</v>
      </c>
      <c r="N99" s="540"/>
      <c r="O99" s="426" t="s">
        <v>441</v>
      </c>
      <c r="P99" s="540">
        <v>0</v>
      </c>
      <c r="Q99" s="540"/>
      <c r="R99" s="540"/>
    </row>
    <row r="100" spans="1:18" ht="12.75">
      <c r="A100" s="538" t="s">
        <v>589</v>
      </c>
      <c r="B100" s="538"/>
      <c r="C100" s="538" t="s">
        <v>590</v>
      </c>
      <c r="D100" s="538"/>
      <c r="E100" s="538"/>
      <c r="F100" s="538"/>
      <c r="G100" s="538"/>
      <c r="H100" s="538"/>
      <c r="I100" s="423"/>
      <c r="J100" s="540">
        <v>0</v>
      </c>
      <c r="K100" s="540"/>
      <c r="L100" s="426" t="s">
        <v>441</v>
      </c>
      <c r="M100" s="540">
        <v>0</v>
      </c>
      <c r="N100" s="540"/>
      <c r="O100" s="426" t="s">
        <v>441</v>
      </c>
      <c r="P100" s="540">
        <v>0</v>
      </c>
      <c r="Q100" s="540"/>
      <c r="R100" s="540"/>
    </row>
    <row r="101" spans="1:18" ht="12.75">
      <c r="A101" s="538" t="s">
        <v>591</v>
      </c>
      <c r="B101" s="538"/>
      <c r="C101" s="538" t="s">
        <v>592</v>
      </c>
      <c r="D101" s="538"/>
      <c r="E101" s="538"/>
      <c r="F101" s="538"/>
      <c r="G101" s="538"/>
      <c r="H101" s="538"/>
      <c r="I101" s="423"/>
      <c r="J101" s="540">
        <v>0</v>
      </c>
      <c r="K101" s="540"/>
      <c r="L101" s="426" t="s">
        <v>441</v>
      </c>
      <c r="M101" s="540">
        <v>0</v>
      </c>
      <c r="N101" s="540"/>
      <c r="O101" s="426" t="s">
        <v>441</v>
      </c>
      <c r="P101" s="540">
        <v>0</v>
      </c>
      <c r="Q101" s="540"/>
      <c r="R101" s="540"/>
    </row>
    <row r="102" spans="1:18" ht="12.75">
      <c r="A102" s="538" t="s">
        <v>593</v>
      </c>
      <c r="B102" s="538"/>
      <c r="C102" s="538" t="s">
        <v>594</v>
      </c>
      <c r="D102" s="538"/>
      <c r="E102" s="538"/>
      <c r="F102" s="538"/>
      <c r="G102" s="538"/>
      <c r="H102" s="538"/>
      <c r="I102" s="423"/>
      <c r="J102" s="540">
        <v>0</v>
      </c>
      <c r="K102" s="540"/>
      <c r="L102" s="426" t="s">
        <v>441</v>
      </c>
      <c r="M102" s="540">
        <v>0</v>
      </c>
      <c r="N102" s="540"/>
      <c r="O102" s="426" t="s">
        <v>441</v>
      </c>
      <c r="P102" s="540">
        <v>0</v>
      </c>
      <c r="Q102" s="540"/>
      <c r="R102" s="540"/>
    </row>
    <row r="103" spans="1:18" ht="12.75">
      <c r="A103" s="538" t="s">
        <v>595</v>
      </c>
      <c r="B103" s="538"/>
      <c r="C103" s="538" t="s">
        <v>596</v>
      </c>
      <c r="D103" s="538"/>
      <c r="E103" s="538"/>
      <c r="F103" s="538"/>
      <c r="G103" s="538"/>
      <c r="H103" s="538"/>
      <c r="I103" s="423"/>
      <c r="J103" s="540">
        <v>0</v>
      </c>
      <c r="K103" s="540"/>
      <c r="L103" s="426" t="s">
        <v>441</v>
      </c>
      <c r="M103" s="540">
        <v>0</v>
      </c>
      <c r="N103" s="540"/>
      <c r="O103" s="426" t="s">
        <v>441</v>
      </c>
      <c r="P103" s="540">
        <v>0</v>
      </c>
      <c r="Q103" s="540"/>
      <c r="R103" s="540"/>
    </row>
    <row r="104" spans="1:18" ht="12.75">
      <c r="A104" s="538" t="s">
        <v>597</v>
      </c>
      <c r="B104" s="538"/>
      <c r="C104" s="538" t="s">
        <v>598</v>
      </c>
      <c r="D104" s="538"/>
      <c r="E104" s="538"/>
      <c r="F104" s="538"/>
      <c r="G104" s="538"/>
      <c r="H104" s="538"/>
      <c r="I104" s="423"/>
      <c r="J104" s="540">
        <v>0</v>
      </c>
      <c r="K104" s="540"/>
      <c r="L104" s="426" t="s">
        <v>441</v>
      </c>
      <c r="M104" s="540">
        <v>0</v>
      </c>
      <c r="N104" s="540"/>
      <c r="O104" s="426" t="s">
        <v>441</v>
      </c>
      <c r="P104" s="540">
        <v>0</v>
      </c>
      <c r="Q104" s="540"/>
      <c r="R104" s="540"/>
    </row>
    <row r="105" spans="1:18" ht="12.75">
      <c r="A105" s="538" t="s">
        <v>599</v>
      </c>
      <c r="B105" s="538"/>
      <c r="C105" s="538" t="s">
        <v>600</v>
      </c>
      <c r="D105" s="538"/>
      <c r="E105" s="538"/>
      <c r="F105" s="538"/>
      <c r="G105" s="538"/>
      <c r="H105" s="538"/>
      <c r="I105" s="423"/>
      <c r="J105" s="540">
        <v>0</v>
      </c>
      <c r="K105" s="540"/>
      <c r="L105" s="426" t="s">
        <v>441</v>
      </c>
      <c r="M105" s="540">
        <v>0</v>
      </c>
      <c r="N105" s="540"/>
      <c r="O105" s="426" t="s">
        <v>441</v>
      </c>
      <c r="P105" s="540">
        <v>0</v>
      </c>
      <c r="Q105" s="540"/>
      <c r="R105" s="540"/>
    </row>
    <row r="106" spans="1:18" ht="12.75">
      <c r="A106" s="538" t="s">
        <v>601</v>
      </c>
      <c r="B106" s="538"/>
      <c r="C106" s="538" t="s">
        <v>502</v>
      </c>
      <c r="D106" s="538"/>
      <c r="E106" s="538"/>
      <c r="F106" s="538"/>
      <c r="G106" s="538"/>
      <c r="H106" s="538"/>
      <c r="I106" s="423"/>
      <c r="J106" s="540">
        <v>0</v>
      </c>
      <c r="K106" s="540"/>
      <c r="L106" s="426" t="s">
        <v>441</v>
      </c>
      <c r="M106" s="540">
        <v>5.494803190231323E-08</v>
      </c>
      <c r="N106" s="540"/>
      <c r="O106" s="426" t="s">
        <v>441</v>
      </c>
      <c r="P106" s="540">
        <v>-5.494803190231323E-08</v>
      </c>
      <c r="Q106" s="540"/>
      <c r="R106" s="540"/>
    </row>
    <row r="107" spans="1:18" ht="12.75">
      <c r="A107" s="538" t="s">
        <v>602</v>
      </c>
      <c r="B107" s="538"/>
      <c r="C107" s="538" t="s">
        <v>603</v>
      </c>
      <c r="D107" s="538"/>
      <c r="E107" s="538"/>
      <c r="F107" s="538"/>
      <c r="G107" s="538"/>
      <c r="H107" s="538"/>
      <c r="I107" s="423"/>
      <c r="J107" s="540">
        <v>41040</v>
      </c>
      <c r="K107" s="540"/>
      <c r="L107" s="426" t="s">
        <v>441</v>
      </c>
      <c r="M107" s="540">
        <v>0</v>
      </c>
      <c r="N107" s="540"/>
      <c r="O107" s="426" t="s">
        <v>441</v>
      </c>
      <c r="P107" s="540">
        <v>41040</v>
      </c>
      <c r="Q107" s="540"/>
      <c r="R107" s="540"/>
    </row>
    <row r="108" spans="1:18" ht="12.75">
      <c r="A108" s="538" t="s">
        <v>604</v>
      </c>
      <c r="B108" s="538"/>
      <c r="C108" s="538" t="s">
        <v>605</v>
      </c>
      <c r="D108" s="538"/>
      <c r="E108" s="538"/>
      <c r="F108" s="538"/>
      <c r="G108" s="538"/>
      <c r="H108" s="538"/>
      <c r="I108" s="423"/>
      <c r="J108" s="540">
        <v>116640</v>
      </c>
      <c r="K108" s="540"/>
      <c r="L108" s="426" t="s">
        <v>441</v>
      </c>
      <c r="M108" s="540">
        <v>0</v>
      </c>
      <c r="N108" s="540"/>
      <c r="O108" s="426" t="s">
        <v>441</v>
      </c>
      <c r="P108" s="540">
        <v>116640</v>
      </c>
      <c r="Q108" s="540"/>
      <c r="R108" s="540"/>
    </row>
    <row r="109" spans="1:18" ht="12.75">
      <c r="A109" s="538" t="s">
        <v>606</v>
      </c>
      <c r="B109" s="538"/>
      <c r="C109" s="538" t="s">
        <v>607</v>
      </c>
      <c r="D109" s="538"/>
      <c r="E109" s="538"/>
      <c r="F109" s="538"/>
      <c r="G109" s="538"/>
      <c r="H109" s="538"/>
      <c r="I109" s="423"/>
      <c r="J109" s="540">
        <v>722164.7999999998</v>
      </c>
      <c r="K109" s="540"/>
      <c r="L109" s="426" t="s">
        <v>441</v>
      </c>
      <c r="M109" s="540">
        <v>0</v>
      </c>
      <c r="N109" s="540"/>
      <c r="O109" s="426" t="s">
        <v>441</v>
      </c>
      <c r="P109" s="540">
        <v>722164.7999999998</v>
      </c>
      <c r="Q109" s="540"/>
      <c r="R109" s="540"/>
    </row>
    <row r="110" spans="1:18" ht="12.75">
      <c r="A110" s="538" t="s">
        <v>608</v>
      </c>
      <c r="B110" s="538"/>
      <c r="C110" s="538" t="s">
        <v>609</v>
      </c>
      <c r="D110" s="538"/>
      <c r="E110" s="538"/>
      <c r="F110" s="538"/>
      <c r="G110" s="538"/>
      <c r="H110" s="538"/>
      <c r="I110" s="423"/>
      <c r="J110" s="540">
        <v>597692</v>
      </c>
      <c r="K110" s="540"/>
      <c r="L110" s="426" t="s">
        <v>441</v>
      </c>
      <c r="M110" s="540">
        <v>0</v>
      </c>
      <c r="N110" s="540"/>
      <c r="O110" s="426" t="s">
        <v>441</v>
      </c>
      <c r="P110" s="540">
        <v>597692</v>
      </c>
      <c r="Q110" s="540"/>
      <c r="R110" s="540"/>
    </row>
    <row r="111" spans="1:18" ht="12.75">
      <c r="A111" s="538" t="s">
        <v>610</v>
      </c>
      <c r="B111" s="538"/>
      <c r="C111" s="538" t="s">
        <v>611</v>
      </c>
      <c r="D111" s="538"/>
      <c r="E111" s="538"/>
      <c r="F111" s="538"/>
      <c r="G111" s="538"/>
      <c r="H111" s="538"/>
      <c r="I111" s="423"/>
      <c r="J111" s="540">
        <v>607138.9999999998</v>
      </c>
      <c r="K111" s="540"/>
      <c r="L111" s="426" t="s">
        <v>441</v>
      </c>
      <c r="M111" s="540">
        <v>0</v>
      </c>
      <c r="N111" s="540"/>
      <c r="O111" s="426" t="s">
        <v>441</v>
      </c>
      <c r="P111" s="540">
        <v>607138.9999999998</v>
      </c>
      <c r="Q111" s="540"/>
      <c r="R111" s="540"/>
    </row>
    <row r="112" spans="1:18" ht="12.75">
      <c r="A112" s="538" t="s">
        <v>612</v>
      </c>
      <c r="B112" s="538"/>
      <c r="C112" s="538" t="s">
        <v>613</v>
      </c>
      <c r="D112" s="538"/>
      <c r="E112" s="538"/>
      <c r="F112" s="538"/>
      <c r="G112" s="538"/>
      <c r="H112" s="538"/>
      <c r="I112" s="423"/>
      <c r="J112" s="540">
        <v>2.2000000000116415</v>
      </c>
      <c r="K112" s="540"/>
      <c r="L112" s="426" t="s">
        <v>441</v>
      </c>
      <c r="M112" s="540">
        <v>0</v>
      </c>
      <c r="N112" s="540"/>
      <c r="O112" s="426" t="s">
        <v>441</v>
      </c>
      <c r="P112" s="540">
        <v>2.2000000000116415</v>
      </c>
      <c r="Q112" s="540"/>
      <c r="R112" s="540"/>
    </row>
    <row r="113" spans="1:18" ht="12.75">
      <c r="A113" s="538" t="s">
        <v>614</v>
      </c>
      <c r="B113" s="538"/>
      <c r="C113" s="538" t="s">
        <v>615</v>
      </c>
      <c r="D113" s="538"/>
      <c r="E113" s="538"/>
      <c r="F113" s="538"/>
      <c r="G113" s="538"/>
      <c r="H113" s="538"/>
      <c r="I113" s="423"/>
      <c r="J113" s="540">
        <v>0</v>
      </c>
      <c r="K113" s="540"/>
      <c r="L113" s="426" t="s">
        <v>441</v>
      </c>
      <c r="M113" s="540">
        <v>0</v>
      </c>
      <c r="N113" s="540"/>
      <c r="O113" s="426" t="s">
        <v>441</v>
      </c>
      <c r="P113" s="540">
        <v>0</v>
      </c>
      <c r="Q113" s="540"/>
      <c r="R113" s="540"/>
    </row>
    <row r="114" spans="1:18" ht="12.75">
      <c r="A114" s="538" t="s">
        <v>616</v>
      </c>
      <c r="B114" s="538"/>
      <c r="C114" s="538" t="s">
        <v>617</v>
      </c>
      <c r="D114" s="538"/>
      <c r="E114" s="538"/>
      <c r="F114" s="538"/>
      <c r="G114" s="538"/>
      <c r="H114" s="538"/>
      <c r="I114" s="423"/>
      <c r="J114" s="540">
        <v>0</v>
      </c>
      <c r="K114" s="540"/>
      <c r="L114" s="426" t="s">
        <v>441</v>
      </c>
      <c r="M114" s="540">
        <v>0</v>
      </c>
      <c r="N114" s="540"/>
      <c r="O114" s="426" t="s">
        <v>441</v>
      </c>
      <c r="P114" s="540">
        <v>0</v>
      </c>
      <c r="Q114" s="540"/>
      <c r="R114" s="540"/>
    </row>
    <row r="115" spans="1:18" ht="12.75">
      <c r="A115" s="538" t="s">
        <v>618</v>
      </c>
      <c r="B115" s="538"/>
      <c r="C115" s="538" t="s">
        <v>619</v>
      </c>
      <c r="D115" s="538"/>
      <c r="E115" s="538"/>
      <c r="F115" s="538"/>
      <c r="G115" s="538"/>
      <c r="H115" s="538"/>
      <c r="I115" s="423"/>
      <c r="J115" s="540">
        <v>0</v>
      </c>
      <c r="K115" s="540"/>
      <c r="L115" s="426" t="s">
        <v>441</v>
      </c>
      <c r="M115" s="540">
        <v>0</v>
      </c>
      <c r="N115" s="540"/>
      <c r="O115" s="426" t="s">
        <v>441</v>
      </c>
      <c r="P115" s="540">
        <v>0</v>
      </c>
      <c r="Q115" s="540"/>
      <c r="R115" s="540"/>
    </row>
    <row r="116" spans="1:18" ht="12.75">
      <c r="A116" s="538" t="s">
        <v>620</v>
      </c>
      <c r="B116" s="538"/>
      <c r="C116" s="538" t="s">
        <v>621</v>
      </c>
      <c r="D116" s="538"/>
      <c r="E116" s="538"/>
      <c r="F116" s="538"/>
      <c r="G116" s="538"/>
      <c r="H116" s="538"/>
      <c r="I116" s="423"/>
      <c r="J116" s="540">
        <v>0</v>
      </c>
      <c r="K116" s="540"/>
      <c r="L116" s="426" t="s">
        <v>441</v>
      </c>
      <c r="M116" s="540">
        <v>0</v>
      </c>
      <c r="N116" s="540"/>
      <c r="O116" s="426" t="s">
        <v>441</v>
      </c>
      <c r="P116" s="540">
        <v>0</v>
      </c>
      <c r="Q116" s="540"/>
      <c r="R116" s="540"/>
    </row>
    <row r="117" spans="1:18" ht="12.75">
      <c r="A117" s="538" t="s">
        <v>622</v>
      </c>
      <c r="B117" s="538"/>
      <c r="C117" s="538" t="s">
        <v>623</v>
      </c>
      <c r="D117" s="538"/>
      <c r="E117" s="538"/>
      <c r="F117" s="538"/>
      <c r="G117" s="538"/>
      <c r="H117" s="538"/>
      <c r="I117" s="423"/>
      <c r="J117" s="540">
        <v>0</v>
      </c>
      <c r="K117" s="540"/>
      <c r="L117" s="426" t="s">
        <v>441</v>
      </c>
      <c r="M117" s="540">
        <v>0</v>
      </c>
      <c r="N117" s="540"/>
      <c r="O117" s="426" t="s">
        <v>441</v>
      </c>
      <c r="P117" s="540">
        <v>0</v>
      </c>
      <c r="Q117" s="540"/>
      <c r="R117" s="540"/>
    </row>
    <row r="118" spans="1:18" ht="12.75">
      <c r="A118" s="538" t="s">
        <v>624</v>
      </c>
      <c r="B118" s="538"/>
      <c r="C118" s="538" t="s">
        <v>625</v>
      </c>
      <c r="D118" s="538"/>
      <c r="E118" s="538"/>
      <c r="F118" s="538"/>
      <c r="G118" s="538"/>
      <c r="H118" s="538"/>
      <c r="I118" s="423"/>
      <c r="J118" s="540">
        <v>0</v>
      </c>
      <c r="K118" s="540"/>
      <c r="L118" s="426" t="s">
        <v>441</v>
      </c>
      <c r="M118" s="540">
        <v>0</v>
      </c>
      <c r="N118" s="540"/>
      <c r="O118" s="426" t="s">
        <v>441</v>
      </c>
      <c r="P118" s="540">
        <v>0</v>
      </c>
      <c r="Q118" s="540"/>
      <c r="R118" s="540"/>
    </row>
    <row r="119" spans="1:18" ht="12.75">
      <c r="A119" s="538" t="s">
        <v>626</v>
      </c>
      <c r="B119" s="538"/>
      <c r="C119" s="538" t="s">
        <v>627</v>
      </c>
      <c r="D119" s="538"/>
      <c r="E119" s="538"/>
      <c r="F119" s="538"/>
      <c r="G119" s="538"/>
      <c r="H119" s="538"/>
      <c r="I119" s="423"/>
      <c r="J119" s="540">
        <v>0</v>
      </c>
      <c r="K119" s="540"/>
      <c r="L119" s="426" t="s">
        <v>441</v>
      </c>
      <c r="M119" s="540">
        <v>0</v>
      </c>
      <c r="N119" s="540"/>
      <c r="O119" s="426" t="s">
        <v>441</v>
      </c>
      <c r="P119" s="540">
        <v>0</v>
      </c>
      <c r="Q119" s="540"/>
      <c r="R119" s="540"/>
    </row>
    <row r="120" spans="1:18" ht="12.75">
      <c r="A120" s="538" t="s">
        <v>628</v>
      </c>
      <c r="B120" s="538"/>
      <c r="C120" s="538" t="s">
        <v>629</v>
      </c>
      <c r="D120" s="538"/>
      <c r="E120" s="538"/>
      <c r="F120" s="538"/>
      <c r="G120" s="538"/>
      <c r="H120" s="538"/>
      <c r="I120" s="423"/>
      <c r="J120" s="540">
        <v>0</v>
      </c>
      <c r="K120" s="540"/>
      <c r="L120" s="426" t="s">
        <v>441</v>
      </c>
      <c r="M120" s="540">
        <v>0</v>
      </c>
      <c r="N120" s="540"/>
      <c r="O120" s="426" t="s">
        <v>441</v>
      </c>
      <c r="P120" s="540">
        <v>0</v>
      </c>
      <c r="Q120" s="540"/>
      <c r="R120" s="540"/>
    </row>
    <row r="121" spans="1:18" ht="12.75">
      <c r="A121" s="538" t="s">
        <v>630</v>
      </c>
      <c r="B121" s="538"/>
      <c r="C121" s="538" t="s">
        <v>631</v>
      </c>
      <c r="D121" s="538"/>
      <c r="E121" s="538"/>
      <c r="F121" s="538"/>
      <c r="G121" s="538"/>
      <c r="H121" s="538"/>
      <c r="I121" s="423"/>
      <c r="J121" s="540">
        <v>0</v>
      </c>
      <c r="K121" s="540"/>
      <c r="L121" s="426" t="s">
        <v>441</v>
      </c>
      <c r="M121" s="540">
        <v>0</v>
      </c>
      <c r="N121" s="540"/>
      <c r="O121" s="426" t="s">
        <v>441</v>
      </c>
      <c r="P121" s="540">
        <v>0</v>
      </c>
      <c r="Q121" s="540"/>
      <c r="R121" s="540"/>
    </row>
    <row r="122" spans="1:18" ht="12.75">
      <c r="A122" s="538" t="s">
        <v>632</v>
      </c>
      <c r="B122" s="538"/>
      <c r="C122" s="538" t="s">
        <v>633</v>
      </c>
      <c r="D122" s="538"/>
      <c r="E122" s="538"/>
      <c r="F122" s="538"/>
      <c r="G122" s="538"/>
      <c r="H122" s="538"/>
      <c r="I122" s="423"/>
      <c r="J122" s="540">
        <v>0</v>
      </c>
      <c r="K122" s="540"/>
      <c r="L122" s="426" t="s">
        <v>441</v>
      </c>
      <c r="M122" s="540">
        <v>0</v>
      </c>
      <c r="N122" s="540"/>
      <c r="O122" s="426" t="s">
        <v>441</v>
      </c>
      <c r="P122" s="540">
        <v>0</v>
      </c>
      <c r="Q122" s="540"/>
      <c r="R122" s="540"/>
    </row>
    <row r="123" spans="1:18" ht="12.75">
      <c r="A123" s="538" t="s">
        <v>634</v>
      </c>
      <c r="B123" s="538"/>
      <c r="C123" s="538" t="s">
        <v>635</v>
      </c>
      <c r="D123" s="538"/>
      <c r="E123" s="538"/>
      <c r="F123" s="538"/>
      <c r="G123" s="538"/>
      <c r="H123" s="538"/>
      <c r="I123" s="423"/>
      <c r="J123" s="540">
        <v>0</v>
      </c>
      <c r="K123" s="540"/>
      <c r="L123" s="426" t="s">
        <v>441</v>
      </c>
      <c r="M123" s="540">
        <v>0</v>
      </c>
      <c r="N123" s="540"/>
      <c r="O123" s="426" t="s">
        <v>441</v>
      </c>
      <c r="P123" s="540">
        <v>0</v>
      </c>
      <c r="Q123" s="540"/>
      <c r="R123" s="540"/>
    </row>
    <row r="124" spans="1:18" ht="12.75">
      <c r="A124" s="538" t="s">
        <v>636</v>
      </c>
      <c r="B124" s="538"/>
      <c r="C124" s="538" t="s">
        <v>637</v>
      </c>
      <c r="D124" s="538"/>
      <c r="E124" s="538"/>
      <c r="F124" s="538"/>
      <c r="G124" s="538"/>
      <c r="H124" s="538"/>
      <c r="I124" s="423"/>
      <c r="J124" s="540">
        <v>0</v>
      </c>
      <c r="K124" s="540"/>
      <c r="L124" s="426" t="s">
        <v>441</v>
      </c>
      <c r="M124" s="540">
        <v>0</v>
      </c>
      <c r="N124" s="540"/>
      <c r="O124" s="426" t="s">
        <v>441</v>
      </c>
      <c r="P124" s="540">
        <v>0</v>
      </c>
      <c r="Q124" s="540"/>
      <c r="R124" s="540"/>
    </row>
    <row r="125" spans="1:18" ht="12.75">
      <c r="A125" s="538" t="s">
        <v>638</v>
      </c>
      <c r="B125" s="538"/>
      <c r="C125" s="538" t="s">
        <v>639</v>
      </c>
      <c r="D125" s="538"/>
      <c r="E125" s="538"/>
      <c r="F125" s="538"/>
      <c r="G125" s="538"/>
      <c r="H125" s="538"/>
      <c r="I125" s="423"/>
      <c r="J125" s="540">
        <v>0</v>
      </c>
      <c r="K125" s="540"/>
      <c r="L125" s="426" t="s">
        <v>441</v>
      </c>
      <c r="M125" s="540">
        <v>0</v>
      </c>
      <c r="N125" s="540"/>
      <c r="O125" s="426" t="s">
        <v>441</v>
      </c>
      <c r="P125" s="540">
        <v>0</v>
      </c>
      <c r="Q125" s="540"/>
      <c r="R125" s="540"/>
    </row>
    <row r="126" spans="1:18" ht="12.75">
      <c r="A126" s="538" t="s">
        <v>640</v>
      </c>
      <c r="B126" s="538"/>
      <c r="C126" s="538" t="s">
        <v>641</v>
      </c>
      <c r="D126" s="538"/>
      <c r="E126" s="538"/>
      <c r="F126" s="538"/>
      <c r="G126" s="538"/>
      <c r="H126" s="538"/>
      <c r="I126" s="423"/>
      <c r="J126" s="540">
        <v>20044.800000000017</v>
      </c>
      <c r="K126" s="540"/>
      <c r="L126" s="426" t="s">
        <v>441</v>
      </c>
      <c r="M126" s="540">
        <v>0</v>
      </c>
      <c r="N126" s="540"/>
      <c r="O126" s="426" t="s">
        <v>441</v>
      </c>
      <c r="P126" s="540">
        <v>20044.800000000017</v>
      </c>
      <c r="Q126" s="540"/>
      <c r="R126" s="540"/>
    </row>
    <row r="127" spans="1:18" ht="12.75">
      <c r="A127" s="538" t="s">
        <v>642</v>
      </c>
      <c r="B127" s="538"/>
      <c r="C127" s="538" t="s">
        <v>643</v>
      </c>
      <c r="D127" s="538"/>
      <c r="E127" s="538"/>
      <c r="F127" s="538"/>
      <c r="G127" s="538"/>
      <c r="H127" s="538"/>
      <c r="I127" s="423"/>
      <c r="J127" s="540">
        <v>0</v>
      </c>
      <c r="K127" s="540"/>
      <c r="L127" s="426" t="s">
        <v>441</v>
      </c>
      <c r="M127" s="540">
        <v>2.7284841053187847E-12</v>
      </c>
      <c r="N127" s="540"/>
      <c r="O127" s="426" t="s">
        <v>441</v>
      </c>
      <c r="P127" s="540">
        <v>-2.7284841053187847E-12</v>
      </c>
      <c r="Q127" s="540"/>
      <c r="R127" s="540"/>
    </row>
    <row r="128" spans="1:18" ht="12.75">
      <c r="A128" s="538" t="s">
        <v>644</v>
      </c>
      <c r="B128" s="538"/>
      <c r="C128" s="538" t="s">
        <v>645</v>
      </c>
      <c r="D128" s="538"/>
      <c r="E128" s="538"/>
      <c r="F128" s="538"/>
      <c r="G128" s="538"/>
      <c r="H128" s="538"/>
      <c r="I128" s="423"/>
      <c r="J128" s="540">
        <v>0</v>
      </c>
      <c r="K128" s="540"/>
      <c r="L128" s="426" t="s">
        <v>441</v>
      </c>
      <c r="M128" s="540">
        <v>0</v>
      </c>
      <c r="N128" s="540"/>
      <c r="O128" s="426" t="s">
        <v>441</v>
      </c>
      <c r="P128" s="540">
        <v>0</v>
      </c>
      <c r="Q128" s="540"/>
      <c r="R128" s="540"/>
    </row>
    <row r="129" spans="1:18" ht="12.75">
      <c r="A129" s="538" t="s">
        <v>646</v>
      </c>
      <c r="B129" s="538"/>
      <c r="C129" s="538" t="s">
        <v>647</v>
      </c>
      <c r="D129" s="538"/>
      <c r="E129" s="538"/>
      <c r="F129" s="538"/>
      <c r="G129" s="538"/>
      <c r="H129" s="538"/>
      <c r="I129" s="423"/>
      <c r="J129" s="540">
        <v>0</v>
      </c>
      <c r="K129" s="540"/>
      <c r="L129" s="426" t="s">
        <v>441</v>
      </c>
      <c r="M129" s="540">
        <v>0</v>
      </c>
      <c r="N129" s="540"/>
      <c r="O129" s="426" t="s">
        <v>441</v>
      </c>
      <c r="P129" s="540">
        <v>0</v>
      </c>
      <c r="Q129" s="540"/>
      <c r="R129" s="540"/>
    </row>
    <row r="130" spans="1:18" ht="12.75">
      <c r="A130" s="538" t="s">
        <v>648</v>
      </c>
      <c r="B130" s="538"/>
      <c r="C130" s="538" t="s">
        <v>649</v>
      </c>
      <c r="D130" s="538"/>
      <c r="E130" s="538"/>
      <c r="F130" s="538"/>
      <c r="G130" s="538"/>
      <c r="H130" s="538"/>
      <c r="I130" s="423"/>
      <c r="J130" s="540">
        <v>0</v>
      </c>
      <c r="K130" s="540"/>
      <c r="L130" s="426" t="s">
        <v>441</v>
      </c>
      <c r="M130" s="540">
        <v>0</v>
      </c>
      <c r="N130" s="540"/>
      <c r="O130" s="426" t="s">
        <v>441</v>
      </c>
      <c r="P130" s="540">
        <v>0</v>
      </c>
      <c r="Q130" s="540"/>
      <c r="R130" s="540"/>
    </row>
    <row r="131" spans="1:18" ht="12.75">
      <c r="A131" s="538" t="s">
        <v>650</v>
      </c>
      <c r="B131" s="538"/>
      <c r="C131" s="538" t="s">
        <v>651</v>
      </c>
      <c r="D131" s="538"/>
      <c r="E131" s="538"/>
      <c r="F131" s="538"/>
      <c r="G131" s="538"/>
      <c r="H131" s="538"/>
      <c r="I131" s="423"/>
      <c r="J131" s="540">
        <v>4.656612873077393E-10</v>
      </c>
      <c r="K131" s="540"/>
      <c r="L131" s="426" t="s">
        <v>441</v>
      </c>
      <c r="M131" s="540">
        <v>0</v>
      </c>
      <c r="N131" s="540"/>
      <c r="O131" s="426" t="s">
        <v>441</v>
      </c>
      <c r="P131" s="540">
        <v>4.656612873077393E-10</v>
      </c>
      <c r="Q131" s="540"/>
      <c r="R131" s="540"/>
    </row>
    <row r="132" spans="1:18" ht="12.75">
      <c r="A132" s="538" t="s">
        <v>652</v>
      </c>
      <c r="B132" s="538"/>
      <c r="C132" s="538" t="s">
        <v>653</v>
      </c>
      <c r="D132" s="538"/>
      <c r="E132" s="538"/>
      <c r="F132" s="538"/>
      <c r="G132" s="538"/>
      <c r="H132" s="538"/>
      <c r="I132" s="423"/>
      <c r="J132" s="540">
        <v>0</v>
      </c>
      <c r="K132" s="540"/>
      <c r="L132" s="426" t="s">
        <v>441</v>
      </c>
      <c r="M132" s="540">
        <v>0</v>
      </c>
      <c r="N132" s="540"/>
      <c r="O132" s="426" t="s">
        <v>441</v>
      </c>
      <c r="P132" s="540">
        <v>0</v>
      </c>
      <c r="Q132" s="540"/>
      <c r="R132" s="540"/>
    </row>
    <row r="133" spans="1:18" ht="12.75">
      <c r="A133" s="538" t="s">
        <v>654</v>
      </c>
      <c r="B133" s="538"/>
      <c r="C133" s="538" t="s">
        <v>655</v>
      </c>
      <c r="D133" s="538"/>
      <c r="E133" s="538"/>
      <c r="F133" s="538"/>
      <c r="G133" s="538"/>
      <c r="H133" s="538"/>
      <c r="I133" s="423"/>
      <c r="J133" s="540">
        <v>0</v>
      </c>
      <c r="K133" s="540"/>
      <c r="L133" s="426" t="s">
        <v>441</v>
      </c>
      <c r="M133" s="540">
        <v>0</v>
      </c>
      <c r="N133" s="540"/>
      <c r="O133" s="426" t="s">
        <v>441</v>
      </c>
      <c r="P133" s="540">
        <v>0</v>
      </c>
      <c r="Q133" s="540"/>
      <c r="R133" s="540"/>
    </row>
    <row r="134" spans="1:18" ht="12.75">
      <c r="A134" s="538" t="s">
        <v>656</v>
      </c>
      <c r="B134" s="538"/>
      <c r="C134" s="538" t="s">
        <v>657</v>
      </c>
      <c r="D134" s="538"/>
      <c r="E134" s="538"/>
      <c r="F134" s="538"/>
      <c r="G134" s="538"/>
      <c r="H134" s="538"/>
      <c r="I134" s="423"/>
      <c r="J134" s="540">
        <v>0</v>
      </c>
      <c r="K134" s="540"/>
      <c r="L134" s="426" t="s">
        <v>441</v>
      </c>
      <c r="M134" s="540">
        <v>0</v>
      </c>
      <c r="N134" s="540"/>
      <c r="O134" s="426" t="s">
        <v>441</v>
      </c>
      <c r="P134" s="540">
        <v>0</v>
      </c>
      <c r="Q134" s="540"/>
      <c r="R134" s="540"/>
    </row>
    <row r="135" spans="1:18" ht="12.75">
      <c r="A135" s="538" t="s">
        <v>658</v>
      </c>
      <c r="B135" s="538"/>
      <c r="C135" s="538" t="s">
        <v>659</v>
      </c>
      <c r="D135" s="538"/>
      <c r="E135" s="538"/>
      <c r="F135" s="538"/>
      <c r="G135" s="538"/>
      <c r="H135" s="538"/>
      <c r="I135" s="423"/>
      <c r="J135" s="540">
        <v>0</v>
      </c>
      <c r="K135" s="540"/>
      <c r="L135" s="426" t="s">
        <v>441</v>
      </c>
      <c r="M135" s="540">
        <v>0</v>
      </c>
      <c r="N135" s="540"/>
      <c r="O135" s="426" t="s">
        <v>441</v>
      </c>
      <c r="P135" s="540">
        <v>0</v>
      </c>
      <c r="Q135" s="540"/>
      <c r="R135" s="540"/>
    </row>
    <row r="136" spans="1:18" ht="12.75">
      <c r="A136" s="423"/>
      <c r="B136" s="423"/>
      <c r="C136" s="423"/>
      <c r="D136" s="423"/>
      <c r="E136" s="423"/>
      <c r="F136" s="423"/>
      <c r="G136" s="423"/>
      <c r="H136" s="423"/>
      <c r="I136" s="423"/>
      <c r="J136" s="423"/>
      <c r="K136" s="423"/>
      <c r="L136" s="423"/>
      <c r="M136" s="423"/>
      <c r="N136" s="423"/>
      <c r="O136" s="423"/>
      <c r="P136" s="423"/>
      <c r="Q136" s="423"/>
      <c r="R136" s="423"/>
    </row>
    <row r="137" spans="1:18" ht="12.75">
      <c r="A137" s="423"/>
      <c r="B137" s="423"/>
      <c r="C137" s="423"/>
      <c r="D137" s="423"/>
      <c r="E137" s="423"/>
      <c r="F137" s="423"/>
      <c r="G137" s="423"/>
      <c r="H137" s="423"/>
      <c r="I137" s="423"/>
      <c r="J137" s="423"/>
      <c r="K137" s="423"/>
      <c r="L137" s="423"/>
      <c r="M137" s="423"/>
      <c r="N137" s="423"/>
      <c r="O137" s="423"/>
      <c r="P137" s="423"/>
      <c r="Q137" s="423"/>
      <c r="R137" s="423"/>
    </row>
    <row r="138" spans="1:18" ht="12.75">
      <c r="A138" s="423"/>
      <c r="B138" s="423"/>
      <c r="C138" s="423"/>
      <c r="D138" s="423"/>
      <c r="E138" s="423"/>
      <c r="F138" s="423"/>
      <c r="G138" s="423"/>
      <c r="H138" s="423"/>
      <c r="I138" s="423"/>
      <c r="J138" s="423"/>
      <c r="K138" s="423"/>
      <c r="L138" s="423"/>
      <c r="M138" s="423"/>
      <c r="N138" s="423"/>
      <c r="O138" s="423"/>
      <c r="P138" s="423"/>
      <c r="Q138" s="423"/>
      <c r="R138" s="423"/>
    </row>
    <row r="139" spans="1:18" ht="18">
      <c r="A139" s="533"/>
      <c r="B139" s="533"/>
      <c r="C139" s="533"/>
      <c r="D139" s="533"/>
      <c r="E139" s="533"/>
      <c r="F139" s="533"/>
      <c r="G139" s="533"/>
      <c r="H139" s="533"/>
      <c r="I139" s="533"/>
      <c r="J139" s="533"/>
      <c r="K139" s="533"/>
      <c r="L139" s="533"/>
      <c r="M139" s="533"/>
      <c r="N139" s="533"/>
      <c r="O139" s="533"/>
      <c r="P139" s="533"/>
      <c r="Q139" s="533"/>
      <c r="R139" s="533"/>
    </row>
    <row r="140" spans="1:18" ht="15.75">
      <c r="A140" s="534"/>
      <c r="B140" s="534"/>
      <c r="C140" s="534"/>
      <c r="D140" s="534"/>
      <c r="E140" s="534"/>
      <c r="F140" s="534"/>
      <c r="G140" s="534"/>
      <c r="H140" s="534"/>
      <c r="I140" s="534"/>
      <c r="J140" s="534"/>
      <c r="K140" s="534"/>
      <c r="L140" s="534"/>
      <c r="M140" s="534"/>
      <c r="N140" s="534"/>
      <c r="O140" s="534"/>
      <c r="P140" s="534"/>
      <c r="Q140" s="534"/>
      <c r="R140" s="534"/>
    </row>
    <row r="141" spans="1:18" ht="12.75">
      <c r="A141" s="423"/>
      <c r="B141" s="423"/>
      <c r="C141" s="423"/>
      <c r="D141" s="423"/>
      <c r="E141" s="423"/>
      <c r="F141" s="423"/>
      <c r="G141" s="423"/>
      <c r="H141" s="423"/>
      <c r="I141" s="423"/>
      <c r="J141" s="423"/>
      <c r="K141" s="423"/>
      <c r="L141" s="423"/>
      <c r="M141" s="423"/>
      <c r="N141" s="423"/>
      <c r="O141" s="423"/>
      <c r="P141" s="423"/>
      <c r="Q141" s="423"/>
      <c r="R141" s="423"/>
    </row>
    <row r="142" spans="1:18" ht="12.75">
      <c r="A142" s="423"/>
      <c r="B142" s="423"/>
      <c r="C142" s="423"/>
      <c r="D142" s="423"/>
      <c r="E142" s="423"/>
      <c r="F142" s="423"/>
      <c r="G142" s="423"/>
      <c r="H142" s="423"/>
      <c r="I142" s="423"/>
      <c r="J142" s="423"/>
      <c r="K142" s="423"/>
      <c r="L142" s="423"/>
      <c r="M142" s="423"/>
      <c r="N142" s="423"/>
      <c r="O142" s="423"/>
      <c r="P142" s="423"/>
      <c r="Q142" s="423"/>
      <c r="R142" s="423"/>
    </row>
    <row r="143" spans="1:18" ht="12.75">
      <c r="A143" s="424"/>
      <c r="B143" s="425"/>
      <c r="C143" s="535"/>
      <c r="D143" s="535"/>
      <c r="E143" s="535"/>
      <c r="F143" s="423"/>
      <c r="G143" s="423"/>
      <c r="H143" s="423"/>
      <c r="I143" s="423"/>
      <c r="J143" s="423"/>
      <c r="K143" s="423"/>
      <c r="L143" s="423"/>
      <c r="M143" s="423"/>
      <c r="N143" s="423"/>
      <c r="O143" s="423"/>
      <c r="P143" s="424"/>
      <c r="Q143" s="424"/>
      <c r="R143" s="424"/>
    </row>
    <row r="144" spans="1:18" ht="12.75">
      <c r="A144" s="423"/>
      <c r="B144" s="423"/>
      <c r="C144" s="423"/>
      <c r="D144" s="423"/>
      <c r="E144" s="423"/>
      <c r="F144" s="423"/>
      <c r="G144" s="423"/>
      <c r="H144" s="423"/>
      <c r="I144" s="423"/>
      <c r="J144" s="423"/>
      <c r="K144" s="423"/>
      <c r="L144" s="423"/>
      <c r="M144" s="423"/>
      <c r="N144" s="423"/>
      <c r="O144" s="423"/>
      <c r="P144" s="423"/>
      <c r="Q144" s="423"/>
      <c r="R144" s="423"/>
    </row>
    <row r="145" spans="1:18" ht="12.75">
      <c r="A145" s="423"/>
      <c r="B145" s="423"/>
      <c r="C145" s="423"/>
      <c r="D145" s="423"/>
      <c r="E145" s="423"/>
      <c r="F145" s="423"/>
      <c r="G145" s="423"/>
      <c r="H145" s="423"/>
      <c r="I145" s="423"/>
      <c r="J145" s="536"/>
      <c r="K145" s="536"/>
      <c r="L145" s="536"/>
      <c r="M145" s="536"/>
      <c r="N145" s="536"/>
      <c r="O145" s="423"/>
      <c r="P145" s="537"/>
      <c r="Q145" s="537"/>
      <c r="R145" s="537"/>
    </row>
    <row r="146" spans="1:18" ht="12.75">
      <c r="A146" s="538"/>
      <c r="B146" s="538"/>
      <c r="C146" s="538"/>
      <c r="D146" s="538"/>
      <c r="E146" s="538"/>
      <c r="F146" s="538"/>
      <c r="G146" s="538"/>
      <c r="H146" s="538"/>
      <c r="I146" s="423"/>
      <c r="J146" s="537"/>
      <c r="K146" s="537"/>
      <c r="L146" s="537"/>
      <c r="M146" s="537"/>
      <c r="N146" s="537"/>
      <c r="O146" s="537"/>
      <c r="P146" s="537"/>
      <c r="Q146" s="537"/>
      <c r="R146" s="537"/>
    </row>
    <row r="147" spans="1:18" ht="12.75">
      <c r="A147" s="538" t="s">
        <v>660</v>
      </c>
      <c r="B147" s="538"/>
      <c r="C147" s="538" t="s">
        <v>661</v>
      </c>
      <c r="D147" s="538"/>
      <c r="E147" s="538"/>
      <c r="F147" s="538"/>
      <c r="G147" s="538"/>
      <c r="H147" s="538"/>
      <c r="I147" s="423"/>
      <c r="J147" s="540">
        <v>0</v>
      </c>
      <c r="K147" s="540"/>
      <c r="L147" s="426" t="s">
        <v>441</v>
      </c>
      <c r="M147" s="540">
        <v>0</v>
      </c>
      <c r="N147" s="540"/>
      <c r="O147" s="426" t="s">
        <v>441</v>
      </c>
      <c r="P147" s="540">
        <v>0</v>
      </c>
      <c r="Q147" s="540"/>
      <c r="R147" s="540"/>
    </row>
    <row r="148" spans="1:18" ht="12.75">
      <c r="A148" s="538" t="s">
        <v>662</v>
      </c>
      <c r="B148" s="538"/>
      <c r="C148" s="538" t="s">
        <v>663</v>
      </c>
      <c r="D148" s="538"/>
      <c r="E148" s="538"/>
      <c r="F148" s="538"/>
      <c r="G148" s="538"/>
      <c r="H148" s="538"/>
      <c r="I148" s="423"/>
      <c r="J148" s="540">
        <v>0</v>
      </c>
      <c r="K148" s="540"/>
      <c r="L148" s="426" t="s">
        <v>441</v>
      </c>
      <c r="M148" s="540">
        <v>0</v>
      </c>
      <c r="N148" s="540"/>
      <c r="O148" s="426" t="s">
        <v>441</v>
      </c>
      <c r="P148" s="540">
        <v>0</v>
      </c>
      <c r="Q148" s="540"/>
      <c r="R148" s="540"/>
    </row>
    <row r="149" spans="1:18" ht="12.75">
      <c r="A149" s="538" t="s">
        <v>664</v>
      </c>
      <c r="B149" s="538"/>
      <c r="C149" s="538" t="s">
        <v>665</v>
      </c>
      <c r="D149" s="538"/>
      <c r="E149" s="538"/>
      <c r="F149" s="538"/>
      <c r="G149" s="538"/>
      <c r="H149" s="538"/>
      <c r="I149" s="423"/>
      <c r="J149" s="540">
        <v>0</v>
      </c>
      <c r="K149" s="540"/>
      <c r="L149" s="426" t="s">
        <v>441</v>
      </c>
      <c r="M149" s="540">
        <v>0</v>
      </c>
      <c r="N149" s="540"/>
      <c r="O149" s="426" t="s">
        <v>441</v>
      </c>
      <c r="P149" s="540">
        <v>0</v>
      </c>
      <c r="Q149" s="540"/>
      <c r="R149" s="540"/>
    </row>
    <row r="150" spans="1:18" ht="12.75">
      <c r="A150" s="538" t="s">
        <v>666</v>
      </c>
      <c r="B150" s="538"/>
      <c r="C150" s="538" t="s">
        <v>667</v>
      </c>
      <c r="D150" s="538"/>
      <c r="E150" s="538"/>
      <c r="F150" s="538"/>
      <c r="G150" s="538"/>
      <c r="H150" s="538"/>
      <c r="I150" s="423"/>
      <c r="J150" s="540">
        <v>0</v>
      </c>
      <c r="K150" s="540"/>
      <c r="L150" s="426" t="s">
        <v>441</v>
      </c>
      <c r="M150" s="540">
        <v>0</v>
      </c>
      <c r="N150" s="540"/>
      <c r="O150" s="426" t="s">
        <v>441</v>
      </c>
      <c r="P150" s="540">
        <v>0</v>
      </c>
      <c r="Q150" s="540"/>
      <c r="R150" s="540"/>
    </row>
    <row r="151" spans="1:18" ht="12.75">
      <c r="A151" s="538" t="s">
        <v>668</v>
      </c>
      <c r="B151" s="538"/>
      <c r="C151" s="538" t="s">
        <v>669</v>
      </c>
      <c r="D151" s="538"/>
      <c r="E151" s="538"/>
      <c r="F151" s="538"/>
      <c r="G151" s="538"/>
      <c r="H151" s="538"/>
      <c r="I151" s="423"/>
      <c r="J151" s="540">
        <v>0</v>
      </c>
      <c r="K151" s="540"/>
      <c r="L151" s="426" t="s">
        <v>441</v>
      </c>
      <c r="M151" s="540">
        <v>0</v>
      </c>
      <c r="N151" s="540"/>
      <c r="O151" s="426" t="s">
        <v>441</v>
      </c>
      <c r="P151" s="540">
        <v>0</v>
      </c>
      <c r="Q151" s="540"/>
      <c r="R151" s="540"/>
    </row>
    <row r="152" spans="1:18" ht="12.75">
      <c r="A152" s="538" t="s">
        <v>670</v>
      </c>
      <c r="B152" s="538"/>
      <c r="C152" s="538" t="s">
        <v>671</v>
      </c>
      <c r="D152" s="538"/>
      <c r="E152" s="538"/>
      <c r="F152" s="538"/>
      <c r="G152" s="538"/>
      <c r="H152" s="538"/>
      <c r="I152" s="423"/>
      <c r="J152" s="540">
        <v>0</v>
      </c>
      <c r="K152" s="540"/>
      <c r="L152" s="426" t="s">
        <v>441</v>
      </c>
      <c r="M152" s="540">
        <v>0</v>
      </c>
      <c r="N152" s="540"/>
      <c r="O152" s="426" t="s">
        <v>441</v>
      </c>
      <c r="P152" s="540">
        <v>0</v>
      </c>
      <c r="Q152" s="540"/>
      <c r="R152" s="540"/>
    </row>
    <row r="153" spans="1:18" ht="12.75">
      <c r="A153" s="538" t="s">
        <v>672</v>
      </c>
      <c r="B153" s="538"/>
      <c r="C153" s="538" t="s">
        <v>673</v>
      </c>
      <c r="D153" s="538"/>
      <c r="E153" s="538"/>
      <c r="F153" s="538"/>
      <c r="G153" s="538"/>
      <c r="H153" s="538"/>
      <c r="I153" s="423"/>
      <c r="J153" s="540">
        <v>0</v>
      </c>
      <c r="K153" s="540"/>
      <c r="L153" s="426" t="s">
        <v>441</v>
      </c>
      <c r="M153" s="540">
        <v>0</v>
      </c>
      <c r="N153" s="540"/>
      <c r="O153" s="426" t="s">
        <v>441</v>
      </c>
      <c r="P153" s="540">
        <v>0</v>
      </c>
      <c r="Q153" s="540"/>
      <c r="R153" s="540"/>
    </row>
    <row r="154" spans="1:18" ht="12.75">
      <c r="A154" s="538" t="s">
        <v>674</v>
      </c>
      <c r="B154" s="538"/>
      <c r="C154" s="538" t="s">
        <v>675</v>
      </c>
      <c r="D154" s="538"/>
      <c r="E154" s="538"/>
      <c r="F154" s="538"/>
      <c r="G154" s="538"/>
      <c r="H154" s="538"/>
      <c r="I154" s="423"/>
      <c r="J154" s="540">
        <v>0</v>
      </c>
      <c r="K154" s="540"/>
      <c r="L154" s="426" t="s">
        <v>441</v>
      </c>
      <c r="M154" s="540">
        <v>0</v>
      </c>
      <c r="N154" s="540"/>
      <c r="O154" s="426" t="s">
        <v>441</v>
      </c>
      <c r="P154" s="540">
        <v>0</v>
      </c>
      <c r="Q154" s="540"/>
      <c r="R154" s="540"/>
    </row>
    <row r="155" spans="1:18" ht="12.75">
      <c r="A155" s="538" t="s">
        <v>676</v>
      </c>
      <c r="B155" s="538"/>
      <c r="C155" s="538" t="s">
        <v>677</v>
      </c>
      <c r="D155" s="538"/>
      <c r="E155" s="538"/>
      <c r="F155" s="538"/>
      <c r="G155" s="538"/>
      <c r="H155" s="538"/>
      <c r="I155" s="423"/>
      <c r="J155" s="540">
        <v>0</v>
      </c>
      <c r="K155" s="540"/>
      <c r="L155" s="426" t="s">
        <v>441</v>
      </c>
      <c r="M155" s="540">
        <v>0</v>
      </c>
      <c r="N155" s="540"/>
      <c r="O155" s="426" t="s">
        <v>441</v>
      </c>
      <c r="P155" s="540">
        <v>0</v>
      </c>
      <c r="Q155" s="540"/>
      <c r="R155" s="540"/>
    </row>
    <row r="156" spans="1:18" ht="12.75">
      <c r="A156" s="538" t="s">
        <v>678</v>
      </c>
      <c r="B156" s="538"/>
      <c r="C156" s="538" t="s">
        <v>679</v>
      </c>
      <c r="D156" s="538"/>
      <c r="E156" s="538"/>
      <c r="F156" s="538"/>
      <c r="G156" s="538"/>
      <c r="H156" s="538"/>
      <c r="I156" s="423"/>
      <c r="J156" s="540">
        <v>0</v>
      </c>
      <c r="K156" s="540"/>
      <c r="L156" s="426" t="s">
        <v>441</v>
      </c>
      <c r="M156" s="540">
        <v>0</v>
      </c>
      <c r="N156" s="540"/>
      <c r="O156" s="426" t="s">
        <v>441</v>
      </c>
      <c r="P156" s="540">
        <v>0</v>
      </c>
      <c r="Q156" s="540"/>
      <c r="R156" s="540"/>
    </row>
    <row r="157" spans="1:18" ht="12.75">
      <c r="A157" s="538" t="s">
        <v>680</v>
      </c>
      <c r="B157" s="538"/>
      <c r="C157" s="538" t="s">
        <v>681</v>
      </c>
      <c r="D157" s="538"/>
      <c r="E157" s="538"/>
      <c r="F157" s="538"/>
      <c r="G157" s="538"/>
      <c r="H157" s="538"/>
      <c r="I157" s="423"/>
      <c r="J157" s="540">
        <v>0</v>
      </c>
      <c r="K157" s="540"/>
      <c r="L157" s="426" t="s">
        <v>441</v>
      </c>
      <c r="M157" s="540">
        <v>1.4551915228366852E-11</v>
      </c>
      <c r="N157" s="540"/>
      <c r="O157" s="426" t="s">
        <v>441</v>
      </c>
      <c r="P157" s="540">
        <v>-1.4551915228366852E-11</v>
      </c>
      <c r="Q157" s="540"/>
      <c r="R157" s="540"/>
    </row>
    <row r="158" spans="1:18" ht="12.75">
      <c r="A158" s="538" t="s">
        <v>682</v>
      </c>
      <c r="B158" s="538"/>
      <c r="C158" s="538" t="s">
        <v>683</v>
      </c>
      <c r="D158" s="538"/>
      <c r="E158" s="538"/>
      <c r="F158" s="538"/>
      <c r="G158" s="538"/>
      <c r="H158" s="538"/>
      <c r="I158" s="423"/>
      <c r="J158" s="540">
        <v>0</v>
      </c>
      <c r="K158" s="540"/>
      <c r="L158" s="426" t="s">
        <v>441</v>
      </c>
      <c r="M158" s="540">
        <v>0</v>
      </c>
      <c r="N158" s="540"/>
      <c r="O158" s="426" t="s">
        <v>441</v>
      </c>
      <c r="P158" s="540">
        <v>0</v>
      </c>
      <c r="Q158" s="540"/>
      <c r="R158" s="540"/>
    </row>
    <row r="159" spans="1:18" ht="12.75">
      <c r="A159" s="538" t="s">
        <v>684</v>
      </c>
      <c r="B159" s="538"/>
      <c r="C159" s="538" t="s">
        <v>685</v>
      </c>
      <c r="D159" s="538"/>
      <c r="E159" s="538"/>
      <c r="F159" s="538"/>
      <c r="G159" s="538"/>
      <c r="H159" s="538"/>
      <c r="I159" s="423"/>
      <c r="J159" s="540">
        <v>0</v>
      </c>
      <c r="K159" s="540"/>
      <c r="L159" s="426" t="s">
        <v>441</v>
      </c>
      <c r="M159" s="540">
        <v>0</v>
      </c>
      <c r="N159" s="540"/>
      <c r="O159" s="426" t="s">
        <v>441</v>
      </c>
      <c r="P159" s="540">
        <v>0</v>
      </c>
      <c r="Q159" s="540"/>
      <c r="R159" s="540"/>
    </row>
    <row r="160" spans="1:18" ht="12.75">
      <c r="A160" s="538" t="s">
        <v>686</v>
      </c>
      <c r="B160" s="538"/>
      <c r="C160" s="538" t="s">
        <v>687</v>
      </c>
      <c r="D160" s="538"/>
      <c r="E160" s="538"/>
      <c r="F160" s="538"/>
      <c r="G160" s="538"/>
      <c r="H160" s="538"/>
      <c r="I160" s="423"/>
      <c r="J160" s="540">
        <v>0</v>
      </c>
      <c r="K160" s="540"/>
      <c r="L160" s="426" t="s">
        <v>441</v>
      </c>
      <c r="M160" s="540">
        <v>0</v>
      </c>
      <c r="N160" s="540"/>
      <c r="O160" s="426" t="s">
        <v>441</v>
      </c>
      <c r="P160" s="540">
        <v>0</v>
      </c>
      <c r="Q160" s="540"/>
      <c r="R160" s="540"/>
    </row>
    <row r="161" spans="1:18" ht="12.75">
      <c r="A161" s="538" t="s">
        <v>688</v>
      </c>
      <c r="B161" s="538"/>
      <c r="C161" s="538" t="s">
        <v>689</v>
      </c>
      <c r="D161" s="538"/>
      <c r="E161" s="538"/>
      <c r="F161" s="538"/>
      <c r="G161" s="538"/>
      <c r="H161" s="538"/>
      <c r="I161" s="423"/>
      <c r="J161" s="540">
        <v>0</v>
      </c>
      <c r="K161" s="540"/>
      <c r="L161" s="426" t="s">
        <v>441</v>
      </c>
      <c r="M161" s="540">
        <v>0</v>
      </c>
      <c r="N161" s="540"/>
      <c r="O161" s="426" t="s">
        <v>441</v>
      </c>
      <c r="P161" s="540">
        <v>0</v>
      </c>
      <c r="Q161" s="540"/>
      <c r="R161" s="540"/>
    </row>
    <row r="162" spans="1:18" ht="12.75">
      <c r="A162" s="424"/>
      <c r="B162" s="423"/>
      <c r="C162" s="423"/>
      <c r="D162" s="423"/>
      <c r="E162" s="423"/>
      <c r="F162" s="423"/>
      <c r="G162" s="423"/>
      <c r="H162" s="423"/>
      <c r="I162" s="423"/>
      <c r="J162" s="540"/>
      <c r="K162" s="540"/>
      <c r="L162" s="428"/>
      <c r="M162" s="540"/>
      <c r="N162" s="540"/>
      <c r="O162" s="426"/>
      <c r="P162" s="427"/>
      <c r="Q162" s="428"/>
      <c r="R162" s="423"/>
    </row>
    <row r="163" spans="1:18" ht="12.75">
      <c r="A163" s="423"/>
      <c r="B163" s="423"/>
      <c r="C163" s="423"/>
      <c r="D163" s="423"/>
      <c r="E163" s="423"/>
      <c r="F163" s="423"/>
      <c r="G163" s="423"/>
      <c r="H163" s="423"/>
      <c r="I163" s="423"/>
      <c r="J163" s="423"/>
      <c r="K163" s="423"/>
      <c r="L163" s="423"/>
      <c r="M163" s="423"/>
      <c r="N163" s="423"/>
      <c r="O163" s="423"/>
      <c r="P163" s="541"/>
      <c r="Q163" s="541"/>
      <c r="R163" s="426"/>
    </row>
    <row r="164" spans="1:18" ht="12.75">
      <c r="A164" s="423"/>
      <c r="B164" s="423"/>
      <c r="C164" s="423"/>
      <c r="D164" s="423"/>
      <c r="E164" s="423"/>
      <c r="F164" s="423"/>
      <c r="G164" s="423"/>
      <c r="H164" s="423"/>
      <c r="I164" s="423"/>
      <c r="J164" s="423"/>
      <c r="K164" s="423"/>
      <c r="L164" s="423"/>
      <c r="M164" s="423"/>
      <c r="N164" s="423"/>
      <c r="O164" s="423"/>
      <c r="P164" s="423"/>
      <c r="Q164" s="423"/>
      <c r="R164" s="423"/>
    </row>
    <row r="165" spans="1:18" ht="12.75">
      <c r="A165" s="539"/>
      <c r="B165" s="539"/>
      <c r="C165" s="539"/>
      <c r="D165" s="539"/>
      <c r="E165" s="539"/>
      <c r="F165" s="539"/>
      <c r="G165" s="539"/>
      <c r="H165" s="539"/>
      <c r="I165" s="423"/>
      <c r="J165" s="423"/>
      <c r="K165" s="423"/>
      <c r="L165" s="423"/>
      <c r="M165" s="423"/>
      <c r="N165" s="423"/>
      <c r="O165" s="423"/>
      <c r="P165" s="423"/>
      <c r="Q165" s="423"/>
      <c r="R165" s="423"/>
    </row>
    <row r="166" spans="1:18" ht="12.75">
      <c r="A166" s="538" t="s">
        <v>690</v>
      </c>
      <c r="B166" s="538"/>
      <c r="C166" s="538" t="s">
        <v>691</v>
      </c>
      <c r="D166" s="538"/>
      <c r="E166" s="538"/>
      <c r="F166" s="538"/>
      <c r="G166" s="538"/>
      <c r="H166" s="538"/>
      <c r="I166" s="423"/>
      <c r="J166" s="540">
        <v>0</v>
      </c>
      <c r="K166" s="540"/>
      <c r="L166" s="426" t="s">
        <v>441</v>
      </c>
      <c r="M166" s="540">
        <v>0</v>
      </c>
      <c r="N166" s="540"/>
      <c r="O166" s="426" t="s">
        <v>441</v>
      </c>
      <c r="P166" s="540">
        <v>0</v>
      </c>
      <c r="Q166" s="540"/>
      <c r="R166" s="540"/>
    </row>
    <row r="167" spans="1:18" ht="12.75">
      <c r="A167" s="538" t="s">
        <v>692</v>
      </c>
      <c r="B167" s="538"/>
      <c r="C167" s="538" t="s">
        <v>693</v>
      </c>
      <c r="D167" s="538"/>
      <c r="E167" s="538"/>
      <c r="F167" s="538"/>
      <c r="G167" s="538"/>
      <c r="H167" s="538"/>
      <c r="I167" s="423"/>
      <c r="J167" s="540">
        <v>5.16</v>
      </c>
      <c r="K167" s="540"/>
      <c r="L167" s="426" t="s">
        <v>694</v>
      </c>
      <c r="M167" s="540">
        <v>0</v>
      </c>
      <c r="N167" s="540"/>
      <c r="O167" s="426" t="s">
        <v>441</v>
      </c>
      <c r="P167" s="540">
        <v>720.28</v>
      </c>
      <c r="Q167" s="540"/>
      <c r="R167" s="540"/>
    </row>
    <row r="168" spans="1:18" ht="12.75">
      <c r="A168" s="538" t="s">
        <v>510</v>
      </c>
      <c r="B168" s="538"/>
      <c r="C168" s="538" t="s">
        <v>511</v>
      </c>
      <c r="D168" s="538"/>
      <c r="E168" s="538"/>
      <c r="F168" s="538"/>
      <c r="G168" s="538"/>
      <c r="H168" s="538"/>
      <c r="I168" s="423"/>
      <c r="J168" s="540">
        <v>1360.989999999998</v>
      </c>
      <c r="K168" s="540"/>
      <c r="L168" s="426" t="s">
        <v>694</v>
      </c>
      <c r="M168" s="540">
        <v>0</v>
      </c>
      <c r="N168" s="540"/>
      <c r="O168" s="426" t="s">
        <v>441</v>
      </c>
      <c r="P168" s="540">
        <v>189980.58800000185</v>
      </c>
      <c r="Q168" s="540"/>
      <c r="R168" s="540"/>
    </row>
    <row r="169" spans="1:18" ht="12.75">
      <c r="A169" s="538" t="s">
        <v>695</v>
      </c>
      <c r="B169" s="538"/>
      <c r="C169" s="538" t="s">
        <v>696</v>
      </c>
      <c r="D169" s="538"/>
      <c r="E169" s="538"/>
      <c r="F169" s="538"/>
      <c r="G169" s="538"/>
      <c r="H169" s="538"/>
      <c r="I169" s="423"/>
      <c r="J169" s="540">
        <v>0</v>
      </c>
      <c r="K169" s="540"/>
      <c r="L169" s="426" t="s">
        <v>441</v>
      </c>
      <c r="M169" s="540">
        <v>0</v>
      </c>
      <c r="N169" s="540"/>
      <c r="O169" s="426" t="s">
        <v>441</v>
      </c>
      <c r="P169" s="540">
        <v>-0.0020000000949949026</v>
      </c>
      <c r="Q169" s="540"/>
      <c r="R169" s="540"/>
    </row>
    <row r="170" spans="1:18" ht="12.75">
      <c r="A170" s="538" t="s">
        <v>537</v>
      </c>
      <c r="B170" s="538"/>
      <c r="C170" s="538" t="s">
        <v>538</v>
      </c>
      <c r="D170" s="538"/>
      <c r="E170" s="538"/>
      <c r="F170" s="538"/>
      <c r="G170" s="538"/>
      <c r="H170" s="538"/>
      <c r="I170" s="423"/>
      <c r="J170" s="540">
        <v>0</v>
      </c>
      <c r="K170" s="540"/>
      <c r="L170" s="426" t="s">
        <v>441</v>
      </c>
      <c r="M170" s="540">
        <v>5000</v>
      </c>
      <c r="N170" s="540"/>
      <c r="O170" s="426" t="s">
        <v>694</v>
      </c>
      <c r="P170" s="540">
        <v>-697950</v>
      </c>
      <c r="Q170" s="540"/>
      <c r="R170" s="540"/>
    </row>
    <row r="171" spans="1:18" ht="12.75">
      <c r="A171" s="538" t="s">
        <v>697</v>
      </c>
      <c r="B171" s="538"/>
      <c r="C171" s="538" t="s">
        <v>698</v>
      </c>
      <c r="D171" s="538"/>
      <c r="E171" s="538"/>
      <c r="F171" s="538"/>
      <c r="G171" s="538"/>
      <c r="H171" s="538"/>
      <c r="I171" s="423"/>
      <c r="J171" s="540">
        <v>0</v>
      </c>
      <c r="K171" s="540"/>
      <c r="L171" s="426" t="s">
        <v>441</v>
      </c>
      <c r="M171" s="540">
        <v>4050</v>
      </c>
      <c r="N171" s="540"/>
      <c r="O171" s="426" t="s">
        <v>694</v>
      </c>
      <c r="P171" s="540">
        <v>-565339.5</v>
      </c>
      <c r="Q171" s="540"/>
      <c r="R171" s="540"/>
    </row>
    <row r="172" spans="1:18" ht="12.75">
      <c r="A172" s="538" t="s">
        <v>699</v>
      </c>
      <c r="B172" s="538"/>
      <c r="C172" s="538" t="s">
        <v>700</v>
      </c>
      <c r="D172" s="538"/>
      <c r="E172" s="538"/>
      <c r="F172" s="538"/>
      <c r="G172" s="538"/>
      <c r="H172" s="538"/>
      <c r="I172" s="423"/>
      <c r="J172" s="540">
        <v>0</v>
      </c>
      <c r="K172" s="540"/>
      <c r="L172" s="426" t="s">
        <v>441</v>
      </c>
      <c r="M172" s="540">
        <v>0</v>
      </c>
      <c r="N172" s="540"/>
      <c r="O172" s="426" t="s">
        <v>441</v>
      </c>
      <c r="P172" s="540">
        <v>4.474713932722807E-10</v>
      </c>
      <c r="Q172" s="540"/>
      <c r="R172" s="540"/>
    </row>
    <row r="173" spans="1:18" ht="12.75">
      <c r="A173" s="538" t="s">
        <v>701</v>
      </c>
      <c r="B173" s="538"/>
      <c r="C173" s="538" t="s">
        <v>702</v>
      </c>
      <c r="D173" s="538"/>
      <c r="E173" s="538"/>
      <c r="F173" s="538"/>
      <c r="G173" s="538"/>
      <c r="H173" s="538"/>
      <c r="I173" s="423"/>
      <c r="J173" s="540">
        <v>0</v>
      </c>
      <c r="K173" s="540"/>
      <c r="L173" s="426" t="s">
        <v>441</v>
      </c>
      <c r="M173" s="540">
        <v>0</v>
      </c>
      <c r="N173" s="540"/>
      <c r="O173" s="426" t="s">
        <v>441</v>
      </c>
      <c r="P173" s="540">
        <v>0</v>
      </c>
      <c r="Q173" s="540"/>
      <c r="R173" s="540"/>
    </row>
    <row r="174" spans="1:18" ht="12.75">
      <c r="A174" s="424" t="s">
        <v>703</v>
      </c>
      <c r="B174" s="423"/>
      <c r="C174" s="423"/>
      <c r="D174" s="423"/>
      <c r="E174" s="423"/>
      <c r="F174" s="423"/>
      <c r="G174" s="423"/>
      <c r="H174" s="423"/>
      <c r="I174" s="423"/>
      <c r="J174" s="540">
        <v>1366.149999999998</v>
      </c>
      <c r="K174" s="540"/>
      <c r="L174" s="428" t="s">
        <v>694</v>
      </c>
      <c r="M174" s="540">
        <v>9050</v>
      </c>
      <c r="N174" s="540"/>
      <c r="O174" s="426" t="s">
        <v>694</v>
      </c>
      <c r="P174" s="427">
        <v>-1072588.6339999977</v>
      </c>
      <c r="Q174" s="428" t="s">
        <v>694</v>
      </c>
      <c r="R174" s="423"/>
    </row>
    <row r="175" spans="1:18" ht="12.75">
      <c r="A175" s="423"/>
      <c r="B175" s="423"/>
      <c r="C175" s="423"/>
      <c r="D175" s="423"/>
      <c r="E175" s="423"/>
      <c r="F175" s="423"/>
      <c r="G175" s="423"/>
      <c r="H175" s="423"/>
      <c r="I175" s="423"/>
      <c r="J175" s="423"/>
      <c r="K175" s="423"/>
      <c r="L175" s="423"/>
      <c r="M175" s="423"/>
      <c r="N175" s="423"/>
      <c r="O175" s="423"/>
      <c r="P175" s="541">
        <v>-7683.850000000002</v>
      </c>
      <c r="Q175" s="541"/>
      <c r="R175" s="426" t="s">
        <v>694</v>
      </c>
    </row>
    <row r="176" spans="1:18" ht="12.75">
      <c r="A176" s="429" t="s">
        <v>703</v>
      </c>
      <c r="B176" s="423"/>
      <c r="C176" s="423"/>
      <c r="D176" s="423"/>
      <c r="E176" s="423"/>
      <c r="F176" s="423"/>
      <c r="G176" s="423"/>
      <c r="H176" s="423"/>
      <c r="I176" s="423"/>
      <c r="J176" s="423"/>
      <c r="K176" s="423"/>
      <c r="L176" s="423"/>
      <c r="M176" s="423"/>
      <c r="N176" s="423"/>
      <c r="O176" s="423"/>
      <c r="P176" s="423"/>
      <c r="Q176" s="423"/>
      <c r="R176" s="423"/>
    </row>
    <row r="177" spans="1:18" ht="12.75">
      <c r="A177" s="423"/>
      <c r="B177" s="423"/>
      <c r="C177" s="423"/>
      <c r="D177" s="423"/>
      <c r="E177" s="423"/>
      <c r="F177" s="423"/>
      <c r="G177" s="423"/>
      <c r="H177" s="423"/>
      <c r="I177" s="423"/>
      <c r="J177" s="423"/>
      <c r="K177" s="423"/>
      <c r="L177" s="423"/>
      <c r="M177" s="423"/>
      <c r="N177" s="423"/>
      <c r="O177" s="423"/>
      <c r="P177" s="423"/>
      <c r="Q177" s="423"/>
      <c r="R177" s="423"/>
    </row>
    <row r="178" spans="1:18" ht="15.75">
      <c r="A178" s="423"/>
      <c r="B178" s="423"/>
      <c r="C178" s="423"/>
      <c r="D178" s="423"/>
      <c r="E178" s="423"/>
      <c r="F178" s="423"/>
      <c r="G178" s="423"/>
      <c r="H178" s="423"/>
      <c r="I178" s="423"/>
      <c r="J178" s="423"/>
      <c r="K178" s="423"/>
      <c r="L178" s="423"/>
      <c r="M178" s="423"/>
      <c r="N178" s="430" t="s">
        <v>704</v>
      </c>
      <c r="O178" s="431"/>
      <c r="P178" s="542">
        <v>74818241.036</v>
      </c>
      <c r="Q178" s="542"/>
      <c r="R178" s="542"/>
    </row>
  </sheetData>
  <sheetProtection/>
  <mergeCells count="716">
    <mergeCell ref="P175:Q175"/>
    <mergeCell ref="P178:R178"/>
    <mergeCell ref="A173:B173"/>
    <mergeCell ref="C173:H173"/>
    <mergeCell ref="J173:K173"/>
    <mergeCell ref="M173:N173"/>
    <mergeCell ref="P173:R173"/>
    <mergeCell ref="J174:K174"/>
    <mergeCell ref="M174:N174"/>
    <mergeCell ref="A171:B171"/>
    <mergeCell ref="C171:H171"/>
    <mergeCell ref="J171:K171"/>
    <mergeCell ref="M171:N171"/>
    <mergeCell ref="P171:R171"/>
    <mergeCell ref="A172:B172"/>
    <mergeCell ref="C172:H172"/>
    <mergeCell ref="J172:K172"/>
    <mergeCell ref="M172:N172"/>
    <mergeCell ref="P172:R172"/>
    <mergeCell ref="A169:B169"/>
    <mergeCell ref="C169:H169"/>
    <mergeCell ref="J169:K169"/>
    <mergeCell ref="M169:N169"/>
    <mergeCell ref="P169:R169"/>
    <mergeCell ref="A170:B170"/>
    <mergeCell ref="C170:H170"/>
    <mergeCell ref="J170:K170"/>
    <mergeCell ref="M170:N170"/>
    <mergeCell ref="P170:R170"/>
    <mergeCell ref="A167:B167"/>
    <mergeCell ref="C167:H167"/>
    <mergeCell ref="J167:K167"/>
    <mergeCell ref="M167:N167"/>
    <mergeCell ref="P167:R167"/>
    <mergeCell ref="A168:B168"/>
    <mergeCell ref="C168:H168"/>
    <mergeCell ref="J168:K168"/>
    <mergeCell ref="M168:N168"/>
    <mergeCell ref="P168:R168"/>
    <mergeCell ref="P163:Q163"/>
    <mergeCell ref="A165:B165"/>
    <mergeCell ref="C165:H165"/>
    <mergeCell ref="A166:B166"/>
    <mergeCell ref="C166:H166"/>
    <mergeCell ref="J166:K166"/>
    <mergeCell ref="M166:N166"/>
    <mergeCell ref="P166:R166"/>
    <mergeCell ref="A161:B161"/>
    <mergeCell ref="C161:H161"/>
    <mergeCell ref="J161:K161"/>
    <mergeCell ref="M161:N161"/>
    <mergeCell ref="P161:R161"/>
    <mergeCell ref="J162:K162"/>
    <mergeCell ref="M162:N162"/>
    <mergeCell ref="A159:B159"/>
    <mergeCell ref="C159:H159"/>
    <mergeCell ref="J159:K159"/>
    <mergeCell ref="M159:N159"/>
    <mergeCell ref="P159:R159"/>
    <mergeCell ref="A160:B160"/>
    <mergeCell ref="C160:H160"/>
    <mergeCell ref="J160:K160"/>
    <mergeCell ref="M160:N160"/>
    <mergeCell ref="P160:R160"/>
    <mergeCell ref="A157:B157"/>
    <mergeCell ref="C157:H157"/>
    <mergeCell ref="J157:K157"/>
    <mergeCell ref="M157:N157"/>
    <mergeCell ref="P157:R157"/>
    <mergeCell ref="A158:B158"/>
    <mergeCell ref="C158:H158"/>
    <mergeCell ref="J158:K158"/>
    <mergeCell ref="M158:N158"/>
    <mergeCell ref="P158:R158"/>
    <mergeCell ref="A155:B155"/>
    <mergeCell ref="C155:H155"/>
    <mergeCell ref="J155:K155"/>
    <mergeCell ref="M155:N155"/>
    <mergeCell ref="P155:R155"/>
    <mergeCell ref="A156:B156"/>
    <mergeCell ref="C156:H156"/>
    <mergeCell ref="J156:K156"/>
    <mergeCell ref="M156:N156"/>
    <mergeCell ref="P156:R156"/>
    <mergeCell ref="A153:B153"/>
    <mergeCell ref="C153:H153"/>
    <mergeCell ref="J153:K153"/>
    <mergeCell ref="M153:N153"/>
    <mergeCell ref="P153:R153"/>
    <mergeCell ref="A154:B154"/>
    <mergeCell ref="C154:H154"/>
    <mergeCell ref="J154:K154"/>
    <mergeCell ref="M154:N154"/>
    <mergeCell ref="P154:R154"/>
    <mergeCell ref="A151:B151"/>
    <mergeCell ref="C151:H151"/>
    <mergeCell ref="J151:K151"/>
    <mergeCell ref="M151:N151"/>
    <mergeCell ref="P151:R151"/>
    <mergeCell ref="A152:B152"/>
    <mergeCell ref="C152:H152"/>
    <mergeCell ref="J152:K152"/>
    <mergeCell ref="M152:N152"/>
    <mergeCell ref="P152:R152"/>
    <mergeCell ref="A149:B149"/>
    <mergeCell ref="C149:H149"/>
    <mergeCell ref="J149:K149"/>
    <mergeCell ref="M149:N149"/>
    <mergeCell ref="P149:R149"/>
    <mergeCell ref="A150:B150"/>
    <mergeCell ref="C150:H150"/>
    <mergeCell ref="J150:K150"/>
    <mergeCell ref="M150:N150"/>
    <mergeCell ref="P150:R150"/>
    <mergeCell ref="A147:B147"/>
    <mergeCell ref="C147:H147"/>
    <mergeCell ref="J147:K147"/>
    <mergeCell ref="M147:N147"/>
    <mergeCell ref="P147:R147"/>
    <mergeCell ref="A148:B148"/>
    <mergeCell ref="C148:H148"/>
    <mergeCell ref="J148:K148"/>
    <mergeCell ref="M148:N148"/>
    <mergeCell ref="P148:R148"/>
    <mergeCell ref="A140:R140"/>
    <mergeCell ref="C143:E143"/>
    <mergeCell ref="J145:N145"/>
    <mergeCell ref="P145:R145"/>
    <mergeCell ref="A146:B146"/>
    <mergeCell ref="C146:H146"/>
    <mergeCell ref="J146:L146"/>
    <mergeCell ref="M146:O146"/>
    <mergeCell ref="P146:R146"/>
    <mergeCell ref="A135:B135"/>
    <mergeCell ref="C135:H135"/>
    <mergeCell ref="J135:K135"/>
    <mergeCell ref="M135:N135"/>
    <mergeCell ref="P135:R135"/>
    <mergeCell ref="A139:R139"/>
    <mergeCell ref="A133:B133"/>
    <mergeCell ref="C133:H133"/>
    <mergeCell ref="J133:K133"/>
    <mergeCell ref="M133:N133"/>
    <mergeCell ref="P133:R133"/>
    <mergeCell ref="A134:B134"/>
    <mergeCell ref="C134:H134"/>
    <mergeCell ref="J134:K134"/>
    <mergeCell ref="M134:N134"/>
    <mergeCell ref="P134:R134"/>
    <mergeCell ref="A131:B131"/>
    <mergeCell ref="C131:H131"/>
    <mergeCell ref="J131:K131"/>
    <mergeCell ref="M131:N131"/>
    <mergeCell ref="P131:R131"/>
    <mergeCell ref="A132:B132"/>
    <mergeCell ref="C132:H132"/>
    <mergeCell ref="J132:K132"/>
    <mergeCell ref="M132:N132"/>
    <mergeCell ref="P132:R132"/>
    <mergeCell ref="A129:B129"/>
    <mergeCell ref="C129:H129"/>
    <mergeCell ref="J129:K129"/>
    <mergeCell ref="M129:N129"/>
    <mergeCell ref="P129:R129"/>
    <mergeCell ref="A130:B130"/>
    <mergeCell ref="C130:H130"/>
    <mergeCell ref="J130:K130"/>
    <mergeCell ref="M130:N130"/>
    <mergeCell ref="P130:R130"/>
    <mergeCell ref="A127:B127"/>
    <mergeCell ref="C127:H127"/>
    <mergeCell ref="J127:K127"/>
    <mergeCell ref="M127:N127"/>
    <mergeCell ref="P127:R127"/>
    <mergeCell ref="A128:B128"/>
    <mergeCell ref="C128:H128"/>
    <mergeCell ref="J128:K128"/>
    <mergeCell ref="M128:N128"/>
    <mergeCell ref="P128:R128"/>
    <mergeCell ref="A125:B125"/>
    <mergeCell ref="C125:H125"/>
    <mergeCell ref="J125:K125"/>
    <mergeCell ref="M125:N125"/>
    <mergeCell ref="P125:R125"/>
    <mergeCell ref="A126:B126"/>
    <mergeCell ref="C126:H126"/>
    <mergeCell ref="J126:K126"/>
    <mergeCell ref="M126:N126"/>
    <mergeCell ref="P126:R126"/>
    <mergeCell ref="A123:B123"/>
    <mergeCell ref="C123:H123"/>
    <mergeCell ref="J123:K123"/>
    <mergeCell ref="M123:N123"/>
    <mergeCell ref="P123:R123"/>
    <mergeCell ref="A124:B124"/>
    <mergeCell ref="C124:H124"/>
    <mergeCell ref="J124:K124"/>
    <mergeCell ref="M124:N124"/>
    <mergeCell ref="P124:R124"/>
    <mergeCell ref="A121:B121"/>
    <mergeCell ref="C121:H121"/>
    <mergeCell ref="J121:K121"/>
    <mergeCell ref="M121:N121"/>
    <mergeCell ref="P121:R121"/>
    <mergeCell ref="A122:B122"/>
    <mergeCell ref="C122:H122"/>
    <mergeCell ref="J122:K122"/>
    <mergeCell ref="M122:N122"/>
    <mergeCell ref="P122:R122"/>
    <mergeCell ref="A119:B119"/>
    <mergeCell ref="C119:H119"/>
    <mergeCell ref="J119:K119"/>
    <mergeCell ref="M119:N119"/>
    <mergeCell ref="P119:R119"/>
    <mergeCell ref="A120:B120"/>
    <mergeCell ref="C120:H120"/>
    <mergeCell ref="J120:K120"/>
    <mergeCell ref="M120:N120"/>
    <mergeCell ref="P120:R120"/>
    <mergeCell ref="A117:B117"/>
    <mergeCell ref="C117:H117"/>
    <mergeCell ref="J117:K117"/>
    <mergeCell ref="M117:N117"/>
    <mergeCell ref="P117:R117"/>
    <mergeCell ref="A118:B118"/>
    <mergeCell ref="C118:H118"/>
    <mergeCell ref="J118:K118"/>
    <mergeCell ref="M118:N118"/>
    <mergeCell ref="P118:R118"/>
    <mergeCell ref="A115:B115"/>
    <mergeCell ref="C115:H115"/>
    <mergeCell ref="J115:K115"/>
    <mergeCell ref="M115:N115"/>
    <mergeCell ref="P115:R115"/>
    <mergeCell ref="A116:B116"/>
    <mergeCell ref="C116:H116"/>
    <mergeCell ref="J116:K116"/>
    <mergeCell ref="M116:N116"/>
    <mergeCell ref="P116:R116"/>
    <mergeCell ref="A113:B113"/>
    <mergeCell ref="C113:H113"/>
    <mergeCell ref="J113:K113"/>
    <mergeCell ref="M113:N113"/>
    <mergeCell ref="P113:R113"/>
    <mergeCell ref="A114:B114"/>
    <mergeCell ref="C114:H114"/>
    <mergeCell ref="J114:K114"/>
    <mergeCell ref="M114:N114"/>
    <mergeCell ref="P114:R114"/>
    <mergeCell ref="A111:B111"/>
    <mergeCell ref="C111:H111"/>
    <mergeCell ref="J111:K111"/>
    <mergeCell ref="M111:N111"/>
    <mergeCell ref="P111:R111"/>
    <mergeCell ref="A112:B112"/>
    <mergeCell ref="C112:H112"/>
    <mergeCell ref="J112:K112"/>
    <mergeCell ref="M112:N112"/>
    <mergeCell ref="P112:R112"/>
    <mergeCell ref="A109:B109"/>
    <mergeCell ref="C109:H109"/>
    <mergeCell ref="J109:K109"/>
    <mergeCell ref="M109:N109"/>
    <mergeCell ref="P109:R109"/>
    <mergeCell ref="A110:B110"/>
    <mergeCell ref="C110:H110"/>
    <mergeCell ref="J110:K110"/>
    <mergeCell ref="M110:N110"/>
    <mergeCell ref="P110:R110"/>
    <mergeCell ref="A107:B107"/>
    <mergeCell ref="C107:H107"/>
    <mergeCell ref="J107:K107"/>
    <mergeCell ref="M107:N107"/>
    <mergeCell ref="P107:R107"/>
    <mergeCell ref="A108:B108"/>
    <mergeCell ref="C108:H108"/>
    <mergeCell ref="J108:K108"/>
    <mergeCell ref="M108:N108"/>
    <mergeCell ref="P108:R108"/>
    <mergeCell ref="A105:B105"/>
    <mergeCell ref="C105:H105"/>
    <mergeCell ref="J105:K105"/>
    <mergeCell ref="M105:N105"/>
    <mergeCell ref="P105:R105"/>
    <mergeCell ref="A106:B106"/>
    <mergeCell ref="C106:H106"/>
    <mergeCell ref="J106:K106"/>
    <mergeCell ref="M106:N106"/>
    <mergeCell ref="P106:R106"/>
    <mergeCell ref="A103:B103"/>
    <mergeCell ref="C103:H103"/>
    <mergeCell ref="J103:K103"/>
    <mergeCell ref="M103:N103"/>
    <mergeCell ref="P103:R103"/>
    <mergeCell ref="A104:B104"/>
    <mergeCell ref="C104:H104"/>
    <mergeCell ref="J104:K104"/>
    <mergeCell ref="M104:N104"/>
    <mergeCell ref="P104:R104"/>
    <mergeCell ref="A101:B101"/>
    <mergeCell ref="C101:H101"/>
    <mergeCell ref="J101:K101"/>
    <mergeCell ref="M101:N101"/>
    <mergeCell ref="P101:R101"/>
    <mergeCell ref="A102:B102"/>
    <mergeCell ref="C102:H102"/>
    <mergeCell ref="J102:K102"/>
    <mergeCell ref="M102:N102"/>
    <mergeCell ref="P102:R102"/>
    <mergeCell ref="A99:B99"/>
    <mergeCell ref="C99:H99"/>
    <mergeCell ref="J99:K99"/>
    <mergeCell ref="M99:N99"/>
    <mergeCell ref="P99:R99"/>
    <mergeCell ref="A100:B100"/>
    <mergeCell ref="C100:H100"/>
    <mergeCell ref="J100:K100"/>
    <mergeCell ref="M100:N100"/>
    <mergeCell ref="P100:R100"/>
    <mergeCell ref="A97:B97"/>
    <mergeCell ref="C97:H97"/>
    <mergeCell ref="J97:K97"/>
    <mergeCell ref="M97:N97"/>
    <mergeCell ref="P97:R97"/>
    <mergeCell ref="A98:B98"/>
    <mergeCell ref="C98:H98"/>
    <mergeCell ref="J98:K98"/>
    <mergeCell ref="M98:N98"/>
    <mergeCell ref="P98:R98"/>
    <mergeCell ref="A95:B95"/>
    <mergeCell ref="C95:H95"/>
    <mergeCell ref="J95:K95"/>
    <mergeCell ref="M95:N95"/>
    <mergeCell ref="P95:R95"/>
    <mergeCell ref="A96:B96"/>
    <mergeCell ref="C96:H96"/>
    <mergeCell ref="J96:K96"/>
    <mergeCell ref="M96:N96"/>
    <mergeCell ref="P96:R96"/>
    <mergeCell ref="A93:B93"/>
    <mergeCell ref="C93:H93"/>
    <mergeCell ref="J93:K93"/>
    <mergeCell ref="M93:N93"/>
    <mergeCell ref="P93:R93"/>
    <mergeCell ref="A94:B94"/>
    <mergeCell ref="C94:H94"/>
    <mergeCell ref="J94:K94"/>
    <mergeCell ref="M94:N94"/>
    <mergeCell ref="P94:R94"/>
    <mergeCell ref="A91:B91"/>
    <mergeCell ref="C91:H91"/>
    <mergeCell ref="J91:K91"/>
    <mergeCell ref="M91:N91"/>
    <mergeCell ref="P91:R91"/>
    <mergeCell ref="A92:B92"/>
    <mergeCell ref="C92:H92"/>
    <mergeCell ref="J92:K92"/>
    <mergeCell ref="M92:N92"/>
    <mergeCell ref="P92:R92"/>
    <mergeCell ref="A89:B89"/>
    <mergeCell ref="C89:H89"/>
    <mergeCell ref="J89:K89"/>
    <mergeCell ref="M89:N89"/>
    <mergeCell ref="P89:R89"/>
    <mergeCell ref="A90:B90"/>
    <mergeCell ref="C90:H90"/>
    <mergeCell ref="J90:K90"/>
    <mergeCell ref="M90:N90"/>
    <mergeCell ref="P90:R90"/>
    <mergeCell ref="A87:B87"/>
    <mergeCell ref="C87:H87"/>
    <mergeCell ref="J87:K87"/>
    <mergeCell ref="M87:N87"/>
    <mergeCell ref="P87:R87"/>
    <mergeCell ref="A88:B88"/>
    <mergeCell ref="C88:H88"/>
    <mergeCell ref="J88:K88"/>
    <mergeCell ref="M88:N88"/>
    <mergeCell ref="P88:R88"/>
    <mergeCell ref="A85:B85"/>
    <mergeCell ref="C85:H85"/>
    <mergeCell ref="J85:K85"/>
    <mergeCell ref="M85:N85"/>
    <mergeCell ref="P85:R85"/>
    <mergeCell ref="A86:B86"/>
    <mergeCell ref="C86:H86"/>
    <mergeCell ref="J86:K86"/>
    <mergeCell ref="M86:N86"/>
    <mergeCell ref="P86:R86"/>
    <mergeCell ref="A83:B83"/>
    <mergeCell ref="C83:H83"/>
    <mergeCell ref="J83:K83"/>
    <mergeCell ref="M83:N83"/>
    <mergeCell ref="P83:R83"/>
    <mergeCell ref="A84:B84"/>
    <mergeCell ref="C84:H84"/>
    <mergeCell ref="J84:K84"/>
    <mergeCell ref="M84:N84"/>
    <mergeCell ref="P84:R84"/>
    <mergeCell ref="A81:B81"/>
    <mergeCell ref="C81:H81"/>
    <mergeCell ref="J81:K81"/>
    <mergeCell ref="M81:N81"/>
    <mergeCell ref="P81:R81"/>
    <mergeCell ref="A82:B82"/>
    <mergeCell ref="C82:H82"/>
    <mergeCell ref="J82:K82"/>
    <mergeCell ref="M82:N82"/>
    <mergeCell ref="P82:R82"/>
    <mergeCell ref="A79:B79"/>
    <mergeCell ref="C79:H79"/>
    <mergeCell ref="J79:K79"/>
    <mergeCell ref="M79:N79"/>
    <mergeCell ref="P79:R79"/>
    <mergeCell ref="A80:B80"/>
    <mergeCell ref="C80:H80"/>
    <mergeCell ref="J80:K80"/>
    <mergeCell ref="M80:N80"/>
    <mergeCell ref="P80:R80"/>
    <mergeCell ref="A72:R72"/>
    <mergeCell ref="C75:E75"/>
    <mergeCell ref="J77:N77"/>
    <mergeCell ref="P77:R77"/>
    <mergeCell ref="A78:B78"/>
    <mergeCell ref="C78:H78"/>
    <mergeCell ref="J78:L78"/>
    <mergeCell ref="M78:O78"/>
    <mergeCell ref="P78:R78"/>
    <mergeCell ref="A67:B67"/>
    <mergeCell ref="C67:H67"/>
    <mergeCell ref="J67:K67"/>
    <mergeCell ref="M67:N67"/>
    <mergeCell ref="P67:R67"/>
    <mergeCell ref="A71:R71"/>
    <mergeCell ref="A65:B65"/>
    <mergeCell ref="C65:H65"/>
    <mergeCell ref="J65:K65"/>
    <mergeCell ref="M65:N65"/>
    <mergeCell ref="P65:R65"/>
    <mergeCell ref="A66:B66"/>
    <mergeCell ref="C66:H66"/>
    <mergeCell ref="J66:K66"/>
    <mergeCell ref="M66:N66"/>
    <mergeCell ref="P66:R66"/>
    <mergeCell ref="A63:B63"/>
    <mergeCell ref="C63:H63"/>
    <mergeCell ref="J63:K63"/>
    <mergeCell ref="M63:N63"/>
    <mergeCell ref="P63:R63"/>
    <mergeCell ref="A64:B64"/>
    <mergeCell ref="C64:H64"/>
    <mergeCell ref="J64:K64"/>
    <mergeCell ref="M64:N64"/>
    <mergeCell ref="P64:R64"/>
    <mergeCell ref="A61:B61"/>
    <mergeCell ref="C61:H61"/>
    <mergeCell ref="J61:K61"/>
    <mergeCell ref="M61:N61"/>
    <mergeCell ref="P61:R61"/>
    <mergeCell ref="A62:B62"/>
    <mergeCell ref="C62:H62"/>
    <mergeCell ref="J62:K62"/>
    <mergeCell ref="M62:N62"/>
    <mergeCell ref="P62:R62"/>
    <mergeCell ref="A59:B59"/>
    <mergeCell ref="C59:H59"/>
    <mergeCell ref="J59:K59"/>
    <mergeCell ref="M59:N59"/>
    <mergeCell ref="P59:R59"/>
    <mergeCell ref="A60:B60"/>
    <mergeCell ref="C60:H60"/>
    <mergeCell ref="J60:K60"/>
    <mergeCell ref="M60:N60"/>
    <mergeCell ref="P60:R60"/>
    <mergeCell ref="A57:B57"/>
    <mergeCell ref="C57:H57"/>
    <mergeCell ref="J57:K57"/>
    <mergeCell ref="M57:N57"/>
    <mergeCell ref="P57:R57"/>
    <mergeCell ref="A58:B58"/>
    <mergeCell ref="C58:H58"/>
    <mergeCell ref="J58:K58"/>
    <mergeCell ref="M58:N58"/>
    <mergeCell ref="P58:R58"/>
    <mergeCell ref="A55:B55"/>
    <mergeCell ref="C55:H55"/>
    <mergeCell ref="J55:K55"/>
    <mergeCell ref="M55:N55"/>
    <mergeCell ref="P55:R55"/>
    <mergeCell ref="A56:B56"/>
    <mergeCell ref="C56:H56"/>
    <mergeCell ref="J56:K56"/>
    <mergeCell ref="M56:N56"/>
    <mergeCell ref="P56:R56"/>
    <mergeCell ref="A53:B53"/>
    <mergeCell ref="C53:H53"/>
    <mergeCell ref="J53:K53"/>
    <mergeCell ref="M53:N53"/>
    <mergeCell ref="P53:R53"/>
    <mergeCell ref="A54:B54"/>
    <mergeCell ref="C54:H54"/>
    <mergeCell ref="J54:K54"/>
    <mergeCell ref="M54:N54"/>
    <mergeCell ref="P54:R54"/>
    <mergeCell ref="A51:B51"/>
    <mergeCell ref="C51:H51"/>
    <mergeCell ref="J51:K51"/>
    <mergeCell ref="M51:N51"/>
    <mergeCell ref="P51:R51"/>
    <mergeCell ref="A52:B52"/>
    <mergeCell ref="C52:H52"/>
    <mergeCell ref="J52:K52"/>
    <mergeCell ref="M52:N52"/>
    <mergeCell ref="P52:R52"/>
    <mergeCell ref="A49:B49"/>
    <mergeCell ref="C49:H49"/>
    <mergeCell ref="J49:K49"/>
    <mergeCell ref="M49:N49"/>
    <mergeCell ref="P49:R49"/>
    <mergeCell ref="A50:B50"/>
    <mergeCell ref="C50:H50"/>
    <mergeCell ref="J50:K50"/>
    <mergeCell ref="M50:N50"/>
    <mergeCell ref="P50:R50"/>
    <mergeCell ref="A47:B47"/>
    <mergeCell ref="C47:H47"/>
    <mergeCell ref="J47:K47"/>
    <mergeCell ref="M47:N47"/>
    <mergeCell ref="P47:R47"/>
    <mergeCell ref="A48:B48"/>
    <mergeCell ref="C48:H48"/>
    <mergeCell ref="J48:K48"/>
    <mergeCell ref="M48:N48"/>
    <mergeCell ref="P48:R48"/>
    <mergeCell ref="A45:B45"/>
    <mergeCell ref="C45:H45"/>
    <mergeCell ref="J45:K45"/>
    <mergeCell ref="M45:N45"/>
    <mergeCell ref="P45:R45"/>
    <mergeCell ref="A46:B46"/>
    <mergeCell ref="C46:H46"/>
    <mergeCell ref="J46:K46"/>
    <mergeCell ref="M46:N46"/>
    <mergeCell ref="P46:R46"/>
    <mergeCell ref="A43:B43"/>
    <mergeCell ref="C43:H43"/>
    <mergeCell ref="J43:K43"/>
    <mergeCell ref="M43:N43"/>
    <mergeCell ref="P43:R43"/>
    <mergeCell ref="A44:B44"/>
    <mergeCell ref="C44:H44"/>
    <mergeCell ref="J44:K44"/>
    <mergeCell ref="M44:N44"/>
    <mergeCell ref="P44:R44"/>
    <mergeCell ref="A41:B41"/>
    <mergeCell ref="C41:H41"/>
    <mergeCell ref="J41:K41"/>
    <mergeCell ref="M41:N41"/>
    <mergeCell ref="P41:R41"/>
    <mergeCell ref="A42:B42"/>
    <mergeCell ref="C42:H42"/>
    <mergeCell ref="J42:K42"/>
    <mergeCell ref="M42:N42"/>
    <mergeCell ref="P42:R42"/>
    <mergeCell ref="A39:B39"/>
    <mergeCell ref="C39:H39"/>
    <mergeCell ref="J39:K39"/>
    <mergeCell ref="M39:N39"/>
    <mergeCell ref="P39:R39"/>
    <mergeCell ref="A40:B40"/>
    <mergeCell ref="C40:H40"/>
    <mergeCell ref="J40:K40"/>
    <mergeCell ref="M40:N40"/>
    <mergeCell ref="P40:R40"/>
    <mergeCell ref="A37:B37"/>
    <mergeCell ref="C37:H37"/>
    <mergeCell ref="J37:K37"/>
    <mergeCell ref="M37:N37"/>
    <mergeCell ref="P37:R37"/>
    <mergeCell ref="A38:B38"/>
    <mergeCell ref="C38:H38"/>
    <mergeCell ref="J38:K38"/>
    <mergeCell ref="M38:N38"/>
    <mergeCell ref="P38:R38"/>
    <mergeCell ref="A35:B35"/>
    <mergeCell ref="C35:H35"/>
    <mergeCell ref="J35:K35"/>
    <mergeCell ref="M35:N35"/>
    <mergeCell ref="P35:R35"/>
    <mergeCell ref="A36:B36"/>
    <mergeCell ref="C36:H36"/>
    <mergeCell ref="J36:K36"/>
    <mergeCell ref="M36:N36"/>
    <mergeCell ref="P36:R36"/>
    <mergeCell ref="A33:B33"/>
    <mergeCell ref="C33:H33"/>
    <mergeCell ref="J33:K33"/>
    <mergeCell ref="M33:N33"/>
    <mergeCell ref="P33:R33"/>
    <mergeCell ref="A34:B34"/>
    <mergeCell ref="C34:H34"/>
    <mergeCell ref="J34:K34"/>
    <mergeCell ref="M34:N34"/>
    <mergeCell ref="P34:R34"/>
    <mergeCell ref="A31:B31"/>
    <mergeCell ref="C31:H31"/>
    <mergeCell ref="J31:K31"/>
    <mergeCell ref="M31:N31"/>
    <mergeCell ref="P31:R31"/>
    <mergeCell ref="A32:B32"/>
    <mergeCell ref="C32:H32"/>
    <mergeCell ref="J32:K32"/>
    <mergeCell ref="M32:N32"/>
    <mergeCell ref="P32:R32"/>
    <mergeCell ref="A29:B29"/>
    <mergeCell ref="C29:H29"/>
    <mergeCell ref="J29:K29"/>
    <mergeCell ref="M29:N29"/>
    <mergeCell ref="P29:R29"/>
    <mergeCell ref="A30:B30"/>
    <mergeCell ref="C30:H30"/>
    <mergeCell ref="J30:K30"/>
    <mergeCell ref="M30:N30"/>
    <mergeCell ref="P30:R30"/>
    <mergeCell ref="A27:B27"/>
    <mergeCell ref="C27:H27"/>
    <mergeCell ref="J27:K27"/>
    <mergeCell ref="M27:N27"/>
    <mergeCell ref="P27:R27"/>
    <mergeCell ref="A28:B28"/>
    <mergeCell ref="C28:H28"/>
    <mergeCell ref="J28:K28"/>
    <mergeCell ref="M28:N28"/>
    <mergeCell ref="P28:R28"/>
    <mergeCell ref="A25:B25"/>
    <mergeCell ref="C25:H25"/>
    <mergeCell ref="J25:K25"/>
    <mergeCell ref="M25:N25"/>
    <mergeCell ref="P25:R25"/>
    <mergeCell ref="A26:B26"/>
    <mergeCell ref="C26:H26"/>
    <mergeCell ref="J26:K26"/>
    <mergeCell ref="M26:N26"/>
    <mergeCell ref="P26:R26"/>
    <mergeCell ref="A23:B23"/>
    <mergeCell ref="C23:H23"/>
    <mergeCell ref="J23:K23"/>
    <mergeCell ref="M23:N23"/>
    <mergeCell ref="P23:R23"/>
    <mergeCell ref="A24:B24"/>
    <mergeCell ref="C24:H24"/>
    <mergeCell ref="J24:K24"/>
    <mergeCell ref="M24:N24"/>
    <mergeCell ref="P24:R24"/>
    <mergeCell ref="A21:B21"/>
    <mergeCell ref="C21:H21"/>
    <mergeCell ref="J21:K21"/>
    <mergeCell ref="M21:N21"/>
    <mergeCell ref="P21:R21"/>
    <mergeCell ref="A22:B22"/>
    <mergeCell ref="C22:H22"/>
    <mergeCell ref="J22:K22"/>
    <mergeCell ref="M22:N22"/>
    <mergeCell ref="P22:R22"/>
    <mergeCell ref="A19:B19"/>
    <mergeCell ref="C19:H19"/>
    <mergeCell ref="J19:K19"/>
    <mergeCell ref="M19:N19"/>
    <mergeCell ref="P19:R19"/>
    <mergeCell ref="A20:B20"/>
    <mergeCell ref="C20:H20"/>
    <mergeCell ref="J20:K20"/>
    <mergeCell ref="M20:N20"/>
    <mergeCell ref="P20:R20"/>
    <mergeCell ref="A17:B17"/>
    <mergeCell ref="C17:H17"/>
    <mergeCell ref="J17:K17"/>
    <mergeCell ref="M17:N17"/>
    <mergeCell ref="P17:R17"/>
    <mergeCell ref="A18:B18"/>
    <mergeCell ref="C18:H18"/>
    <mergeCell ref="J18:K18"/>
    <mergeCell ref="M18:N18"/>
    <mergeCell ref="P18:R18"/>
    <mergeCell ref="A15:B15"/>
    <mergeCell ref="C15:H15"/>
    <mergeCell ref="J15:K15"/>
    <mergeCell ref="M15:N15"/>
    <mergeCell ref="P15:R15"/>
    <mergeCell ref="A16:B16"/>
    <mergeCell ref="C16:H16"/>
    <mergeCell ref="J16:K16"/>
    <mergeCell ref="M16:N16"/>
    <mergeCell ref="P16:R16"/>
    <mergeCell ref="P13:R13"/>
    <mergeCell ref="A14:B14"/>
    <mergeCell ref="C14:H14"/>
    <mergeCell ref="J14:K14"/>
    <mergeCell ref="M14:N14"/>
    <mergeCell ref="P14:R14"/>
    <mergeCell ref="A12:B12"/>
    <mergeCell ref="C12:H12"/>
    <mergeCell ref="A13:B13"/>
    <mergeCell ref="C13:H13"/>
    <mergeCell ref="J13:K13"/>
    <mergeCell ref="M13:N13"/>
    <mergeCell ref="A3:R3"/>
    <mergeCell ref="A4:R4"/>
    <mergeCell ref="C7:E7"/>
    <mergeCell ref="J9:N9"/>
    <mergeCell ref="P9:R9"/>
    <mergeCell ref="A10:B10"/>
    <mergeCell ref="C10:H10"/>
    <mergeCell ref="J10:L10"/>
    <mergeCell ref="M10:O10"/>
    <mergeCell ref="P10:R10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R105"/>
  <sheetViews>
    <sheetView zoomScalePageLayoutView="0" workbookViewId="0" topLeftCell="A70">
      <selection activeCell="K110" sqref="K110"/>
    </sheetView>
  </sheetViews>
  <sheetFormatPr defaultColWidth="9.140625" defaultRowHeight="12.75"/>
  <cols>
    <col min="17" max="17" width="14.28125" style="0" customWidth="1"/>
  </cols>
  <sheetData>
    <row r="3" spans="1:18" ht="18">
      <c r="A3" s="543" t="s">
        <v>428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</row>
    <row r="4" spans="1:18" ht="15.75">
      <c r="A4" s="544" t="s">
        <v>705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</row>
    <row r="5" spans="1:18" ht="12.7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</row>
    <row r="6" spans="1:18" ht="12.75">
      <c r="A6" s="422"/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</row>
    <row r="7" spans="1:18" ht="12.75">
      <c r="A7" s="432" t="s">
        <v>430</v>
      </c>
      <c r="B7" s="433" t="s">
        <v>431</v>
      </c>
      <c r="C7" s="545">
        <v>41379.501011631946</v>
      </c>
      <c r="D7" s="545"/>
      <c r="E7" s="545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32" t="s">
        <v>432</v>
      </c>
      <c r="Q7" s="432">
        <v>1</v>
      </c>
      <c r="R7" s="432" t="s">
        <v>433</v>
      </c>
    </row>
    <row r="8" spans="1:18" ht="12.75">
      <c r="A8" s="422"/>
      <c r="B8" s="422"/>
      <c r="C8" s="422"/>
      <c r="D8" s="422"/>
      <c r="E8" s="422"/>
      <c r="F8" s="422"/>
      <c r="G8" s="422"/>
      <c r="H8" s="422"/>
      <c r="I8" s="422"/>
      <c r="J8" s="546" t="s">
        <v>706</v>
      </c>
      <c r="K8" s="546"/>
      <c r="L8" s="546"/>
      <c r="M8" s="546"/>
      <c r="N8" s="546"/>
      <c r="O8" s="546"/>
      <c r="P8" s="546"/>
      <c r="Q8" s="546"/>
      <c r="R8" s="546"/>
    </row>
    <row r="9" spans="1:18" ht="12.75">
      <c r="A9" s="547" t="s">
        <v>707</v>
      </c>
      <c r="B9" s="547"/>
      <c r="C9" s="434" t="s">
        <v>437</v>
      </c>
      <c r="D9" s="422"/>
      <c r="E9" s="422"/>
      <c r="F9" s="422"/>
      <c r="G9" s="422"/>
      <c r="H9" s="422"/>
      <c r="I9" s="422"/>
      <c r="J9" s="548" t="s">
        <v>708</v>
      </c>
      <c r="K9" s="548"/>
      <c r="L9" s="548"/>
      <c r="M9" s="548" t="s">
        <v>709</v>
      </c>
      <c r="N9" s="548"/>
      <c r="O9" s="548"/>
      <c r="P9" s="548" t="s">
        <v>710</v>
      </c>
      <c r="Q9" s="548"/>
      <c r="R9" s="548"/>
    </row>
    <row r="10" spans="1:18" ht="12.75">
      <c r="A10" s="422"/>
      <c r="B10" s="422"/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</row>
    <row r="11" spans="1:18" ht="12.75">
      <c r="A11" s="549" t="s">
        <v>441</v>
      </c>
      <c r="B11" s="549"/>
      <c r="C11" s="549" t="s">
        <v>442</v>
      </c>
      <c r="D11" s="549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</row>
    <row r="12" spans="1:18" ht="12.75">
      <c r="A12" s="547" t="s">
        <v>711</v>
      </c>
      <c r="B12" s="547"/>
      <c r="C12" s="547" t="s">
        <v>712</v>
      </c>
      <c r="D12" s="547"/>
      <c r="E12" s="547"/>
      <c r="F12" s="547"/>
      <c r="G12" s="547"/>
      <c r="H12" s="547"/>
      <c r="I12" s="547"/>
      <c r="J12" s="550">
        <v>0</v>
      </c>
      <c r="K12" s="550"/>
      <c r="L12" s="434" t="s">
        <v>441</v>
      </c>
      <c r="M12" s="550">
        <v>4902645.09</v>
      </c>
      <c r="N12" s="550"/>
      <c r="O12" s="434" t="s">
        <v>441</v>
      </c>
      <c r="P12" s="422"/>
      <c r="Q12" s="436">
        <f aca="true" t="shared" si="0" ref="Q12:Q54">SUM(M12:O12)</f>
        <v>4902645.09</v>
      </c>
      <c r="R12" s="422"/>
    </row>
    <row r="13" spans="1:18" ht="12.75">
      <c r="A13" s="547" t="s">
        <v>713</v>
      </c>
      <c r="B13" s="547"/>
      <c r="C13" s="547" t="s">
        <v>714</v>
      </c>
      <c r="D13" s="547"/>
      <c r="E13" s="547"/>
      <c r="F13" s="547"/>
      <c r="G13" s="547"/>
      <c r="H13" s="547"/>
      <c r="I13" s="547"/>
      <c r="J13" s="550">
        <v>0</v>
      </c>
      <c r="K13" s="550"/>
      <c r="L13" s="434" t="s">
        <v>441</v>
      </c>
      <c r="M13" s="550">
        <v>0</v>
      </c>
      <c r="N13" s="550"/>
      <c r="O13" s="434" t="s">
        <v>441</v>
      </c>
      <c r="P13" s="422"/>
      <c r="Q13" s="436">
        <f t="shared" si="0"/>
        <v>0</v>
      </c>
      <c r="R13" s="422"/>
    </row>
    <row r="14" spans="1:18" ht="12.75">
      <c r="A14" s="547" t="s">
        <v>715</v>
      </c>
      <c r="B14" s="547"/>
      <c r="C14" s="547" t="s">
        <v>716</v>
      </c>
      <c r="D14" s="547"/>
      <c r="E14" s="547"/>
      <c r="F14" s="547"/>
      <c r="G14" s="547"/>
      <c r="H14" s="547"/>
      <c r="I14" s="547"/>
      <c r="J14" s="550">
        <v>0</v>
      </c>
      <c r="K14" s="550"/>
      <c r="L14" s="434" t="s">
        <v>441</v>
      </c>
      <c r="M14" s="550">
        <v>288000</v>
      </c>
      <c r="N14" s="550"/>
      <c r="O14" s="434" t="s">
        <v>441</v>
      </c>
      <c r="P14" s="422"/>
      <c r="Q14" s="436">
        <f t="shared" si="0"/>
        <v>288000</v>
      </c>
      <c r="R14" s="422"/>
    </row>
    <row r="15" spans="1:18" ht="12.75">
      <c r="A15" s="547" t="s">
        <v>717</v>
      </c>
      <c r="B15" s="547"/>
      <c r="C15" s="547" t="s">
        <v>718</v>
      </c>
      <c r="D15" s="547"/>
      <c r="E15" s="547"/>
      <c r="F15" s="547"/>
      <c r="G15" s="547"/>
      <c r="H15" s="547"/>
      <c r="I15" s="547"/>
      <c r="J15" s="550">
        <v>0</v>
      </c>
      <c r="K15" s="550"/>
      <c r="L15" s="434" t="s">
        <v>441</v>
      </c>
      <c r="M15" s="550">
        <v>1.1641532182693481E-10</v>
      </c>
      <c r="N15" s="550"/>
      <c r="O15" s="434" t="s">
        <v>441</v>
      </c>
      <c r="P15" s="422"/>
      <c r="Q15" s="436">
        <f t="shared" si="0"/>
        <v>1.1641532182693481E-10</v>
      </c>
      <c r="R15" s="422"/>
    </row>
    <row r="16" spans="1:18" ht="12.75">
      <c r="A16" s="547" t="s">
        <v>719</v>
      </c>
      <c r="B16" s="547"/>
      <c r="C16" s="547" t="s">
        <v>720</v>
      </c>
      <c r="D16" s="547"/>
      <c r="E16" s="547"/>
      <c r="F16" s="547"/>
      <c r="G16" s="547"/>
      <c r="H16" s="547"/>
      <c r="I16" s="547"/>
      <c r="J16" s="550">
        <v>0</v>
      </c>
      <c r="K16" s="550"/>
      <c r="L16" s="434" t="s">
        <v>441</v>
      </c>
      <c r="M16" s="550">
        <v>171575</v>
      </c>
      <c r="N16" s="550"/>
      <c r="O16" s="434" t="s">
        <v>441</v>
      </c>
      <c r="P16" s="422"/>
      <c r="Q16" s="436">
        <f t="shared" si="0"/>
        <v>171575</v>
      </c>
      <c r="R16" s="422"/>
    </row>
    <row r="17" spans="1:18" ht="12.75">
      <c r="A17" s="547" t="s">
        <v>721</v>
      </c>
      <c r="B17" s="547"/>
      <c r="C17" s="547" t="s">
        <v>722</v>
      </c>
      <c r="D17" s="547"/>
      <c r="E17" s="547"/>
      <c r="F17" s="547"/>
      <c r="G17" s="547"/>
      <c r="H17" s="547"/>
      <c r="I17" s="547"/>
      <c r="J17" s="550">
        <v>0</v>
      </c>
      <c r="K17" s="550"/>
      <c r="L17" s="434" t="s">
        <v>441</v>
      </c>
      <c r="M17" s="550">
        <v>4.3655745685100555E-11</v>
      </c>
      <c r="N17" s="550"/>
      <c r="O17" s="434" t="s">
        <v>441</v>
      </c>
      <c r="P17" s="422"/>
      <c r="Q17" s="436">
        <f t="shared" si="0"/>
        <v>4.3655745685100555E-11</v>
      </c>
      <c r="R17" s="422"/>
    </row>
    <row r="18" spans="1:18" ht="12.75">
      <c r="A18" s="547" t="s">
        <v>723</v>
      </c>
      <c r="B18" s="547"/>
      <c r="C18" s="547" t="s">
        <v>724</v>
      </c>
      <c r="D18" s="547"/>
      <c r="E18" s="547"/>
      <c r="F18" s="547"/>
      <c r="G18" s="547"/>
      <c r="H18" s="547"/>
      <c r="I18" s="547"/>
      <c r="J18" s="550">
        <v>0</v>
      </c>
      <c r="K18" s="550"/>
      <c r="L18" s="434" t="s">
        <v>441</v>
      </c>
      <c r="M18" s="550">
        <v>29816.999999999978</v>
      </c>
      <c r="N18" s="550"/>
      <c r="O18" s="434" t="s">
        <v>441</v>
      </c>
      <c r="P18" s="422"/>
      <c r="Q18" s="436">
        <f t="shared" si="0"/>
        <v>29816.999999999978</v>
      </c>
      <c r="R18" s="422"/>
    </row>
    <row r="19" spans="1:18" ht="12.75">
      <c r="A19" s="547" t="s">
        <v>725</v>
      </c>
      <c r="B19" s="547"/>
      <c r="C19" s="547" t="s">
        <v>726</v>
      </c>
      <c r="D19" s="547"/>
      <c r="E19" s="547"/>
      <c r="F19" s="547"/>
      <c r="G19" s="547"/>
      <c r="H19" s="547"/>
      <c r="I19" s="547"/>
      <c r="J19" s="550">
        <v>0</v>
      </c>
      <c r="K19" s="550"/>
      <c r="L19" s="434" t="s">
        <v>441</v>
      </c>
      <c r="M19" s="550">
        <v>29100</v>
      </c>
      <c r="N19" s="550"/>
      <c r="O19" s="434" t="s">
        <v>441</v>
      </c>
      <c r="P19" s="422"/>
      <c r="Q19" s="436">
        <f t="shared" si="0"/>
        <v>29100</v>
      </c>
      <c r="R19" s="422"/>
    </row>
    <row r="20" spans="1:18" ht="12.75">
      <c r="A20" s="547" t="s">
        <v>727</v>
      </c>
      <c r="B20" s="547"/>
      <c r="C20" s="547" t="s">
        <v>728</v>
      </c>
      <c r="D20" s="547"/>
      <c r="E20" s="547"/>
      <c r="F20" s="547"/>
      <c r="G20" s="547"/>
      <c r="H20" s="547"/>
      <c r="I20" s="547"/>
      <c r="J20" s="550">
        <v>0</v>
      </c>
      <c r="K20" s="550"/>
      <c r="L20" s="434" t="s">
        <v>441</v>
      </c>
      <c r="M20" s="550">
        <v>14250</v>
      </c>
      <c r="N20" s="550"/>
      <c r="O20" s="434" t="s">
        <v>441</v>
      </c>
      <c r="P20" s="422"/>
      <c r="Q20" s="436">
        <f t="shared" si="0"/>
        <v>14250</v>
      </c>
      <c r="R20" s="422"/>
    </row>
    <row r="21" spans="1:18" ht="12.75">
      <c r="A21" s="547" t="s">
        <v>729</v>
      </c>
      <c r="B21" s="547"/>
      <c r="C21" s="547" t="s">
        <v>730</v>
      </c>
      <c r="D21" s="547"/>
      <c r="E21" s="547"/>
      <c r="F21" s="547"/>
      <c r="G21" s="547"/>
      <c r="H21" s="547"/>
      <c r="I21" s="547"/>
      <c r="J21" s="550">
        <v>0</v>
      </c>
      <c r="K21" s="550"/>
      <c r="L21" s="434" t="s">
        <v>441</v>
      </c>
      <c r="M21" s="550">
        <v>1473183</v>
      </c>
      <c r="N21" s="550"/>
      <c r="O21" s="434" t="s">
        <v>441</v>
      </c>
      <c r="P21" s="422"/>
      <c r="Q21" s="436">
        <f t="shared" si="0"/>
        <v>1473183</v>
      </c>
      <c r="R21" s="422"/>
    </row>
    <row r="22" spans="1:18" ht="12.75">
      <c r="A22" s="547" t="s">
        <v>731</v>
      </c>
      <c r="B22" s="547"/>
      <c r="C22" s="547" t="s">
        <v>732</v>
      </c>
      <c r="D22" s="547"/>
      <c r="E22" s="547"/>
      <c r="F22" s="547"/>
      <c r="G22" s="547"/>
      <c r="H22" s="547"/>
      <c r="I22" s="547"/>
      <c r="J22" s="550">
        <v>0</v>
      </c>
      <c r="K22" s="550"/>
      <c r="L22" s="434" t="s">
        <v>441</v>
      </c>
      <c r="M22" s="550">
        <v>175726</v>
      </c>
      <c r="N22" s="550"/>
      <c r="O22" s="434" t="s">
        <v>441</v>
      </c>
      <c r="P22" s="422"/>
      <c r="Q22" s="436">
        <f t="shared" si="0"/>
        <v>175726</v>
      </c>
      <c r="R22" s="422"/>
    </row>
    <row r="23" spans="1:18" ht="12.75">
      <c r="A23" s="547" t="s">
        <v>733</v>
      </c>
      <c r="B23" s="547"/>
      <c r="C23" s="547" t="s">
        <v>734</v>
      </c>
      <c r="D23" s="547"/>
      <c r="E23" s="547"/>
      <c r="F23" s="547"/>
      <c r="G23" s="547"/>
      <c r="H23" s="547"/>
      <c r="I23" s="547"/>
      <c r="J23" s="550">
        <v>0</v>
      </c>
      <c r="K23" s="550"/>
      <c r="L23" s="434" t="s">
        <v>441</v>
      </c>
      <c r="M23" s="550">
        <v>27498</v>
      </c>
      <c r="N23" s="550"/>
      <c r="O23" s="434" t="s">
        <v>441</v>
      </c>
      <c r="P23" s="422"/>
      <c r="Q23" s="436">
        <f t="shared" si="0"/>
        <v>27498</v>
      </c>
      <c r="R23" s="422"/>
    </row>
    <row r="24" spans="1:18" ht="12.75">
      <c r="A24" s="547" t="s">
        <v>735</v>
      </c>
      <c r="B24" s="547"/>
      <c r="C24" s="547" t="s">
        <v>736</v>
      </c>
      <c r="D24" s="547"/>
      <c r="E24" s="547"/>
      <c r="F24" s="547"/>
      <c r="G24" s="547"/>
      <c r="H24" s="547"/>
      <c r="I24" s="547"/>
      <c r="J24" s="550">
        <v>0</v>
      </c>
      <c r="K24" s="550"/>
      <c r="L24" s="434" t="s">
        <v>441</v>
      </c>
      <c r="M24" s="550">
        <v>35000</v>
      </c>
      <c r="N24" s="550"/>
      <c r="O24" s="434" t="s">
        <v>441</v>
      </c>
      <c r="P24" s="422"/>
      <c r="Q24" s="436">
        <f t="shared" si="0"/>
        <v>35000</v>
      </c>
      <c r="R24" s="422"/>
    </row>
    <row r="25" spans="1:18" ht="12.75">
      <c r="A25" s="547" t="s">
        <v>737</v>
      </c>
      <c r="B25" s="547"/>
      <c r="C25" s="547" t="s">
        <v>738</v>
      </c>
      <c r="D25" s="547"/>
      <c r="E25" s="547"/>
      <c r="F25" s="547"/>
      <c r="G25" s="547"/>
      <c r="H25" s="547"/>
      <c r="I25" s="547"/>
      <c r="J25" s="550">
        <v>0</v>
      </c>
      <c r="K25" s="550"/>
      <c r="L25" s="434" t="s">
        <v>441</v>
      </c>
      <c r="M25" s="550">
        <v>229018</v>
      </c>
      <c r="N25" s="550"/>
      <c r="O25" s="434" t="s">
        <v>441</v>
      </c>
      <c r="P25" s="422"/>
      <c r="Q25" s="436">
        <f t="shared" si="0"/>
        <v>229018</v>
      </c>
      <c r="R25" s="422"/>
    </row>
    <row r="26" spans="1:18" ht="12.75">
      <c r="A26" s="547" t="s">
        <v>739</v>
      </c>
      <c r="B26" s="547"/>
      <c r="C26" s="547" t="s">
        <v>740</v>
      </c>
      <c r="D26" s="547"/>
      <c r="E26" s="547"/>
      <c r="F26" s="547"/>
      <c r="G26" s="547"/>
      <c r="H26" s="547"/>
      <c r="I26" s="547"/>
      <c r="J26" s="550">
        <v>5.4569682106375694E-12</v>
      </c>
      <c r="K26" s="550"/>
      <c r="L26" s="434" t="s">
        <v>441</v>
      </c>
      <c r="M26" s="550">
        <v>0</v>
      </c>
      <c r="N26" s="550"/>
      <c r="O26" s="434" t="s">
        <v>441</v>
      </c>
      <c r="P26" s="422"/>
      <c r="Q26" s="436">
        <f t="shared" si="0"/>
        <v>0</v>
      </c>
      <c r="R26" s="422"/>
    </row>
    <row r="27" spans="1:18" ht="12.75">
      <c r="A27" s="547" t="s">
        <v>741</v>
      </c>
      <c r="B27" s="547"/>
      <c r="C27" s="547" t="s">
        <v>742</v>
      </c>
      <c r="D27" s="547"/>
      <c r="E27" s="547"/>
      <c r="F27" s="547"/>
      <c r="G27" s="547"/>
      <c r="H27" s="547"/>
      <c r="I27" s="547"/>
      <c r="J27" s="550">
        <v>0</v>
      </c>
      <c r="K27" s="550"/>
      <c r="L27" s="434" t="s">
        <v>441</v>
      </c>
      <c r="M27" s="550">
        <v>77377.12</v>
      </c>
      <c r="N27" s="550"/>
      <c r="O27" s="434" t="s">
        <v>441</v>
      </c>
      <c r="P27" s="422"/>
      <c r="Q27" s="436">
        <f t="shared" si="0"/>
        <v>77377.12</v>
      </c>
      <c r="R27" s="422"/>
    </row>
    <row r="28" spans="1:18" ht="12.75">
      <c r="A28" s="547" t="s">
        <v>743</v>
      </c>
      <c r="B28" s="547"/>
      <c r="C28" s="547" t="s">
        <v>744</v>
      </c>
      <c r="D28" s="547"/>
      <c r="E28" s="547"/>
      <c r="F28" s="547"/>
      <c r="G28" s="547"/>
      <c r="H28" s="547"/>
      <c r="I28" s="547"/>
      <c r="J28" s="550">
        <v>0</v>
      </c>
      <c r="K28" s="550"/>
      <c r="L28" s="434" t="s">
        <v>441</v>
      </c>
      <c r="M28" s="550">
        <v>1176</v>
      </c>
      <c r="N28" s="550"/>
      <c r="O28" s="434" t="s">
        <v>441</v>
      </c>
      <c r="P28" s="422"/>
      <c r="Q28" s="436">
        <f t="shared" si="0"/>
        <v>1176</v>
      </c>
      <c r="R28" s="422"/>
    </row>
    <row r="29" spans="1:18" ht="12.75">
      <c r="A29" s="547" t="s">
        <v>745</v>
      </c>
      <c r="B29" s="547"/>
      <c r="C29" s="547" t="s">
        <v>746</v>
      </c>
      <c r="D29" s="547"/>
      <c r="E29" s="547"/>
      <c r="F29" s="547"/>
      <c r="G29" s="547"/>
      <c r="H29" s="547"/>
      <c r="I29" s="547"/>
      <c r="J29" s="550">
        <v>0</v>
      </c>
      <c r="K29" s="550"/>
      <c r="L29" s="434" t="s">
        <v>441</v>
      </c>
      <c r="M29" s="550">
        <v>484589.6</v>
      </c>
      <c r="N29" s="550"/>
      <c r="O29" s="434" t="s">
        <v>441</v>
      </c>
      <c r="P29" s="422"/>
      <c r="Q29" s="436">
        <f t="shared" si="0"/>
        <v>484589.6</v>
      </c>
      <c r="R29" s="422"/>
    </row>
    <row r="30" spans="1:18" ht="12.75">
      <c r="A30" s="547" t="s">
        <v>747</v>
      </c>
      <c r="B30" s="547"/>
      <c r="C30" s="547" t="s">
        <v>748</v>
      </c>
      <c r="D30" s="547"/>
      <c r="E30" s="547"/>
      <c r="F30" s="547"/>
      <c r="G30" s="547"/>
      <c r="H30" s="547"/>
      <c r="I30" s="547"/>
      <c r="J30" s="550">
        <v>5.4569682106375694E-12</v>
      </c>
      <c r="K30" s="550"/>
      <c r="L30" s="434" t="s">
        <v>441</v>
      </c>
      <c r="M30" s="550">
        <v>0</v>
      </c>
      <c r="N30" s="550"/>
      <c r="O30" s="434" t="s">
        <v>441</v>
      </c>
      <c r="P30" s="422"/>
      <c r="Q30" s="436">
        <f t="shared" si="0"/>
        <v>0</v>
      </c>
      <c r="R30" s="422"/>
    </row>
    <row r="31" spans="1:18" ht="12.75">
      <c r="A31" s="547" t="s">
        <v>749</v>
      </c>
      <c r="B31" s="547"/>
      <c r="C31" s="547" t="s">
        <v>750</v>
      </c>
      <c r="D31" s="547"/>
      <c r="E31" s="547"/>
      <c r="F31" s="547"/>
      <c r="G31" s="547"/>
      <c r="H31" s="547"/>
      <c r="I31" s="547"/>
      <c r="J31" s="550">
        <v>0</v>
      </c>
      <c r="K31" s="550"/>
      <c r="L31" s="434" t="s">
        <v>441</v>
      </c>
      <c r="M31" s="550">
        <v>81311.00000000003</v>
      </c>
      <c r="N31" s="550"/>
      <c r="O31" s="434" t="s">
        <v>441</v>
      </c>
      <c r="P31" s="422"/>
      <c r="Q31" s="436">
        <f t="shared" si="0"/>
        <v>81311.00000000003</v>
      </c>
      <c r="R31" s="422"/>
    </row>
    <row r="32" spans="1:18" ht="12.75">
      <c r="A32" s="547" t="s">
        <v>751</v>
      </c>
      <c r="B32" s="547"/>
      <c r="C32" s="547" t="s">
        <v>752</v>
      </c>
      <c r="D32" s="547"/>
      <c r="E32" s="547"/>
      <c r="F32" s="547"/>
      <c r="G32" s="547"/>
      <c r="H32" s="547"/>
      <c r="I32" s="547"/>
      <c r="J32" s="550">
        <v>0</v>
      </c>
      <c r="K32" s="550"/>
      <c r="L32" s="434" t="s">
        <v>441</v>
      </c>
      <c r="M32" s="550">
        <v>1</v>
      </c>
      <c r="N32" s="550"/>
      <c r="O32" s="434" t="s">
        <v>441</v>
      </c>
      <c r="P32" s="422"/>
      <c r="Q32" s="436">
        <f t="shared" si="0"/>
        <v>1</v>
      </c>
      <c r="R32" s="422"/>
    </row>
    <row r="33" spans="1:18" ht="12.75">
      <c r="A33" s="547" t="s">
        <v>753</v>
      </c>
      <c r="B33" s="547"/>
      <c r="C33" s="547" t="s">
        <v>754</v>
      </c>
      <c r="D33" s="547"/>
      <c r="E33" s="547"/>
      <c r="F33" s="547"/>
      <c r="G33" s="547"/>
      <c r="H33" s="547"/>
      <c r="I33" s="547"/>
      <c r="J33" s="550">
        <v>0</v>
      </c>
      <c r="K33" s="550"/>
      <c r="L33" s="434" t="s">
        <v>441</v>
      </c>
      <c r="M33" s="550">
        <v>3.637978807091713E-12</v>
      </c>
      <c r="N33" s="550"/>
      <c r="O33" s="434" t="s">
        <v>441</v>
      </c>
      <c r="P33" s="422"/>
      <c r="Q33" s="436">
        <f t="shared" si="0"/>
        <v>3.637978807091713E-12</v>
      </c>
      <c r="R33" s="422"/>
    </row>
    <row r="34" spans="1:18" ht="12.75">
      <c r="A34" s="547" t="s">
        <v>755</v>
      </c>
      <c r="B34" s="547"/>
      <c r="C34" s="547" t="s">
        <v>756</v>
      </c>
      <c r="D34" s="547"/>
      <c r="E34" s="547"/>
      <c r="F34" s="547"/>
      <c r="G34" s="547"/>
      <c r="H34" s="547"/>
      <c r="I34" s="547"/>
      <c r="J34" s="550">
        <v>0</v>
      </c>
      <c r="K34" s="550"/>
      <c r="L34" s="434" t="s">
        <v>441</v>
      </c>
      <c r="M34" s="550">
        <v>1043560</v>
      </c>
      <c r="N34" s="550"/>
      <c r="O34" s="434" t="s">
        <v>441</v>
      </c>
      <c r="P34" s="422"/>
      <c r="Q34" s="436">
        <f t="shared" si="0"/>
        <v>1043560</v>
      </c>
      <c r="R34" s="422"/>
    </row>
    <row r="35" spans="1:18" ht="12.75">
      <c r="A35" s="547" t="s">
        <v>757</v>
      </c>
      <c r="B35" s="547"/>
      <c r="C35" s="547" t="s">
        <v>758</v>
      </c>
      <c r="D35" s="547"/>
      <c r="E35" s="547"/>
      <c r="F35" s="547"/>
      <c r="G35" s="547"/>
      <c r="H35" s="547"/>
      <c r="I35" s="547"/>
      <c r="J35" s="550">
        <v>0</v>
      </c>
      <c r="K35" s="550"/>
      <c r="L35" s="434" t="s">
        <v>441</v>
      </c>
      <c r="M35" s="550">
        <v>42000</v>
      </c>
      <c r="N35" s="550"/>
      <c r="O35" s="434" t="s">
        <v>441</v>
      </c>
      <c r="P35" s="422"/>
      <c r="Q35" s="436">
        <f t="shared" si="0"/>
        <v>42000</v>
      </c>
      <c r="R35" s="422"/>
    </row>
    <row r="36" spans="1:18" ht="12.75">
      <c r="A36" s="547" t="s">
        <v>759</v>
      </c>
      <c r="B36" s="547"/>
      <c r="C36" s="547" t="s">
        <v>760</v>
      </c>
      <c r="D36" s="547"/>
      <c r="E36" s="547"/>
      <c r="F36" s="547"/>
      <c r="G36" s="547"/>
      <c r="H36" s="547"/>
      <c r="I36" s="547"/>
      <c r="J36" s="550">
        <v>0</v>
      </c>
      <c r="K36" s="550"/>
      <c r="L36" s="434" t="s">
        <v>441</v>
      </c>
      <c r="M36" s="550">
        <v>381377.59999999986</v>
      </c>
      <c r="N36" s="550"/>
      <c r="O36" s="434" t="s">
        <v>441</v>
      </c>
      <c r="P36" s="422"/>
      <c r="Q36" s="436">
        <f t="shared" si="0"/>
        <v>381377.59999999986</v>
      </c>
      <c r="R36" s="422"/>
    </row>
    <row r="37" spans="1:18" ht="12.75">
      <c r="A37" s="547" t="s">
        <v>761</v>
      </c>
      <c r="B37" s="547"/>
      <c r="C37" s="547" t="s">
        <v>762</v>
      </c>
      <c r="D37" s="547"/>
      <c r="E37" s="547"/>
      <c r="F37" s="547"/>
      <c r="G37" s="547"/>
      <c r="H37" s="547"/>
      <c r="I37" s="547"/>
      <c r="J37" s="550">
        <v>0</v>
      </c>
      <c r="K37" s="550"/>
      <c r="L37" s="434" t="s">
        <v>441</v>
      </c>
      <c r="M37" s="550">
        <v>9400</v>
      </c>
      <c r="N37" s="550"/>
      <c r="O37" s="434" t="s">
        <v>441</v>
      </c>
      <c r="P37" s="422"/>
      <c r="Q37" s="436">
        <f t="shared" si="0"/>
        <v>9400</v>
      </c>
      <c r="R37" s="422"/>
    </row>
    <row r="38" spans="1:18" ht="12.75">
      <c r="A38" s="547" t="s">
        <v>763</v>
      </c>
      <c r="B38" s="547"/>
      <c r="C38" s="547" t="s">
        <v>764</v>
      </c>
      <c r="D38" s="547"/>
      <c r="E38" s="547"/>
      <c r="F38" s="547"/>
      <c r="G38" s="547"/>
      <c r="H38" s="547"/>
      <c r="I38" s="547"/>
      <c r="J38" s="550">
        <v>0</v>
      </c>
      <c r="K38" s="550"/>
      <c r="L38" s="434" t="s">
        <v>441</v>
      </c>
      <c r="M38" s="550">
        <v>71280</v>
      </c>
      <c r="N38" s="550"/>
      <c r="O38" s="434" t="s">
        <v>441</v>
      </c>
      <c r="P38" s="422"/>
      <c r="Q38" s="436">
        <f t="shared" si="0"/>
        <v>71280</v>
      </c>
      <c r="R38" s="422"/>
    </row>
    <row r="39" spans="1:18" ht="12.75">
      <c r="A39" s="547" t="s">
        <v>765</v>
      </c>
      <c r="B39" s="547"/>
      <c r="C39" s="547" t="s">
        <v>766</v>
      </c>
      <c r="D39" s="547"/>
      <c r="E39" s="547"/>
      <c r="F39" s="547"/>
      <c r="G39" s="547"/>
      <c r="H39" s="547"/>
      <c r="I39" s="547"/>
      <c r="J39" s="550">
        <v>5.820766091346741E-11</v>
      </c>
      <c r="K39" s="550"/>
      <c r="L39" s="434" t="s">
        <v>441</v>
      </c>
      <c r="M39" s="550">
        <v>0</v>
      </c>
      <c r="N39" s="550"/>
      <c r="O39" s="434" t="s">
        <v>441</v>
      </c>
      <c r="P39" s="422"/>
      <c r="Q39" s="436">
        <f t="shared" si="0"/>
        <v>0</v>
      </c>
      <c r="R39" s="422"/>
    </row>
    <row r="40" spans="1:18" ht="12.75">
      <c r="A40" s="547" t="s">
        <v>767</v>
      </c>
      <c r="B40" s="547"/>
      <c r="C40" s="547" t="s">
        <v>768</v>
      </c>
      <c r="D40" s="547"/>
      <c r="E40" s="547"/>
      <c r="F40" s="547"/>
      <c r="G40" s="547"/>
      <c r="H40" s="547"/>
      <c r="I40" s="547"/>
      <c r="J40" s="550">
        <v>0</v>
      </c>
      <c r="K40" s="550"/>
      <c r="L40" s="434" t="s">
        <v>441</v>
      </c>
      <c r="M40" s="550">
        <v>134400</v>
      </c>
      <c r="N40" s="550"/>
      <c r="O40" s="434" t="s">
        <v>441</v>
      </c>
      <c r="P40" s="422"/>
      <c r="Q40" s="436">
        <f t="shared" si="0"/>
        <v>134400</v>
      </c>
      <c r="R40" s="422"/>
    </row>
    <row r="41" spans="1:18" ht="12.75">
      <c r="A41" s="547" t="s">
        <v>769</v>
      </c>
      <c r="B41" s="547"/>
      <c r="C41" s="547" t="s">
        <v>770</v>
      </c>
      <c r="D41" s="547"/>
      <c r="E41" s="547"/>
      <c r="F41" s="547"/>
      <c r="G41" s="547"/>
      <c r="H41" s="547"/>
      <c r="I41" s="547"/>
      <c r="J41" s="550">
        <v>0</v>
      </c>
      <c r="K41" s="550"/>
      <c r="L41" s="434" t="s">
        <v>441</v>
      </c>
      <c r="M41" s="550">
        <v>2587400</v>
      </c>
      <c r="N41" s="550"/>
      <c r="O41" s="434" t="s">
        <v>441</v>
      </c>
      <c r="P41" s="422"/>
      <c r="Q41" s="436">
        <f t="shared" si="0"/>
        <v>2587400</v>
      </c>
      <c r="R41" s="422"/>
    </row>
    <row r="42" spans="1:18" ht="12.75">
      <c r="A42" s="547" t="s">
        <v>771</v>
      </c>
      <c r="B42" s="547"/>
      <c r="C42" s="547" t="s">
        <v>772</v>
      </c>
      <c r="D42" s="547"/>
      <c r="E42" s="547"/>
      <c r="F42" s="547"/>
      <c r="G42" s="547"/>
      <c r="H42" s="547"/>
      <c r="I42" s="547"/>
      <c r="J42" s="550">
        <v>0</v>
      </c>
      <c r="K42" s="550"/>
      <c r="L42" s="434" t="s">
        <v>441</v>
      </c>
      <c r="M42" s="550">
        <v>0.5799999999790089</v>
      </c>
      <c r="N42" s="550"/>
      <c r="O42" s="434" t="s">
        <v>441</v>
      </c>
      <c r="P42" s="422"/>
      <c r="Q42" s="436">
        <f t="shared" si="0"/>
        <v>0.5799999999790089</v>
      </c>
      <c r="R42" s="422"/>
    </row>
    <row r="43" spans="1:18" ht="12.75">
      <c r="A43" s="547" t="s">
        <v>773</v>
      </c>
      <c r="B43" s="547"/>
      <c r="C43" s="547" t="s">
        <v>774</v>
      </c>
      <c r="D43" s="547"/>
      <c r="E43" s="547"/>
      <c r="F43" s="547"/>
      <c r="G43" s="547"/>
      <c r="H43" s="547"/>
      <c r="I43" s="547"/>
      <c r="J43" s="550">
        <v>0</v>
      </c>
      <c r="K43" s="550"/>
      <c r="L43" s="434" t="s">
        <v>441</v>
      </c>
      <c r="M43" s="550">
        <v>204180</v>
      </c>
      <c r="N43" s="550"/>
      <c r="O43" s="434" t="s">
        <v>441</v>
      </c>
      <c r="P43" s="422"/>
      <c r="Q43" s="436">
        <f t="shared" si="0"/>
        <v>204180</v>
      </c>
      <c r="R43" s="422"/>
    </row>
    <row r="44" spans="1:18" ht="12.75">
      <c r="A44" s="547" t="s">
        <v>775</v>
      </c>
      <c r="B44" s="547"/>
      <c r="C44" s="547" t="s">
        <v>776</v>
      </c>
      <c r="D44" s="547"/>
      <c r="E44" s="547"/>
      <c r="F44" s="547"/>
      <c r="G44" s="547"/>
      <c r="H44" s="547"/>
      <c r="I44" s="547"/>
      <c r="J44" s="550">
        <v>0</v>
      </c>
      <c r="K44" s="550"/>
      <c r="L44" s="434" t="s">
        <v>441</v>
      </c>
      <c r="M44" s="550">
        <v>5.820766091346741E-11</v>
      </c>
      <c r="N44" s="550"/>
      <c r="O44" s="434" t="s">
        <v>441</v>
      </c>
      <c r="P44" s="422"/>
      <c r="Q44" s="436">
        <f t="shared" si="0"/>
        <v>5.820766091346741E-11</v>
      </c>
      <c r="R44" s="422"/>
    </row>
    <row r="45" spans="1:18" ht="12.75">
      <c r="A45" s="547" t="s">
        <v>777</v>
      </c>
      <c r="B45" s="547"/>
      <c r="C45" s="547" t="s">
        <v>778</v>
      </c>
      <c r="D45" s="547"/>
      <c r="E45" s="547"/>
      <c r="F45" s="547"/>
      <c r="G45" s="547"/>
      <c r="H45" s="547"/>
      <c r="I45" s="547"/>
      <c r="J45" s="550">
        <v>0</v>
      </c>
      <c r="K45" s="550"/>
      <c r="L45" s="434" t="s">
        <v>441</v>
      </c>
      <c r="M45" s="550">
        <v>12000</v>
      </c>
      <c r="N45" s="550"/>
      <c r="O45" s="434" t="s">
        <v>441</v>
      </c>
      <c r="P45" s="422"/>
      <c r="Q45" s="436">
        <f t="shared" si="0"/>
        <v>12000</v>
      </c>
      <c r="R45" s="422"/>
    </row>
    <row r="46" spans="1:18" ht="12.75">
      <c r="A46" s="547" t="s">
        <v>779</v>
      </c>
      <c r="B46" s="547"/>
      <c r="C46" s="547" t="s">
        <v>780</v>
      </c>
      <c r="D46" s="547"/>
      <c r="E46" s="547"/>
      <c r="F46" s="547"/>
      <c r="G46" s="547"/>
      <c r="H46" s="547"/>
      <c r="I46" s="547"/>
      <c r="J46" s="550">
        <v>0</v>
      </c>
      <c r="K46" s="550"/>
      <c r="L46" s="434" t="s">
        <v>441</v>
      </c>
      <c r="M46" s="550">
        <v>500000</v>
      </c>
      <c r="N46" s="550"/>
      <c r="O46" s="434" t="s">
        <v>441</v>
      </c>
      <c r="P46" s="422"/>
      <c r="Q46" s="436">
        <f t="shared" si="0"/>
        <v>500000</v>
      </c>
      <c r="R46" s="422"/>
    </row>
    <row r="47" spans="1:18" ht="12.75">
      <c r="A47" s="547" t="s">
        <v>781</v>
      </c>
      <c r="B47" s="547"/>
      <c r="C47" s="547" t="s">
        <v>782</v>
      </c>
      <c r="D47" s="547"/>
      <c r="E47" s="547"/>
      <c r="F47" s="547"/>
      <c r="G47" s="547"/>
      <c r="H47" s="547"/>
      <c r="I47" s="547"/>
      <c r="J47" s="550">
        <v>0</v>
      </c>
      <c r="K47" s="550"/>
      <c r="L47" s="434" t="s">
        <v>441</v>
      </c>
      <c r="M47" s="550">
        <v>6400</v>
      </c>
      <c r="N47" s="550"/>
      <c r="O47" s="434" t="s">
        <v>441</v>
      </c>
      <c r="P47" s="422"/>
      <c r="Q47" s="436">
        <f t="shared" si="0"/>
        <v>6400</v>
      </c>
      <c r="R47" s="422"/>
    </row>
    <row r="48" spans="1:18" ht="12.75">
      <c r="A48" s="547" t="s">
        <v>783</v>
      </c>
      <c r="B48" s="547"/>
      <c r="C48" s="547" t="s">
        <v>784</v>
      </c>
      <c r="D48" s="547"/>
      <c r="E48" s="547"/>
      <c r="F48" s="547"/>
      <c r="G48" s="547"/>
      <c r="H48" s="547"/>
      <c r="I48" s="547"/>
      <c r="J48" s="550">
        <v>0.009999999485444278</v>
      </c>
      <c r="K48" s="550"/>
      <c r="L48" s="434" t="s">
        <v>441</v>
      </c>
      <c r="M48" s="550">
        <v>0</v>
      </c>
      <c r="N48" s="550"/>
      <c r="O48" s="434" t="s">
        <v>441</v>
      </c>
      <c r="P48" s="422"/>
      <c r="Q48" s="436">
        <f t="shared" si="0"/>
        <v>0</v>
      </c>
      <c r="R48" s="422"/>
    </row>
    <row r="49" spans="1:18" ht="12.75">
      <c r="A49" s="547" t="s">
        <v>785</v>
      </c>
      <c r="B49" s="547"/>
      <c r="C49" s="547" t="s">
        <v>786</v>
      </c>
      <c r="D49" s="547"/>
      <c r="E49" s="547"/>
      <c r="F49" s="547"/>
      <c r="G49" s="547"/>
      <c r="H49" s="547"/>
      <c r="I49" s="547"/>
      <c r="J49" s="550">
        <v>0</v>
      </c>
      <c r="K49" s="550"/>
      <c r="L49" s="434" t="s">
        <v>441</v>
      </c>
      <c r="M49" s="550">
        <v>100000</v>
      </c>
      <c r="N49" s="550"/>
      <c r="O49" s="434" t="s">
        <v>441</v>
      </c>
      <c r="P49" s="422"/>
      <c r="Q49" s="436">
        <f t="shared" si="0"/>
        <v>100000</v>
      </c>
      <c r="R49" s="422"/>
    </row>
    <row r="50" spans="1:18" ht="12.75">
      <c r="A50" s="547" t="s">
        <v>787</v>
      </c>
      <c r="B50" s="547"/>
      <c r="C50" s="547" t="s">
        <v>788</v>
      </c>
      <c r="D50" s="547"/>
      <c r="E50" s="547"/>
      <c r="F50" s="547"/>
      <c r="G50" s="547"/>
      <c r="H50" s="547"/>
      <c r="I50" s="547"/>
      <c r="J50" s="550">
        <v>0</v>
      </c>
      <c r="K50" s="550"/>
      <c r="L50" s="434" t="s">
        <v>441</v>
      </c>
      <c r="M50" s="550">
        <v>15864508</v>
      </c>
      <c r="N50" s="550"/>
      <c r="O50" s="434" t="s">
        <v>441</v>
      </c>
      <c r="P50" s="422"/>
      <c r="Q50" s="436">
        <f t="shared" si="0"/>
        <v>15864508</v>
      </c>
      <c r="R50" s="422"/>
    </row>
    <row r="51" spans="1:18" ht="12.75">
      <c r="A51" s="547" t="s">
        <v>789</v>
      </c>
      <c r="B51" s="547"/>
      <c r="C51" s="547" t="s">
        <v>790</v>
      </c>
      <c r="D51" s="547"/>
      <c r="E51" s="547"/>
      <c r="F51" s="547"/>
      <c r="G51" s="547"/>
      <c r="H51" s="547"/>
      <c r="I51" s="547"/>
      <c r="J51" s="550">
        <v>0</v>
      </c>
      <c r="K51" s="550"/>
      <c r="L51" s="434" t="s">
        <v>441</v>
      </c>
      <c r="M51" s="550">
        <v>600000</v>
      </c>
      <c r="N51" s="550"/>
      <c r="O51" s="434" t="s">
        <v>441</v>
      </c>
      <c r="P51" s="422"/>
      <c r="Q51" s="436">
        <f t="shared" si="0"/>
        <v>600000</v>
      </c>
      <c r="R51" s="422"/>
    </row>
    <row r="52" spans="1:18" ht="12.75">
      <c r="A52" s="547" t="s">
        <v>791</v>
      </c>
      <c r="B52" s="547"/>
      <c r="C52" s="547" t="s">
        <v>792</v>
      </c>
      <c r="D52" s="547"/>
      <c r="E52" s="547"/>
      <c r="F52" s="547"/>
      <c r="G52" s="547"/>
      <c r="H52" s="547"/>
      <c r="I52" s="547"/>
      <c r="J52" s="550">
        <v>0</v>
      </c>
      <c r="K52" s="550"/>
      <c r="L52" s="434" t="s">
        <v>441</v>
      </c>
      <c r="M52" s="550">
        <v>4500</v>
      </c>
      <c r="N52" s="550"/>
      <c r="O52" s="434" t="s">
        <v>441</v>
      </c>
      <c r="P52" s="422"/>
      <c r="Q52" s="436">
        <f t="shared" si="0"/>
        <v>4500</v>
      </c>
      <c r="R52" s="422"/>
    </row>
    <row r="53" spans="1:18" ht="12.75">
      <c r="A53" s="547" t="s">
        <v>793</v>
      </c>
      <c r="B53" s="547"/>
      <c r="C53" s="547" t="s">
        <v>794</v>
      </c>
      <c r="D53" s="547"/>
      <c r="E53" s="547"/>
      <c r="F53" s="547"/>
      <c r="G53" s="547"/>
      <c r="H53" s="547"/>
      <c r="I53" s="547"/>
      <c r="J53" s="550">
        <v>0</v>
      </c>
      <c r="K53" s="550"/>
      <c r="L53" s="434" t="s">
        <v>441</v>
      </c>
      <c r="M53" s="550">
        <v>73752</v>
      </c>
      <c r="N53" s="550"/>
      <c r="O53" s="434" t="s">
        <v>441</v>
      </c>
      <c r="P53" s="422"/>
      <c r="Q53" s="436">
        <f t="shared" si="0"/>
        <v>73752</v>
      </c>
      <c r="R53" s="422"/>
    </row>
    <row r="54" spans="1:18" ht="12.75">
      <c r="A54" s="547" t="s">
        <v>795</v>
      </c>
      <c r="B54" s="547"/>
      <c r="C54" s="547" t="s">
        <v>796</v>
      </c>
      <c r="D54" s="547"/>
      <c r="E54" s="547"/>
      <c r="F54" s="547"/>
      <c r="G54" s="547"/>
      <c r="H54" s="547"/>
      <c r="I54" s="547"/>
      <c r="J54" s="550">
        <v>0</v>
      </c>
      <c r="K54" s="550"/>
      <c r="L54" s="434" t="s">
        <v>441</v>
      </c>
      <c r="M54" s="550">
        <v>11940</v>
      </c>
      <c r="N54" s="550"/>
      <c r="O54" s="434" t="s">
        <v>441</v>
      </c>
      <c r="P54" s="422"/>
      <c r="Q54" s="436">
        <f t="shared" si="0"/>
        <v>11940</v>
      </c>
      <c r="R54" s="422"/>
    </row>
    <row r="55" spans="1:18" ht="12.75">
      <c r="A55" s="422"/>
      <c r="B55" s="422"/>
      <c r="C55" s="422"/>
      <c r="D55" s="422"/>
      <c r="E55" s="422"/>
      <c r="F55" s="422"/>
      <c r="G55" s="422"/>
      <c r="H55" s="422"/>
      <c r="I55" s="437" t="s">
        <v>441</v>
      </c>
      <c r="J55" s="551">
        <v>0</v>
      </c>
      <c r="K55" s="551"/>
      <c r="L55" s="551"/>
      <c r="M55" s="551">
        <f>SUM(M12:M54)</f>
        <v>29666964.99</v>
      </c>
      <c r="N55" s="551"/>
      <c r="O55" s="551"/>
      <c r="P55" s="552">
        <v>-29370264.98</v>
      </c>
      <c r="Q55" s="552"/>
      <c r="R55" s="552"/>
    </row>
    <row r="56" spans="1:18" ht="12.75">
      <c r="A56" s="422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  <c r="O56" s="422"/>
      <c r="P56" s="422"/>
      <c r="Q56" s="422"/>
      <c r="R56" s="422"/>
    </row>
    <row r="57" spans="1:18" ht="12.75">
      <c r="A57" s="549" t="s">
        <v>797</v>
      </c>
      <c r="B57" s="549"/>
      <c r="C57" s="435" t="s">
        <v>798</v>
      </c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  <c r="O57" s="422"/>
      <c r="P57" s="422"/>
      <c r="Q57" s="422"/>
      <c r="R57" s="422"/>
    </row>
    <row r="58" spans="1:18" ht="12.75">
      <c r="A58" s="547" t="s">
        <v>799</v>
      </c>
      <c r="B58" s="547"/>
      <c r="C58" s="547" t="s">
        <v>800</v>
      </c>
      <c r="D58" s="547"/>
      <c r="E58" s="547"/>
      <c r="F58" s="547"/>
      <c r="G58" s="547"/>
      <c r="H58" s="547"/>
      <c r="I58" s="547"/>
      <c r="J58" s="550">
        <v>12320</v>
      </c>
      <c r="K58" s="550"/>
      <c r="L58" s="434" t="s">
        <v>694</v>
      </c>
      <c r="M58" s="550">
        <v>0</v>
      </c>
      <c r="N58" s="550"/>
      <c r="O58" s="434" t="s">
        <v>441</v>
      </c>
      <c r="P58" s="552">
        <v>1719748.7999999998</v>
      </c>
      <c r="Q58" s="552"/>
      <c r="R58" s="552"/>
    </row>
    <row r="59" spans="1:18" ht="12.75">
      <c r="A59" s="547" t="s">
        <v>801</v>
      </c>
      <c r="B59" s="547"/>
      <c r="C59" s="547" t="s">
        <v>802</v>
      </c>
      <c r="D59" s="547"/>
      <c r="E59" s="547"/>
      <c r="F59" s="547"/>
      <c r="G59" s="547"/>
      <c r="H59" s="547"/>
      <c r="I59" s="547"/>
      <c r="J59" s="550">
        <v>0.009999999999763531</v>
      </c>
      <c r="K59" s="550"/>
      <c r="L59" s="434" t="s">
        <v>694</v>
      </c>
      <c r="M59" s="550">
        <v>0</v>
      </c>
      <c r="N59" s="550"/>
      <c r="O59" s="434" t="s">
        <v>441</v>
      </c>
      <c r="P59" s="552">
        <v>1.400000000023283</v>
      </c>
      <c r="Q59" s="552"/>
      <c r="R59" s="552"/>
    </row>
    <row r="60" spans="1:18" ht="12.75">
      <c r="A60" s="547" t="s">
        <v>803</v>
      </c>
      <c r="B60" s="547"/>
      <c r="C60" s="547" t="s">
        <v>804</v>
      </c>
      <c r="D60" s="547"/>
      <c r="E60" s="547"/>
      <c r="F60" s="547"/>
      <c r="G60" s="547"/>
      <c r="H60" s="547"/>
      <c r="I60" s="547"/>
      <c r="J60" s="550">
        <v>0</v>
      </c>
      <c r="K60" s="550"/>
      <c r="L60" s="434" t="s">
        <v>441</v>
      </c>
      <c r="M60" s="550">
        <v>18858</v>
      </c>
      <c r="N60" s="550"/>
      <c r="O60" s="434" t="s">
        <v>694</v>
      </c>
      <c r="P60" s="552">
        <v>-2632388.2199999997</v>
      </c>
      <c r="Q60" s="552"/>
      <c r="R60" s="552"/>
    </row>
    <row r="61" spans="1:18" ht="12.75">
      <c r="A61" s="547" t="s">
        <v>805</v>
      </c>
      <c r="B61" s="547"/>
      <c r="C61" s="547" t="s">
        <v>806</v>
      </c>
      <c r="D61" s="547"/>
      <c r="E61" s="547"/>
      <c r="F61" s="547"/>
      <c r="G61" s="547"/>
      <c r="H61" s="547"/>
      <c r="I61" s="547"/>
      <c r="J61" s="550">
        <v>0</v>
      </c>
      <c r="K61" s="550"/>
      <c r="L61" s="434" t="s">
        <v>441</v>
      </c>
      <c r="M61" s="550">
        <v>83966</v>
      </c>
      <c r="N61" s="550"/>
      <c r="O61" s="434" t="s">
        <v>694</v>
      </c>
      <c r="P61" s="552">
        <v>-11720813.939999998</v>
      </c>
      <c r="Q61" s="552"/>
      <c r="R61" s="552"/>
    </row>
    <row r="62" spans="1:18" ht="12.75">
      <c r="A62" s="547" t="s">
        <v>807</v>
      </c>
      <c r="B62" s="547"/>
      <c r="C62" s="547" t="s">
        <v>720</v>
      </c>
      <c r="D62" s="547"/>
      <c r="E62" s="547"/>
      <c r="F62" s="547"/>
      <c r="G62" s="547"/>
      <c r="H62" s="547"/>
      <c r="I62" s="547"/>
      <c r="J62" s="550">
        <v>0</v>
      </c>
      <c r="K62" s="550"/>
      <c r="L62" s="434" t="s">
        <v>441</v>
      </c>
      <c r="M62" s="550">
        <v>92.8000000000001</v>
      </c>
      <c r="N62" s="550"/>
      <c r="O62" s="434" t="s">
        <v>694</v>
      </c>
      <c r="P62" s="552">
        <v>-12953.960000000015</v>
      </c>
      <c r="Q62" s="552"/>
      <c r="R62" s="552"/>
    </row>
    <row r="63" spans="1:18" ht="12.75">
      <c r="A63" s="547" t="s">
        <v>808</v>
      </c>
      <c r="B63" s="547"/>
      <c r="C63" s="547" t="s">
        <v>809</v>
      </c>
      <c r="D63" s="547"/>
      <c r="E63" s="547"/>
      <c r="F63" s="547"/>
      <c r="G63" s="547"/>
      <c r="H63" s="547"/>
      <c r="I63" s="547"/>
      <c r="J63" s="550">
        <v>0</v>
      </c>
      <c r="K63" s="550"/>
      <c r="L63" s="434" t="s">
        <v>441</v>
      </c>
      <c r="M63" s="550">
        <v>11854.759999999998</v>
      </c>
      <c r="N63" s="550"/>
      <c r="O63" s="434" t="s">
        <v>694</v>
      </c>
      <c r="P63" s="552">
        <v>-1654805.9500000002</v>
      </c>
      <c r="Q63" s="552"/>
      <c r="R63" s="552"/>
    </row>
    <row r="64" spans="1:18" ht="12.75">
      <c r="A64" s="547" t="s">
        <v>810</v>
      </c>
      <c r="B64" s="547"/>
      <c r="C64" s="547" t="s">
        <v>726</v>
      </c>
      <c r="D64" s="547"/>
      <c r="E64" s="547"/>
      <c r="F64" s="547"/>
      <c r="G64" s="547"/>
      <c r="H64" s="547"/>
      <c r="I64" s="547"/>
      <c r="J64" s="550">
        <v>0</v>
      </c>
      <c r="K64" s="550"/>
      <c r="L64" s="434" t="s">
        <v>441</v>
      </c>
      <c r="M64" s="550">
        <v>3684</v>
      </c>
      <c r="N64" s="550"/>
      <c r="O64" s="434" t="s">
        <v>694</v>
      </c>
      <c r="P64" s="552">
        <v>-514249.5549999999</v>
      </c>
      <c r="Q64" s="552"/>
      <c r="R64" s="552"/>
    </row>
    <row r="65" spans="1:18" ht="12.75">
      <c r="A65" s="547" t="s">
        <v>811</v>
      </c>
      <c r="B65" s="547"/>
      <c r="C65" s="547" t="s">
        <v>812</v>
      </c>
      <c r="D65" s="547"/>
      <c r="E65" s="547"/>
      <c r="F65" s="547"/>
      <c r="G65" s="547"/>
      <c r="H65" s="547"/>
      <c r="I65" s="547"/>
      <c r="J65" s="550">
        <v>0</v>
      </c>
      <c r="K65" s="550"/>
      <c r="L65" s="434" t="s">
        <v>441</v>
      </c>
      <c r="M65" s="550">
        <v>15778.349999999997</v>
      </c>
      <c r="N65" s="550"/>
      <c r="O65" s="434" t="s">
        <v>694</v>
      </c>
      <c r="P65" s="552">
        <v>-2202499.87</v>
      </c>
      <c r="Q65" s="552"/>
      <c r="R65" s="552"/>
    </row>
    <row r="66" spans="1:18" ht="12.75">
      <c r="A66" s="422"/>
      <c r="B66" s="422"/>
      <c r="C66" s="422"/>
      <c r="D66" s="422"/>
      <c r="E66" s="422"/>
      <c r="F66" s="422"/>
      <c r="G66" s="422"/>
      <c r="H66" s="422"/>
      <c r="I66" s="422"/>
      <c r="J66" s="422"/>
      <c r="K66" s="422"/>
      <c r="L66" s="422"/>
      <c r="M66" s="422"/>
      <c r="N66" s="422"/>
      <c r="O66" s="422"/>
      <c r="P66" s="422"/>
      <c r="Q66" s="422"/>
      <c r="R66" s="422"/>
    </row>
    <row r="67" spans="1:18" ht="12.75">
      <c r="A67" s="422"/>
      <c r="B67" s="422"/>
      <c r="C67" s="422"/>
      <c r="D67" s="422"/>
      <c r="E67" s="422"/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</row>
    <row r="68" spans="1:18" ht="12.75">
      <c r="A68" s="422"/>
      <c r="B68" s="422"/>
      <c r="C68" s="422"/>
      <c r="D68" s="422"/>
      <c r="E68" s="422"/>
      <c r="F68" s="422"/>
      <c r="G68" s="422"/>
      <c r="H68" s="422"/>
      <c r="I68" s="422"/>
      <c r="J68" s="422"/>
      <c r="K68" s="422"/>
      <c r="L68" s="422"/>
      <c r="M68" s="422"/>
      <c r="N68" s="422"/>
      <c r="O68" s="422"/>
      <c r="P68" s="422"/>
      <c r="Q68" s="422"/>
      <c r="R68" s="422"/>
    </row>
    <row r="69" spans="1:18" ht="18">
      <c r="A69" s="543"/>
      <c r="B69" s="543"/>
      <c r="C69" s="543"/>
      <c r="D69" s="543"/>
      <c r="E69" s="543"/>
      <c r="F69" s="543"/>
      <c r="G69" s="543"/>
      <c r="H69" s="543"/>
      <c r="I69" s="543"/>
      <c r="J69" s="543"/>
      <c r="K69" s="543"/>
      <c r="L69" s="543"/>
      <c r="M69" s="543"/>
      <c r="N69" s="543"/>
      <c r="O69" s="543"/>
      <c r="P69" s="543"/>
      <c r="Q69" s="543"/>
      <c r="R69" s="543"/>
    </row>
    <row r="70" spans="1:18" ht="15.75">
      <c r="A70" s="544"/>
      <c r="B70" s="544"/>
      <c r="C70" s="544"/>
      <c r="D70" s="544"/>
      <c r="E70" s="544"/>
      <c r="F70" s="544"/>
      <c r="G70" s="544"/>
      <c r="H70" s="544"/>
      <c r="I70" s="544"/>
      <c r="J70" s="544"/>
      <c r="K70" s="544"/>
      <c r="L70" s="544"/>
      <c r="M70" s="544"/>
      <c r="N70" s="544"/>
      <c r="O70" s="544"/>
      <c r="P70" s="544"/>
      <c r="Q70" s="544"/>
      <c r="R70" s="544"/>
    </row>
    <row r="71" spans="1:18" ht="12.75">
      <c r="A71" s="422"/>
      <c r="B71" s="422"/>
      <c r="C71" s="422"/>
      <c r="D71" s="422"/>
      <c r="E71" s="422"/>
      <c r="F71" s="422"/>
      <c r="G71" s="422"/>
      <c r="H71" s="422"/>
      <c r="I71" s="422"/>
      <c r="J71" s="422"/>
      <c r="K71" s="422"/>
      <c r="L71" s="422"/>
      <c r="M71" s="422"/>
      <c r="N71" s="422"/>
      <c r="O71" s="422"/>
      <c r="P71" s="422"/>
      <c r="Q71" s="422"/>
      <c r="R71" s="422"/>
    </row>
    <row r="72" spans="1:18" ht="12.75">
      <c r="A72" s="422"/>
      <c r="B72" s="422"/>
      <c r="C72" s="422"/>
      <c r="D72" s="422"/>
      <c r="E72" s="422"/>
      <c r="F72" s="422"/>
      <c r="G72" s="422"/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422"/>
    </row>
    <row r="73" spans="1:18" ht="12.75">
      <c r="A73" s="433"/>
      <c r="B73" s="432"/>
      <c r="C73" s="545"/>
      <c r="D73" s="545"/>
      <c r="E73" s="545"/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32"/>
      <c r="Q73" s="432"/>
      <c r="R73" s="432"/>
    </row>
    <row r="74" spans="1:18" ht="12.75">
      <c r="A74" s="422"/>
      <c r="B74" s="422"/>
      <c r="C74" s="422"/>
      <c r="D74" s="422"/>
      <c r="E74" s="422"/>
      <c r="F74" s="422"/>
      <c r="G74" s="422"/>
      <c r="H74" s="422"/>
      <c r="I74" s="422"/>
      <c r="J74" s="546"/>
      <c r="K74" s="546"/>
      <c r="L74" s="546"/>
      <c r="M74" s="546"/>
      <c r="N74" s="546"/>
      <c r="O74" s="546"/>
      <c r="P74" s="546"/>
      <c r="Q74" s="546"/>
      <c r="R74" s="546"/>
    </row>
    <row r="75" spans="1:18" ht="12.75">
      <c r="A75" s="547"/>
      <c r="B75" s="547"/>
      <c r="C75" s="434"/>
      <c r="D75" s="422"/>
      <c r="E75" s="422"/>
      <c r="F75" s="422"/>
      <c r="G75" s="422"/>
      <c r="H75" s="422"/>
      <c r="I75" s="422"/>
      <c r="J75" s="548"/>
      <c r="K75" s="548"/>
      <c r="L75" s="548"/>
      <c r="M75" s="548"/>
      <c r="N75" s="548"/>
      <c r="O75" s="548"/>
      <c r="P75" s="548"/>
      <c r="Q75" s="548"/>
      <c r="R75" s="548"/>
    </row>
    <row r="76" spans="1:18" ht="12.75">
      <c r="A76" s="547" t="s">
        <v>813</v>
      </c>
      <c r="B76" s="547"/>
      <c r="C76" s="547" t="s">
        <v>814</v>
      </c>
      <c r="D76" s="547"/>
      <c r="E76" s="547"/>
      <c r="F76" s="547"/>
      <c r="G76" s="547"/>
      <c r="H76" s="547"/>
      <c r="I76" s="547"/>
      <c r="J76" s="550">
        <v>41599.56</v>
      </c>
      <c r="K76" s="550"/>
      <c r="L76" s="434" t="s">
        <v>694</v>
      </c>
      <c r="M76" s="550">
        <v>0</v>
      </c>
      <c r="N76" s="550"/>
      <c r="O76" s="434" t="s">
        <v>441</v>
      </c>
      <c r="P76" s="552">
        <v>5806882.58</v>
      </c>
      <c r="Q76" s="552"/>
      <c r="R76" s="552"/>
    </row>
    <row r="77" spans="1:18" ht="12.75">
      <c r="A77" s="547" t="s">
        <v>815</v>
      </c>
      <c r="B77" s="547"/>
      <c r="C77" s="547" t="s">
        <v>816</v>
      </c>
      <c r="D77" s="547"/>
      <c r="E77" s="547"/>
      <c r="F77" s="547"/>
      <c r="G77" s="547"/>
      <c r="H77" s="547"/>
      <c r="I77" s="547"/>
      <c r="J77" s="550">
        <v>0</v>
      </c>
      <c r="K77" s="550"/>
      <c r="L77" s="434" t="s">
        <v>441</v>
      </c>
      <c r="M77" s="550">
        <v>113176.57</v>
      </c>
      <c r="N77" s="550"/>
      <c r="O77" s="434" t="s">
        <v>694</v>
      </c>
      <c r="P77" s="552">
        <v>-15798317.410999995</v>
      </c>
      <c r="Q77" s="552"/>
      <c r="R77" s="552"/>
    </row>
    <row r="78" spans="1:18" ht="12.75">
      <c r="A78" s="547" t="s">
        <v>817</v>
      </c>
      <c r="B78" s="547"/>
      <c r="C78" s="547" t="s">
        <v>818</v>
      </c>
      <c r="D78" s="547"/>
      <c r="E78" s="547"/>
      <c r="F78" s="547"/>
      <c r="G78" s="547"/>
      <c r="H78" s="547"/>
      <c r="I78" s="547"/>
      <c r="J78" s="550">
        <v>0</v>
      </c>
      <c r="K78" s="550"/>
      <c r="L78" s="434" t="s">
        <v>441</v>
      </c>
      <c r="M78" s="550">
        <v>1808.4</v>
      </c>
      <c r="N78" s="550"/>
      <c r="O78" s="434" t="s">
        <v>694</v>
      </c>
      <c r="P78" s="552">
        <v>-252434.55</v>
      </c>
      <c r="Q78" s="552"/>
      <c r="R78" s="552"/>
    </row>
    <row r="79" spans="1:18" ht="12.75">
      <c r="A79" s="547" t="s">
        <v>819</v>
      </c>
      <c r="B79" s="547"/>
      <c r="C79" s="547" t="s">
        <v>820</v>
      </c>
      <c r="D79" s="547"/>
      <c r="E79" s="547"/>
      <c r="F79" s="547"/>
      <c r="G79" s="547"/>
      <c r="H79" s="547"/>
      <c r="I79" s="547"/>
      <c r="J79" s="550">
        <v>0</v>
      </c>
      <c r="K79" s="550"/>
      <c r="L79" s="434" t="s">
        <v>441</v>
      </c>
      <c r="M79" s="550">
        <v>383.8500000000022</v>
      </c>
      <c r="N79" s="550"/>
      <c r="O79" s="434" t="s">
        <v>694</v>
      </c>
      <c r="P79" s="552">
        <v>-53581.61300000129</v>
      </c>
      <c r="Q79" s="552"/>
      <c r="R79" s="552"/>
    </row>
    <row r="80" spans="1:18" ht="12.75">
      <c r="A80" s="547" t="s">
        <v>821</v>
      </c>
      <c r="B80" s="547"/>
      <c r="C80" s="547" t="s">
        <v>822</v>
      </c>
      <c r="D80" s="547"/>
      <c r="E80" s="547"/>
      <c r="F80" s="547"/>
      <c r="G80" s="547"/>
      <c r="H80" s="547"/>
      <c r="I80" s="547"/>
      <c r="J80" s="550">
        <v>0</v>
      </c>
      <c r="K80" s="550"/>
      <c r="L80" s="434" t="s">
        <v>441</v>
      </c>
      <c r="M80" s="550">
        <v>0</v>
      </c>
      <c r="N80" s="550"/>
      <c r="O80" s="434" t="s">
        <v>441</v>
      </c>
      <c r="P80" s="552">
        <v>0.004000000000814907</v>
      </c>
      <c r="Q80" s="552"/>
      <c r="R80" s="552"/>
    </row>
    <row r="81" spans="1:18" ht="12.75">
      <c r="A81" s="547" t="s">
        <v>823</v>
      </c>
      <c r="B81" s="547"/>
      <c r="C81" s="547" t="s">
        <v>824</v>
      </c>
      <c r="D81" s="547"/>
      <c r="E81" s="547"/>
      <c r="F81" s="547"/>
      <c r="G81" s="547"/>
      <c r="H81" s="547"/>
      <c r="I81" s="547"/>
      <c r="J81" s="550">
        <v>0</v>
      </c>
      <c r="K81" s="550"/>
      <c r="L81" s="434" t="s">
        <v>441</v>
      </c>
      <c r="M81" s="550">
        <v>0</v>
      </c>
      <c r="N81" s="550"/>
      <c r="O81" s="434" t="s">
        <v>441</v>
      </c>
      <c r="P81" s="552">
        <v>2.9103830456733704E-11</v>
      </c>
      <c r="Q81" s="552"/>
      <c r="R81" s="552"/>
    </row>
    <row r="82" spans="1:18" ht="12.75">
      <c r="A82" s="547" t="s">
        <v>825</v>
      </c>
      <c r="B82" s="547"/>
      <c r="C82" s="547" t="s">
        <v>826</v>
      </c>
      <c r="D82" s="547"/>
      <c r="E82" s="547"/>
      <c r="F82" s="547"/>
      <c r="G82" s="547"/>
      <c r="H82" s="547"/>
      <c r="I82" s="547"/>
      <c r="J82" s="550">
        <v>0</v>
      </c>
      <c r="K82" s="550"/>
      <c r="L82" s="434" t="s">
        <v>441</v>
      </c>
      <c r="M82" s="550">
        <v>295.5000000000002</v>
      </c>
      <c r="N82" s="550"/>
      <c r="O82" s="434" t="s">
        <v>694</v>
      </c>
      <c r="P82" s="552">
        <v>-41248.85000000002</v>
      </c>
      <c r="Q82" s="552"/>
      <c r="R82" s="552"/>
    </row>
    <row r="83" spans="1:18" ht="12.75">
      <c r="A83" s="547" t="s">
        <v>827</v>
      </c>
      <c r="B83" s="547"/>
      <c r="C83" s="547" t="s">
        <v>828</v>
      </c>
      <c r="D83" s="547"/>
      <c r="E83" s="547"/>
      <c r="F83" s="547"/>
      <c r="G83" s="547"/>
      <c r="H83" s="547"/>
      <c r="I83" s="547"/>
      <c r="J83" s="550">
        <v>0</v>
      </c>
      <c r="K83" s="550"/>
      <c r="L83" s="434" t="s">
        <v>441</v>
      </c>
      <c r="M83" s="550">
        <v>8.731149137020111E-11</v>
      </c>
      <c r="N83" s="550"/>
      <c r="O83" s="434" t="s">
        <v>694</v>
      </c>
      <c r="P83" s="552">
        <v>1.1175870895385742E-08</v>
      </c>
      <c r="Q83" s="552"/>
      <c r="R83" s="552"/>
    </row>
    <row r="84" spans="1:18" ht="12.75">
      <c r="A84" s="547" t="s">
        <v>829</v>
      </c>
      <c r="B84" s="547"/>
      <c r="C84" s="547" t="s">
        <v>830</v>
      </c>
      <c r="D84" s="547"/>
      <c r="E84" s="547"/>
      <c r="F84" s="547"/>
      <c r="G84" s="547"/>
      <c r="H84" s="547"/>
      <c r="I84" s="547"/>
      <c r="J84" s="550">
        <v>0</v>
      </c>
      <c r="K84" s="550"/>
      <c r="L84" s="434" t="s">
        <v>441</v>
      </c>
      <c r="M84" s="550">
        <v>1500</v>
      </c>
      <c r="N84" s="550"/>
      <c r="O84" s="434" t="s">
        <v>694</v>
      </c>
      <c r="P84" s="552">
        <v>-209385</v>
      </c>
      <c r="Q84" s="552"/>
      <c r="R84" s="552"/>
    </row>
    <row r="85" spans="1:18" ht="12.75">
      <c r="A85" s="547" t="s">
        <v>831</v>
      </c>
      <c r="B85" s="547"/>
      <c r="C85" s="547" t="s">
        <v>832</v>
      </c>
      <c r="D85" s="547"/>
      <c r="E85" s="547"/>
      <c r="F85" s="547"/>
      <c r="G85" s="547"/>
      <c r="H85" s="547"/>
      <c r="I85" s="547"/>
      <c r="J85" s="550">
        <v>3.637978807091713E-12</v>
      </c>
      <c r="K85" s="550"/>
      <c r="L85" s="434" t="s">
        <v>694</v>
      </c>
      <c r="M85" s="550">
        <v>0</v>
      </c>
      <c r="N85" s="550"/>
      <c r="O85" s="434" t="s">
        <v>441</v>
      </c>
      <c r="P85" s="552">
        <v>-0.0060000006296832</v>
      </c>
      <c r="Q85" s="552"/>
      <c r="R85" s="552"/>
    </row>
    <row r="86" spans="1:18" ht="12.75">
      <c r="A86" s="547" t="s">
        <v>833</v>
      </c>
      <c r="B86" s="547"/>
      <c r="C86" s="547" t="s">
        <v>834</v>
      </c>
      <c r="D86" s="547"/>
      <c r="E86" s="547"/>
      <c r="F86" s="547"/>
      <c r="G86" s="547"/>
      <c r="H86" s="547"/>
      <c r="I86" s="547"/>
      <c r="J86" s="550">
        <v>20148.06</v>
      </c>
      <c r="K86" s="550"/>
      <c r="L86" s="434" t="s">
        <v>694</v>
      </c>
      <c r="M86" s="550">
        <v>0</v>
      </c>
      <c r="N86" s="550"/>
      <c r="O86" s="434" t="s">
        <v>441</v>
      </c>
      <c r="P86" s="552">
        <v>2812467.6920000003</v>
      </c>
      <c r="Q86" s="552"/>
      <c r="R86" s="552"/>
    </row>
    <row r="87" spans="1:18" ht="12.75">
      <c r="A87" s="547" t="s">
        <v>835</v>
      </c>
      <c r="B87" s="547"/>
      <c r="C87" s="547" t="s">
        <v>836</v>
      </c>
      <c r="D87" s="547"/>
      <c r="E87" s="547"/>
      <c r="F87" s="547"/>
      <c r="G87" s="547"/>
      <c r="H87" s="547"/>
      <c r="I87" s="547"/>
      <c r="J87" s="550">
        <v>0</v>
      </c>
      <c r="K87" s="550"/>
      <c r="L87" s="434" t="s">
        <v>441</v>
      </c>
      <c r="M87" s="550">
        <v>9369.6</v>
      </c>
      <c r="N87" s="550"/>
      <c r="O87" s="434" t="s">
        <v>694</v>
      </c>
      <c r="P87" s="552">
        <v>-1307902.46</v>
      </c>
      <c r="Q87" s="552"/>
      <c r="R87" s="552"/>
    </row>
    <row r="88" spans="1:18" ht="12.75">
      <c r="A88" s="547" t="s">
        <v>837</v>
      </c>
      <c r="B88" s="547"/>
      <c r="C88" s="547" t="s">
        <v>838</v>
      </c>
      <c r="D88" s="547"/>
      <c r="E88" s="547"/>
      <c r="F88" s="547"/>
      <c r="G88" s="547"/>
      <c r="H88" s="547"/>
      <c r="I88" s="547"/>
      <c r="J88" s="550">
        <v>0</v>
      </c>
      <c r="K88" s="550"/>
      <c r="L88" s="434" t="s">
        <v>441</v>
      </c>
      <c r="M88" s="550">
        <v>2951</v>
      </c>
      <c r="N88" s="550"/>
      <c r="O88" s="434" t="s">
        <v>694</v>
      </c>
      <c r="P88" s="552">
        <v>-411930.08999999997</v>
      </c>
      <c r="Q88" s="552"/>
      <c r="R88" s="552"/>
    </row>
    <row r="89" spans="1:18" ht="12.75">
      <c r="A89" s="547" t="s">
        <v>839</v>
      </c>
      <c r="B89" s="547"/>
      <c r="C89" s="547" t="s">
        <v>840</v>
      </c>
      <c r="D89" s="547"/>
      <c r="E89" s="547"/>
      <c r="F89" s="547"/>
      <c r="G89" s="547"/>
      <c r="H89" s="547"/>
      <c r="I89" s="547"/>
      <c r="J89" s="550">
        <v>0</v>
      </c>
      <c r="K89" s="550"/>
      <c r="L89" s="434" t="s">
        <v>441</v>
      </c>
      <c r="M89" s="550">
        <v>853.7700000000004</v>
      </c>
      <c r="N89" s="550"/>
      <c r="O89" s="434" t="s">
        <v>694</v>
      </c>
      <c r="P89" s="552">
        <v>-119177.745</v>
      </c>
      <c r="Q89" s="552"/>
      <c r="R89" s="552"/>
    </row>
    <row r="90" spans="1:18" ht="12.75">
      <c r="A90" s="547" t="s">
        <v>841</v>
      </c>
      <c r="B90" s="547"/>
      <c r="C90" s="547" t="s">
        <v>842</v>
      </c>
      <c r="D90" s="547"/>
      <c r="E90" s="547"/>
      <c r="F90" s="547"/>
      <c r="G90" s="547"/>
      <c r="H90" s="547"/>
      <c r="I90" s="547"/>
      <c r="J90" s="550">
        <v>6.679101716144942E-13</v>
      </c>
      <c r="K90" s="550"/>
      <c r="L90" s="434" t="s">
        <v>694</v>
      </c>
      <c r="M90" s="550">
        <v>0</v>
      </c>
      <c r="N90" s="550"/>
      <c r="O90" s="434" t="s">
        <v>441</v>
      </c>
      <c r="P90" s="552">
        <v>0.006099999944126466</v>
      </c>
      <c r="Q90" s="552"/>
      <c r="R90" s="552"/>
    </row>
    <row r="91" spans="1:18" ht="12.75">
      <c r="A91" s="547" t="s">
        <v>843</v>
      </c>
      <c r="B91" s="547"/>
      <c r="C91" s="547" t="s">
        <v>844</v>
      </c>
      <c r="D91" s="547"/>
      <c r="E91" s="547"/>
      <c r="F91" s="547"/>
      <c r="G91" s="547"/>
      <c r="H91" s="547"/>
      <c r="I91" s="547"/>
      <c r="J91" s="550">
        <v>0</v>
      </c>
      <c r="K91" s="550"/>
      <c r="L91" s="434" t="s">
        <v>441</v>
      </c>
      <c r="M91" s="550">
        <v>1473.7700000000002</v>
      </c>
      <c r="N91" s="550"/>
      <c r="O91" s="434" t="s">
        <v>694</v>
      </c>
      <c r="P91" s="552">
        <v>-205723.54599999997</v>
      </c>
      <c r="Q91" s="552"/>
      <c r="R91" s="552"/>
    </row>
    <row r="92" spans="1:18" ht="12.75">
      <c r="A92" s="547" t="s">
        <v>845</v>
      </c>
      <c r="B92" s="547"/>
      <c r="C92" s="547" t="s">
        <v>846</v>
      </c>
      <c r="D92" s="547"/>
      <c r="E92" s="547"/>
      <c r="F92" s="547"/>
      <c r="G92" s="547"/>
      <c r="H92" s="547"/>
      <c r="I92" s="547"/>
      <c r="J92" s="550">
        <v>0</v>
      </c>
      <c r="K92" s="550"/>
      <c r="L92" s="434" t="s">
        <v>441</v>
      </c>
      <c r="M92" s="550">
        <v>2236</v>
      </c>
      <c r="N92" s="550"/>
      <c r="O92" s="434" t="s">
        <v>694</v>
      </c>
      <c r="P92" s="552">
        <v>-312123.24</v>
      </c>
      <c r="Q92" s="552"/>
      <c r="R92" s="552"/>
    </row>
    <row r="93" spans="1:18" ht="12.75">
      <c r="A93" s="547" t="s">
        <v>847</v>
      </c>
      <c r="B93" s="547"/>
      <c r="C93" s="547" t="s">
        <v>848</v>
      </c>
      <c r="D93" s="547"/>
      <c r="E93" s="547"/>
      <c r="F93" s="547"/>
      <c r="G93" s="547"/>
      <c r="H93" s="547"/>
      <c r="I93" s="547"/>
      <c r="J93" s="550">
        <v>0</v>
      </c>
      <c r="K93" s="550"/>
      <c r="L93" s="434" t="s">
        <v>441</v>
      </c>
      <c r="M93" s="550">
        <v>1500</v>
      </c>
      <c r="N93" s="550"/>
      <c r="O93" s="434" t="s">
        <v>694</v>
      </c>
      <c r="P93" s="552">
        <v>-209385</v>
      </c>
      <c r="Q93" s="552"/>
      <c r="R93" s="552"/>
    </row>
    <row r="94" spans="1:18" ht="12.75">
      <c r="A94" s="547" t="s">
        <v>849</v>
      </c>
      <c r="B94" s="547"/>
      <c r="C94" s="547" t="s">
        <v>850</v>
      </c>
      <c r="D94" s="547"/>
      <c r="E94" s="547"/>
      <c r="F94" s="547"/>
      <c r="G94" s="547"/>
      <c r="H94" s="547"/>
      <c r="I94" s="547"/>
      <c r="J94" s="550">
        <v>0</v>
      </c>
      <c r="K94" s="550"/>
      <c r="L94" s="434" t="s">
        <v>441</v>
      </c>
      <c r="M94" s="550">
        <v>90</v>
      </c>
      <c r="N94" s="550"/>
      <c r="O94" s="434" t="s">
        <v>694</v>
      </c>
      <c r="P94" s="552">
        <v>-12563.1</v>
      </c>
      <c r="Q94" s="552"/>
      <c r="R94" s="552"/>
    </row>
    <row r="95" spans="1:18" ht="12.75">
      <c r="A95" s="547" t="s">
        <v>851</v>
      </c>
      <c r="B95" s="547"/>
      <c r="C95" s="547" t="s">
        <v>852</v>
      </c>
      <c r="D95" s="547"/>
      <c r="E95" s="547"/>
      <c r="F95" s="547"/>
      <c r="G95" s="547"/>
      <c r="H95" s="547"/>
      <c r="I95" s="547"/>
      <c r="J95" s="550">
        <v>0</v>
      </c>
      <c r="K95" s="550"/>
      <c r="L95" s="434" t="s">
        <v>441</v>
      </c>
      <c r="M95" s="550">
        <v>320.4</v>
      </c>
      <c r="N95" s="550"/>
      <c r="O95" s="434" t="s">
        <v>694</v>
      </c>
      <c r="P95" s="552">
        <v>-44724.64</v>
      </c>
      <c r="Q95" s="552"/>
      <c r="R95" s="552"/>
    </row>
    <row r="96" spans="1:18" ht="12.75">
      <c r="A96" s="547" t="s">
        <v>853</v>
      </c>
      <c r="B96" s="547"/>
      <c r="C96" s="547" t="s">
        <v>854</v>
      </c>
      <c r="D96" s="547"/>
      <c r="E96" s="547"/>
      <c r="F96" s="547"/>
      <c r="G96" s="547"/>
      <c r="H96" s="547"/>
      <c r="I96" s="547"/>
      <c r="J96" s="550">
        <v>0</v>
      </c>
      <c r="K96" s="550"/>
      <c r="L96" s="434" t="s">
        <v>441</v>
      </c>
      <c r="M96" s="550">
        <v>7649.37</v>
      </c>
      <c r="N96" s="550"/>
      <c r="O96" s="434" t="s">
        <v>694</v>
      </c>
      <c r="P96" s="552">
        <v>-1067775.56</v>
      </c>
      <c r="Q96" s="552"/>
      <c r="R96" s="552"/>
    </row>
    <row r="97" spans="1:18" ht="12.75">
      <c r="A97" s="547" t="s">
        <v>855</v>
      </c>
      <c r="B97" s="547"/>
      <c r="C97" s="547" t="s">
        <v>856</v>
      </c>
      <c r="D97" s="547"/>
      <c r="E97" s="547"/>
      <c r="F97" s="547"/>
      <c r="G97" s="547"/>
      <c r="H97" s="547"/>
      <c r="I97" s="547"/>
      <c r="J97" s="550">
        <v>126187.58000000002</v>
      </c>
      <c r="K97" s="550"/>
      <c r="L97" s="434" t="s">
        <v>694</v>
      </c>
      <c r="M97" s="550">
        <v>0</v>
      </c>
      <c r="N97" s="550"/>
      <c r="O97" s="434" t="s">
        <v>441</v>
      </c>
      <c r="P97" s="552">
        <v>17614524.28800001</v>
      </c>
      <c r="Q97" s="552"/>
      <c r="R97" s="552"/>
    </row>
    <row r="98" spans="1:18" ht="12.75">
      <c r="A98" s="422"/>
      <c r="B98" s="422"/>
      <c r="C98" s="422"/>
      <c r="D98" s="422"/>
      <c r="E98" s="422"/>
      <c r="F98" s="422"/>
      <c r="G98" s="422"/>
      <c r="H98" s="422"/>
      <c r="I98" s="437" t="s">
        <v>797</v>
      </c>
      <c r="J98" s="551">
        <v>200255.21000000002</v>
      </c>
      <c r="K98" s="551"/>
      <c r="L98" s="551"/>
      <c r="M98" s="551">
        <v>277842.14000000013</v>
      </c>
      <c r="N98" s="551"/>
      <c r="O98" s="551"/>
      <c r="P98" s="552">
        <v>-10830359.535899978</v>
      </c>
      <c r="Q98" s="552"/>
      <c r="R98" s="552"/>
    </row>
    <row r="99" spans="1:18" ht="12.75">
      <c r="A99" s="422"/>
      <c r="B99" s="422"/>
      <c r="C99" s="422"/>
      <c r="D99" s="422"/>
      <c r="E99" s="422"/>
      <c r="F99" s="422"/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</row>
    <row r="100" spans="1:18" ht="12.75">
      <c r="A100" s="549" t="s">
        <v>857</v>
      </c>
      <c r="B100" s="549"/>
      <c r="C100" s="435" t="s">
        <v>857</v>
      </c>
      <c r="D100" s="422"/>
      <c r="E100" s="422"/>
      <c r="F100" s="422"/>
      <c r="G100" s="422"/>
      <c r="H100" s="422"/>
      <c r="I100" s="422"/>
      <c r="J100" s="422"/>
      <c r="K100" s="422"/>
      <c r="L100" s="422"/>
      <c r="M100" s="422"/>
      <c r="N100" s="422"/>
      <c r="O100" s="422"/>
      <c r="P100" s="422"/>
      <c r="Q100" s="422"/>
      <c r="R100" s="422"/>
    </row>
    <row r="101" spans="1:18" ht="12.75">
      <c r="A101" s="547" t="s">
        <v>858</v>
      </c>
      <c r="B101" s="547"/>
      <c r="C101" s="547" t="s">
        <v>726</v>
      </c>
      <c r="D101" s="547"/>
      <c r="E101" s="547"/>
      <c r="F101" s="547"/>
      <c r="G101" s="547"/>
      <c r="H101" s="547"/>
      <c r="I101" s="547"/>
      <c r="J101" s="550">
        <v>0</v>
      </c>
      <c r="K101" s="550"/>
      <c r="L101" s="434" t="s">
        <v>441</v>
      </c>
      <c r="M101" s="550">
        <v>48</v>
      </c>
      <c r="N101" s="550"/>
      <c r="O101" s="434" t="s">
        <v>859</v>
      </c>
      <c r="P101" s="552">
        <v>-5080.8</v>
      </c>
      <c r="Q101" s="552"/>
      <c r="R101" s="552"/>
    </row>
    <row r="102" spans="1:18" ht="12.75">
      <c r="A102" s="547" t="s">
        <v>860</v>
      </c>
      <c r="B102" s="547"/>
      <c r="C102" s="547" t="s">
        <v>861</v>
      </c>
      <c r="D102" s="547"/>
      <c r="E102" s="547"/>
      <c r="F102" s="547"/>
      <c r="G102" s="547"/>
      <c r="H102" s="547"/>
      <c r="I102" s="547"/>
      <c r="J102" s="550">
        <v>0</v>
      </c>
      <c r="K102" s="550"/>
      <c r="L102" s="434" t="s">
        <v>441</v>
      </c>
      <c r="M102" s="550">
        <v>5.002220859751105E-12</v>
      </c>
      <c r="N102" s="550"/>
      <c r="O102" s="434" t="s">
        <v>859</v>
      </c>
      <c r="P102" s="552">
        <v>-4.656612873077393E-10</v>
      </c>
      <c r="Q102" s="552"/>
      <c r="R102" s="552"/>
    </row>
    <row r="103" spans="1:18" ht="12.75">
      <c r="A103" s="422"/>
      <c r="B103" s="422"/>
      <c r="C103" s="422"/>
      <c r="D103" s="422"/>
      <c r="E103" s="422"/>
      <c r="F103" s="422"/>
      <c r="G103" s="422"/>
      <c r="H103" s="422"/>
      <c r="I103" s="437" t="s">
        <v>857</v>
      </c>
      <c r="J103" s="551">
        <v>0</v>
      </c>
      <c r="K103" s="551"/>
      <c r="L103" s="551"/>
      <c r="M103" s="551">
        <v>48.000000000005</v>
      </c>
      <c r="N103" s="551"/>
      <c r="O103" s="551"/>
      <c r="P103" s="552">
        <v>-5080.800000000466</v>
      </c>
      <c r="Q103" s="552"/>
      <c r="R103" s="552"/>
    </row>
    <row r="104" spans="1:18" ht="12.75">
      <c r="A104" s="422"/>
      <c r="B104" s="422"/>
      <c r="C104" s="422"/>
      <c r="D104" s="422"/>
      <c r="E104" s="422"/>
      <c r="F104" s="422"/>
      <c r="G104" s="422"/>
      <c r="H104" s="422"/>
      <c r="I104" s="422"/>
      <c r="J104" s="422"/>
      <c r="K104" s="422"/>
      <c r="L104" s="422"/>
      <c r="M104" s="422"/>
      <c r="N104" s="422"/>
      <c r="O104" s="422"/>
      <c r="P104" s="422"/>
      <c r="Q104" s="422"/>
      <c r="R104" s="422"/>
    </row>
    <row r="105" spans="1:18" ht="15.75">
      <c r="A105" s="422"/>
      <c r="B105" s="422"/>
      <c r="C105" s="422"/>
      <c r="D105" s="422"/>
      <c r="E105" s="422"/>
      <c r="F105" s="422"/>
      <c r="G105" s="422"/>
      <c r="H105" s="422"/>
      <c r="I105" s="422"/>
      <c r="J105" s="422"/>
      <c r="K105" s="422"/>
      <c r="L105" s="422"/>
      <c r="M105" s="422"/>
      <c r="N105" s="422"/>
      <c r="O105" s="438" t="s">
        <v>704</v>
      </c>
      <c r="P105" s="542">
        <v>-40205705.31589997</v>
      </c>
      <c r="Q105" s="542"/>
      <c r="R105" s="542"/>
    </row>
  </sheetData>
  <sheetProtection/>
  <mergeCells count="362">
    <mergeCell ref="P105:R105"/>
    <mergeCell ref="A102:B102"/>
    <mergeCell ref="C102:I102"/>
    <mergeCell ref="J102:K102"/>
    <mergeCell ref="M102:N102"/>
    <mergeCell ref="P102:R102"/>
    <mergeCell ref="J103:L103"/>
    <mergeCell ref="M103:O103"/>
    <mergeCell ref="P103:R103"/>
    <mergeCell ref="J98:L98"/>
    <mergeCell ref="M98:O98"/>
    <mergeCell ref="P98:R98"/>
    <mergeCell ref="A100:B100"/>
    <mergeCell ref="A101:B101"/>
    <mergeCell ref="C101:I101"/>
    <mergeCell ref="J101:K101"/>
    <mergeCell ref="M101:N101"/>
    <mergeCell ref="P101:R101"/>
    <mergeCell ref="A96:B96"/>
    <mergeCell ref="C96:I96"/>
    <mergeCell ref="J96:K96"/>
    <mergeCell ref="M96:N96"/>
    <mergeCell ref="P96:R96"/>
    <mergeCell ref="A97:B97"/>
    <mergeCell ref="C97:I97"/>
    <mergeCell ref="J97:K97"/>
    <mergeCell ref="M97:N97"/>
    <mergeCell ref="P97:R97"/>
    <mergeCell ref="A94:B94"/>
    <mergeCell ref="C94:I94"/>
    <mergeCell ref="J94:K94"/>
    <mergeCell ref="M94:N94"/>
    <mergeCell ref="P94:R94"/>
    <mergeCell ref="A95:B95"/>
    <mergeCell ref="C95:I95"/>
    <mergeCell ref="J95:K95"/>
    <mergeCell ref="M95:N95"/>
    <mergeCell ref="P95:R95"/>
    <mergeCell ref="A92:B92"/>
    <mergeCell ref="C92:I92"/>
    <mergeCell ref="J92:K92"/>
    <mergeCell ref="M92:N92"/>
    <mergeCell ref="P92:R92"/>
    <mergeCell ref="A93:B93"/>
    <mergeCell ref="C93:I93"/>
    <mergeCell ref="J93:K93"/>
    <mergeCell ref="M93:N93"/>
    <mergeCell ref="P93:R93"/>
    <mergeCell ref="A90:B90"/>
    <mergeCell ref="C90:I90"/>
    <mergeCell ref="J90:K90"/>
    <mergeCell ref="M90:N90"/>
    <mergeCell ref="P90:R90"/>
    <mergeCell ref="A91:B91"/>
    <mergeCell ref="C91:I91"/>
    <mergeCell ref="J91:K91"/>
    <mergeCell ref="M91:N91"/>
    <mergeCell ref="P91:R91"/>
    <mergeCell ref="A88:B88"/>
    <mergeCell ref="C88:I88"/>
    <mergeCell ref="J88:K88"/>
    <mergeCell ref="M88:N88"/>
    <mergeCell ref="P88:R88"/>
    <mergeCell ref="A89:B89"/>
    <mergeCell ref="C89:I89"/>
    <mergeCell ref="J89:K89"/>
    <mergeCell ref="M89:N89"/>
    <mergeCell ref="P89:R89"/>
    <mergeCell ref="A86:B86"/>
    <mergeCell ref="C86:I86"/>
    <mergeCell ref="J86:K86"/>
    <mergeCell ref="M86:N86"/>
    <mergeCell ref="P86:R86"/>
    <mergeCell ref="A87:B87"/>
    <mergeCell ref="C87:I87"/>
    <mergeCell ref="J87:K87"/>
    <mergeCell ref="M87:N87"/>
    <mergeCell ref="P87:R87"/>
    <mergeCell ref="A84:B84"/>
    <mergeCell ref="C84:I84"/>
    <mergeCell ref="J84:K84"/>
    <mergeCell ref="M84:N84"/>
    <mergeCell ref="P84:R84"/>
    <mergeCell ref="A85:B85"/>
    <mergeCell ref="C85:I85"/>
    <mergeCell ref="J85:K85"/>
    <mergeCell ref="M85:N85"/>
    <mergeCell ref="P85:R85"/>
    <mergeCell ref="A82:B82"/>
    <mergeCell ref="C82:I82"/>
    <mergeCell ref="J82:K82"/>
    <mergeCell ref="M82:N82"/>
    <mergeCell ref="P82:R82"/>
    <mergeCell ref="A83:B83"/>
    <mergeCell ref="C83:I83"/>
    <mergeCell ref="J83:K83"/>
    <mergeCell ref="M83:N83"/>
    <mergeCell ref="P83:R83"/>
    <mergeCell ref="A80:B80"/>
    <mergeCell ref="C80:I80"/>
    <mergeCell ref="J80:K80"/>
    <mergeCell ref="M80:N80"/>
    <mergeCell ref="P80:R80"/>
    <mergeCell ref="A81:B81"/>
    <mergeCell ref="C81:I81"/>
    <mergeCell ref="J81:K81"/>
    <mergeCell ref="M81:N81"/>
    <mergeCell ref="P81:R81"/>
    <mergeCell ref="A78:B78"/>
    <mergeCell ref="C78:I78"/>
    <mergeCell ref="J78:K78"/>
    <mergeCell ref="M78:N78"/>
    <mergeCell ref="P78:R78"/>
    <mergeCell ref="A79:B79"/>
    <mergeCell ref="C79:I79"/>
    <mergeCell ref="J79:K79"/>
    <mergeCell ref="M79:N79"/>
    <mergeCell ref="P79:R79"/>
    <mergeCell ref="A76:B76"/>
    <mergeCell ref="C76:I76"/>
    <mergeCell ref="J76:K76"/>
    <mergeCell ref="M76:N76"/>
    <mergeCell ref="P76:R76"/>
    <mergeCell ref="A77:B77"/>
    <mergeCell ref="C77:I77"/>
    <mergeCell ref="J77:K77"/>
    <mergeCell ref="M77:N77"/>
    <mergeCell ref="P77:R77"/>
    <mergeCell ref="A70:R70"/>
    <mergeCell ref="C73:E73"/>
    <mergeCell ref="J74:R74"/>
    <mergeCell ref="A75:B75"/>
    <mergeCell ref="J75:L75"/>
    <mergeCell ref="M75:O75"/>
    <mergeCell ref="P75:R75"/>
    <mergeCell ref="A65:B65"/>
    <mergeCell ref="C65:I65"/>
    <mergeCell ref="J65:K65"/>
    <mergeCell ref="M65:N65"/>
    <mergeCell ref="P65:R65"/>
    <mergeCell ref="A69:R69"/>
    <mergeCell ref="A63:B63"/>
    <mergeCell ref="C63:I63"/>
    <mergeCell ref="J63:K63"/>
    <mergeCell ref="M63:N63"/>
    <mergeCell ref="P63:R63"/>
    <mergeCell ref="A64:B64"/>
    <mergeCell ref="C64:I64"/>
    <mergeCell ref="J64:K64"/>
    <mergeCell ref="M64:N64"/>
    <mergeCell ref="P64:R64"/>
    <mergeCell ref="A61:B61"/>
    <mergeCell ref="C61:I61"/>
    <mergeCell ref="J61:K61"/>
    <mergeCell ref="M61:N61"/>
    <mergeCell ref="P61:R61"/>
    <mergeCell ref="A62:B62"/>
    <mergeCell ref="C62:I62"/>
    <mergeCell ref="J62:K62"/>
    <mergeCell ref="M62:N62"/>
    <mergeCell ref="P62:R62"/>
    <mergeCell ref="A59:B59"/>
    <mergeCell ref="C59:I59"/>
    <mergeCell ref="J59:K59"/>
    <mergeCell ref="M59:N59"/>
    <mergeCell ref="P59:R59"/>
    <mergeCell ref="A60:B60"/>
    <mergeCell ref="C60:I60"/>
    <mergeCell ref="J60:K60"/>
    <mergeCell ref="M60:N60"/>
    <mergeCell ref="P60:R60"/>
    <mergeCell ref="J55:L55"/>
    <mergeCell ref="M55:O55"/>
    <mergeCell ref="P55:R55"/>
    <mergeCell ref="A57:B57"/>
    <mergeCell ref="A58:B58"/>
    <mergeCell ref="C58:I58"/>
    <mergeCell ref="J58:K58"/>
    <mergeCell ref="M58:N58"/>
    <mergeCell ref="P58:R58"/>
    <mergeCell ref="A53:B53"/>
    <mergeCell ref="C53:I53"/>
    <mergeCell ref="J53:K53"/>
    <mergeCell ref="M53:N53"/>
    <mergeCell ref="A54:B54"/>
    <mergeCell ref="C54:I54"/>
    <mergeCell ref="J54:K54"/>
    <mergeCell ref="M54:N54"/>
    <mergeCell ref="A51:B51"/>
    <mergeCell ref="C51:I51"/>
    <mergeCell ref="J51:K51"/>
    <mergeCell ref="M51:N51"/>
    <mergeCell ref="A52:B52"/>
    <mergeCell ref="C52:I52"/>
    <mergeCell ref="J52:K52"/>
    <mergeCell ref="M52:N52"/>
    <mergeCell ref="A49:B49"/>
    <mergeCell ref="C49:I49"/>
    <mergeCell ref="J49:K49"/>
    <mergeCell ref="M49:N49"/>
    <mergeCell ref="A50:B50"/>
    <mergeCell ref="C50:I50"/>
    <mergeCell ref="J50:K50"/>
    <mergeCell ref="M50:N50"/>
    <mergeCell ref="A47:B47"/>
    <mergeCell ref="C47:I47"/>
    <mergeCell ref="J47:K47"/>
    <mergeCell ref="M47:N47"/>
    <mergeCell ref="A48:B48"/>
    <mergeCell ref="C48:I48"/>
    <mergeCell ref="J48:K48"/>
    <mergeCell ref="M48:N48"/>
    <mergeCell ref="A45:B45"/>
    <mergeCell ref="C45:I45"/>
    <mergeCell ref="J45:K45"/>
    <mergeCell ref="M45:N45"/>
    <mergeCell ref="A46:B46"/>
    <mergeCell ref="C46:I46"/>
    <mergeCell ref="J46:K46"/>
    <mergeCell ref="M46:N46"/>
    <mergeCell ref="A43:B43"/>
    <mergeCell ref="C43:I43"/>
    <mergeCell ref="J43:K43"/>
    <mergeCell ref="M43:N43"/>
    <mergeCell ref="A44:B44"/>
    <mergeCell ref="C44:I44"/>
    <mergeCell ref="J44:K44"/>
    <mergeCell ref="M44:N44"/>
    <mergeCell ref="A41:B41"/>
    <mergeCell ref="C41:I41"/>
    <mergeCell ref="J41:K41"/>
    <mergeCell ref="M41:N41"/>
    <mergeCell ref="A42:B42"/>
    <mergeCell ref="C42:I42"/>
    <mergeCell ref="J42:K42"/>
    <mergeCell ref="M42:N42"/>
    <mergeCell ref="A39:B39"/>
    <mergeCell ref="C39:I39"/>
    <mergeCell ref="J39:K39"/>
    <mergeCell ref="M39:N39"/>
    <mergeCell ref="A40:B40"/>
    <mergeCell ref="C40:I40"/>
    <mergeCell ref="J40:K40"/>
    <mergeCell ref="M40:N40"/>
    <mergeCell ref="A37:B37"/>
    <mergeCell ref="C37:I37"/>
    <mergeCell ref="J37:K37"/>
    <mergeCell ref="M37:N37"/>
    <mergeCell ref="A38:B38"/>
    <mergeCell ref="C38:I38"/>
    <mergeCell ref="J38:K38"/>
    <mergeCell ref="M38:N38"/>
    <mergeCell ref="A35:B35"/>
    <mergeCell ref="C35:I35"/>
    <mergeCell ref="J35:K35"/>
    <mergeCell ref="M35:N35"/>
    <mergeCell ref="A36:B36"/>
    <mergeCell ref="C36:I36"/>
    <mergeCell ref="J36:K36"/>
    <mergeCell ref="M36:N36"/>
    <mergeCell ref="A33:B33"/>
    <mergeCell ref="C33:I33"/>
    <mergeCell ref="J33:K33"/>
    <mergeCell ref="M33:N33"/>
    <mergeCell ref="A34:B34"/>
    <mergeCell ref="C34:I34"/>
    <mergeCell ref="J34:K34"/>
    <mergeCell ref="M34:N34"/>
    <mergeCell ref="A31:B31"/>
    <mergeCell ref="C31:I31"/>
    <mergeCell ref="J31:K31"/>
    <mergeCell ref="M31:N31"/>
    <mergeCell ref="A32:B32"/>
    <mergeCell ref="C32:I32"/>
    <mergeCell ref="J32:K32"/>
    <mergeCell ref="M32:N32"/>
    <mergeCell ref="A29:B29"/>
    <mergeCell ref="C29:I29"/>
    <mergeCell ref="J29:K29"/>
    <mergeCell ref="M29:N29"/>
    <mergeCell ref="A30:B30"/>
    <mergeCell ref="C30:I30"/>
    <mergeCell ref="J30:K30"/>
    <mergeCell ref="M30:N30"/>
    <mergeCell ref="A27:B27"/>
    <mergeCell ref="C27:I27"/>
    <mergeCell ref="J27:K27"/>
    <mergeCell ref="M27:N27"/>
    <mergeCell ref="A28:B28"/>
    <mergeCell ref="C28:I28"/>
    <mergeCell ref="J28:K28"/>
    <mergeCell ref="M28:N28"/>
    <mergeCell ref="A25:B25"/>
    <mergeCell ref="C25:I25"/>
    <mergeCell ref="J25:K25"/>
    <mergeCell ref="M25:N25"/>
    <mergeCell ref="A26:B26"/>
    <mergeCell ref="C26:I26"/>
    <mergeCell ref="J26:K26"/>
    <mergeCell ref="M26:N26"/>
    <mergeCell ref="A23:B23"/>
    <mergeCell ref="C23:I23"/>
    <mergeCell ref="J23:K23"/>
    <mergeCell ref="M23:N23"/>
    <mergeCell ref="A24:B24"/>
    <mergeCell ref="C24:I24"/>
    <mergeCell ref="J24:K24"/>
    <mergeCell ref="M24:N24"/>
    <mergeCell ref="A21:B21"/>
    <mergeCell ref="C21:I21"/>
    <mergeCell ref="J21:K21"/>
    <mergeCell ref="M21:N21"/>
    <mergeCell ref="A22:B22"/>
    <mergeCell ref="C22:I22"/>
    <mergeCell ref="J22:K22"/>
    <mergeCell ref="M22:N22"/>
    <mergeCell ref="A19:B19"/>
    <mergeCell ref="C19:I19"/>
    <mergeCell ref="J19:K19"/>
    <mergeCell ref="M19:N19"/>
    <mergeCell ref="A20:B20"/>
    <mergeCell ref="C20:I20"/>
    <mergeCell ref="J20:K20"/>
    <mergeCell ref="M20:N20"/>
    <mergeCell ref="A17:B17"/>
    <mergeCell ref="C17:I17"/>
    <mergeCell ref="J17:K17"/>
    <mergeCell ref="M17:N17"/>
    <mergeCell ref="A18:B18"/>
    <mergeCell ref="C18:I18"/>
    <mergeCell ref="J18:K18"/>
    <mergeCell ref="M18:N18"/>
    <mergeCell ref="A15:B15"/>
    <mergeCell ref="C15:I15"/>
    <mergeCell ref="J15:K15"/>
    <mergeCell ref="M15:N15"/>
    <mergeCell ref="A16:B16"/>
    <mergeCell ref="C16:I16"/>
    <mergeCell ref="J16:K16"/>
    <mergeCell ref="M16:N16"/>
    <mergeCell ref="A13:B13"/>
    <mergeCell ref="C13:I13"/>
    <mergeCell ref="J13:K13"/>
    <mergeCell ref="M13:N13"/>
    <mergeCell ref="A14:B14"/>
    <mergeCell ref="C14:I14"/>
    <mergeCell ref="J14:K14"/>
    <mergeCell ref="M14:N14"/>
    <mergeCell ref="A11:B11"/>
    <mergeCell ref="C11:D11"/>
    <mergeCell ref="A12:B12"/>
    <mergeCell ref="C12:I12"/>
    <mergeCell ref="J12:K12"/>
    <mergeCell ref="M12:N12"/>
    <mergeCell ref="A3:R3"/>
    <mergeCell ref="A4:R4"/>
    <mergeCell ref="C7:E7"/>
    <mergeCell ref="J8:R8"/>
    <mergeCell ref="A9:B9"/>
    <mergeCell ref="J9:L9"/>
    <mergeCell ref="M9:O9"/>
    <mergeCell ref="P9:R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I22" sqref="I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0"/>
  <sheetViews>
    <sheetView zoomScalePageLayoutView="0" workbookViewId="0" topLeftCell="A31">
      <selection activeCell="E53" sqref="E53"/>
    </sheetView>
  </sheetViews>
  <sheetFormatPr defaultColWidth="9.140625" defaultRowHeight="12.75"/>
  <cols>
    <col min="1" max="1" width="2.7109375" style="81" customWidth="1"/>
    <col min="2" max="2" width="4.8515625" style="82" customWidth="1"/>
    <col min="3" max="3" width="2.8515625" style="82" customWidth="1"/>
    <col min="4" max="4" width="2.7109375" style="82" customWidth="1"/>
    <col min="5" max="5" width="45.28125" style="81" customWidth="1"/>
    <col min="6" max="6" width="12.7109375" style="81" customWidth="1"/>
    <col min="7" max="7" width="16.140625" style="81" customWidth="1"/>
    <col min="8" max="8" width="15.7109375" style="202" customWidth="1"/>
    <col min="9" max="9" width="15.7109375" style="83" customWidth="1"/>
    <col min="10" max="10" width="1.421875" style="81" customWidth="1"/>
    <col min="11" max="11" width="9.140625" style="81" customWidth="1"/>
    <col min="12" max="12" width="11.00390625" style="81" bestFit="1" customWidth="1"/>
    <col min="13" max="16384" width="9.140625" style="81" customWidth="1"/>
  </cols>
  <sheetData>
    <row r="1" spans="2:8" s="18" customFormat="1" ht="17.25" customHeight="1">
      <c r="B1" s="161" t="s">
        <v>165</v>
      </c>
      <c r="C1" s="162"/>
      <c r="D1" s="162"/>
      <c r="E1" s="163" t="s">
        <v>180</v>
      </c>
      <c r="F1" s="143"/>
      <c r="G1" s="164" t="s">
        <v>164</v>
      </c>
      <c r="H1" s="185"/>
    </row>
    <row r="2" spans="2:9" s="56" customFormat="1" ht="9" customHeight="1">
      <c r="B2" s="161"/>
      <c r="C2" s="162"/>
      <c r="D2" s="162"/>
      <c r="E2" s="163"/>
      <c r="F2" s="143"/>
      <c r="G2" s="143"/>
      <c r="H2" s="185"/>
      <c r="I2" s="164"/>
    </row>
    <row r="3" spans="3:9" s="56" customFormat="1" ht="14.25" customHeight="1">
      <c r="C3" s="240"/>
      <c r="D3" s="240"/>
      <c r="E3" s="240" t="s">
        <v>412</v>
      </c>
      <c r="F3" s="240"/>
      <c r="G3" s="240"/>
      <c r="H3" s="240"/>
      <c r="I3" s="240"/>
    </row>
    <row r="4" spans="2:9" s="57" customFormat="1" ht="9" customHeight="1">
      <c r="B4" s="58"/>
      <c r="C4" s="58"/>
      <c r="D4" s="58"/>
      <c r="E4" s="39"/>
      <c r="F4" s="39"/>
      <c r="G4" s="39"/>
      <c r="H4" s="168"/>
      <c r="I4" s="59"/>
    </row>
    <row r="5" spans="2:9" s="39" customFormat="1" ht="26.25" customHeight="1">
      <c r="B5" s="60" t="s">
        <v>2</v>
      </c>
      <c r="C5" s="244" t="s">
        <v>8</v>
      </c>
      <c r="D5" s="245"/>
      <c r="E5" s="246"/>
      <c r="F5" s="60" t="s">
        <v>9</v>
      </c>
      <c r="G5" s="187" t="s">
        <v>129</v>
      </c>
      <c r="H5" s="410" t="s">
        <v>129</v>
      </c>
      <c r="I5" s="403"/>
    </row>
    <row r="6" spans="2:9" s="39" customFormat="1" ht="12" customHeight="1">
      <c r="B6" s="243"/>
      <c r="C6" s="247"/>
      <c r="D6" s="248"/>
      <c r="E6" s="249"/>
      <c r="F6" s="243"/>
      <c r="G6" s="188" t="s">
        <v>130</v>
      </c>
      <c r="H6" s="411" t="s">
        <v>135</v>
      </c>
      <c r="I6" s="403"/>
    </row>
    <row r="7" spans="2:15" s="39" customFormat="1" ht="12" customHeight="1">
      <c r="B7" s="128" t="s">
        <v>3</v>
      </c>
      <c r="D7" s="241"/>
      <c r="E7" s="129" t="s">
        <v>136</v>
      </c>
      <c r="F7" s="130"/>
      <c r="G7" s="194">
        <f>G8+G12+G22+G32</f>
        <v>463335020.69000006</v>
      </c>
      <c r="H7" s="194">
        <f>H8+H12+H22+H32</f>
        <v>497965119.67999995</v>
      </c>
      <c r="I7" s="404"/>
      <c r="K7" s="37"/>
      <c r="L7" s="401"/>
      <c r="M7" s="365"/>
      <c r="N7" s="37"/>
      <c r="O7" s="37"/>
    </row>
    <row r="8" spans="2:15" s="131" customFormat="1" ht="24.75" customHeight="1">
      <c r="B8" s="66"/>
      <c r="C8" s="64">
        <v>1</v>
      </c>
      <c r="D8" s="62" t="s">
        <v>10</v>
      </c>
      <c r="E8" s="77"/>
      <c r="F8" s="109"/>
      <c r="G8" s="195">
        <f>SUM(G9:G10)</f>
        <v>12588700.32</v>
      </c>
      <c r="H8" s="195">
        <f>SUM(H9:H10)</f>
        <v>8963844.99</v>
      </c>
      <c r="I8" s="405"/>
      <c r="K8" s="399"/>
      <c r="L8" s="375"/>
      <c r="M8" s="376"/>
      <c r="N8" s="375"/>
      <c r="O8" s="375"/>
    </row>
    <row r="9" spans="2:15" s="65" customFormat="1" ht="16.5" customHeight="1">
      <c r="B9" s="66"/>
      <c r="C9" s="64"/>
      <c r="D9" s="69" t="s">
        <v>97</v>
      </c>
      <c r="E9" s="70" t="s">
        <v>25</v>
      </c>
      <c r="F9" s="71">
        <v>512</v>
      </c>
      <c r="G9" s="196">
        <v>10576120.32</v>
      </c>
      <c r="H9" s="196">
        <v>5972811.57</v>
      </c>
      <c r="I9" s="406"/>
      <c r="K9" s="399"/>
      <c r="L9" s="79"/>
      <c r="M9" s="377"/>
      <c r="N9" s="79"/>
      <c r="O9" s="79"/>
    </row>
    <row r="10" spans="2:15" s="72" customFormat="1" ht="16.5" customHeight="1">
      <c r="B10" s="73"/>
      <c r="C10" s="64"/>
      <c r="D10" s="69" t="s">
        <v>97</v>
      </c>
      <c r="E10" s="70" t="s">
        <v>26</v>
      </c>
      <c r="F10" s="71">
        <v>531</v>
      </c>
      <c r="G10" s="196">
        <v>2012580</v>
      </c>
      <c r="H10" s="196">
        <v>2991033.42</v>
      </c>
      <c r="I10" s="406"/>
      <c r="K10" s="399"/>
      <c r="L10" s="377"/>
      <c r="M10" s="377"/>
      <c r="N10" s="377"/>
      <c r="O10" s="377"/>
    </row>
    <row r="11" spans="2:15" s="72" customFormat="1" ht="16.5" customHeight="1">
      <c r="B11" s="132"/>
      <c r="C11" s="129">
        <v>2</v>
      </c>
      <c r="D11" s="127" t="s">
        <v>137</v>
      </c>
      <c r="E11" s="133"/>
      <c r="F11" s="134"/>
      <c r="G11" s="194"/>
      <c r="H11" s="194"/>
      <c r="I11" s="404"/>
      <c r="K11" s="399"/>
      <c r="L11" s="377"/>
      <c r="M11" s="375"/>
      <c r="N11" s="377"/>
      <c r="O11" s="377"/>
    </row>
    <row r="12" spans="2:15" s="131" customFormat="1" ht="16.5" customHeight="1">
      <c r="B12" s="132"/>
      <c r="C12" s="129">
        <v>3</v>
      </c>
      <c r="D12" s="127" t="s">
        <v>138</v>
      </c>
      <c r="E12" s="133"/>
      <c r="F12" s="134"/>
      <c r="G12" s="197">
        <f>SUM(G13:G21)</f>
        <v>138859806.83</v>
      </c>
      <c r="H12" s="197">
        <f>SUM(H13:H21)</f>
        <v>120976453.28</v>
      </c>
      <c r="I12" s="407"/>
      <c r="K12" s="399"/>
      <c r="L12" s="375"/>
      <c r="M12" s="375"/>
      <c r="N12" s="375"/>
      <c r="O12" s="375"/>
    </row>
    <row r="13" spans="2:15" s="131" customFormat="1" ht="16.5" customHeight="1">
      <c r="B13" s="66"/>
      <c r="C13" s="74"/>
      <c r="D13" s="69" t="s">
        <v>97</v>
      </c>
      <c r="E13" s="70" t="s">
        <v>98</v>
      </c>
      <c r="F13" s="71">
        <v>411</v>
      </c>
      <c r="G13" s="196">
        <v>74818241.08</v>
      </c>
      <c r="H13" s="196">
        <v>50324594.17</v>
      </c>
      <c r="I13" s="406"/>
      <c r="K13" s="375"/>
      <c r="L13" s="378"/>
      <c r="M13" s="377"/>
      <c r="N13" s="375"/>
      <c r="O13" s="375"/>
    </row>
    <row r="14" spans="2:15" s="72" customFormat="1" ht="16.5" customHeight="1">
      <c r="B14" s="73"/>
      <c r="C14" s="75"/>
      <c r="D14" s="76" t="s">
        <v>97</v>
      </c>
      <c r="E14" s="70" t="s">
        <v>99</v>
      </c>
      <c r="F14" s="71">
        <v>467</v>
      </c>
      <c r="G14" s="196">
        <v>710000</v>
      </c>
      <c r="H14" s="196">
        <v>400000</v>
      </c>
      <c r="I14" s="406"/>
      <c r="K14" s="377"/>
      <c r="L14" s="377"/>
      <c r="M14" s="377"/>
      <c r="N14" s="377"/>
      <c r="O14" s="377"/>
    </row>
    <row r="15" spans="2:15" s="72" customFormat="1" ht="16.5" customHeight="1">
      <c r="B15" s="73"/>
      <c r="C15" s="75"/>
      <c r="D15" s="76" t="s">
        <v>97</v>
      </c>
      <c r="E15" s="70" t="s">
        <v>100</v>
      </c>
      <c r="F15" s="71">
        <v>444</v>
      </c>
      <c r="G15" s="196">
        <v>246223.87</v>
      </c>
      <c r="H15" s="196">
        <v>1703030</v>
      </c>
      <c r="I15" s="406"/>
      <c r="K15" s="448"/>
      <c r="L15" s="448"/>
      <c r="M15" s="377"/>
      <c r="N15" s="377"/>
      <c r="O15" s="377"/>
    </row>
    <row r="16" spans="2:15" s="72" customFormat="1" ht="16.5" customHeight="1">
      <c r="B16" s="73"/>
      <c r="C16" s="75"/>
      <c r="D16" s="76" t="s">
        <v>97</v>
      </c>
      <c r="E16" s="70" t="s">
        <v>101</v>
      </c>
      <c r="F16" s="71">
        <v>445</v>
      </c>
      <c r="G16" s="196">
        <v>5124512.17</v>
      </c>
      <c r="H16" s="196">
        <v>10242269</v>
      </c>
      <c r="I16" s="406"/>
      <c r="K16" s="452"/>
      <c r="L16" s="452"/>
      <c r="M16" s="377"/>
      <c r="N16" s="377"/>
      <c r="O16" s="377"/>
    </row>
    <row r="17" spans="2:18" s="72" customFormat="1" ht="16.5" customHeight="1">
      <c r="B17" s="73"/>
      <c r="C17" s="75"/>
      <c r="D17" s="76" t="s">
        <v>97</v>
      </c>
      <c r="E17" s="70" t="s">
        <v>399</v>
      </c>
      <c r="F17" s="71"/>
      <c r="G17" s="196"/>
      <c r="H17" s="196"/>
      <c r="I17" s="406"/>
      <c r="J17" s="394"/>
      <c r="K17" s="394"/>
      <c r="L17" s="394"/>
      <c r="M17" s="394"/>
      <c r="N17" s="395"/>
      <c r="O17" s="395"/>
      <c r="P17" s="395"/>
      <c r="Q17" s="395"/>
      <c r="R17" s="395"/>
    </row>
    <row r="18" spans="2:15" s="72" customFormat="1" ht="16.5" customHeight="1">
      <c r="B18" s="73"/>
      <c r="C18" s="75"/>
      <c r="D18" s="76" t="s">
        <v>97</v>
      </c>
      <c r="E18" s="70" t="s">
        <v>189</v>
      </c>
      <c r="F18" s="71"/>
      <c r="G18" s="196">
        <v>24812</v>
      </c>
      <c r="H18" s="196"/>
      <c r="I18" s="406"/>
      <c r="K18" s="377"/>
      <c r="L18" s="377"/>
      <c r="M18" s="377"/>
      <c r="N18" s="377"/>
      <c r="O18" s="377"/>
    </row>
    <row r="19" spans="2:15" s="72" customFormat="1" ht="16.5" customHeight="1">
      <c r="B19" s="73"/>
      <c r="C19" s="75"/>
      <c r="D19" s="76" t="s">
        <v>97</v>
      </c>
      <c r="E19" s="70" t="s">
        <v>197</v>
      </c>
      <c r="F19" s="71">
        <v>409</v>
      </c>
      <c r="G19" s="196">
        <v>56812205.31</v>
      </c>
      <c r="H19" s="196">
        <v>57310301.71</v>
      </c>
      <c r="I19" s="406"/>
      <c r="K19" s="377"/>
      <c r="L19" s="377"/>
      <c r="M19" s="377"/>
      <c r="N19" s="377"/>
      <c r="O19" s="377"/>
    </row>
    <row r="20" spans="2:15" s="72" customFormat="1" ht="16.5" customHeight="1">
      <c r="B20" s="73"/>
      <c r="C20" s="75"/>
      <c r="D20" s="76" t="s">
        <v>97</v>
      </c>
      <c r="E20" s="70" t="s">
        <v>167</v>
      </c>
      <c r="F20" s="71"/>
      <c r="G20" s="196"/>
      <c r="H20" s="196"/>
      <c r="I20" s="406"/>
      <c r="K20" s="377"/>
      <c r="L20" s="377"/>
      <c r="M20" s="377"/>
      <c r="N20" s="377"/>
      <c r="O20" s="377"/>
    </row>
    <row r="21" spans="2:15" s="72" customFormat="1" ht="16.5" customHeight="1">
      <c r="B21" s="73"/>
      <c r="C21" s="75"/>
      <c r="D21" s="76" t="s">
        <v>97</v>
      </c>
      <c r="E21" s="70" t="s">
        <v>190</v>
      </c>
      <c r="F21" s="71">
        <v>448</v>
      </c>
      <c r="G21" s="196">
        <v>1123812.4</v>
      </c>
      <c r="H21" s="196">
        <v>996258.4</v>
      </c>
      <c r="I21" s="406"/>
      <c r="K21" s="377"/>
      <c r="L21" s="377"/>
      <c r="M21" s="377"/>
      <c r="N21" s="377"/>
      <c r="O21" s="377"/>
    </row>
    <row r="22" spans="2:15" s="72" customFormat="1" ht="16.5" customHeight="1">
      <c r="B22" s="132"/>
      <c r="C22" s="129">
        <v>4</v>
      </c>
      <c r="D22" s="127" t="s">
        <v>11</v>
      </c>
      <c r="E22" s="133"/>
      <c r="F22" s="134"/>
      <c r="G22" s="197">
        <f>SUM(G23:G29)</f>
        <v>310367150.54</v>
      </c>
      <c r="H22" s="197">
        <f>SUM(H23:H29)</f>
        <v>363661722.26</v>
      </c>
      <c r="I22" s="407"/>
      <c r="K22" s="400"/>
      <c r="L22" s="377"/>
      <c r="M22" s="377"/>
      <c r="N22" s="377"/>
      <c r="O22" s="377"/>
    </row>
    <row r="23" spans="2:15" s="131" customFormat="1" ht="16.5" customHeight="1">
      <c r="B23" s="66"/>
      <c r="C23" s="74"/>
      <c r="D23" s="69" t="s">
        <v>97</v>
      </c>
      <c r="E23" s="70" t="s">
        <v>12</v>
      </c>
      <c r="F23" s="71" t="s">
        <v>196</v>
      </c>
      <c r="G23" s="196">
        <v>307963363.29</v>
      </c>
      <c r="H23" s="196">
        <v>355639539.52</v>
      </c>
      <c r="I23" s="406"/>
      <c r="K23" s="375"/>
      <c r="L23" s="378"/>
      <c r="M23" s="375"/>
      <c r="N23" s="375"/>
      <c r="O23" s="375"/>
    </row>
    <row r="24" spans="2:15" s="72" customFormat="1" ht="16.5" customHeight="1">
      <c r="B24" s="73"/>
      <c r="C24" s="75"/>
      <c r="D24" s="76" t="s">
        <v>97</v>
      </c>
      <c r="E24" s="70" t="s">
        <v>103</v>
      </c>
      <c r="F24" s="71">
        <v>327</v>
      </c>
      <c r="G24" s="196"/>
      <c r="H24" s="196"/>
      <c r="I24" s="406"/>
      <c r="K24" s="377"/>
      <c r="L24" s="377"/>
      <c r="M24" s="377"/>
      <c r="N24" s="377"/>
      <c r="O24" s="377"/>
    </row>
    <row r="25" spans="2:15" s="72" customFormat="1" ht="16.5" customHeight="1">
      <c r="B25" s="73"/>
      <c r="C25" s="75"/>
      <c r="D25" s="76" t="s">
        <v>97</v>
      </c>
      <c r="E25" s="70" t="s">
        <v>13</v>
      </c>
      <c r="F25" s="71"/>
      <c r="G25" s="196"/>
      <c r="H25" s="196"/>
      <c r="I25" s="406"/>
      <c r="K25" s="377"/>
      <c r="L25" s="377"/>
      <c r="M25" s="377"/>
      <c r="N25" s="377"/>
      <c r="O25" s="377"/>
    </row>
    <row r="26" spans="2:15" s="72" customFormat="1" ht="16.5" customHeight="1">
      <c r="B26" s="73"/>
      <c r="C26" s="75"/>
      <c r="D26" s="76" t="s">
        <v>97</v>
      </c>
      <c r="E26" s="70" t="s">
        <v>141</v>
      </c>
      <c r="F26" s="71">
        <v>34</v>
      </c>
      <c r="G26" s="196">
        <v>1535698.05</v>
      </c>
      <c r="H26" s="196">
        <v>6032776.36</v>
      </c>
      <c r="I26" s="406"/>
      <c r="K26" s="377"/>
      <c r="L26" s="377"/>
      <c r="M26" s="377"/>
      <c r="N26" s="377"/>
      <c r="O26" s="377"/>
    </row>
    <row r="27" spans="2:15" s="72" customFormat="1" ht="16.5" customHeight="1">
      <c r="B27" s="73"/>
      <c r="C27" s="75"/>
      <c r="D27" s="76" t="s">
        <v>97</v>
      </c>
      <c r="E27" s="70" t="s">
        <v>14</v>
      </c>
      <c r="F27" s="71">
        <v>35</v>
      </c>
      <c r="G27" s="196">
        <v>868089.2</v>
      </c>
      <c r="H27" s="196">
        <v>1989406.38</v>
      </c>
      <c r="I27" s="406"/>
      <c r="K27" s="377"/>
      <c r="L27" s="377"/>
      <c r="M27" s="377"/>
      <c r="N27" s="377"/>
      <c r="O27" s="377"/>
    </row>
    <row r="28" spans="2:15" s="72" customFormat="1" ht="16.5" customHeight="1">
      <c r="B28" s="73"/>
      <c r="C28" s="75"/>
      <c r="D28" s="76" t="s">
        <v>97</v>
      </c>
      <c r="E28" s="70" t="s">
        <v>182</v>
      </c>
      <c r="F28" s="71"/>
      <c r="G28" s="196"/>
      <c r="H28" s="196"/>
      <c r="I28" s="406"/>
      <c r="K28" s="377"/>
      <c r="L28" s="377"/>
      <c r="M28" s="377"/>
      <c r="N28" s="377"/>
      <c r="O28" s="377"/>
    </row>
    <row r="29" spans="2:15" s="72" customFormat="1" ht="16.5" customHeight="1">
      <c r="B29" s="73"/>
      <c r="C29" s="75"/>
      <c r="D29" s="76" t="s">
        <v>97</v>
      </c>
      <c r="E29" s="70" t="s">
        <v>191</v>
      </c>
      <c r="F29" s="71">
        <v>361</v>
      </c>
      <c r="G29" s="196"/>
      <c r="H29" s="196"/>
      <c r="I29" s="406"/>
      <c r="K29" s="377"/>
      <c r="L29" s="377"/>
      <c r="M29" s="377"/>
      <c r="N29" s="377"/>
      <c r="O29" s="377"/>
    </row>
    <row r="30" spans="2:15" s="72" customFormat="1" ht="16.5" customHeight="1">
      <c r="B30" s="132"/>
      <c r="C30" s="129">
        <v>5</v>
      </c>
      <c r="D30" s="127" t="s">
        <v>139</v>
      </c>
      <c r="E30" s="133"/>
      <c r="F30" s="134"/>
      <c r="G30" s="194"/>
      <c r="H30" s="194"/>
      <c r="I30" s="404"/>
      <c r="K30" s="377"/>
      <c r="L30" s="377"/>
      <c r="M30" s="377"/>
      <c r="N30" s="377"/>
      <c r="O30" s="377"/>
    </row>
    <row r="31" spans="2:15" s="131" customFormat="1" ht="16.5" customHeight="1">
      <c r="B31" s="132"/>
      <c r="C31" s="129">
        <v>6</v>
      </c>
      <c r="D31" s="127" t="s">
        <v>140</v>
      </c>
      <c r="E31" s="133"/>
      <c r="F31" s="134"/>
      <c r="G31" s="194"/>
      <c r="H31" s="194"/>
      <c r="I31" s="404"/>
      <c r="K31" s="375"/>
      <c r="L31" s="375"/>
      <c r="M31" s="375"/>
      <c r="N31" s="375"/>
      <c r="O31" s="375"/>
    </row>
    <row r="32" spans="2:15" s="131" customFormat="1" ht="16.5" customHeight="1">
      <c r="B32" s="132"/>
      <c r="C32" s="129">
        <v>7</v>
      </c>
      <c r="D32" s="127" t="s">
        <v>195</v>
      </c>
      <c r="E32" s="133"/>
      <c r="F32" s="134"/>
      <c r="G32" s="198">
        <f>G33+G34</f>
        <v>1519363</v>
      </c>
      <c r="H32" s="198">
        <f>H33+H34</f>
        <v>4363099.15</v>
      </c>
      <c r="I32" s="408"/>
      <c r="K32" s="375"/>
      <c r="L32" s="375"/>
      <c r="M32" s="375"/>
      <c r="N32" s="375"/>
      <c r="O32" s="375"/>
    </row>
    <row r="33" spans="2:15" s="131" customFormat="1" ht="16.5" customHeight="1">
      <c r="B33" s="66"/>
      <c r="C33" s="64"/>
      <c r="D33" s="69" t="s">
        <v>97</v>
      </c>
      <c r="E33" s="67" t="s">
        <v>142</v>
      </c>
      <c r="F33" s="68">
        <v>481</v>
      </c>
      <c r="G33" s="199">
        <v>1250000</v>
      </c>
      <c r="H33" s="199">
        <v>3200000</v>
      </c>
      <c r="I33" s="201"/>
      <c r="K33" s="375"/>
      <c r="L33" s="375"/>
      <c r="M33" s="375"/>
      <c r="N33" s="375"/>
      <c r="O33" s="375"/>
    </row>
    <row r="34" spans="2:15" s="65" customFormat="1" ht="16.5" customHeight="1">
      <c r="B34" s="66"/>
      <c r="C34" s="64"/>
      <c r="D34" s="69" t="s">
        <v>97</v>
      </c>
      <c r="E34" s="67" t="s">
        <v>198</v>
      </c>
      <c r="F34" s="68">
        <v>471</v>
      </c>
      <c r="G34" s="200">
        <v>269363</v>
      </c>
      <c r="H34" s="200">
        <v>1163099.15</v>
      </c>
      <c r="I34" s="409"/>
      <c r="K34" s="79"/>
      <c r="L34" s="79"/>
      <c r="M34" s="79"/>
      <c r="N34" s="79"/>
      <c r="O34" s="79"/>
    </row>
    <row r="35" spans="2:15" s="65" customFormat="1" ht="16.5" customHeight="1">
      <c r="B35" s="132" t="s">
        <v>4</v>
      </c>
      <c r="C35" s="129" t="s">
        <v>15</v>
      </c>
      <c r="D35" s="241"/>
      <c r="E35" s="242"/>
      <c r="F35" s="134"/>
      <c r="G35" s="197">
        <f>G37+G43+G44+G45+G46</f>
        <v>1795183924.5900002</v>
      </c>
      <c r="H35" s="197">
        <f>H37+H43+H44+H45+H46</f>
        <v>1551929542.41</v>
      </c>
      <c r="I35" s="407"/>
      <c r="K35" s="79"/>
      <c r="L35" s="79"/>
      <c r="M35" s="79"/>
      <c r="N35" s="79"/>
      <c r="O35" s="79"/>
    </row>
    <row r="36" spans="2:15" s="131" customFormat="1" ht="18" customHeight="1">
      <c r="B36" s="132"/>
      <c r="C36" s="129">
        <v>1</v>
      </c>
      <c r="D36" s="127" t="s">
        <v>16</v>
      </c>
      <c r="E36" s="133"/>
      <c r="F36" s="134"/>
      <c r="G36" s="194"/>
      <c r="H36" s="194"/>
      <c r="I36" s="404"/>
      <c r="K36" s="375"/>
      <c r="L36" s="375"/>
      <c r="M36" s="375"/>
      <c r="N36" s="375"/>
      <c r="O36" s="375"/>
    </row>
    <row r="37" spans="2:15" s="131" customFormat="1" ht="16.5" customHeight="1">
      <c r="B37" s="132"/>
      <c r="C37" s="129">
        <v>2</v>
      </c>
      <c r="D37" s="127" t="s">
        <v>17</v>
      </c>
      <c r="E37" s="133"/>
      <c r="F37" s="134"/>
      <c r="G37" s="197">
        <f>G38+G39+G40+G41+G42</f>
        <v>1164367936.49</v>
      </c>
      <c r="H37" s="197">
        <f>H38+H39+H40+H41+H42</f>
        <v>1030568156.9200001</v>
      </c>
      <c r="I37" s="407"/>
      <c r="K37" s="375"/>
      <c r="L37" s="375"/>
      <c r="M37" s="375"/>
      <c r="N37" s="375"/>
      <c r="O37" s="375"/>
    </row>
    <row r="38" spans="2:15" s="131" customFormat="1" ht="16.5" customHeight="1">
      <c r="B38" s="66"/>
      <c r="C38" s="74"/>
      <c r="D38" s="69" t="s">
        <v>97</v>
      </c>
      <c r="E38" s="70" t="s">
        <v>20</v>
      </c>
      <c r="F38" s="71">
        <v>211</v>
      </c>
      <c r="G38" s="196">
        <v>302615000</v>
      </c>
      <c r="H38" s="196">
        <v>302615000</v>
      </c>
      <c r="I38" s="406"/>
      <c r="K38" s="375"/>
      <c r="L38" s="375"/>
      <c r="M38" s="375"/>
      <c r="N38" s="375"/>
      <c r="O38" s="375"/>
    </row>
    <row r="39" spans="2:15" s="72" customFormat="1" ht="16.5" customHeight="1">
      <c r="B39" s="73"/>
      <c r="C39" s="75"/>
      <c r="D39" s="76" t="s">
        <v>97</v>
      </c>
      <c r="E39" s="70" t="s">
        <v>5</v>
      </c>
      <c r="F39" s="71">
        <v>212</v>
      </c>
      <c r="G39" s="196">
        <v>493287595</v>
      </c>
      <c r="H39" s="196">
        <v>505935995</v>
      </c>
      <c r="I39" s="406"/>
      <c r="K39" s="377"/>
      <c r="L39" s="377"/>
      <c r="M39" s="377"/>
      <c r="N39" s="377"/>
      <c r="O39" s="377"/>
    </row>
    <row r="40" spans="2:15" s="72" customFormat="1" ht="16.5" customHeight="1">
      <c r="B40" s="73"/>
      <c r="C40" s="75"/>
      <c r="D40" s="76" t="s">
        <v>97</v>
      </c>
      <c r="E40" s="70" t="s">
        <v>102</v>
      </c>
      <c r="F40" s="71">
        <v>213</v>
      </c>
      <c r="G40" s="196">
        <v>107945189.94</v>
      </c>
      <c r="H40" s="196">
        <v>39381942.94</v>
      </c>
      <c r="I40" s="406"/>
      <c r="K40" s="377"/>
      <c r="L40" s="377"/>
      <c r="M40" s="377"/>
      <c r="N40" s="377"/>
      <c r="O40" s="377"/>
    </row>
    <row r="41" spans="2:15" s="72" customFormat="1" ht="16.5" customHeight="1">
      <c r="B41" s="73"/>
      <c r="C41" s="75"/>
      <c r="D41" s="76" t="s">
        <v>97</v>
      </c>
      <c r="E41" s="70" t="s">
        <v>221</v>
      </c>
      <c r="F41" s="71">
        <v>215</v>
      </c>
      <c r="G41" s="196">
        <v>246071768.99</v>
      </c>
      <c r="H41" s="196">
        <v>168536534.99</v>
      </c>
      <c r="I41" s="406"/>
      <c r="K41" s="377"/>
      <c r="L41" s="377"/>
      <c r="M41" s="377"/>
      <c r="N41" s="377"/>
      <c r="O41" s="377"/>
    </row>
    <row r="42" spans="2:15" s="72" customFormat="1" ht="16.5" customHeight="1">
      <c r="B42" s="73"/>
      <c r="C42" s="75"/>
      <c r="D42" s="76" t="s">
        <v>97</v>
      </c>
      <c r="E42" s="70" t="s">
        <v>220</v>
      </c>
      <c r="F42" s="71">
        <v>218</v>
      </c>
      <c r="G42" s="196">
        <v>14448382.56</v>
      </c>
      <c r="H42" s="196">
        <v>14098683.99</v>
      </c>
      <c r="I42" s="406"/>
      <c r="K42" s="377"/>
      <c r="L42" s="377"/>
      <c r="M42" s="377"/>
      <c r="N42" s="377"/>
      <c r="O42" s="377"/>
    </row>
    <row r="43" spans="2:15" s="72" customFormat="1" ht="16.5" customHeight="1">
      <c r="B43" s="132"/>
      <c r="C43" s="129">
        <v>3</v>
      </c>
      <c r="D43" s="127" t="s">
        <v>18</v>
      </c>
      <c r="E43" s="133"/>
      <c r="F43" s="251">
        <v>217</v>
      </c>
      <c r="G43" s="194">
        <v>74648265.9</v>
      </c>
      <c r="H43" s="194">
        <v>36675086.49</v>
      </c>
      <c r="I43" s="404"/>
      <c r="K43" s="377"/>
      <c r="L43" s="377"/>
      <c r="M43" s="377"/>
      <c r="N43" s="377"/>
      <c r="O43" s="377"/>
    </row>
    <row r="44" spans="2:15" s="131" customFormat="1" ht="16.5" customHeight="1">
      <c r="B44" s="132"/>
      <c r="C44" s="129">
        <v>4</v>
      </c>
      <c r="D44" s="127" t="s">
        <v>400</v>
      </c>
      <c r="E44" s="133"/>
      <c r="F44" s="134">
        <v>264</v>
      </c>
      <c r="G44" s="194">
        <v>554693259.2</v>
      </c>
      <c r="H44" s="194">
        <v>483211836</v>
      </c>
      <c r="I44" s="404"/>
      <c r="K44" s="375"/>
      <c r="L44" s="375"/>
      <c r="M44" s="375"/>
      <c r="N44" s="375"/>
      <c r="O44" s="375"/>
    </row>
    <row r="45" spans="2:15" s="131" customFormat="1" ht="16.5" customHeight="1">
      <c r="B45" s="132"/>
      <c r="C45" s="129">
        <v>5</v>
      </c>
      <c r="D45" s="127" t="s">
        <v>19</v>
      </c>
      <c r="E45" s="133"/>
      <c r="F45" s="134"/>
      <c r="G45" s="194"/>
      <c r="H45" s="194"/>
      <c r="I45" s="404"/>
      <c r="K45" s="375"/>
      <c r="L45" s="375"/>
      <c r="M45" s="375"/>
      <c r="N45" s="375"/>
      <c r="O45" s="375"/>
    </row>
    <row r="46" spans="2:15" s="131" customFormat="1" ht="11.25" customHeight="1">
      <c r="B46" s="132"/>
      <c r="C46" s="129">
        <v>6</v>
      </c>
      <c r="D46" s="127" t="s">
        <v>181</v>
      </c>
      <c r="E46" s="133"/>
      <c r="F46" s="134">
        <v>232</v>
      </c>
      <c r="G46" s="194">
        <v>1474463</v>
      </c>
      <c r="H46" s="194">
        <v>1474463</v>
      </c>
      <c r="I46" s="404"/>
      <c r="K46" s="375"/>
      <c r="L46" s="375"/>
      <c r="M46" s="375"/>
      <c r="N46" s="375"/>
      <c r="O46" s="375"/>
    </row>
    <row r="47" spans="2:15" s="131" customFormat="1" ht="16.5" customHeight="1">
      <c r="B47" s="134"/>
      <c r="C47" s="449" t="s">
        <v>50</v>
      </c>
      <c r="D47" s="450"/>
      <c r="E47" s="451"/>
      <c r="F47" s="134"/>
      <c r="G47" s="197">
        <f>G7+G35</f>
        <v>2258518945.28</v>
      </c>
      <c r="H47" s="197">
        <f>H7+H35</f>
        <v>2049894662.0900002</v>
      </c>
      <c r="I47" s="407"/>
      <c r="K47" s="375"/>
      <c r="L47" s="375"/>
      <c r="M47" s="375"/>
      <c r="N47" s="375"/>
      <c r="O47" s="375"/>
    </row>
    <row r="48" spans="11:15" s="131" customFormat="1" ht="30" customHeight="1">
      <c r="K48" s="375"/>
      <c r="L48" s="375"/>
      <c r="M48" s="375"/>
      <c r="N48" s="375"/>
      <c r="O48" s="375"/>
    </row>
    <row r="49" spans="2:15" s="65" customFormat="1" ht="9.75" customHeight="1">
      <c r="B49" s="78"/>
      <c r="C49" s="78"/>
      <c r="D49" s="78"/>
      <c r="E49" s="78"/>
      <c r="F49" s="79"/>
      <c r="G49" s="79"/>
      <c r="H49" s="201"/>
      <c r="I49" s="80"/>
      <c r="K49" s="79"/>
      <c r="L49" s="79"/>
      <c r="M49" s="79"/>
      <c r="N49" s="79"/>
      <c r="O49" s="79"/>
    </row>
    <row r="50" spans="2:15" s="65" customFormat="1" ht="15.75" customHeight="1">
      <c r="B50" s="78"/>
      <c r="C50" s="78"/>
      <c r="D50" s="78"/>
      <c r="E50" s="78"/>
      <c r="F50" s="79"/>
      <c r="G50" s="79"/>
      <c r="H50" s="201"/>
      <c r="I50" s="80"/>
      <c r="K50" s="79"/>
      <c r="L50" s="360"/>
      <c r="M50" s="79"/>
      <c r="N50" s="79"/>
      <c r="O50" s="79"/>
    </row>
  </sheetData>
  <sheetProtection/>
  <mergeCells count="3">
    <mergeCell ref="K15:L15"/>
    <mergeCell ref="C47:E47"/>
    <mergeCell ref="K16:L16"/>
  </mergeCells>
  <printOptions horizontalCentered="1" verticalCentered="1"/>
  <pageMargins left="0" right="0" top="0.14" bottom="0" header="0.14" footer="0.2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7"/>
  <sheetViews>
    <sheetView zoomScalePageLayoutView="0" workbookViewId="0" topLeftCell="A30">
      <selection activeCell="E50" sqref="E50"/>
    </sheetView>
  </sheetViews>
  <sheetFormatPr defaultColWidth="9.140625" defaultRowHeight="12.75"/>
  <cols>
    <col min="1" max="1" width="0.42578125" style="81" customWidth="1"/>
    <col min="2" max="2" width="3.7109375" style="82" customWidth="1"/>
    <col min="3" max="3" width="2.7109375" style="82" customWidth="1"/>
    <col min="4" max="4" width="4.00390625" style="82" customWidth="1"/>
    <col min="5" max="5" width="38.140625" style="81" customWidth="1"/>
    <col min="6" max="6" width="13.140625" style="81" customWidth="1"/>
    <col min="7" max="7" width="17.57421875" style="81" customWidth="1"/>
    <col min="8" max="8" width="16.8515625" style="193" customWidth="1"/>
    <col min="9" max="9" width="17.28125" style="83" hidden="1" customWidth="1"/>
    <col min="10" max="10" width="1.421875" style="81" hidden="1" customWidth="1"/>
    <col min="11" max="11" width="9.140625" style="81" customWidth="1"/>
    <col min="12" max="12" width="11.57421875" style="81" customWidth="1"/>
    <col min="13" max="16384" width="9.140625" style="81" customWidth="1"/>
  </cols>
  <sheetData>
    <row r="2" spans="2:8" s="56" customFormat="1" ht="18">
      <c r="B2" s="161" t="s">
        <v>165</v>
      </c>
      <c r="C2" s="162"/>
      <c r="D2" s="162"/>
      <c r="E2" s="163" t="s">
        <v>180</v>
      </c>
      <c r="H2" s="164" t="s">
        <v>164</v>
      </c>
    </row>
    <row r="3" spans="2:9" s="56" customFormat="1" ht="6" customHeight="1">
      <c r="B3" s="161"/>
      <c r="C3" s="162"/>
      <c r="D3" s="162"/>
      <c r="E3" s="163"/>
      <c r="F3" s="143"/>
      <c r="G3" s="143"/>
      <c r="H3" s="185"/>
      <c r="I3" s="164"/>
    </row>
    <row r="4" spans="2:9" s="57" customFormat="1" ht="18" customHeight="1">
      <c r="B4" s="461" t="s">
        <v>412</v>
      </c>
      <c r="C4" s="461"/>
      <c r="D4" s="461"/>
      <c r="E4" s="461"/>
      <c r="F4" s="461"/>
      <c r="G4" s="461"/>
      <c r="H4" s="461"/>
      <c r="I4" s="461"/>
    </row>
    <row r="5" spans="2:9" s="39" customFormat="1" ht="6.75" customHeight="1">
      <c r="B5" s="58"/>
      <c r="C5" s="58"/>
      <c r="D5" s="58"/>
      <c r="H5" s="186"/>
      <c r="I5" s="59"/>
    </row>
    <row r="6" spans="2:9" s="57" customFormat="1" ht="15.75" customHeight="1">
      <c r="B6" s="453" t="s">
        <v>2</v>
      </c>
      <c r="C6" s="455" t="s">
        <v>45</v>
      </c>
      <c r="D6" s="456"/>
      <c r="E6" s="457"/>
      <c r="F6" s="453" t="s">
        <v>9</v>
      </c>
      <c r="G6" s="187" t="s">
        <v>129</v>
      </c>
      <c r="H6" s="417" t="s">
        <v>129</v>
      </c>
      <c r="I6" s="403"/>
    </row>
    <row r="7" spans="2:9" s="57" customFormat="1" ht="15.75" customHeight="1">
      <c r="B7" s="454"/>
      <c r="C7" s="458"/>
      <c r="D7" s="459"/>
      <c r="E7" s="460"/>
      <c r="F7" s="454"/>
      <c r="G7" s="188" t="s">
        <v>130</v>
      </c>
      <c r="H7" s="63" t="s">
        <v>135</v>
      </c>
      <c r="I7" s="403"/>
    </row>
    <row r="8" spans="2:9" s="131" customFormat="1" ht="24.75" customHeight="1">
      <c r="B8" s="132" t="s">
        <v>3</v>
      </c>
      <c r="C8" s="449" t="s">
        <v>46</v>
      </c>
      <c r="D8" s="450"/>
      <c r="E8" s="451"/>
      <c r="F8" s="134"/>
      <c r="G8" s="189">
        <f>G9+G10+G13</f>
        <v>947575058.46</v>
      </c>
      <c r="H8" s="189">
        <f>H9+H10+H13</f>
        <v>792500654.7</v>
      </c>
      <c r="I8" s="412"/>
    </row>
    <row r="9" spans="2:9" s="131" customFormat="1" ht="15.75" customHeight="1">
      <c r="B9" s="132"/>
      <c r="C9" s="129">
        <v>1</v>
      </c>
      <c r="D9" s="127" t="s">
        <v>21</v>
      </c>
      <c r="E9" s="133"/>
      <c r="F9" s="134"/>
      <c r="G9" s="189"/>
      <c r="H9" s="189"/>
      <c r="I9" s="412"/>
    </row>
    <row r="10" spans="2:9" s="131" customFormat="1" ht="15.75" customHeight="1">
      <c r="B10" s="132"/>
      <c r="C10" s="129">
        <v>2</v>
      </c>
      <c r="D10" s="127" t="s">
        <v>22</v>
      </c>
      <c r="E10" s="133"/>
      <c r="F10" s="134">
        <v>512</v>
      </c>
      <c r="G10" s="397">
        <f>G11+G12</f>
        <v>460655091.51</v>
      </c>
      <c r="H10" s="397">
        <f>H11+H12</f>
        <v>303194576.82</v>
      </c>
      <c r="I10" s="413"/>
    </row>
    <row r="11" spans="2:9" s="72" customFormat="1" ht="15.75" customHeight="1">
      <c r="B11" s="66"/>
      <c r="C11" s="74"/>
      <c r="D11" s="69" t="s">
        <v>97</v>
      </c>
      <c r="E11" s="70" t="s">
        <v>105</v>
      </c>
      <c r="F11" s="71"/>
      <c r="G11" s="191"/>
      <c r="H11" s="191"/>
      <c r="I11" s="414"/>
    </row>
    <row r="12" spans="2:12" s="72" customFormat="1" ht="15.75" customHeight="1">
      <c r="B12" s="73"/>
      <c r="C12" s="75"/>
      <c r="D12" s="76" t="s">
        <v>97</v>
      </c>
      <c r="E12" s="70" t="s">
        <v>143</v>
      </c>
      <c r="F12" s="71"/>
      <c r="G12" s="191">
        <v>460655091.51</v>
      </c>
      <c r="H12" s="191">
        <v>303194576.82</v>
      </c>
      <c r="I12" s="414"/>
      <c r="L12" s="374"/>
    </row>
    <row r="13" spans="2:9" s="131" customFormat="1" ht="15.75" customHeight="1">
      <c r="B13" s="132"/>
      <c r="C13" s="129">
        <v>3</v>
      </c>
      <c r="D13" s="127" t="s">
        <v>23</v>
      </c>
      <c r="E13" s="133"/>
      <c r="F13" s="134"/>
      <c r="G13" s="203">
        <f>SUM(G14:G23)</f>
        <v>486919966.95</v>
      </c>
      <c r="H13" s="397">
        <f>SUM(H14:H23)</f>
        <v>489306077.88</v>
      </c>
      <c r="I13" s="413"/>
    </row>
    <row r="14" spans="2:9" s="72" customFormat="1" ht="15.75" customHeight="1">
      <c r="B14" s="66"/>
      <c r="C14" s="74"/>
      <c r="D14" s="69" t="s">
        <v>97</v>
      </c>
      <c r="E14" s="70" t="s">
        <v>29</v>
      </c>
      <c r="F14" s="71">
        <v>401</v>
      </c>
      <c r="G14" s="191">
        <v>40205706.08</v>
      </c>
      <c r="H14" s="191">
        <v>113501898.9</v>
      </c>
      <c r="I14" s="414"/>
    </row>
    <row r="15" spans="2:9" s="72" customFormat="1" ht="15.75" customHeight="1">
      <c r="B15" s="73"/>
      <c r="C15" s="75"/>
      <c r="D15" s="76" t="s">
        <v>97</v>
      </c>
      <c r="E15" s="70" t="s">
        <v>60</v>
      </c>
      <c r="F15" s="71">
        <v>421</v>
      </c>
      <c r="G15" s="191"/>
      <c r="H15" s="191"/>
      <c r="I15" s="414"/>
    </row>
    <row r="16" spans="2:9" s="72" customFormat="1" ht="15.75" customHeight="1">
      <c r="B16" s="73"/>
      <c r="C16" s="75"/>
      <c r="D16" s="76" t="s">
        <v>97</v>
      </c>
      <c r="E16" s="70" t="s">
        <v>106</v>
      </c>
      <c r="F16" s="71" t="s">
        <v>401</v>
      </c>
      <c r="G16" s="191">
        <v>719827</v>
      </c>
      <c r="H16" s="191">
        <v>627322</v>
      </c>
      <c r="I16" s="414"/>
    </row>
    <row r="17" spans="2:9" s="72" customFormat="1" ht="15.75" customHeight="1">
      <c r="B17" s="73"/>
      <c r="C17" s="75"/>
      <c r="D17" s="76" t="s">
        <v>97</v>
      </c>
      <c r="E17" s="70" t="s">
        <v>107</v>
      </c>
      <c r="F17" s="71">
        <v>442</v>
      </c>
      <c r="G17" s="191">
        <v>166239</v>
      </c>
      <c r="H17" s="191">
        <v>143650</v>
      </c>
      <c r="I17" s="414"/>
    </row>
    <row r="18" spans="2:9" s="72" customFormat="1" ht="15.75" customHeight="1">
      <c r="B18" s="73"/>
      <c r="C18" s="75"/>
      <c r="D18" s="76" t="s">
        <v>97</v>
      </c>
      <c r="E18" s="70" t="s">
        <v>108</v>
      </c>
      <c r="F18" s="71"/>
      <c r="G18" s="191"/>
      <c r="H18" s="191"/>
      <c r="I18" s="414"/>
    </row>
    <row r="19" spans="2:9" s="72" customFormat="1" ht="15.75" customHeight="1">
      <c r="B19" s="73"/>
      <c r="C19" s="75"/>
      <c r="D19" s="76" t="s">
        <v>97</v>
      </c>
      <c r="E19" s="70" t="s">
        <v>109</v>
      </c>
      <c r="F19" s="71"/>
      <c r="G19" s="191"/>
      <c r="H19" s="191"/>
      <c r="I19" s="414"/>
    </row>
    <row r="20" spans="2:9" s="72" customFormat="1" ht="15.75" customHeight="1">
      <c r="B20" s="73"/>
      <c r="C20" s="75"/>
      <c r="D20" s="76" t="s">
        <v>97</v>
      </c>
      <c r="E20" s="70" t="s">
        <v>110</v>
      </c>
      <c r="F20" s="71"/>
      <c r="G20" s="71"/>
      <c r="H20" s="71"/>
      <c r="I20" s="377"/>
    </row>
    <row r="21" spans="2:9" s="72" customFormat="1" ht="15.75" customHeight="1">
      <c r="B21" s="73"/>
      <c r="C21" s="75"/>
      <c r="D21" s="76" t="s">
        <v>97</v>
      </c>
      <c r="E21" s="70" t="s">
        <v>104</v>
      </c>
      <c r="F21" s="71">
        <v>455</v>
      </c>
      <c r="G21" s="420">
        <v>176431657.67</v>
      </c>
      <c r="H21" s="420">
        <f>274019977.56-166471125.78-1912182</f>
        <v>105636669.78</v>
      </c>
      <c r="I21" s="414"/>
    </row>
    <row r="22" spans="2:9" s="72" customFormat="1" ht="15.75" customHeight="1">
      <c r="B22" s="73"/>
      <c r="C22" s="75"/>
      <c r="D22" s="76" t="s">
        <v>97</v>
      </c>
      <c r="E22" s="70" t="s">
        <v>112</v>
      </c>
      <c r="F22" s="71"/>
      <c r="G22" s="191"/>
      <c r="H22" s="191"/>
      <c r="I22" s="414"/>
    </row>
    <row r="23" spans="2:9" s="72" customFormat="1" ht="15.75" customHeight="1">
      <c r="B23" s="73"/>
      <c r="C23" s="75"/>
      <c r="D23" s="76" t="s">
        <v>97</v>
      </c>
      <c r="E23" s="70" t="s">
        <v>111</v>
      </c>
      <c r="F23" s="71">
        <v>461</v>
      </c>
      <c r="G23" s="191">
        <v>269396537.2</v>
      </c>
      <c r="H23" s="191">
        <v>269396537.2</v>
      </c>
      <c r="I23" s="414"/>
    </row>
    <row r="24" spans="2:9" s="131" customFormat="1" ht="15.75" customHeight="1">
      <c r="B24" s="132"/>
      <c r="C24" s="129">
        <v>4</v>
      </c>
      <c r="D24" s="127" t="s">
        <v>24</v>
      </c>
      <c r="E24" s="133"/>
      <c r="F24" s="134"/>
      <c r="G24" s="189"/>
      <c r="H24" s="189"/>
      <c r="I24" s="412"/>
    </row>
    <row r="25" spans="2:9" s="131" customFormat="1" ht="15.75" customHeight="1">
      <c r="B25" s="132"/>
      <c r="C25" s="129">
        <v>5</v>
      </c>
      <c r="D25" s="127" t="s">
        <v>144</v>
      </c>
      <c r="E25" s="133"/>
      <c r="F25" s="134"/>
      <c r="G25" s="189"/>
      <c r="H25" s="189"/>
      <c r="I25" s="412"/>
    </row>
    <row r="26" spans="2:9" s="131" customFormat="1" ht="24.75" customHeight="1">
      <c r="B26" s="132" t="s">
        <v>4</v>
      </c>
      <c r="C26" s="449" t="s">
        <v>47</v>
      </c>
      <c r="D26" s="450"/>
      <c r="E26" s="451"/>
      <c r="F26" s="134"/>
      <c r="G26" s="205">
        <f>SUM(G27+G30+G31+G32)</f>
        <v>553684339.46</v>
      </c>
      <c r="H26" s="418">
        <f>SUM(H27+H30+H31+H32)</f>
        <v>516203774.39</v>
      </c>
      <c r="I26" s="415"/>
    </row>
    <row r="27" spans="2:9" s="131" customFormat="1" ht="15.75" customHeight="1">
      <c r="B27" s="132"/>
      <c r="C27" s="129">
        <v>1</v>
      </c>
      <c r="D27" s="127" t="s">
        <v>30</v>
      </c>
      <c r="E27" s="133"/>
      <c r="F27" s="134"/>
      <c r="G27" s="204">
        <f>SUM(G28:G29)</f>
        <v>553684339.46</v>
      </c>
      <c r="H27" s="419">
        <f>SUM(H28:H29)</f>
        <v>516203774.39</v>
      </c>
      <c r="I27" s="416"/>
    </row>
    <row r="28" spans="2:9" s="72" customFormat="1" ht="15.75" customHeight="1">
      <c r="B28" s="66"/>
      <c r="C28" s="74"/>
      <c r="D28" s="69" t="s">
        <v>97</v>
      </c>
      <c r="E28" s="70" t="s">
        <v>31</v>
      </c>
      <c r="F28" s="71"/>
      <c r="G28" s="191">
        <v>553684339.46</v>
      </c>
      <c r="H28" s="191">
        <v>516203774.39</v>
      </c>
      <c r="I28" s="414"/>
    </row>
    <row r="29" spans="2:9" s="72" customFormat="1" ht="15.75" customHeight="1">
      <c r="B29" s="73"/>
      <c r="C29" s="75"/>
      <c r="D29" s="76" t="s">
        <v>97</v>
      </c>
      <c r="E29" s="70" t="s">
        <v>27</v>
      </c>
      <c r="F29" s="71"/>
      <c r="G29" s="191"/>
      <c r="H29" s="191"/>
      <c r="I29" s="414"/>
    </row>
    <row r="30" spans="2:9" s="65" customFormat="1" ht="15.75" customHeight="1">
      <c r="B30" s="73"/>
      <c r="C30" s="64">
        <v>2</v>
      </c>
      <c r="D30" s="62" t="s">
        <v>32</v>
      </c>
      <c r="E30" s="77"/>
      <c r="F30" s="68"/>
      <c r="G30" s="190"/>
      <c r="H30" s="190"/>
      <c r="I30" s="192"/>
    </row>
    <row r="31" spans="2:9" s="65" customFormat="1" ht="15.75" customHeight="1">
      <c r="B31" s="66"/>
      <c r="C31" s="64">
        <v>3</v>
      </c>
      <c r="D31" s="62" t="s">
        <v>24</v>
      </c>
      <c r="E31" s="67"/>
      <c r="F31" s="68"/>
      <c r="G31" s="190"/>
      <c r="H31" s="190"/>
      <c r="I31" s="192"/>
    </row>
    <row r="32" spans="2:9" s="65" customFormat="1" ht="15.75" customHeight="1">
      <c r="B32" s="66"/>
      <c r="C32" s="64">
        <v>4</v>
      </c>
      <c r="D32" s="62" t="s">
        <v>33</v>
      </c>
      <c r="E32" s="67"/>
      <c r="F32" s="68"/>
      <c r="G32" s="190"/>
      <c r="H32" s="190"/>
      <c r="I32" s="192"/>
    </row>
    <row r="33" spans="2:9" s="131" customFormat="1" ht="24.75" customHeight="1">
      <c r="B33" s="132"/>
      <c r="C33" s="449" t="s">
        <v>49</v>
      </c>
      <c r="D33" s="450"/>
      <c r="E33" s="451"/>
      <c r="F33" s="134"/>
      <c r="G33" s="189">
        <f>G8+G26</f>
        <v>1501259397.92</v>
      </c>
      <c r="H33" s="189">
        <f>H8+H26</f>
        <v>1308704429.0900002</v>
      </c>
      <c r="I33" s="412"/>
    </row>
    <row r="34" spans="2:9" s="131" customFormat="1" ht="24.75" customHeight="1">
      <c r="B34" s="132" t="s">
        <v>34</v>
      </c>
      <c r="C34" s="449" t="s">
        <v>35</v>
      </c>
      <c r="D34" s="450"/>
      <c r="E34" s="451"/>
      <c r="F34" s="134"/>
      <c r="G34" s="205">
        <f>SUM(G35:G45)</f>
        <v>757259547.51</v>
      </c>
      <c r="H34" s="418">
        <f>SUM(H35:H45)</f>
        <v>741190233</v>
      </c>
      <c r="I34" s="415"/>
    </row>
    <row r="35" spans="2:9" s="65" customFormat="1" ht="15.75" customHeight="1">
      <c r="B35" s="66"/>
      <c r="C35" s="64">
        <v>1</v>
      </c>
      <c r="D35" s="62" t="s">
        <v>36</v>
      </c>
      <c r="E35" s="67"/>
      <c r="F35" s="68"/>
      <c r="G35" s="190"/>
      <c r="H35" s="190"/>
      <c r="I35" s="192"/>
    </row>
    <row r="36" spans="2:9" s="65" customFormat="1" ht="15.75" customHeight="1">
      <c r="B36" s="66"/>
      <c r="C36" s="84">
        <v>2</v>
      </c>
      <c r="D36" s="62" t="s">
        <v>37</v>
      </c>
      <c r="E36" s="67"/>
      <c r="F36" s="68"/>
      <c r="G36" s="190"/>
      <c r="H36" s="190"/>
      <c r="I36" s="192"/>
    </row>
    <row r="37" spans="2:9" s="65" customFormat="1" ht="15.75" customHeight="1">
      <c r="B37" s="66"/>
      <c r="C37" s="64">
        <v>3</v>
      </c>
      <c r="D37" s="62" t="s">
        <v>38</v>
      </c>
      <c r="E37" s="67"/>
      <c r="F37" s="68"/>
      <c r="G37" s="190">
        <v>144400000</v>
      </c>
      <c r="H37" s="190">
        <v>144400000</v>
      </c>
      <c r="I37" s="192"/>
    </row>
    <row r="38" spans="2:9" s="65" customFormat="1" ht="15.75" customHeight="1">
      <c r="B38" s="66"/>
      <c r="C38" s="64">
        <v>4</v>
      </c>
      <c r="D38" s="62" t="s">
        <v>199</v>
      </c>
      <c r="E38" s="67"/>
      <c r="F38" s="68"/>
      <c r="G38" s="190">
        <v>461548479.04</v>
      </c>
      <c r="H38" s="190">
        <v>461548479.04</v>
      </c>
      <c r="I38" s="192"/>
    </row>
    <row r="39" spans="2:9" s="65" customFormat="1" ht="15.75" customHeight="1">
      <c r="B39" s="66"/>
      <c r="C39" s="84">
        <v>5</v>
      </c>
      <c r="D39" s="62" t="s">
        <v>39</v>
      </c>
      <c r="E39" s="67"/>
      <c r="F39" s="68"/>
      <c r="G39" s="190"/>
      <c r="H39" s="190"/>
      <c r="I39" s="192"/>
    </row>
    <row r="40" spans="2:9" s="65" customFormat="1" ht="15.75" customHeight="1">
      <c r="B40" s="66"/>
      <c r="C40" s="64">
        <v>6</v>
      </c>
      <c r="D40" s="62" t="s">
        <v>113</v>
      </c>
      <c r="E40" s="67"/>
      <c r="F40" s="68"/>
      <c r="G40" s="190"/>
      <c r="H40" s="190"/>
      <c r="I40" s="192"/>
    </row>
    <row r="41" spans="2:9" s="65" customFormat="1" ht="15.75" customHeight="1">
      <c r="B41" s="66"/>
      <c r="C41" s="64">
        <v>7</v>
      </c>
      <c r="D41" s="62" t="s">
        <v>40</v>
      </c>
      <c r="E41" s="67"/>
      <c r="F41" s="68"/>
      <c r="G41" s="190"/>
      <c r="H41" s="190"/>
      <c r="I41" s="192"/>
    </row>
    <row r="42" spans="2:9" s="65" customFormat="1" ht="15.75" customHeight="1">
      <c r="B42" s="66"/>
      <c r="C42" s="84">
        <v>8</v>
      </c>
      <c r="D42" s="62" t="s">
        <v>41</v>
      </c>
      <c r="E42" s="67"/>
      <c r="F42" s="68"/>
      <c r="G42" s="190">
        <v>14899860</v>
      </c>
      <c r="H42" s="190">
        <v>14899860</v>
      </c>
      <c r="I42" s="192"/>
    </row>
    <row r="43" spans="2:9" s="65" customFormat="1" ht="15.75" customHeight="1">
      <c r="B43" s="66"/>
      <c r="C43" s="64">
        <v>9</v>
      </c>
      <c r="D43" s="62" t="s">
        <v>42</v>
      </c>
      <c r="E43" s="67"/>
      <c r="F43" s="68"/>
      <c r="G43" s="190">
        <v>120341893.18</v>
      </c>
      <c r="H43" s="190">
        <v>93205290.64</v>
      </c>
      <c r="I43" s="192"/>
    </row>
    <row r="44" spans="2:9" s="65" customFormat="1" ht="15.75" customHeight="1">
      <c r="B44" s="66"/>
      <c r="C44" s="64">
        <v>10</v>
      </c>
      <c r="D44" s="62" t="s">
        <v>43</v>
      </c>
      <c r="E44" s="67"/>
      <c r="F44" s="68"/>
      <c r="G44" s="190"/>
      <c r="H44" s="190"/>
      <c r="I44" s="192"/>
    </row>
    <row r="45" spans="2:9" s="65" customFormat="1" ht="15.75" customHeight="1">
      <c r="B45" s="66"/>
      <c r="C45" s="84">
        <v>11</v>
      </c>
      <c r="D45" s="62" t="s">
        <v>44</v>
      </c>
      <c r="E45" s="67"/>
      <c r="F45" s="68"/>
      <c r="G45" s="190">
        <v>16069315.29</v>
      </c>
      <c r="H45" s="190">
        <v>27136603.32</v>
      </c>
      <c r="I45" s="192"/>
    </row>
    <row r="46" spans="2:9" s="131" customFormat="1" ht="24.75" customHeight="1">
      <c r="B46" s="132"/>
      <c r="C46" s="449" t="s">
        <v>48</v>
      </c>
      <c r="D46" s="450"/>
      <c r="E46" s="451"/>
      <c r="F46" s="134"/>
      <c r="G46" s="205">
        <f>G33+G34</f>
        <v>2258518945.4300003</v>
      </c>
      <c r="H46" s="418">
        <f>H33+H34</f>
        <v>2049894662.0900002</v>
      </c>
      <c r="I46" s="415"/>
    </row>
    <row r="47" spans="2:12" s="65" customFormat="1" ht="15.75" customHeight="1">
      <c r="B47" s="78"/>
      <c r="C47" s="78"/>
      <c r="D47" s="85"/>
      <c r="E47" s="79"/>
      <c r="F47" s="79"/>
      <c r="G47" s="79"/>
      <c r="H47" s="192"/>
      <c r="I47" s="80"/>
      <c r="L47" s="143"/>
    </row>
    <row r="48" spans="2:9" s="65" customFormat="1" ht="15.75" customHeight="1">
      <c r="B48" s="78"/>
      <c r="C48" s="78"/>
      <c r="D48" s="85"/>
      <c r="E48" s="79"/>
      <c r="F48" s="79"/>
      <c r="G48" s="79"/>
      <c r="H48" s="192"/>
      <c r="I48" s="80"/>
    </row>
    <row r="49" spans="2:9" s="65" customFormat="1" ht="15.75" customHeight="1">
      <c r="B49" s="78"/>
      <c r="C49" s="78"/>
      <c r="D49" s="85"/>
      <c r="E49" s="79"/>
      <c r="F49" s="79"/>
      <c r="G49" s="80"/>
      <c r="H49" s="192"/>
      <c r="I49" s="80"/>
    </row>
    <row r="50" spans="2:9" s="65" customFormat="1" ht="15.75" customHeight="1">
      <c r="B50" s="78"/>
      <c r="C50" s="78"/>
      <c r="D50" s="85"/>
      <c r="E50" s="79"/>
      <c r="F50" s="79"/>
      <c r="G50" s="79"/>
      <c r="H50" s="192"/>
      <c r="I50" s="80"/>
    </row>
    <row r="51" spans="2:9" s="65" customFormat="1" ht="15.75" customHeight="1">
      <c r="B51" s="78"/>
      <c r="C51" s="78"/>
      <c r="D51" s="85"/>
      <c r="E51" s="79"/>
      <c r="F51" s="79"/>
      <c r="G51" s="79"/>
      <c r="H51" s="192"/>
      <c r="I51" s="80"/>
    </row>
    <row r="52" spans="2:9" s="65" customFormat="1" ht="15.75" customHeight="1">
      <c r="B52" s="78"/>
      <c r="C52" s="78"/>
      <c r="D52" s="85"/>
      <c r="E52" s="79"/>
      <c r="F52" s="79"/>
      <c r="G52" s="79"/>
      <c r="H52" s="192"/>
      <c r="I52" s="80"/>
    </row>
    <row r="53" spans="2:9" s="65" customFormat="1" ht="15.75" customHeight="1">
      <c r="B53" s="78"/>
      <c r="C53" s="78"/>
      <c r="D53" s="85"/>
      <c r="E53" s="79"/>
      <c r="F53" s="79"/>
      <c r="G53" s="79"/>
      <c r="H53" s="192"/>
      <c r="I53" s="80"/>
    </row>
    <row r="54" spans="2:9" s="65" customFormat="1" ht="15.75" customHeight="1">
      <c r="B54" s="78"/>
      <c r="C54" s="78"/>
      <c r="D54" s="85"/>
      <c r="E54" s="79"/>
      <c r="F54" s="79"/>
      <c r="G54" s="79"/>
      <c r="H54" s="192"/>
      <c r="I54" s="80"/>
    </row>
    <row r="55" spans="2:9" s="65" customFormat="1" ht="15.75" customHeight="1">
      <c r="B55" s="78"/>
      <c r="C55" s="78"/>
      <c r="D55" s="85"/>
      <c r="E55" s="79"/>
      <c r="F55" s="79"/>
      <c r="G55" s="79"/>
      <c r="H55" s="192"/>
      <c r="I55" s="80"/>
    </row>
    <row r="56" spans="2:9" s="65" customFormat="1" ht="15.75" customHeight="1">
      <c r="B56" s="78"/>
      <c r="C56" s="78"/>
      <c r="D56" s="78"/>
      <c r="E56" s="78"/>
      <c r="F56" s="79"/>
      <c r="G56" s="79"/>
      <c r="H56" s="192"/>
      <c r="I56" s="80"/>
    </row>
    <row r="57" spans="2:9" ht="12.75">
      <c r="B57" s="86"/>
      <c r="C57" s="86"/>
      <c r="D57" s="87"/>
      <c r="E57" s="88"/>
      <c r="F57" s="88"/>
      <c r="G57" s="88"/>
      <c r="H57" s="206"/>
      <c r="I57" s="89"/>
    </row>
  </sheetData>
  <sheetProtection/>
  <mergeCells count="9">
    <mergeCell ref="C34:E34"/>
    <mergeCell ref="C46:E46"/>
    <mergeCell ref="B6:B7"/>
    <mergeCell ref="C6:E7"/>
    <mergeCell ref="C26:E26"/>
    <mergeCell ref="B4:I4"/>
    <mergeCell ref="C33:E33"/>
    <mergeCell ref="C8:E8"/>
    <mergeCell ref="F6:F7"/>
  </mergeCells>
  <printOptions horizontalCentered="1" verticalCentered="1"/>
  <pageMargins left="0" right="0" top="0" bottom="0" header="0.511811023622047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9"/>
  <sheetViews>
    <sheetView zoomScalePageLayoutView="0" workbookViewId="0" topLeftCell="A22">
      <selection activeCell="J24" sqref="J24"/>
    </sheetView>
  </sheetViews>
  <sheetFormatPr defaultColWidth="9.140625" defaultRowHeight="12.75"/>
  <cols>
    <col min="1" max="1" width="4.7109375" style="39" customWidth="1"/>
    <col min="2" max="2" width="3.7109375" style="58" customWidth="1"/>
    <col min="3" max="3" width="5.28125" style="58" customWidth="1"/>
    <col min="4" max="4" width="7.00390625" style="58" customWidth="1"/>
    <col min="5" max="5" width="41.7109375" style="39" customWidth="1"/>
    <col min="6" max="6" width="17.28125" style="186" customWidth="1"/>
    <col min="7" max="7" width="16.28125" style="59" customWidth="1"/>
    <col min="8" max="8" width="0.13671875" style="39" customWidth="1"/>
    <col min="9" max="9" width="15.57421875" style="39" customWidth="1"/>
    <col min="10" max="10" width="22.421875" style="92" customWidth="1"/>
    <col min="11" max="11" width="15.421875" style="39" customWidth="1"/>
    <col min="12" max="12" width="11.00390625" style="39" bestFit="1" customWidth="1"/>
    <col min="13" max="14" width="9.140625" style="39" customWidth="1"/>
    <col min="15" max="15" width="16.00390625" style="39" customWidth="1"/>
    <col min="16" max="16" width="12.57421875" style="39" customWidth="1"/>
    <col min="17" max="16384" width="9.140625" style="39" customWidth="1"/>
  </cols>
  <sheetData>
    <row r="1" spans="2:10" s="57" customFormat="1" ht="18">
      <c r="B1" s="161" t="s">
        <v>165</v>
      </c>
      <c r="C1" s="162"/>
      <c r="D1" s="162"/>
      <c r="E1" s="163" t="s">
        <v>180</v>
      </c>
      <c r="F1" s="184"/>
      <c r="G1" s="164" t="s">
        <v>164</v>
      </c>
      <c r="I1" s="56"/>
      <c r="J1" s="90"/>
    </row>
    <row r="2" spans="2:10" s="57" customFormat="1" ht="7.5" customHeight="1">
      <c r="B2" s="161"/>
      <c r="C2" s="162"/>
      <c r="D2" s="162"/>
      <c r="E2" s="163"/>
      <c r="F2" s="184"/>
      <c r="G2" s="164"/>
      <c r="H2" s="164"/>
      <c r="I2" s="56"/>
      <c r="J2" s="90"/>
    </row>
    <row r="3" spans="2:10" s="57" customFormat="1" ht="15" customHeight="1">
      <c r="B3" s="461" t="s">
        <v>412</v>
      </c>
      <c r="C3" s="461"/>
      <c r="D3" s="461"/>
      <c r="E3" s="461"/>
      <c r="F3" s="461"/>
      <c r="G3" s="461"/>
      <c r="H3" s="461"/>
      <c r="I3" s="56"/>
      <c r="J3" s="90"/>
    </row>
    <row r="4" spans="2:10" s="57" customFormat="1" ht="18.75" customHeight="1">
      <c r="B4" s="462" t="s">
        <v>127</v>
      </c>
      <c r="C4" s="462"/>
      <c r="D4" s="462"/>
      <c r="E4" s="462"/>
      <c r="F4" s="462"/>
      <c r="G4" s="462"/>
      <c r="H4" s="91"/>
      <c r="I4" s="91"/>
      <c r="J4" s="90"/>
    </row>
    <row r="5" ht="1.5" customHeight="1"/>
    <row r="6" spans="2:10" s="57" customFormat="1" ht="15.75" customHeight="1">
      <c r="B6" s="477" t="s">
        <v>2</v>
      </c>
      <c r="C6" s="471" t="s">
        <v>128</v>
      </c>
      <c r="D6" s="472"/>
      <c r="E6" s="473"/>
      <c r="F6" s="207" t="s">
        <v>129</v>
      </c>
      <c r="G6" s="93" t="s">
        <v>129</v>
      </c>
      <c r="H6" s="65"/>
      <c r="I6" s="65"/>
      <c r="J6" s="90"/>
    </row>
    <row r="7" spans="2:10" s="57" customFormat="1" ht="15.75" customHeight="1">
      <c r="B7" s="478"/>
      <c r="C7" s="474"/>
      <c r="D7" s="475"/>
      <c r="E7" s="476"/>
      <c r="F7" s="208" t="s">
        <v>130</v>
      </c>
      <c r="G7" s="94" t="s">
        <v>166</v>
      </c>
      <c r="H7" s="65"/>
      <c r="I7" s="65"/>
      <c r="J7" s="90"/>
    </row>
    <row r="8" spans="2:10" s="57" customFormat="1" ht="27.75" customHeight="1">
      <c r="B8" s="95">
        <v>1</v>
      </c>
      <c r="C8" s="468" t="s">
        <v>51</v>
      </c>
      <c r="D8" s="469"/>
      <c r="E8" s="470"/>
      <c r="F8" s="209">
        <v>893176690.42</v>
      </c>
      <c r="G8" s="209">
        <v>700839483.36</v>
      </c>
      <c r="I8" s="169"/>
      <c r="J8" s="90"/>
    </row>
    <row r="9" spans="2:10" s="57" customFormat="1" ht="27.75" customHeight="1">
      <c r="B9" s="95">
        <v>2</v>
      </c>
      <c r="C9" s="468" t="s">
        <v>52</v>
      </c>
      <c r="D9" s="469"/>
      <c r="E9" s="470"/>
      <c r="F9" s="392">
        <v>83614880.18</v>
      </c>
      <c r="G9" s="209">
        <v>39864519.95</v>
      </c>
      <c r="I9" s="169"/>
      <c r="J9" s="90"/>
    </row>
    <row r="10" spans="2:16" s="57" customFormat="1" ht="27.75" customHeight="1">
      <c r="B10" s="60">
        <v>3</v>
      </c>
      <c r="C10" s="468" t="s">
        <v>145</v>
      </c>
      <c r="D10" s="469"/>
      <c r="E10" s="470"/>
      <c r="F10" s="209">
        <f>Aktivet!G26-Aktivet!H26</f>
        <v>-4497078.3100000005</v>
      </c>
      <c r="G10" s="209">
        <v>6032776.39</v>
      </c>
      <c r="O10" s="169"/>
      <c r="P10" s="146"/>
    </row>
    <row r="11" spans="2:16" s="57" customFormat="1" ht="27.75" customHeight="1">
      <c r="B11" s="60">
        <v>4</v>
      </c>
      <c r="C11" s="468" t="s">
        <v>114</v>
      </c>
      <c r="D11" s="469"/>
      <c r="E11" s="470"/>
      <c r="F11" s="209">
        <v>738004664.72</v>
      </c>
      <c r="G11" s="209">
        <v>543168061.52</v>
      </c>
      <c r="O11" s="169"/>
      <c r="P11" s="90"/>
    </row>
    <row r="12" spans="2:16" s="57" customFormat="1" ht="27.75" customHeight="1">
      <c r="B12" s="60">
        <v>5</v>
      </c>
      <c r="C12" s="468" t="s">
        <v>115</v>
      </c>
      <c r="D12" s="469"/>
      <c r="E12" s="470"/>
      <c r="F12" s="97">
        <f>F13+F14</f>
        <v>33740102</v>
      </c>
      <c r="G12" s="97">
        <f>G13+G14</f>
        <v>29250749</v>
      </c>
      <c r="P12" s="90"/>
    </row>
    <row r="13" spans="2:16" s="57" customFormat="1" ht="27.75" customHeight="1">
      <c r="B13" s="60"/>
      <c r="C13" s="96"/>
      <c r="D13" s="463" t="s">
        <v>116</v>
      </c>
      <c r="E13" s="464"/>
      <c r="F13" s="209">
        <v>28916244</v>
      </c>
      <c r="G13" s="209">
        <v>25071929</v>
      </c>
      <c r="H13" s="72"/>
      <c r="K13" s="143"/>
      <c r="L13" s="143"/>
      <c r="O13" s="72"/>
      <c r="P13" s="90"/>
    </row>
    <row r="14" spans="2:16" s="57" customFormat="1" ht="27.75" customHeight="1">
      <c r="B14" s="60"/>
      <c r="C14" s="96"/>
      <c r="D14" s="463" t="s">
        <v>117</v>
      </c>
      <c r="E14" s="464"/>
      <c r="F14" s="209">
        <v>4823858</v>
      </c>
      <c r="G14" s="209">
        <v>4178820</v>
      </c>
      <c r="H14" s="72"/>
      <c r="O14" s="72"/>
      <c r="P14" s="90"/>
    </row>
    <row r="15" spans="2:16" s="57" customFormat="1" ht="27.75" customHeight="1">
      <c r="B15" s="95">
        <v>6</v>
      </c>
      <c r="C15" s="468" t="s">
        <v>118</v>
      </c>
      <c r="D15" s="469"/>
      <c r="E15" s="470"/>
      <c r="F15" s="209">
        <v>50942164.29</v>
      </c>
      <c r="G15" s="209">
        <v>41492821</v>
      </c>
      <c r="P15" s="90"/>
    </row>
    <row r="16" spans="2:16" s="57" customFormat="1" ht="27.75" customHeight="1">
      <c r="B16" s="95">
        <v>7</v>
      </c>
      <c r="C16" s="468" t="s">
        <v>119</v>
      </c>
      <c r="D16" s="469"/>
      <c r="E16" s="470"/>
      <c r="F16" s="209">
        <v>98722638.84</v>
      </c>
      <c r="G16" s="209">
        <v>73472098.63</v>
      </c>
      <c r="O16" s="402"/>
      <c r="P16" s="90"/>
    </row>
    <row r="17" spans="2:10" s="131" customFormat="1" ht="27.75" customHeight="1">
      <c r="B17" s="132">
        <v>8</v>
      </c>
      <c r="C17" s="449" t="s">
        <v>120</v>
      </c>
      <c r="D17" s="450"/>
      <c r="E17" s="451"/>
      <c r="F17" s="135">
        <f>F11+F12+F15+F16</f>
        <v>921409569.85</v>
      </c>
      <c r="G17" s="135">
        <f>G11+G12+G15+G16</f>
        <v>687383730.15</v>
      </c>
      <c r="I17" s="170"/>
      <c r="J17" s="136"/>
    </row>
    <row r="18" spans="2:10" s="131" customFormat="1" ht="27.75" customHeight="1">
      <c r="B18" s="132">
        <v>9</v>
      </c>
      <c r="C18" s="465" t="s">
        <v>121</v>
      </c>
      <c r="D18" s="466"/>
      <c r="E18" s="467"/>
      <c r="F18" s="135">
        <f>(F8+F9+F10)-F17</f>
        <v>50884922.43999994</v>
      </c>
      <c r="G18" s="135">
        <f>(G8+G9+G10)-G17</f>
        <v>59353049.55000007</v>
      </c>
      <c r="I18" s="170"/>
      <c r="J18" s="136"/>
    </row>
    <row r="19" spans="2:10" s="57" customFormat="1" ht="27.75" customHeight="1">
      <c r="B19" s="95">
        <v>10</v>
      </c>
      <c r="C19" s="468" t="s">
        <v>53</v>
      </c>
      <c r="D19" s="469"/>
      <c r="E19" s="470"/>
      <c r="F19" s="209"/>
      <c r="G19" s="209"/>
      <c r="J19" s="90"/>
    </row>
    <row r="20" spans="2:10" s="57" customFormat="1" ht="27.75" customHeight="1">
      <c r="B20" s="95">
        <v>11</v>
      </c>
      <c r="C20" s="468" t="s">
        <v>122</v>
      </c>
      <c r="D20" s="469"/>
      <c r="E20" s="470"/>
      <c r="F20" s="209"/>
      <c r="G20" s="209"/>
      <c r="J20" s="90"/>
    </row>
    <row r="21" spans="2:10" s="57" customFormat="1" ht="27.75" customHeight="1">
      <c r="B21" s="159">
        <v>12</v>
      </c>
      <c r="C21" s="479" t="s">
        <v>54</v>
      </c>
      <c r="D21" s="480"/>
      <c r="E21" s="481"/>
      <c r="F21" s="160">
        <f>F22+F23+F24+F25</f>
        <v>-29505863.21</v>
      </c>
      <c r="G21" s="160">
        <f>G22+G23+G24+G25</f>
        <v>-29201269.48</v>
      </c>
      <c r="J21" s="90"/>
    </row>
    <row r="22" spans="2:10" s="57" customFormat="1" ht="27.75" customHeight="1">
      <c r="B22" s="95"/>
      <c r="C22" s="98">
        <v>121</v>
      </c>
      <c r="D22" s="463" t="s">
        <v>55</v>
      </c>
      <c r="E22" s="464"/>
      <c r="F22" s="209"/>
      <c r="G22" s="209"/>
      <c r="H22" s="72"/>
      <c r="I22" s="72"/>
      <c r="J22" s="90"/>
    </row>
    <row r="23" spans="2:10" s="57" customFormat="1" ht="27.75" customHeight="1">
      <c r="B23" s="95"/>
      <c r="C23" s="96">
        <v>122</v>
      </c>
      <c r="D23" s="463" t="s">
        <v>123</v>
      </c>
      <c r="E23" s="464"/>
      <c r="F23" s="209">
        <v>-29505863.21</v>
      </c>
      <c r="G23" s="209">
        <v>-29201269.48</v>
      </c>
      <c r="H23" s="72"/>
      <c r="I23" s="72"/>
      <c r="J23" s="90"/>
    </row>
    <row r="24" spans="2:10" s="57" customFormat="1" ht="27.75" customHeight="1">
      <c r="B24" s="95"/>
      <c r="C24" s="96">
        <v>123</v>
      </c>
      <c r="D24" s="463" t="s">
        <v>56</v>
      </c>
      <c r="E24" s="464"/>
      <c r="F24" s="209"/>
      <c r="G24" s="209"/>
      <c r="H24" s="72"/>
      <c r="I24" s="72"/>
      <c r="J24" s="90"/>
    </row>
    <row r="25" spans="2:11" s="57" customFormat="1" ht="27.75" customHeight="1">
      <c r="B25" s="95"/>
      <c r="C25" s="96">
        <v>124</v>
      </c>
      <c r="D25" s="463" t="s">
        <v>57</v>
      </c>
      <c r="E25" s="464"/>
      <c r="F25" s="209"/>
      <c r="G25" s="209"/>
      <c r="H25" s="72"/>
      <c r="I25" s="171"/>
      <c r="J25" s="90"/>
      <c r="K25" s="99"/>
    </row>
    <row r="26" spans="2:10" s="131" customFormat="1" ht="27.75" customHeight="1">
      <c r="B26" s="132">
        <v>13</v>
      </c>
      <c r="C26" s="465" t="s">
        <v>58</v>
      </c>
      <c r="D26" s="466"/>
      <c r="E26" s="467"/>
      <c r="F26" s="135">
        <f>F19+F20+F21</f>
        <v>-29505863.21</v>
      </c>
      <c r="G26" s="135">
        <f>G19+G20+G21</f>
        <v>-29201269.48</v>
      </c>
      <c r="J26" s="136"/>
    </row>
    <row r="27" spans="2:10" s="131" customFormat="1" ht="27.75" customHeight="1">
      <c r="B27" s="132">
        <v>14</v>
      </c>
      <c r="C27" s="465" t="s">
        <v>125</v>
      </c>
      <c r="D27" s="466"/>
      <c r="E27" s="467"/>
      <c r="F27" s="135">
        <f>F29+F28</f>
        <v>21379059.29</v>
      </c>
      <c r="G27" s="135">
        <f>G29+G28</f>
        <v>30151781.452</v>
      </c>
      <c r="J27" s="136"/>
    </row>
    <row r="28" spans="2:10" s="57" customFormat="1" ht="27.75" customHeight="1">
      <c r="B28" s="95">
        <v>15</v>
      </c>
      <c r="C28" s="468" t="s">
        <v>59</v>
      </c>
      <c r="D28" s="469"/>
      <c r="E28" s="470"/>
      <c r="F28" s="209">
        <v>5309744</v>
      </c>
      <c r="G28" s="209">
        <v>3015178.132</v>
      </c>
      <c r="I28" s="169"/>
      <c r="J28" s="90"/>
    </row>
    <row r="29" spans="2:10" s="131" customFormat="1" ht="27.75" customHeight="1">
      <c r="B29" s="132">
        <v>16</v>
      </c>
      <c r="C29" s="465" t="s">
        <v>126</v>
      </c>
      <c r="D29" s="466"/>
      <c r="E29" s="467"/>
      <c r="F29" s="189">
        <f>Pasivet!G45</f>
        <v>16069315.29</v>
      </c>
      <c r="G29" s="189">
        <f>Pasivet!H45</f>
        <v>27136603.32</v>
      </c>
      <c r="J29" s="136"/>
    </row>
    <row r="30" spans="2:10" s="57" customFormat="1" ht="27.75" customHeight="1">
      <c r="B30" s="95">
        <v>17</v>
      </c>
      <c r="C30" s="468" t="s">
        <v>124</v>
      </c>
      <c r="D30" s="469"/>
      <c r="E30" s="470"/>
      <c r="F30" s="209"/>
      <c r="G30" s="209"/>
      <c r="J30" s="90"/>
    </row>
    <row r="31" spans="2:10" s="57" customFormat="1" ht="15.75" customHeight="1">
      <c r="B31" s="100"/>
      <c r="C31" s="100"/>
      <c r="D31" s="100"/>
      <c r="E31" s="101"/>
      <c r="F31" s="210"/>
      <c r="G31" s="102"/>
      <c r="J31" s="124"/>
    </row>
    <row r="32" spans="2:10" s="57" customFormat="1" ht="1.5" customHeight="1" hidden="1">
      <c r="B32" s="100"/>
      <c r="C32" s="100"/>
      <c r="D32" s="100"/>
      <c r="E32" s="101"/>
      <c r="F32" s="210" t="e">
        <f>#REF!</f>
        <v>#REF!</v>
      </c>
      <c r="G32" s="102"/>
      <c r="J32" s="124"/>
    </row>
    <row r="33" spans="2:10" s="57" customFormat="1" ht="15.75" customHeight="1" hidden="1">
      <c r="B33" s="100"/>
      <c r="C33" s="100"/>
      <c r="D33" s="100"/>
      <c r="E33" s="101"/>
      <c r="F33" s="210"/>
      <c r="G33" s="102"/>
      <c r="J33" s="90"/>
    </row>
    <row r="34" spans="2:10" s="57" customFormat="1" ht="102.75" customHeight="1">
      <c r="B34" s="100"/>
      <c r="E34" s="101"/>
      <c r="F34" s="210"/>
      <c r="G34" s="138"/>
      <c r="J34" s="90"/>
    </row>
    <row r="35" spans="2:10" s="57" customFormat="1" ht="15.75" customHeight="1">
      <c r="B35" s="100"/>
      <c r="C35" s="100"/>
      <c r="E35" s="103"/>
      <c r="F35" s="210"/>
      <c r="G35" s="138"/>
      <c r="J35" s="90"/>
    </row>
    <row r="36" spans="2:10" s="57" customFormat="1" ht="15.75" customHeight="1">
      <c r="B36" s="100"/>
      <c r="C36" s="100"/>
      <c r="D36" s="100"/>
      <c r="E36" s="101"/>
      <c r="F36" s="210"/>
      <c r="G36" s="138"/>
      <c r="J36" s="90"/>
    </row>
    <row r="37" spans="2:10" s="57" customFormat="1" ht="15.75" customHeight="1">
      <c r="B37" s="100"/>
      <c r="C37" s="100"/>
      <c r="D37" s="100"/>
      <c r="E37" s="101"/>
      <c r="F37" s="210"/>
      <c r="G37" s="138"/>
      <c r="J37" s="90"/>
    </row>
    <row r="38" spans="2:10" s="57" customFormat="1" ht="15.75" customHeight="1">
      <c r="B38" s="100"/>
      <c r="C38" s="100"/>
      <c r="D38" s="100"/>
      <c r="E38" s="101"/>
      <c r="F38" s="210"/>
      <c r="G38" s="138"/>
      <c r="J38" s="90"/>
    </row>
    <row r="39" spans="2:10" s="57" customFormat="1" ht="15.75" customHeight="1">
      <c r="B39" s="100"/>
      <c r="C39" s="100"/>
      <c r="D39" s="100"/>
      <c r="E39" s="101"/>
      <c r="F39" s="210"/>
      <c r="G39" s="102"/>
      <c r="J39" s="90"/>
    </row>
    <row r="40" spans="6:10" s="57" customFormat="1" ht="15.75" customHeight="1">
      <c r="F40" s="211"/>
      <c r="G40" s="143"/>
      <c r="I40" s="143"/>
      <c r="J40" s="143"/>
    </row>
    <row r="41" s="57" customFormat="1" ht="15.75" customHeight="1">
      <c r="F41" s="186"/>
    </row>
    <row r="42" spans="9:10" ht="12.75">
      <c r="I42" s="59"/>
      <c r="J42" s="174"/>
    </row>
    <row r="43" spans="9:10" ht="12.75">
      <c r="I43" s="59"/>
      <c r="J43" s="174"/>
    </row>
    <row r="44" spans="9:10" ht="12.75">
      <c r="I44" s="140"/>
      <c r="J44" s="175"/>
    </row>
    <row r="48" ht="12.75">
      <c r="F48" s="211"/>
    </row>
    <row r="59" spans="1:10" ht="12.75">
      <c r="A59" s="57"/>
      <c r="B59" s="100"/>
      <c r="C59" s="100"/>
      <c r="D59" s="100"/>
      <c r="E59" s="142"/>
      <c r="F59" s="210"/>
      <c r="G59" s="102"/>
      <c r="H59" s="57"/>
      <c r="I59" s="57"/>
      <c r="J59" s="90"/>
    </row>
    <row r="60" spans="1:10" ht="12.75">
      <c r="A60" s="57"/>
      <c r="B60" s="100"/>
      <c r="C60" s="100"/>
      <c r="D60" s="100"/>
      <c r="E60" s="145"/>
      <c r="F60" s="210"/>
      <c r="G60" s="102"/>
      <c r="H60" s="57"/>
      <c r="I60" s="57"/>
      <c r="J60" s="146"/>
    </row>
    <row r="61" spans="2:10" ht="12.75">
      <c r="B61" s="104"/>
      <c r="C61" s="104"/>
      <c r="D61" s="104"/>
      <c r="E61" s="139"/>
      <c r="F61" s="212"/>
      <c r="G61" s="105"/>
      <c r="J61" s="147"/>
    </row>
    <row r="62" spans="5:10" ht="12.75">
      <c r="E62" s="139"/>
      <c r="I62" s="144"/>
      <c r="J62" s="148"/>
    </row>
    <row r="63" spans="5:10" ht="12.75">
      <c r="E63" s="139"/>
      <c r="I63" s="57"/>
      <c r="J63" s="147"/>
    </row>
    <row r="64" spans="5:10" ht="12.75">
      <c r="E64" s="139"/>
      <c r="I64" s="57"/>
      <c r="J64" s="147"/>
    </row>
    <row r="65" spans="5:10" ht="12.75">
      <c r="E65" s="139"/>
      <c r="F65" s="213"/>
      <c r="I65" s="57"/>
      <c r="J65" s="147"/>
    </row>
    <row r="66" spans="5:10" ht="12.75">
      <c r="E66" s="139"/>
      <c r="F66" s="213"/>
      <c r="I66" s="143"/>
      <c r="J66" s="152"/>
    </row>
    <row r="67" spans="5:6" ht="12.75">
      <c r="E67" s="139"/>
      <c r="F67" s="213"/>
    </row>
    <row r="68" ht="12.75">
      <c r="E68" s="139"/>
    </row>
    <row r="69" spans="5:10" ht="12.75">
      <c r="E69" s="139"/>
      <c r="I69" s="57"/>
      <c r="J69" s="147"/>
    </row>
    <row r="70" spans="5:10" ht="12.75">
      <c r="E70" s="139"/>
      <c r="I70" s="57"/>
      <c r="J70" s="147"/>
    </row>
    <row r="71" spans="5:10" ht="12.75">
      <c r="E71" s="139"/>
      <c r="I71" s="57"/>
      <c r="J71" s="147"/>
    </row>
    <row r="72" spans="5:10" ht="12.75">
      <c r="E72" s="139"/>
      <c r="I72" s="57"/>
      <c r="J72" s="147"/>
    </row>
    <row r="73" spans="5:10" ht="12.75">
      <c r="E73" s="139"/>
      <c r="I73" s="143"/>
      <c r="J73" s="150"/>
    </row>
    <row r="74" ht="12.75">
      <c r="E74" s="139"/>
    </row>
    <row r="75" spans="5:10" ht="12.75">
      <c r="E75" s="139"/>
      <c r="I75" s="57"/>
      <c r="J75" s="147"/>
    </row>
    <row r="76" spans="5:10" ht="12.75">
      <c r="E76" s="139"/>
      <c r="I76" s="57"/>
      <c r="J76" s="148"/>
    </row>
    <row r="77" spans="5:10" ht="12.75">
      <c r="E77" s="139"/>
      <c r="I77" s="154"/>
      <c r="J77" s="155"/>
    </row>
    <row r="78" spans="5:10" ht="12.75">
      <c r="E78" s="139"/>
      <c r="J78" s="147"/>
    </row>
    <row r="79" spans="5:10" ht="12.75">
      <c r="E79" s="139"/>
      <c r="I79" s="144"/>
      <c r="J79" s="151"/>
    </row>
    <row r="80" spans="5:10" ht="12.75">
      <c r="E80" s="139"/>
      <c r="J80" s="147"/>
    </row>
    <row r="81" spans="5:10" ht="15.75">
      <c r="E81" s="139"/>
      <c r="I81" s="153"/>
      <c r="J81" s="149"/>
    </row>
    <row r="82" spans="5:10" ht="12.75">
      <c r="E82" s="139"/>
      <c r="I82" s="156"/>
      <c r="J82" s="147"/>
    </row>
    <row r="83" spans="5:10" ht="12.75">
      <c r="E83" s="141"/>
      <c r="F83" s="211"/>
      <c r="I83" s="157"/>
      <c r="J83" s="148"/>
    </row>
    <row r="86" ht="12.75">
      <c r="E86" s="141"/>
    </row>
    <row r="87" spans="5:9" ht="12.75">
      <c r="E87" s="139"/>
      <c r="I87" s="59"/>
    </row>
    <row r="88" spans="5:9" ht="12.75">
      <c r="E88" s="139"/>
      <c r="I88" s="59"/>
    </row>
    <row r="89" spans="5:9" ht="12.75">
      <c r="E89" s="139"/>
      <c r="I89" s="59"/>
    </row>
    <row r="90" spans="5:9" ht="12.75">
      <c r="E90" s="139"/>
      <c r="I90" s="59"/>
    </row>
    <row r="91" spans="5:9" ht="12.75">
      <c r="E91" s="141"/>
      <c r="F91" s="211"/>
      <c r="I91" s="59"/>
    </row>
    <row r="98" ht="12.75">
      <c r="E98" s="139"/>
    </row>
    <row r="100" spans="5:6" ht="12.75">
      <c r="E100" s="144"/>
      <c r="F100" s="211"/>
    </row>
    <row r="104" spans="1:5" ht="12.75">
      <c r="A104" s="39" t="s">
        <v>169</v>
      </c>
      <c r="B104" s="168">
        <v>39405941</v>
      </c>
      <c r="C104" s="168"/>
      <c r="D104" s="168"/>
      <c r="E104" s="167"/>
    </row>
    <row r="105" spans="1:7" ht="12.75">
      <c r="A105" s="39" t="s">
        <v>170</v>
      </c>
      <c r="B105" s="168">
        <v>14920645</v>
      </c>
      <c r="C105" s="168"/>
      <c r="D105" s="168"/>
      <c r="E105" s="167"/>
      <c r="F105" s="168"/>
      <c r="G105" s="167"/>
    </row>
    <row r="106" ht="12.75">
      <c r="J106" s="158"/>
    </row>
    <row r="107" spans="1:4" ht="12.75">
      <c r="A107" s="144" t="s">
        <v>171</v>
      </c>
      <c r="B107" s="152">
        <f>SUM(B104:B106)</f>
        <v>54326586</v>
      </c>
      <c r="C107" s="173"/>
      <c r="D107" s="173"/>
    </row>
    <row r="108" spans="1:4" ht="12.75">
      <c r="A108" s="39" t="s">
        <v>172</v>
      </c>
      <c r="B108" s="168">
        <v>115026111</v>
      </c>
      <c r="C108" s="168"/>
      <c r="D108" s="168"/>
    </row>
    <row r="109" spans="1:5" ht="12.75">
      <c r="A109" s="58" t="s">
        <v>173</v>
      </c>
      <c r="E109" s="58"/>
    </row>
  </sheetData>
  <sheetProtection/>
  <mergeCells count="27">
    <mergeCell ref="C11:E11"/>
    <mergeCell ref="C12:E12"/>
    <mergeCell ref="D13:E13"/>
    <mergeCell ref="C30:E30"/>
    <mergeCell ref="C29:E29"/>
    <mergeCell ref="C26:E26"/>
    <mergeCell ref="D14:E14"/>
    <mergeCell ref="C15:E15"/>
    <mergeCell ref="C16:E16"/>
    <mergeCell ref="C19:E19"/>
    <mergeCell ref="C17:E17"/>
    <mergeCell ref="C18:E18"/>
    <mergeCell ref="C28:E28"/>
    <mergeCell ref="C21:E21"/>
    <mergeCell ref="D22:E22"/>
    <mergeCell ref="D23:E23"/>
    <mergeCell ref="D24:E24"/>
    <mergeCell ref="B3:H3"/>
    <mergeCell ref="B4:G4"/>
    <mergeCell ref="D25:E25"/>
    <mergeCell ref="C27:E27"/>
    <mergeCell ref="C20:E20"/>
    <mergeCell ref="C6:E7"/>
    <mergeCell ref="B6:B7"/>
    <mergeCell ref="C8:E8"/>
    <mergeCell ref="C9:E9"/>
    <mergeCell ref="C10:E10"/>
  </mergeCells>
  <printOptions horizontalCentered="1" verticalCentered="1"/>
  <pageMargins left="0" right="0" top="0" bottom="0" header="0.34" footer="0.4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55"/>
  <sheetViews>
    <sheetView zoomScalePageLayoutView="0" workbookViewId="0" topLeftCell="B28">
      <selection activeCell="E50" sqref="E50"/>
    </sheetView>
  </sheetViews>
  <sheetFormatPr defaultColWidth="9.140625" defaultRowHeight="12.75"/>
  <cols>
    <col min="1" max="1" width="5.8515625" style="18" customWidth="1"/>
    <col min="2" max="3" width="3.7109375" style="54" customWidth="1"/>
    <col min="4" max="4" width="3.57421875" style="54" customWidth="1"/>
    <col min="5" max="5" width="44.421875" style="18" customWidth="1"/>
    <col min="6" max="6" width="16.421875" style="215" customWidth="1"/>
    <col min="7" max="7" width="15.421875" style="55" customWidth="1"/>
    <col min="8" max="8" width="19.140625" style="215" hidden="1" customWidth="1"/>
    <col min="9" max="9" width="9.140625" style="18" customWidth="1"/>
    <col min="10" max="10" width="15.28125" style="215" customWidth="1"/>
    <col min="11" max="11" width="30.140625" style="18" customWidth="1"/>
    <col min="12" max="12" width="16.28125" style="18" customWidth="1"/>
    <col min="13" max="16384" width="9.140625" style="18" customWidth="1"/>
  </cols>
  <sheetData>
    <row r="2" spans="2:10" s="110" customFormat="1" ht="18">
      <c r="B2" s="161" t="s">
        <v>408</v>
      </c>
      <c r="C2" s="162"/>
      <c r="D2" s="162"/>
      <c r="E2" s="163" t="s">
        <v>180</v>
      </c>
      <c r="F2" s="185" t="s">
        <v>164</v>
      </c>
      <c r="H2" s="214"/>
      <c r="J2" s="214"/>
    </row>
    <row r="3" spans="2:10" s="110" customFormat="1" ht="7.5" customHeight="1">
      <c r="B3" s="161"/>
      <c r="C3" s="162"/>
      <c r="D3" s="162"/>
      <c r="E3" s="163"/>
      <c r="F3" s="184"/>
      <c r="G3" s="164"/>
      <c r="H3" s="185"/>
      <c r="J3" s="214"/>
    </row>
    <row r="4" spans="2:10" s="110" customFormat="1" ht="8.25" customHeight="1">
      <c r="B4" s="461"/>
      <c r="C4" s="461"/>
      <c r="D4" s="461"/>
      <c r="E4" s="461"/>
      <c r="F4" s="461"/>
      <c r="G4" s="461"/>
      <c r="H4" s="461"/>
      <c r="J4" s="214"/>
    </row>
    <row r="5" spans="2:12" s="110" customFormat="1" ht="18" customHeight="1">
      <c r="B5" s="489" t="s">
        <v>413</v>
      </c>
      <c r="C5" s="490"/>
      <c r="D5" s="490"/>
      <c r="E5" s="490"/>
      <c r="F5" s="490"/>
      <c r="G5" s="490"/>
      <c r="H5" s="216"/>
      <c r="I5" s="117"/>
      <c r="J5" s="216"/>
      <c r="K5" s="117"/>
      <c r="L5" s="117"/>
    </row>
    <row r="6" spans="8:12" ht="6.75" customHeight="1">
      <c r="H6" s="357"/>
      <c r="I6" s="358"/>
      <c r="J6" s="357"/>
      <c r="K6" s="358"/>
      <c r="L6" s="358"/>
    </row>
    <row r="7" spans="2:12" s="110" customFormat="1" ht="15.75" customHeight="1">
      <c r="B7" s="486" t="s">
        <v>2</v>
      </c>
      <c r="C7" s="471" t="s">
        <v>149</v>
      </c>
      <c r="D7" s="472"/>
      <c r="E7" s="473"/>
      <c r="F7" s="222" t="s">
        <v>129</v>
      </c>
      <c r="G7" s="364" t="s">
        <v>129</v>
      </c>
      <c r="H7" s="216"/>
      <c r="I7" s="117"/>
      <c r="J7" s="216"/>
      <c r="K7" s="117"/>
      <c r="L7" s="117"/>
    </row>
    <row r="8" spans="2:12" s="110" customFormat="1" ht="15.75" customHeight="1">
      <c r="B8" s="487"/>
      <c r="C8" s="474"/>
      <c r="D8" s="475"/>
      <c r="E8" s="476"/>
      <c r="F8" s="223" t="s">
        <v>130</v>
      </c>
      <c r="G8" s="364" t="s">
        <v>135</v>
      </c>
      <c r="H8" s="216"/>
      <c r="I8" s="117"/>
      <c r="J8" s="216"/>
      <c r="K8" s="117"/>
      <c r="L8" s="117"/>
    </row>
    <row r="9" spans="2:12" s="110" customFormat="1" ht="24.75" customHeight="1">
      <c r="B9" s="112" t="s">
        <v>3</v>
      </c>
      <c r="C9" s="106" t="s">
        <v>150</v>
      </c>
      <c r="D9" s="107"/>
      <c r="E9" s="107"/>
      <c r="F9" s="396">
        <f>F10+F12+F16+F18+F19+F21+F23</f>
        <v>113499810.96999995</v>
      </c>
      <c r="G9" s="113">
        <f>G10+G11+G16+G18+G19+G21+G23</f>
        <v>255453542.584</v>
      </c>
      <c r="H9" s="216"/>
      <c r="I9" s="117"/>
      <c r="J9" s="216"/>
      <c r="K9" s="117"/>
      <c r="L9" s="117"/>
    </row>
    <row r="10" spans="2:12" s="110" customFormat="1" ht="19.5" customHeight="1">
      <c r="B10" s="112">
        <v>10</v>
      </c>
      <c r="C10" s="106"/>
      <c r="D10" s="114" t="s">
        <v>134</v>
      </c>
      <c r="E10" s="218"/>
      <c r="F10" s="224">
        <f>Rezultati!F27</f>
        <v>21379059.29</v>
      </c>
      <c r="G10" s="113">
        <f>Rezultati!G27</f>
        <v>30151781.452</v>
      </c>
      <c r="H10" s="216"/>
      <c r="I10" s="482"/>
      <c r="J10" s="482"/>
      <c r="K10" s="359"/>
      <c r="L10" s="359"/>
    </row>
    <row r="11" spans="2:12" s="110" customFormat="1" ht="19.5" customHeight="1">
      <c r="B11" s="112">
        <v>11</v>
      </c>
      <c r="C11" s="108"/>
      <c r="D11" s="115" t="s">
        <v>151</v>
      </c>
      <c r="F11" s="224"/>
      <c r="G11" s="113"/>
      <c r="H11" s="216"/>
      <c r="I11" s="485"/>
      <c r="J11" s="485"/>
      <c r="K11" s="117"/>
      <c r="L11" s="117"/>
    </row>
    <row r="12" spans="2:12" s="110" customFormat="1" ht="19.5" customHeight="1">
      <c r="B12" s="112">
        <v>12</v>
      </c>
      <c r="C12" s="106"/>
      <c r="D12" s="107"/>
      <c r="E12" s="219" t="s">
        <v>152</v>
      </c>
      <c r="F12" s="224">
        <f>Rezultati!F15</f>
        <v>50942164.29</v>
      </c>
      <c r="G12" s="113">
        <f>Rezultati!G15</f>
        <v>41492821</v>
      </c>
      <c r="H12" s="216"/>
      <c r="I12" s="485"/>
      <c r="J12" s="485"/>
      <c r="K12" s="117"/>
      <c r="L12" s="117"/>
    </row>
    <row r="13" spans="2:12" s="110" customFormat="1" ht="19.5" customHeight="1">
      <c r="B13" s="112">
        <v>13</v>
      </c>
      <c r="C13" s="106"/>
      <c r="D13" s="107"/>
      <c r="E13" s="219" t="s">
        <v>153</v>
      </c>
      <c r="F13" s="224"/>
      <c r="G13" s="113">
        <v>0</v>
      </c>
      <c r="H13" s="216"/>
      <c r="I13" s="485"/>
      <c r="J13" s="485"/>
      <c r="K13" s="117"/>
      <c r="L13" s="117"/>
    </row>
    <row r="14" spans="2:12" s="110" customFormat="1" ht="19.5" customHeight="1">
      <c r="B14" s="112">
        <v>14</v>
      </c>
      <c r="C14" s="106"/>
      <c r="D14" s="107"/>
      <c r="E14" s="219" t="s">
        <v>154</v>
      </c>
      <c r="F14" s="224"/>
      <c r="G14" s="113">
        <f>Rezultati!G22</f>
        <v>0</v>
      </c>
      <c r="H14" s="216"/>
      <c r="I14" s="485"/>
      <c r="J14" s="485"/>
      <c r="K14" s="360"/>
      <c r="L14" s="117"/>
    </row>
    <row r="15" spans="2:12" s="110" customFormat="1" ht="19.5" customHeight="1">
      <c r="B15" s="112">
        <v>15</v>
      </c>
      <c r="C15" s="106"/>
      <c r="D15" s="107"/>
      <c r="E15" s="219" t="s">
        <v>155</v>
      </c>
      <c r="F15" s="224"/>
      <c r="G15" s="113"/>
      <c r="H15" s="216"/>
      <c r="I15" s="485"/>
      <c r="J15" s="485"/>
      <c r="K15" s="361"/>
      <c r="L15" s="362"/>
    </row>
    <row r="16" spans="2:11" s="117" customFormat="1" ht="19.5" customHeight="1">
      <c r="B16" s="491">
        <v>16</v>
      </c>
      <c r="C16" s="471"/>
      <c r="D16" s="116" t="s">
        <v>156</v>
      </c>
      <c r="F16" s="225">
        <f>Aktivet!H12-Aktivet!G12</f>
        <v>-17883353.550000012</v>
      </c>
      <c r="G16" s="488">
        <v>94245373</v>
      </c>
      <c r="H16" s="216"/>
      <c r="I16" s="485"/>
      <c r="J16" s="485"/>
      <c r="K16" s="363"/>
    </row>
    <row r="17" spans="2:10" s="117" customFormat="1" ht="19.5" customHeight="1">
      <c r="B17" s="492"/>
      <c r="C17" s="474"/>
      <c r="D17" s="118" t="s">
        <v>157</v>
      </c>
      <c r="F17" s="226"/>
      <c r="G17" s="488"/>
      <c r="H17" s="216"/>
      <c r="J17" s="216"/>
    </row>
    <row r="18" spans="2:10" s="110" customFormat="1" ht="19.5" customHeight="1">
      <c r="B18" s="111">
        <v>17</v>
      </c>
      <c r="C18" s="106"/>
      <c r="D18" s="114" t="s">
        <v>158</v>
      </c>
      <c r="E18" s="114"/>
      <c r="F18" s="225">
        <f>Aktivet!H22-Aktivet!G22</f>
        <v>53294571.71999997</v>
      </c>
      <c r="G18" s="356">
        <v>-47434512</v>
      </c>
      <c r="H18" s="214"/>
      <c r="J18" s="214"/>
    </row>
    <row r="19" spans="2:10" s="110" customFormat="1" ht="19.5" customHeight="1">
      <c r="B19" s="486">
        <v>18</v>
      </c>
      <c r="C19" s="471"/>
      <c r="D19" s="116" t="s">
        <v>159</v>
      </c>
      <c r="E19" s="220"/>
      <c r="F19" s="225">
        <f>Pasivet!G13-Pasivet!H13</f>
        <v>-2386110.930000007</v>
      </c>
      <c r="G19" s="488">
        <v>4664364</v>
      </c>
      <c r="H19" s="214"/>
      <c r="J19" s="214"/>
    </row>
    <row r="20" spans="2:10" s="110" customFormat="1" ht="19.5" customHeight="1">
      <c r="B20" s="487"/>
      <c r="C20" s="474"/>
      <c r="D20" s="115" t="s">
        <v>160</v>
      </c>
      <c r="E20" s="221"/>
      <c r="F20" s="226"/>
      <c r="G20" s="488"/>
      <c r="H20" s="214"/>
      <c r="J20" s="214"/>
    </row>
    <row r="21" spans="2:10" s="110" customFormat="1" ht="19.5" customHeight="1">
      <c r="B21" s="112">
        <v>19</v>
      </c>
      <c r="C21" s="106"/>
      <c r="D21" s="114" t="s">
        <v>192</v>
      </c>
      <c r="E21" s="114"/>
      <c r="F21" s="226">
        <f>Aktivet!H32-Aktivet!G32</f>
        <v>2843736.1500000004</v>
      </c>
      <c r="G21" s="113">
        <v>170811358</v>
      </c>
      <c r="H21" s="214"/>
      <c r="J21" s="214"/>
    </row>
    <row r="22" spans="2:10" s="110" customFormat="1" ht="19.5" customHeight="1">
      <c r="B22" s="112">
        <v>20</v>
      </c>
      <c r="C22" s="106"/>
      <c r="D22" s="114" t="s">
        <v>73</v>
      </c>
      <c r="E22" s="114"/>
      <c r="F22" s="224"/>
      <c r="G22" s="113"/>
      <c r="H22" s="214"/>
      <c r="J22" s="214"/>
    </row>
    <row r="23" spans="2:10" s="110" customFormat="1" ht="19.5" customHeight="1">
      <c r="B23" s="112">
        <v>21</v>
      </c>
      <c r="C23" s="106"/>
      <c r="D23" s="483" t="s">
        <v>174</v>
      </c>
      <c r="E23" s="484"/>
      <c r="F23" s="224">
        <f>Rezultati!F28</f>
        <v>5309744</v>
      </c>
      <c r="G23" s="113">
        <f>Rezultati!G28</f>
        <v>3015178.132</v>
      </c>
      <c r="H23" s="214"/>
      <c r="J23" s="214"/>
    </row>
    <row r="24" spans="2:10" s="110" customFormat="1" ht="19.5" customHeight="1">
      <c r="B24" s="112"/>
      <c r="C24" s="106"/>
      <c r="D24" s="70" t="s">
        <v>161</v>
      </c>
      <c r="E24" s="114"/>
      <c r="F24" s="224"/>
      <c r="G24" s="113"/>
      <c r="H24" s="214"/>
      <c r="J24" s="214"/>
    </row>
    <row r="25" spans="2:10" s="110" customFormat="1" ht="24.75" customHeight="1">
      <c r="B25" s="112" t="s">
        <v>4</v>
      </c>
      <c r="C25" s="109" t="s">
        <v>74</v>
      </c>
      <c r="D25" s="107"/>
      <c r="E25" s="114"/>
      <c r="F25" s="397">
        <f>SUM(F26:F31)</f>
        <v>-205281202.76999998</v>
      </c>
      <c r="G25" s="113">
        <f>SUM(G26:G31)</f>
        <v>-289697529</v>
      </c>
      <c r="H25" s="214"/>
      <c r="J25" s="214"/>
    </row>
    <row r="26" spans="2:10" s="110" customFormat="1" ht="19.5" customHeight="1">
      <c r="B26" s="112">
        <v>22</v>
      </c>
      <c r="C26" s="106"/>
      <c r="D26" s="114" t="s">
        <v>162</v>
      </c>
      <c r="E26" s="114"/>
      <c r="F26" s="224"/>
      <c r="G26" s="113"/>
      <c r="H26" s="214"/>
      <c r="J26" s="214"/>
    </row>
    <row r="27" spans="2:10" s="110" customFormat="1" ht="19.5" customHeight="1">
      <c r="B27" s="112">
        <v>23</v>
      </c>
      <c r="C27" s="106"/>
      <c r="D27" s="114" t="s">
        <v>75</v>
      </c>
      <c r="E27" s="114"/>
      <c r="F27" s="224">
        <f>Aktivet!H37-Aktivet!G37</f>
        <v>-133799779.56999993</v>
      </c>
      <c r="G27" s="113"/>
      <c r="H27" s="214"/>
      <c r="J27" s="214"/>
    </row>
    <row r="28" spans="2:10" s="110" customFormat="1" ht="19.5" customHeight="1">
      <c r="B28" s="112">
        <v>24</v>
      </c>
      <c r="C28" s="61"/>
      <c r="D28" s="114" t="s">
        <v>76</v>
      </c>
      <c r="E28" s="114"/>
      <c r="F28" s="224"/>
      <c r="G28" s="113">
        <v>0</v>
      </c>
      <c r="H28" s="214"/>
      <c r="J28" s="214"/>
    </row>
    <row r="29" spans="2:10" s="110" customFormat="1" ht="19.5" customHeight="1">
      <c r="B29" s="112">
        <v>25</v>
      </c>
      <c r="C29" s="119"/>
      <c r="D29" s="114" t="s">
        <v>175</v>
      </c>
      <c r="E29" s="114"/>
      <c r="F29" s="224"/>
      <c r="G29" s="113">
        <v>0</v>
      </c>
      <c r="H29" s="214"/>
      <c r="J29" s="214"/>
    </row>
    <row r="30" spans="2:10" s="110" customFormat="1" ht="19.5" customHeight="1">
      <c r="B30" s="112">
        <v>26</v>
      </c>
      <c r="C30" s="119"/>
      <c r="D30" s="114" t="s">
        <v>77</v>
      </c>
      <c r="E30" s="114"/>
      <c r="F30" s="224"/>
      <c r="G30" s="113"/>
      <c r="H30" s="214"/>
      <c r="J30" s="214"/>
    </row>
    <row r="31" spans="2:10" s="110" customFormat="1" ht="19.5" customHeight="1">
      <c r="B31" s="112">
        <v>27</v>
      </c>
      <c r="C31" s="119"/>
      <c r="D31" s="70" t="s">
        <v>78</v>
      </c>
      <c r="E31" s="114"/>
      <c r="F31" s="224">
        <f>Aktivet!H44-Aktivet!G44</f>
        <v>-71481423.20000005</v>
      </c>
      <c r="G31" s="224">
        <v>-289697529</v>
      </c>
      <c r="H31" s="214"/>
      <c r="J31" s="217"/>
    </row>
    <row r="32" spans="2:12" s="110" customFormat="1" ht="24.75" customHeight="1">
      <c r="B32" s="112" t="s">
        <v>34</v>
      </c>
      <c r="C32" s="106" t="s">
        <v>79</v>
      </c>
      <c r="D32" s="120"/>
      <c r="E32" s="114"/>
      <c r="F32" s="396">
        <f>F33+F34+F35+F36+F37</f>
        <v>97162057</v>
      </c>
      <c r="G32" s="113">
        <f>G33+G34+G35+G36+G37</f>
        <v>0</v>
      </c>
      <c r="H32" s="214"/>
      <c r="J32" s="214"/>
      <c r="K32" s="176"/>
      <c r="L32" s="176"/>
    </row>
    <row r="33" spans="2:12" s="110" customFormat="1" ht="19.5" customHeight="1">
      <c r="B33" s="112">
        <v>28</v>
      </c>
      <c r="C33" s="119"/>
      <c r="D33" s="114" t="s">
        <v>86</v>
      </c>
      <c r="E33" s="114"/>
      <c r="F33" s="224"/>
      <c r="G33" s="113"/>
      <c r="H33" s="214"/>
      <c r="J33" s="214"/>
      <c r="K33" s="176"/>
      <c r="L33" s="176"/>
    </row>
    <row r="34" spans="2:10" s="110" customFormat="1" ht="19.5" customHeight="1">
      <c r="B34" s="112">
        <v>29</v>
      </c>
      <c r="C34" s="119"/>
      <c r="D34" s="114" t="s">
        <v>80</v>
      </c>
      <c r="E34" s="114"/>
      <c r="F34" s="224">
        <v>97162057</v>
      </c>
      <c r="G34" s="113">
        <v>186944743</v>
      </c>
      <c r="H34" s="214"/>
      <c r="J34" s="214"/>
    </row>
    <row r="35" spans="2:13" s="110" customFormat="1" ht="19.5" customHeight="1">
      <c r="B35" s="112">
        <v>30</v>
      </c>
      <c r="C35" s="119"/>
      <c r="D35" s="114" t="s">
        <v>81</v>
      </c>
      <c r="E35" s="114"/>
      <c r="F35" s="224"/>
      <c r="G35" s="113"/>
      <c r="H35" s="214"/>
      <c r="J35" s="214"/>
      <c r="K35" s="177"/>
      <c r="L35" s="177"/>
      <c r="M35" s="176"/>
    </row>
    <row r="36" spans="2:10" s="110" customFormat="1" ht="19.5" customHeight="1">
      <c r="B36" s="112">
        <v>31</v>
      </c>
      <c r="C36" s="119"/>
      <c r="D36" s="114" t="s">
        <v>82</v>
      </c>
      <c r="E36" s="114"/>
      <c r="F36" s="224"/>
      <c r="G36" s="113">
        <v>0</v>
      </c>
      <c r="H36" s="214"/>
      <c r="J36" s="214"/>
    </row>
    <row r="37" spans="2:12" s="110" customFormat="1" ht="19.5" customHeight="1">
      <c r="B37" s="112">
        <v>32</v>
      </c>
      <c r="C37" s="119"/>
      <c r="D37" s="70" t="s">
        <v>163</v>
      </c>
      <c r="E37" s="114"/>
      <c r="F37" s="224"/>
      <c r="G37" s="113">
        <v>-186944743</v>
      </c>
      <c r="H37" s="214"/>
      <c r="I37" s="143"/>
      <c r="J37" s="184"/>
      <c r="K37" s="177"/>
      <c r="L37" s="176"/>
    </row>
    <row r="38" spans="2:7" ht="25.5" customHeight="1">
      <c r="B38" s="121" t="s">
        <v>176</v>
      </c>
      <c r="C38" s="109" t="s">
        <v>83</v>
      </c>
      <c r="D38" s="121"/>
      <c r="E38" s="122"/>
      <c r="F38" s="123">
        <f>F40-F39</f>
        <v>3624855.33</v>
      </c>
      <c r="G38" s="123">
        <f>G40-G39</f>
        <v>7248834.99</v>
      </c>
    </row>
    <row r="39" spans="2:7" ht="25.5" customHeight="1">
      <c r="B39" s="121" t="s">
        <v>177</v>
      </c>
      <c r="C39" s="109" t="s">
        <v>84</v>
      </c>
      <c r="D39" s="121"/>
      <c r="E39" s="122"/>
      <c r="F39" s="227">
        <f>Aktivet!H8</f>
        <v>8963844.99</v>
      </c>
      <c r="G39" s="123">
        <v>1715010</v>
      </c>
    </row>
    <row r="40" spans="2:7" ht="25.5" customHeight="1">
      <c r="B40" s="121" t="s">
        <v>178</v>
      </c>
      <c r="C40" s="109" t="s">
        <v>85</v>
      </c>
      <c r="D40" s="121"/>
      <c r="E40" s="122"/>
      <c r="F40" s="398">
        <f>Aktivet!G8</f>
        <v>12588700.32</v>
      </c>
      <c r="G40" s="123">
        <f>Aktivet!H8</f>
        <v>8963844.99</v>
      </c>
    </row>
    <row r="42" ht="12.75">
      <c r="G42" s="126"/>
    </row>
    <row r="55" ht="12.75">
      <c r="G55" s="140"/>
    </row>
  </sheetData>
  <sheetProtection/>
  <mergeCells count="18">
    <mergeCell ref="B19:B20"/>
    <mergeCell ref="G19:G20"/>
    <mergeCell ref="B5:G5"/>
    <mergeCell ref="C7:E8"/>
    <mergeCell ref="B7:B8"/>
    <mergeCell ref="G16:G17"/>
    <mergeCell ref="B16:B17"/>
    <mergeCell ref="C16:C17"/>
    <mergeCell ref="B4:H4"/>
    <mergeCell ref="I10:J10"/>
    <mergeCell ref="D23:E23"/>
    <mergeCell ref="I11:J11"/>
    <mergeCell ref="I12:J12"/>
    <mergeCell ref="I13:J13"/>
    <mergeCell ref="I14:J14"/>
    <mergeCell ref="I15:J15"/>
    <mergeCell ref="I16:J16"/>
    <mergeCell ref="C19:C20"/>
  </mergeCells>
  <printOptions horizontalCentered="1" verticalCentered="1"/>
  <pageMargins left="0" right="0" top="0" bottom="0" header="0.14" footer="0.18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5">
      <selection activeCell="B47" sqref="B47"/>
    </sheetView>
  </sheetViews>
  <sheetFormatPr defaultColWidth="17.7109375" defaultRowHeight="12.75"/>
  <cols>
    <col min="1" max="1" width="2.8515625" style="0" customWidth="1"/>
    <col min="2" max="2" width="33.28125" style="0" customWidth="1"/>
    <col min="3" max="3" width="16.42187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spans="1:8" ht="18">
      <c r="A2" s="144"/>
      <c r="B2" s="163" t="s">
        <v>183</v>
      </c>
      <c r="C2" s="162"/>
      <c r="D2" s="162"/>
      <c r="E2" s="144"/>
      <c r="F2" s="144"/>
      <c r="G2" s="143"/>
      <c r="H2" s="164" t="s">
        <v>164</v>
      </c>
    </row>
    <row r="3" spans="1:8" ht="6.75" customHeight="1">
      <c r="A3" s="144"/>
      <c r="B3" s="144"/>
      <c r="C3" s="144"/>
      <c r="D3" s="144"/>
      <c r="E3" s="144"/>
      <c r="F3" s="144"/>
      <c r="G3" s="144"/>
      <c r="H3" s="144"/>
    </row>
    <row r="4" spans="1:8" ht="25.5" customHeight="1">
      <c r="A4" s="493" t="s">
        <v>415</v>
      </c>
      <c r="B4" s="493"/>
      <c r="C4" s="493"/>
      <c r="D4" s="493"/>
      <c r="E4" s="493"/>
      <c r="F4" s="493"/>
      <c r="G4" s="493"/>
      <c r="H4" s="493"/>
    </row>
    <row r="5" spans="1:8" ht="6.75" customHeight="1">
      <c r="A5" s="144"/>
      <c r="B5" s="144"/>
      <c r="C5" s="144"/>
      <c r="D5" s="144"/>
      <c r="E5" s="144"/>
      <c r="F5" s="144"/>
      <c r="G5" s="144"/>
      <c r="H5" s="144"/>
    </row>
    <row r="6" spans="1:8" ht="12.75" customHeight="1">
      <c r="A6" s="144"/>
      <c r="B6" s="165" t="s">
        <v>65</v>
      </c>
      <c r="C6" s="144"/>
      <c r="D6" s="144"/>
      <c r="E6" s="144"/>
      <c r="F6" s="144"/>
      <c r="G6" s="166"/>
      <c r="H6" s="144"/>
    </row>
    <row r="7" ht="6.75" customHeight="1" thickBot="1"/>
    <row r="8" spans="1:8" s="1" customFormat="1" ht="24.75" customHeight="1" thickTop="1">
      <c r="A8" s="494"/>
      <c r="B8" s="495"/>
      <c r="C8" s="11" t="s">
        <v>38</v>
      </c>
      <c r="D8" s="11" t="s">
        <v>39</v>
      </c>
      <c r="E8" s="12" t="s">
        <v>67</v>
      </c>
      <c r="F8" s="12" t="s">
        <v>66</v>
      </c>
      <c r="G8" s="11" t="s">
        <v>68</v>
      </c>
      <c r="H8" s="13" t="s">
        <v>61</v>
      </c>
    </row>
    <row r="9" spans="1:8" s="6" customFormat="1" ht="30" customHeight="1">
      <c r="A9" s="14" t="s">
        <v>3</v>
      </c>
      <c r="B9" s="15" t="s">
        <v>179</v>
      </c>
      <c r="C9" s="235">
        <v>144400000</v>
      </c>
      <c r="D9" s="235"/>
      <c r="E9" s="235"/>
      <c r="F9" s="235">
        <v>78657245</v>
      </c>
      <c r="G9" s="234">
        <v>24834580</v>
      </c>
      <c r="H9" s="236">
        <f>SUM(C9:G9)</f>
        <v>247891825</v>
      </c>
    </row>
    <row r="10" spans="1:8" s="6" customFormat="1" ht="19.5" customHeight="1">
      <c r="A10" s="2" t="s">
        <v>146</v>
      </c>
      <c r="B10" s="3" t="s">
        <v>62</v>
      </c>
      <c r="C10" s="4"/>
      <c r="D10" s="4"/>
      <c r="E10" s="4"/>
      <c r="F10" s="4"/>
      <c r="G10" s="232"/>
      <c r="H10" s="5"/>
    </row>
    <row r="11" spans="1:8" s="6" customFormat="1" ht="19.5" customHeight="1">
      <c r="A11" s="14" t="s">
        <v>147</v>
      </c>
      <c r="B11" s="15" t="s">
        <v>403</v>
      </c>
      <c r="C11" s="8">
        <v>461548479</v>
      </c>
      <c r="D11" s="4"/>
      <c r="E11" s="4"/>
      <c r="F11" s="8">
        <v>-63757385</v>
      </c>
      <c r="G11" s="8">
        <v>63757385</v>
      </c>
      <c r="H11" s="5">
        <f>SUM(C11:G11)</f>
        <v>461548479</v>
      </c>
    </row>
    <row r="12" spans="1:8" s="6" customFormat="1" ht="19.5" customHeight="1">
      <c r="A12" s="10">
        <v>1</v>
      </c>
      <c r="B12" s="7" t="s">
        <v>64</v>
      </c>
      <c r="C12" s="8"/>
      <c r="D12" s="8"/>
      <c r="E12" s="8"/>
      <c r="F12" s="8"/>
      <c r="G12" s="8">
        <v>4613326</v>
      </c>
      <c r="H12" s="4">
        <f>SUM(C12:G12)</f>
        <v>4613326</v>
      </c>
    </row>
    <row r="13" spans="1:8" s="6" customFormat="1" ht="19.5" customHeight="1">
      <c r="A13" s="10">
        <v>2</v>
      </c>
      <c r="B13" s="7" t="s">
        <v>63</v>
      </c>
      <c r="C13" s="8"/>
      <c r="D13" s="8"/>
      <c r="E13" s="8"/>
      <c r="F13" s="8"/>
      <c r="G13" s="8"/>
      <c r="H13" s="5"/>
    </row>
    <row r="14" spans="1:8" s="6" customFormat="1" ht="19.5" customHeight="1">
      <c r="A14" s="10">
        <v>3</v>
      </c>
      <c r="B14" s="7" t="s">
        <v>69</v>
      </c>
      <c r="C14" s="8"/>
      <c r="D14" s="8"/>
      <c r="E14" s="8"/>
      <c r="F14" s="8"/>
      <c r="G14" s="8"/>
      <c r="H14" s="5"/>
    </row>
    <row r="15" spans="1:8" s="6" customFormat="1" ht="19.5" customHeight="1">
      <c r="A15" s="10">
        <v>4</v>
      </c>
      <c r="B15" s="232" t="s">
        <v>70</v>
      </c>
      <c r="C15" s="4"/>
      <c r="D15" s="4"/>
      <c r="E15" s="4"/>
      <c r="F15" s="4"/>
      <c r="G15" s="4"/>
      <c r="H15" s="4"/>
    </row>
    <row r="16" spans="1:8" s="6" customFormat="1" ht="30" customHeight="1">
      <c r="A16" s="14" t="s">
        <v>4</v>
      </c>
      <c r="B16" s="233" t="s">
        <v>219</v>
      </c>
      <c r="C16" s="239">
        <f>SUM(C9:C15)</f>
        <v>605948479</v>
      </c>
      <c r="D16" s="234">
        <f>SUM(D9:D15)</f>
        <v>0</v>
      </c>
      <c r="E16" s="234">
        <f>SUM(D16)</f>
        <v>0</v>
      </c>
      <c r="F16" s="234">
        <f>SUM(F9:F15)</f>
        <v>14899860</v>
      </c>
      <c r="G16" s="234">
        <f>SUM(G9:G15)</f>
        <v>93205291</v>
      </c>
      <c r="H16" s="234">
        <f>SUM(H9:H15)</f>
        <v>714053630</v>
      </c>
    </row>
    <row r="17" spans="1:8" s="6" customFormat="1" ht="19.5" customHeight="1">
      <c r="A17" s="2">
        <v>1</v>
      </c>
      <c r="B17" s="7" t="s">
        <v>64</v>
      </c>
      <c r="C17" s="8"/>
      <c r="D17" s="8"/>
      <c r="E17" s="8"/>
      <c r="F17" s="8"/>
      <c r="G17" s="393">
        <v>27136603</v>
      </c>
      <c r="H17" s="368">
        <f>SUM(C17:G17)</f>
        <v>27136603</v>
      </c>
    </row>
    <row r="18" spans="1:8" s="6" customFormat="1" ht="19.5" customHeight="1">
      <c r="A18" s="2">
        <v>2</v>
      </c>
      <c r="B18" s="7" t="s">
        <v>63</v>
      </c>
      <c r="C18" s="4"/>
      <c r="D18" s="4"/>
      <c r="E18" s="4"/>
      <c r="F18" s="4"/>
      <c r="G18" s="4"/>
      <c r="H18" s="368">
        <f>SUM(C18:G18)</f>
        <v>0</v>
      </c>
    </row>
    <row r="19" spans="1:8" s="6" customFormat="1" ht="19.5" customHeight="1">
      <c r="A19" s="2">
        <v>3</v>
      </c>
      <c r="B19" s="232" t="s">
        <v>379</v>
      </c>
      <c r="C19" s="232"/>
      <c r="D19" s="4"/>
      <c r="E19" s="4"/>
      <c r="F19" s="232"/>
      <c r="G19" s="232"/>
      <c r="H19" s="368">
        <f>SUM(C19:G19)</f>
        <v>0</v>
      </c>
    </row>
    <row r="20" spans="1:8" s="6" customFormat="1" ht="19.5" customHeight="1">
      <c r="A20" s="2">
        <v>4</v>
      </c>
      <c r="B20" s="7" t="s">
        <v>148</v>
      </c>
      <c r="C20" s="8"/>
      <c r="D20" s="8"/>
      <c r="E20" s="8"/>
      <c r="F20" s="8"/>
      <c r="G20" s="8"/>
      <c r="H20" s="9">
        <f>SUM(C20:G20)</f>
        <v>0</v>
      </c>
    </row>
    <row r="21" spans="1:8" s="6" customFormat="1" ht="36" customHeight="1" thickBot="1">
      <c r="A21" s="16" t="s">
        <v>34</v>
      </c>
      <c r="B21" s="17" t="s">
        <v>402</v>
      </c>
      <c r="C21" s="237">
        <f>SUM(C16:C20)</f>
        <v>605948479</v>
      </c>
      <c r="D21" s="237">
        <f>SUM(D16:D20)</f>
        <v>0</v>
      </c>
      <c r="E21" s="237">
        <f>SUM(D21)</f>
        <v>0</v>
      </c>
      <c r="F21" s="237">
        <f>SUM(F16:F20)</f>
        <v>14899860</v>
      </c>
      <c r="G21" s="237">
        <f>SUM(G16:G20)</f>
        <v>120341894</v>
      </c>
      <c r="H21" s="238">
        <f>SUM(H16:H20)-1</f>
        <v>741190232</v>
      </c>
    </row>
    <row r="22" spans="1:8" ht="13.5" customHeight="1" thickTop="1">
      <c r="A22" s="2">
        <v>1</v>
      </c>
      <c r="B22" s="7" t="s">
        <v>64</v>
      </c>
      <c r="C22" s="8"/>
      <c r="D22" s="8"/>
      <c r="E22" s="8"/>
      <c r="F22" s="8"/>
      <c r="G22" s="393">
        <f>Pasivet!G45</f>
        <v>16069315.29</v>
      </c>
      <c r="H22" s="368">
        <f>SUM(C22:G22)</f>
        <v>16069315.29</v>
      </c>
    </row>
    <row r="23" spans="1:8" ht="13.5" customHeight="1">
      <c r="A23" s="2">
        <v>2</v>
      </c>
      <c r="B23" s="7" t="s">
        <v>63</v>
      </c>
      <c r="C23" s="4"/>
      <c r="D23" s="4"/>
      <c r="E23" s="4"/>
      <c r="F23" s="4"/>
      <c r="G23" s="4"/>
      <c r="H23" s="368">
        <f>SUM(C23:G23)</f>
        <v>0</v>
      </c>
    </row>
    <row r="24" spans="1:8" ht="13.5" customHeight="1">
      <c r="A24" s="2">
        <v>3</v>
      </c>
      <c r="B24" s="232" t="s">
        <v>379</v>
      </c>
      <c r="C24" s="232"/>
      <c r="D24" s="4"/>
      <c r="E24" s="4"/>
      <c r="F24" s="232"/>
      <c r="G24" s="232"/>
      <c r="H24" s="368">
        <f>SUM(C24:G24)</f>
        <v>0</v>
      </c>
    </row>
    <row r="25" spans="1:8" ht="13.5" customHeight="1">
      <c r="A25" s="2">
        <v>4</v>
      </c>
      <c r="B25" s="7" t="s">
        <v>148</v>
      </c>
      <c r="C25" s="8"/>
      <c r="D25" s="8"/>
      <c r="E25" s="8"/>
      <c r="F25" s="8"/>
      <c r="G25" s="8"/>
      <c r="H25" s="9">
        <f>SUM(C25:G25)</f>
        <v>0</v>
      </c>
    </row>
    <row r="26" spans="1:8" ht="18.75" customHeight="1" thickBot="1">
      <c r="A26" s="16" t="s">
        <v>34</v>
      </c>
      <c r="B26" s="17" t="s">
        <v>414</v>
      </c>
      <c r="C26" s="237">
        <f>SUM(C21:C25)</f>
        <v>605948479</v>
      </c>
      <c r="D26" s="237">
        <f>SUM(D21:D25)</f>
        <v>0</v>
      </c>
      <c r="E26" s="237">
        <f>SUM(D26)</f>
        <v>0</v>
      </c>
      <c r="F26" s="237">
        <f>SUM(F21:F25)</f>
        <v>14899860</v>
      </c>
      <c r="G26" s="237">
        <f>SUM(G21:G25)</f>
        <v>136411209.29</v>
      </c>
      <c r="H26" s="238">
        <f>SUM(H21:H25)-1</f>
        <v>757259546.29</v>
      </c>
    </row>
    <row r="27" ht="13.5" customHeight="1" thickTop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7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12.8515625" style="0" customWidth="1"/>
    <col min="2" max="2" width="4.00390625" style="0" customWidth="1"/>
    <col min="3" max="3" width="11.57421875" style="0" customWidth="1"/>
    <col min="4" max="4" width="10.8515625" style="0" customWidth="1"/>
    <col min="5" max="5" width="9.8515625" style="0" customWidth="1"/>
    <col min="6" max="6" width="14.00390625" style="0" customWidth="1"/>
    <col min="7" max="7" width="9.421875" style="0" customWidth="1"/>
    <col min="8" max="8" width="11.57421875" style="0" customWidth="1"/>
    <col min="9" max="9" width="5.57421875" style="0" customWidth="1"/>
    <col min="10" max="10" width="10.421875" style="0" customWidth="1"/>
    <col min="11" max="11" width="11.28125" style="0" customWidth="1"/>
    <col min="12" max="12" width="12.28125" style="0" customWidth="1"/>
  </cols>
  <sheetData>
    <row r="2" ht="12.75">
      <c r="A2" s="144" t="s">
        <v>425</v>
      </c>
    </row>
    <row r="3" spans="1:11" ht="12.75">
      <c r="A3" s="332"/>
      <c r="B3" s="332"/>
      <c r="C3" s="332"/>
      <c r="D3" s="332"/>
      <c r="E3" s="332"/>
      <c r="F3" s="332"/>
      <c r="G3" s="333"/>
      <c r="H3" s="332"/>
      <c r="I3" s="332"/>
      <c r="J3" s="333"/>
      <c r="K3" s="333"/>
    </row>
    <row r="4" spans="1:11" ht="15.75">
      <c r="A4" s="379"/>
      <c r="B4" s="379"/>
      <c r="C4" s="379"/>
      <c r="D4" s="153" t="s">
        <v>200</v>
      </c>
      <c r="E4" s="153"/>
      <c r="F4" s="153"/>
      <c r="G4" s="49"/>
      <c r="H4" s="379"/>
      <c r="I4" s="144">
        <v>2012</v>
      </c>
      <c r="J4" s="260"/>
      <c r="K4" s="260"/>
    </row>
    <row r="5" spans="1:11" ht="12.75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</row>
    <row r="6" spans="1:11" ht="12.75">
      <c r="A6" s="260"/>
      <c r="B6" s="260"/>
      <c r="C6" s="260"/>
      <c r="D6" s="260"/>
      <c r="E6" s="260"/>
      <c r="F6" s="260"/>
      <c r="G6" s="260"/>
      <c r="H6" s="260"/>
      <c r="I6" s="260"/>
      <c r="J6" s="260"/>
      <c r="K6" s="260"/>
    </row>
    <row r="7" spans="1:11" ht="12.75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</row>
    <row r="8" spans="1:11" ht="12.75">
      <c r="A8" s="380" t="s">
        <v>201</v>
      </c>
      <c r="B8" s="381" t="s">
        <v>202</v>
      </c>
      <c r="C8" s="382" t="s">
        <v>203</v>
      </c>
      <c r="D8" s="383"/>
      <c r="E8" s="383"/>
      <c r="F8" s="384"/>
      <c r="G8" s="382" t="s">
        <v>204</v>
      </c>
      <c r="H8" s="383"/>
      <c r="I8" s="383"/>
      <c r="J8" s="384"/>
      <c r="K8" s="385" t="s">
        <v>205</v>
      </c>
    </row>
    <row r="9" spans="1:11" ht="12.75">
      <c r="A9" s="386"/>
      <c r="B9" s="387"/>
      <c r="C9" s="260" t="s">
        <v>206</v>
      </c>
      <c r="D9" s="262" t="s">
        <v>217</v>
      </c>
      <c r="E9" s="262" t="s">
        <v>218</v>
      </c>
      <c r="F9" s="262" t="s">
        <v>131</v>
      </c>
      <c r="G9" s="262" t="s">
        <v>209</v>
      </c>
      <c r="H9" s="262" t="s">
        <v>210</v>
      </c>
      <c r="I9" s="262" t="s">
        <v>211</v>
      </c>
      <c r="J9" s="262" t="s">
        <v>131</v>
      </c>
      <c r="K9" s="262" t="s">
        <v>212</v>
      </c>
    </row>
    <row r="10" spans="1:11" ht="12.75">
      <c r="A10" s="262" t="s">
        <v>20</v>
      </c>
      <c r="B10" s="262">
        <v>211</v>
      </c>
      <c r="C10" s="421">
        <v>302615000</v>
      </c>
      <c r="D10" s="388">
        <v>0</v>
      </c>
      <c r="E10" s="388">
        <v>0</v>
      </c>
      <c r="F10" s="388">
        <f aca="true" t="shared" si="0" ref="F10:F15">C10+D10-E10</f>
        <v>302615000</v>
      </c>
      <c r="G10" s="388">
        <v>0</v>
      </c>
      <c r="H10" s="388"/>
      <c r="I10" s="388"/>
      <c r="J10" s="388">
        <f aca="true" t="shared" si="1" ref="J10:J15">G10+H10-I10</f>
        <v>0</v>
      </c>
      <c r="K10" s="388">
        <f>F10-H10</f>
        <v>302615000</v>
      </c>
    </row>
    <row r="11" spans="1:11" ht="12.75">
      <c r="A11" s="262" t="s">
        <v>5</v>
      </c>
      <c r="B11" s="262">
        <v>212</v>
      </c>
      <c r="C11" s="388">
        <v>505935995</v>
      </c>
      <c r="D11" s="388">
        <v>0</v>
      </c>
      <c r="E11" s="388">
        <v>0</v>
      </c>
      <c r="F11" s="388">
        <f t="shared" si="0"/>
        <v>505935995</v>
      </c>
      <c r="G11" s="388">
        <v>122057606</v>
      </c>
      <c r="H11" s="388">
        <v>12648400</v>
      </c>
      <c r="I11" s="388"/>
      <c r="J11" s="388">
        <f t="shared" si="1"/>
        <v>134706006</v>
      </c>
      <c r="K11" s="388">
        <f aca="true" t="shared" si="2" ref="K11:K16">F11-H11</f>
        <v>493287595</v>
      </c>
    </row>
    <row r="12" spans="1:11" ht="12.75">
      <c r="A12" s="262" t="s">
        <v>213</v>
      </c>
      <c r="B12" s="262">
        <v>213</v>
      </c>
      <c r="C12" s="388">
        <v>39381943</v>
      </c>
      <c r="D12" s="388">
        <v>72501443</v>
      </c>
      <c r="E12" s="388">
        <v>0</v>
      </c>
      <c r="F12" s="388">
        <f t="shared" si="0"/>
        <v>111883386</v>
      </c>
      <c r="G12" s="388">
        <v>38990909</v>
      </c>
      <c r="H12" s="388">
        <v>3938186</v>
      </c>
      <c r="I12" s="388"/>
      <c r="J12" s="388">
        <f t="shared" si="1"/>
        <v>42929095</v>
      </c>
      <c r="K12" s="388">
        <f t="shared" si="2"/>
        <v>107945200</v>
      </c>
    </row>
    <row r="13" spans="1:11" ht="12.75">
      <c r="A13" s="262" t="s">
        <v>214</v>
      </c>
      <c r="B13" s="262">
        <v>215</v>
      </c>
      <c r="C13" s="388">
        <v>168536535</v>
      </c>
      <c r="D13" s="388">
        <v>204622216</v>
      </c>
      <c r="E13" s="388">
        <f>122475725+4971</f>
        <v>122480696</v>
      </c>
      <c r="F13" s="388">
        <f t="shared" si="0"/>
        <v>250678055</v>
      </c>
      <c r="G13" s="388">
        <v>51525142</v>
      </c>
      <c r="H13" s="388">
        <v>4606286</v>
      </c>
      <c r="I13" s="388"/>
      <c r="J13" s="388">
        <f t="shared" si="1"/>
        <v>56131428</v>
      </c>
      <c r="K13" s="388">
        <f t="shared" si="2"/>
        <v>246071769</v>
      </c>
    </row>
    <row r="14" spans="1:11" ht="12.75">
      <c r="A14" s="262" t="s">
        <v>215</v>
      </c>
      <c r="B14" s="262">
        <v>218</v>
      </c>
      <c r="C14" s="388">
        <v>14098684</v>
      </c>
      <c r="D14" s="388">
        <v>2061208.57</v>
      </c>
      <c r="E14" s="388"/>
      <c r="F14" s="388">
        <f t="shared" si="0"/>
        <v>16159892.57</v>
      </c>
      <c r="G14" s="388">
        <v>15683508</v>
      </c>
      <c r="H14" s="388">
        <v>1711510</v>
      </c>
      <c r="I14" s="388"/>
      <c r="J14" s="388">
        <f t="shared" si="1"/>
        <v>17395018</v>
      </c>
      <c r="K14" s="388">
        <f t="shared" si="2"/>
        <v>14448382.57</v>
      </c>
    </row>
    <row r="15" spans="1:11" ht="12.75">
      <c r="A15" s="262" t="s">
        <v>216</v>
      </c>
      <c r="B15" s="262">
        <v>232</v>
      </c>
      <c r="C15" s="388">
        <v>1474463</v>
      </c>
      <c r="D15" s="388">
        <v>0</v>
      </c>
      <c r="E15" s="388">
        <v>0</v>
      </c>
      <c r="F15" s="262">
        <f t="shared" si="0"/>
        <v>1474463</v>
      </c>
      <c r="G15" s="388">
        <v>0</v>
      </c>
      <c r="H15" s="388">
        <v>0</v>
      </c>
      <c r="I15" s="388">
        <v>0</v>
      </c>
      <c r="J15" s="388">
        <f t="shared" si="1"/>
        <v>0</v>
      </c>
      <c r="K15" s="388">
        <f t="shared" si="2"/>
        <v>1474463</v>
      </c>
    </row>
    <row r="16" spans="1:11" ht="12.75">
      <c r="A16" s="262" t="s">
        <v>222</v>
      </c>
      <c r="B16" s="262">
        <v>217</v>
      </c>
      <c r="C16" s="388">
        <v>36675086</v>
      </c>
      <c r="D16" s="388">
        <v>68538112</v>
      </c>
      <c r="E16" s="388">
        <v>2527160</v>
      </c>
      <c r="F16" s="389">
        <f>C16+D16-E16</f>
        <v>102686038</v>
      </c>
      <c r="G16" s="388">
        <v>0</v>
      </c>
      <c r="H16" s="388">
        <v>28037772</v>
      </c>
      <c r="I16" s="388">
        <v>0</v>
      </c>
      <c r="J16" s="388">
        <f>G16+H16-I16</f>
        <v>28037772</v>
      </c>
      <c r="K16" s="388">
        <f t="shared" si="2"/>
        <v>74648266</v>
      </c>
    </row>
    <row r="17" spans="1:11" ht="12.75">
      <c r="A17" s="390" t="s">
        <v>131</v>
      </c>
      <c r="B17" s="390"/>
      <c r="C17" s="391">
        <f>SUM(C10:C16)</f>
        <v>1068717706</v>
      </c>
      <c r="D17" s="391">
        <f>SUM(D10:D16)</f>
        <v>347722979.57</v>
      </c>
      <c r="E17" s="391">
        <f>SUM(E10:E16)</f>
        <v>125007856</v>
      </c>
      <c r="F17" s="391">
        <f>SUM(F10:F16)</f>
        <v>1291432829.57</v>
      </c>
      <c r="G17" s="391">
        <f>SUM(G10:G16)</f>
        <v>228257165</v>
      </c>
      <c r="H17" s="391">
        <f>SUM(H11:H16)</f>
        <v>50942154</v>
      </c>
      <c r="I17" s="391">
        <f>SUM(I10:I16)</f>
        <v>0</v>
      </c>
      <c r="J17" s="391">
        <f>G17+H17-I17</f>
        <v>279199319</v>
      </c>
      <c r="K17" s="391">
        <f>SUM(K10:K16)-1</f>
        <v>1240490674.57</v>
      </c>
    </row>
    <row r="18" spans="1:11" ht="12.75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</row>
    <row r="20" ht="12.75">
      <c r="L20" s="273"/>
    </row>
    <row r="21" ht="12.75">
      <c r="L21" s="273"/>
    </row>
    <row r="22" ht="12.75">
      <c r="L22" s="273"/>
    </row>
    <row r="23" ht="12.75">
      <c r="L23" s="273"/>
    </row>
    <row r="24" ht="12.75">
      <c r="L24" s="273"/>
    </row>
    <row r="25" ht="12.75">
      <c r="L25" s="273"/>
    </row>
    <row r="26" ht="12.75">
      <c r="L26" s="273"/>
    </row>
    <row r="27" ht="12.75">
      <c r="L27" s="273"/>
    </row>
    <row r="28" ht="12.75">
      <c r="L28" s="273"/>
    </row>
    <row r="29" ht="12.75">
      <c r="L29" s="273"/>
    </row>
    <row r="30" ht="12.75">
      <c r="L30" s="273"/>
    </row>
    <row r="31" ht="12.75">
      <c r="L31" s="273"/>
    </row>
    <row r="32" ht="12.75">
      <c r="L32" s="273"/>
    </row>
    <row r="33" ht="12.75">
      <c r="L33" s="273"/>
    </row>
    <row r="34" ht="12.75">
      <c r="L34" s="273"/>
    </row>
    <row r="35" spans="1:12" ht="12.75">
      <c r="A35" s="273"/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</row>
    <row r="36" spans="1:12" ht="12.75">
      <c r="A36" s="273"/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</row>
    <row r="37" spans="1:12" ht="12.75">
      <c r="A37" s="273"/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</row>
  </sheetData>
  <sheetProtection/>
  <printOptions/>
  <pageMargins left="0.36" right="0.4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D68" sqref="D68"/>
    </sheetView>
  </sheetViews>
  <sheetFormatPr defaultColWidth="9.140625" defaultRowHeight="12.75"/>
  <cols>
    <col min="1" max="1" width="7.00390625" style="0" customWidth="1"/>
    <col min="2" max="2" width="17.421875" style="0" customWidth="1"/>
    <col min="3" max="3" width="7.8515625" style="0" customWidth="1"/>
    <col min="4" max="4" width="13.28125" style="0" customWidth="1"/>
    <col min="5" max="5" width="14.140625" style="0" customWidth="1"/>
    <col min="6" max="6" width="12.140625" style="0" customWidth="1"/>
    <col min="7" max="7" width="13.8515625" style="0" customWidth="1"/>
  </cols>
  <sheetData>
    <row r="1" ht="15">
      <c r="B1" s="255" t="s">
        <v>380</v>
      </c>
    </row>
    <row r="2" ht="12.75">
      <c r="B2" s="256" t="s">
        <v>381</v>
      </c>
    </row>
    <row r="3" ht="12.75">
      <c r="B3" s="256"/>
    </row>
    <row r="4" spans="2:7" ht="15.75">
      <c r="B4" s="493" t="s">
        <v>416</v>
      </c>
      <c r="C4" s="493"/>
      <c r="D4" s="493"/>
      <c r="E4" s="493"/>
      <c r="F4" s="493"/>
      <c r="G4" s="493"/>
    </row>
    <row r="6" spans="1:7" ht="12.75">
      <c r="A6" s="498" t="s">
        <v>2</v>
      </c>
      <c r="B6" s="500" t="s">
        <v>201</v>
      </c>
      <c r="C6" s="498" t="s">
        <v>223</v>
      </c>
      <c r="D6" s="257" t="s">
        <v>224</v>
      </c>
      <c r="E6" s="498" t="s">
        <v>207</v>
      </c>
      <c r="F6" s="498" t="s">
        <v>208</v>
      </c>
      <c r="G6" s="257" t="s">
        <v>224</v>
      </c>
    </row>
    <row r="7" spans="1:7" ht="12.75">
      <c r="A7" s="499"/>
      <c r="B7" s="501"/>
      <c r="C7" s="499"/>
      <c r="D7" s="258">
        <v>40909</v>
      </c>
      <c r="E7" s="499"/>
      <c r="F7" s="499"/>
      <c r="G7" s="258">
        <v>41274</v>
      </c>
    </row>
    <row r="8" spans="1:7" ht="12.75">
      <c r="A8" s="259">
        <v>1</v>
      </c>
      <c r="B8" s="260" t="s">
        <v>20</v>
      </c>
      <c r="C8" s="259"/>
      <c r="D8" s="261">
        <v>302615000</v>
      </c>
      <c r="E8" s="261">
        <v>0</v>
      </c>
      <c r="F8" s="261">
        <v>0</v>
      </c>
      <c r="G8" s="261">
        <f>D8+E8-F8</f>
        <v>302615000</v>
      </c>
    </row>
    <row r="9" spans="1:7" ht="12.75">
      <c r="A9" s="259">
        <v>2</v>
      </c>
      <c r="B9" s="260" t="s">
        <v>225</v>
      </c>
      <c r="C9" s="259"/>
      <c r="D9" s="261">
        <v>505935995</v>
      </c>
      <c r="E9" s="261">
        <v>0</v>
      </c>
      <c r="F9" s="261">
        <v>0</v>
      </c>
      <c r="G9" s="261">
        <f aca="true" t="shared" si="0" ref="G9:G14">D9+E9-F9</f>
        <v>505935995</v>
      </c>
    </row>
    <row r="10" spans="1:7" ht="12.75">
      <c r="A10" s="259">
        <v>3</v>
      </c>
      <c r="B10" s="262" t="s">
        <v>226</v>
      </c>
      <c r="C10" s="259"/>
      <c r="D10" s="261">
        <v>39381943</v>
      </c>
      <c r="E10" s="261">
        <v>72501443</v>
      </c>
      <c r="F10" s="261">
        <v>0</v>
      </c>
      <c r="G10" s="261">
        <f t="shared" si="0"/>
        <v>111883386</v>
      </c>
    </row>
    <row r="11" spans="1:7" ht="12.75">
      <c r="A11" s="259">
        <v>4</v>
      </c>
      <c r="B11" s="262" t="s">
        <v>227</v>
      </c>
      <c r="C11" s="259"/>
      <c r="D11" s="261">
        <v>168536535</v>
      </c>
      <c r="E11" s="261">
        <v>204622216</v>
      </c>
      <c r="F11" s="261">
        <v>122480696</v>
      </c>
      <c r="G11" s="261">
        <f t="shared" si="0"/>
        <v>250678055</v>
      </c>
    </row>
    <row r="12" spans="1:7" ht="12.75">
      <c r="A12" s="259">
        <v>5</v>
      </c>
      <c r="B12" s="262" t="s">
        <v>382</v>
      </c>
      <c r="C12" s="259"/>
      <c r="D12" s="261">
        <v>14098684</v>
      </c>
      <c r="E12" s="261">
        <v>2061209</v>
      </c>
      <c r="F12" s="261">
        <v>0</v>
      </c>
      <c r="G12" s="261">
        <f t="shared" si="0"/>
        <v>16159893</v>
      </c>
    </row>
    <row r="13" spans="1:7" ht="12.75">
      <c r="A13" s="259">
        <v>1</v>
      </c>
      <c r="B13" s="262" t="s">
        <v>383</v>
      </c>
      <c r="C13" s="259"/>
      <c r="D13" s="261">
        <v>1474463</v>
      </c>
      <c r="E13" s="261">
        <v>0</v>
      </c>
      <c r="F13" s="261">
        <v>0</v>
      </c>
      <c r="G13" s="261">
        <f t="shared" si="0"/>
        <v>1474463</v>
      </c>
    </row>
    <row r="14" spans="1:7" ht="12.75">
      <c r="A14" s="259">
        <v>2</v>
      </c>
      <c r="B14" s="262" t="s">
        <v>222</v>
      </c>
      <c r="C14" s="259"/>
      <c r="D14" s="261">
        <v>36675086</v>
      </c>
      <c r="E14" s="261">
        <v>68538112</v>
      </c>
      <c r="F14" s="261">
        <v>2527160</v>
      </c>
      <c r="G14" s="261">
        <f t="shared" si="0"/>
        <v>102686038</v>
      </c>
    </row>
    <row r="15" spans="1:7" ht="12.75">
      <c r="A15" s="259">
        <v>3</v>
      </c>
      <c r="B15" s="231"/>
      <c r="C15" s="259"/>
      <c r="D15" s="261"/>
      <c r="E15" s="261"/>
      <c r="F15" s="261"/>
      <c r="G15" s="261">
        <f>D15+E15-F15</f>
        <v>0</v>
      </c>
    </row>
    <row r="16" spans="1:7" ht="13.5" thickBot="1">
      <c r="A16" s="263">
        <v>4</v>
      </c>
      <c r="B16" s="264"/>
      <c r="C16" s="263"/>
      <c r="D16" s="265"/>
      <c r="E16" s="265"/>
      <c r="F16" s="265"/>
      <c r="G16" s="265">
        <f>D16+E16-F16</f>
        <v>0</v>
      </c>
    </row>
    <row r="17" spans="1:7" ht="13.5" thickBot="1">
      <c r="A17" s="266"/>
      <c r="B17" s="267" t="s">
        <v>228</v>
      </c>
      <c r="C17" s="269"/>
      <c r="D17" s="270">
        <f>SUM(D8:D16)</f>
        <v>1068717706</v>
      </c>
      <c r="E17" s="270">
        <f>SUM(E8:E16)</f>
        <v>347722980</v>
      </c>
      <c r="F17" s="270">
        <f>SUM(F8:F16)</f>
        <v>125007856</v>
      </c>
      <c r="G17" s="271">
        <f>SUM(G8:G16)</f>
        <v>1291432830</v>
      </c>
    </row>
    <row r="20" spans="2:7" ht="15.75">
      <c r="B20" s="493" t="s">
        <v>417</v>
      </c>
      <c r="C20" s="493"/>
      <c r="D20" s="493"/>
      <c r="E20" s="493"/>
      <c r="F20" s="493"/>
      <c r="G20" s="493"/>
    </row>
    <row r="22" spans="1:7" ht="12.75">
      <c r="A22" s="498" t="s">
        <v>2</v>
      </c>
      <c r="B22" s="500" t="s">
        <v>201</v>
      </c>
      <c r="C22" s="498" t="s">
        <v>223</v>
      </c>
      <c r="D22" s="257" t="s">
        <v>224</v>
      </c>
      <c r="E22" s="498" t="s">
        <v>207</v>
      </c>
      <c r="F22" s="498" t="s">
        <v>208</v>
      </c>
      <c r="G22" s="257" t="s">
        <v>224</v>
      </c>
    </row>
    <row r="23" spans="1:7" ht="12.75">
      <c r="A23" s="499"/>
      <c r="B23" s="501"/>
      <c r="C23" s="499"/>
      <c r="D23" s="258">
        <v>40909</v>
      </c>
      <c r="E23" s="499"/>
      <c r="F23" s="499"/>
      <c r="G23" s="258">
        <v>41274</v>
      </c>
    </row>
    <row r="24" spans="1:7" ht="12.75">
      <c r="A24" s="259">
        <v>1</v>
      </c>
      <c r="B24" s="260" t="s">
        <v>20</v>
      </c>
      <c r="C24" s="259"/>
      <c r="D24" s="261">
        <v>0</v>
      </c>
      <c r="E24" s="261">
        <v>0</v>
      </c>
      <c r="F24" s="261">
        <v>0</v>
      </c>
      <c r="G24" s="261">
        <f>D24+E24-F24</f>
        <v>0</v>
      </c>
    </row>
    <row r="25" spans="1:7" ht="12.75">
      <c r="A25" s="259">
        <v>2</v>
      </c>
      <c r="B25" s="260" t="s">
        <v>225</v>
      </c>
      <c r="C25" s="259"/>
      <c r="D25" s="261">
        <v>122057606</v>
      </c>
      <c r="E25" s="261">
        <v>12648400</v>
      </c>
      <c r="F25" s="261">
        <v>0</v>
      </c>
      <c r="G25" s="261">
        <f>D25+E25-F25</f>
        <v>134706006</v>
      </c>
    </row>
    <row r="26" spans="1:7" ht="12.75">
      <c r="A26" s="259">
        <v>3</v>
      </c>
      <c r="B26" s="262" t="s">
        <v>229</v>
      </c>
      <c r="C26" s="259"/>
      <c r="D26" s="261">
        <v>38990909</v>
      </c>
      <c r="E26" s="261">
        <v>3938186</v>
      </c>
      <c r="F26" s="261">
        <v>0</v>
      </c>
      <c r="G26" s="261">
        <f>D26+E26-F26</f>
        <v>42929095</v>
      </c>
    </row>
    <row r="27" spans="1:7" ht="12.75">
      <c r="A27" s="259">
        <v>4</v>
      </c>
      <c r="B27" s="262" t="s">
        <v>227</v>
      </c>
      <c r="C27" s="259"/>
      <c r="D27" s="261">
        <v>51525142</v>
      </c>
      <c r="E27" s="261">
        <v>4606286</v>
      </c>
      <c r="F27" s="261">
        <v>0</v>
      </c>
      <c r="G27" s="261">
        <f>D27+E27-F27</f>
        <v>56131428</v>
      </c>
    </row>
    <row r="28" spans="1:7" ht="12.75">
      <c r="A28" s="259">
        <v>5</v>
      </c>
      <c r="B28" s="262" t="s">
        <v>382</v>
      </c>
      <c r="C28" s="259"/>
      <c r="D28" s="261">
        <v>15683508</v>
      </c>
      <c r="E28" s="261">
        <v>1711510</v>
      </c>
      <c r="F28" s="261">
        <v>0</v>
      </c>
      <c r="G28" s="261">
        <f>D28+E28-F28</f>
        <v>17395018</v>
      </c>
    </row>
    <row r="29" spans="1:7" ht="12.75">
      <c r="A29" s="259">
        <v>1</v>
      </c>
      <c r="B29" s="262" t="s">
        <v>383</v>
      </c>
      <c r="C29" s="259"/>
      <c r="D29" s="261"/>
      <c r="E29" s="261"/>
      <c r="F29" s="261"/>
      <c r="G29" s="261"/>
    </row>
    <row r="30" spans="1:7" ht="12.75">
      <c r="A30" s="259">
        <v>2</v>
      </c>
      <c r="B30" s="262" t="s">
        <v>222</v>
      </c>
      <c r="C30" s="259"/>
      <c r="D30" s="261"/>
      <c r="E30" s="261">
        <v>28037772</v>
      </c>
      <c r="F30" s="261"/>
      <c r="G30" s="261">
        <f>D30+E30-F30</f>
        <v>28037772</v>
      </c>
    </row>
    <row r="31" spans="1:7" ht="12.75">
      <c r="A31" s="259">
        <v>3</v>
      </c>
      <c r="B31" s="231"/>
      <c r="C31" s="259"/>
      <c r="D31" s="261"/>
      <c r="E31" s="261"/>
      <c r="F31" s="261"/>
      <c r="G31" s="261">
        <f>D31+E31-F31</f>
        <v>0</v>
      </c>
    </row>
    <row r="32" spans="1:7" ht="13.5" thickBot="1">
      <c r="A32" s="263">
        <v>4</v>
      </c>
      <c r="B32" s="264"/>
      <c r="C32" s="263"/>
      <c r="D32" s="265"/>
      <c r="E32" s="265"/>
      <c r="F32" s="265"/>
      <c r="G32" s="265">
        <f>D32+E32-F32</f>
        <v>0</v>
      </c>
    </row>
    <row r="33" spans="1:7" ht="13.5" thickBot="1">
      <c r="A33" s="266"/>
      <c r="B33" s="267" t="s">
        <v>228</v>
      </c>
      <c r="C33" s="269"/>
      <c r="D33" s="270">
        <f>SUM(D24:D32)</f>
        <v>228257165</v>
      </c>
      <c r="E33" s="270">
        <f>SUM(E24:E32)</f>
        <v>50942154</v>
      </c>
      <c r="F33" s="270">
        <f>SUM(F24:F32)</f>
        <v>0</v>
      </c>
      <c r="G33" s="271">
        <f>SUM(G24:G32)</f>
        <v>279199319</v>
      </c>
    </row>
    <row r="34" ht="12.75">
      <c r="G34" s="272"/>
    </row>
    <row r="36" spans="2:7" ht="15.75">
      <c r="B36" s="493" t="s">
        <v>418</v>
      </c>
      <c r="C36" s="493"/>
      <c r="D36" s="493"/>
      <c r="E36" s="493"/>
      <c r="F36" s="493"/>
      <c r="G36" s="493"/>
    </row>
    <row r="38" spans="1:7" ht="12.75">
      <c r="A38" s="498" t="s">
        <v>2</v>
      </c>
      <c r="B38" s="500" t="s">
        <v>201</v>
      </c>
      <c r="C38" s="498" t="s">
        <v>223</v>
      </c>
      <c r="D38" s="257" t="s">
        <v>224</v>
      </c>
      <c r="E38" s="498" t="s">
        <v>207</v>
      </c>
      <c r="F38" s="498" t="s">
        <v>208</v>
      </c>
      <c r="G38" s="257" t="s">
        <v>224</v>
      </c>
    </row>
    <row r="39" spans="1:7" ht="12.75">
      <c r="A39" s="499"/>
      <c r="B39" s="501"/>
      <c r="C39" s="499"/>
      <c r="D39" s="258">
        <v>40544</v>
      </c>
      <c r="E39" s="499"/>
      <c r="F39" s="499"/>
      <c r="G39" s="258">
        <v>40908</v>
      </c>
    </row>
    <row r="40" spans="1:7" ht="12.75">
      <c r="A40" s="259">
        <v>1</v>
      </c>
      <c r="B40" s="260" t="s">
        <v>20</v>
      </c>
      <c r="C40" s="259">
        <v>1</v>
      </c>
      <c r="D40" s="261">
        <v>302615000</v>
      </c>
      <c r="E40" s="261">
        <v>0</v>
      </c>
      <c r="F40" s="261">
        <f aca="true" t="shared" si="1" ref="F40:F46">F8+E24</f>
        <v>0</v>
      </c>
      <c r="G40" s="261">
        <f aca="true" t="shared" si="2" ref="G40:G46">C40*D40+E40-F40</f>
        <v>302615000</v>
      </c>
    </row>
    <row r="41" spans="1:7" ht="12.75">
      <c r="A41" s="259">
        <v>2</v>
      </c>
      <c r="B41" s="262" t="s">
        <v>225</v>
      </c>
      <c r="C41" s="259">
        <v>1</v>
      </c>
      <c r="D41" s="261">
        <v>505935995</v>
      </c>
      <c r="E41" s="261">
        <v>0</v>
      </c>
      <c r="F41" s="261">
        <f t="shared" si="1"/>
        <v>12648400</v>
      </c>
      <c r="G41" s="261">
        <f t="shared" si="2"/>
        <v>493287595</v>
      </c>
    </row>
    <row r="42" spans="1:7" ht="12.75">
      <c r="A42" s="259">
        <v>3</v>
      </c>
      <c r="B42" s="262" t="s">
        <v>229</v>
      </c>
      <c r="C42" s="259">
        <v>1</v>
      </c>
      <c r="D42" s="261">
        <v>39381943</v>
      </c>
      <c r="E42" s="261">
        <v>72501443</v>
      </c>
      <c r="F42" s="261">
        <f t="shared" si="1"/>
        <v>3938186</v>
      </c>
      <c r="G42" s="261">
        <f t="shared" si="2"/>
        <v>107945200</v>
      </c>
    </row>
    <row r="43" spans="1:7" ht="12.75">
      <c r="A43" s="259">
        <v>4</v>
      </c>
      <c r="B43" s="262" t="s">
        <v>227</v>
      </c>
      <c r="C43" s="259">
        <v>1</v>
      </c>
      <c r="D43" s="261">
        <v>168536535</v>
      </c>
      <c r="E43" s="261">
        <v>204622216</v>
      </c>
      <c r="F43" s="261">
        <f t="shared" si="1"/>
        <v>127086982</v>
      </c>
      <c r="G43" s="261">
        <f t="shared" si="2"/>
        <v>246071769</v>
      </c>
    </row>
    <row r="44" spans="1:7" ht="12.75">
      <c r="A44" s="259">
        <v>5</v>
      </c>
      <c r="B44" s="262" t="s">
        <v>382</v>
      </c>
      <c r="C44" s="259">
        <v>1</v>
      </c>
      <c r="D44" s="261">
        <v>14098684</v>
      </c>
      <c r="E44" s="261">
        <v>2061209</v>
      </c>
      <c r="F44" s="261">
        <f t="shared" si="1"/>
        <v>1711510</v>
      </c>
      <c r="G44" s="261">
        <f t="shared" si="2"/>
        <v>14448383</v>
      </c>
    </row>
    <row r="45" spans="1:7" ht="12.75">
      <c r="A45" s="259">
        <v>1</v>
      </c>
      <c r="B45" s="262" t="s">
        <v>383</v>
      </c>
      <c r="C45" s="259">
        <v>1</v>
      </c>
      <c r="D45" s="261">
        <v>1474463</v>
      </c>
      <c r="E45" s="261">
        <v>0</v>
      </c>
      <c r="F45" s="261">
        <f t="shared" si="1"/>
        <v>0</v>
      </c>
      <c r="G45" s="261">
        <f t="shared" si="2"/>
        <v>1474463</v>
      </c>
    </row>
    <row r="46" spans="1:7" ht="12.75">
      <c r="A46" s="259">
        <v>2</v>
      </c>
      <c r="B46" s="262" t="s">
        <v>222</v>
      </c>
      <c r="C46" s="259">
        <v>1</v>
      </c>
      <c r="D46" s="261">
        <v>36675086</v>
      </c>
      <c r="E46" s="261">
        <v>68538112</v>
      </c>
      <c r="F46" s="261">
        <f t="shared" si="1"/>
        <v>30564932</v>
      </c>
      <c r="G46" s="261">
        <f t="shared" si="2"/>
        <v>74648266</v>
      </c>
    </row>
    <row r="47" spans="1:7" ht="12.75">
      <c r="A47" s="259">
        <v>3</v>
      </c>
      <c r="B47" s="231"/>
      <c r="C47" s="259"/>
      <c r="D47" s="261"/>
      <c r="E47" s="261"/>
      <c r="F47" s="261"/>
      <c r="G47" s="261">
        <f>D47+E47-F47</f>
        <v>0</v>
      </c>
    </row>
    <row r="48" spans="1:7" ht="13.5" thickBot="1">
      <c r="A48" s="263">
        <v>4</v>
      </c>
      <c r="B48" s="264"/>
      <c r="C48" s="263"/>
      <c r="D48" s="265"/>
      <c r="E48" s="265"/>
      <c r="F48" s="265"/>
      <c r="G48" s="265">
        <f>D48+E48-F48</f>
        <v>0</v>
      </c>
    </row>
    <row r="49" spans="1:7" ht="13.5" thickBot="1">
      <c r="A49" s="266"/>
      <c r="B49" s="267" t="s">
        <v>228</v>
      </c>
      <c r="C49" s="269"/>
      <c r="D49" s="270">
        <f>SUM(D40:D48)</f>
        <v>1068717706</v>
      </c>
      <c r="E49" s="270">
        <f>SUM(E40:E48)</f>
        <v>347722980</v>
      </c>
      <c r="F49" s="270">
        <f>SUM(F40:F48)</f>
        <v>175950010</v>
      </c>
      <c r="G49" s="271">
        <f>SUM(G40:G48)</f>
        <v>1240490676</v>
      </c>
    </row>
    <row r="50" spans="1:7" ht="12.75">
      <c r="A50" s="273"/>
      <c r="B50" s="273"/>
      <c r="C50" s="273"/>
      <c r="D50" s="273"/>
      <c r="E50" s="273"/>
      <c r="F50" s="274"/>
      <c r="G50" s="275"/>
    </row>
    <row r="51" spans="4:7" ht="12.75">
      <c r="D51" s="172"/>
      <c r="G51" s="172"/>
    </row>
    <row r="52" spans="4:7" ht="12.75">
      <c r="D52" s="172"/>
      <c r="G52" s="172"/>
    </row>
    <row r="53" spans="5:7" ht="15.75">
      <c r="E53" s="496" t="s">
        <v>230</v>
      </c>
      <c r="F53" s="496"/>
      <c r="G53" s="496"/>
    </row>
    <row r="54" spans="5:7" ht="12.75">
      <c r="E54" s="497" t="s">
        <v>377</v>
      </c>
      <c r="F54" s="497"/>
      <c r="G54" s="497"/>
    </row>
  </sheetData>
  <sheetProtection/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3:G53"/>
    <mergeCell ref="E54:G54"/>
    <mergeCell ref="B36:G36"/>
    <mergeCell ref="A38:A39"/>
    <mergeCell ref="B38:B39"/>
    <mergeCell ref="C38:C39"/>
    <mergeCell ref="E38:E39"/>
    <mergeCell ref="F38:F39"/>
  </mergeCells>
  <printOptions/>
  <pageMargins left="0.75" right="0.75" top="0.49" bottom="0.74" header="0.2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8">
      <selection activeCell="L15" sqref="L15"/>
    </sheetView>
  </sheetViews>
  <sheetFormatPr defaultColWidth="9.140625" defaultRowHeight="12.75"/>
  <cols>
    <col min="1" max="1" width="5.7109375" style="0" customWidth="1"/>
    <col min="6" max="6" width="7.421875" style="0" customWidth="1"/>
    <col min="8" max="8" width="7.28125" style="0" customWidth="1"/>
    <col min="9" max="9" width="10.140625" style="0" customWidth="1"/>
    <col min="10" max="10" width="12.57421875" style="0" customWidth="1"/>
  </cols>
  <sheetData>
    <row r="2" spans="1:10" ht="12.75">
      <c r="A2" s="276"/>
      <c r="B2" s="256" t="s">
        <v>375</v>
      </c>
      <c r="C2" s="277"/>
      <c r="D2" s="277"/>
      <c r="E2" s="276"/>
      <c r="F2" s="276"/>
      <c r="G2" s="276"/>
      <c r="H2" s="276"/>
      <c r="I2" s="278"/>
      <c r="J2" s="278"/>
    </row>
    <row r="3" spans="1:10" ht="12.75">
      <c r="A3" s="276"/>
      <c r="B3" s="256" t="s">
        <v>376</v>
      </c>
      <c r="C3" s="277"/>
      <c r="D3" s="277"/>
      <c r="E3" s="144" t="s">
        <v>420</v>
      </c>
      <c r="F3" s="144"/>
      <c r="G3" s="276"/>
      <c r="H3" s="276"/>
      <c r="I3" s="278"/>
      <c r="J3" s="278"/>
    </row>
    <row r="4" spans="1:10" ht="12.75">
      <c r="A4" s="276"/>
      <c r="B4" s="144"/>
      <c r="C4" s="276"/>
      <c r="D4" s="276"/>
      <c r="E4" s="276"/>
      <c r="F4" s="276"/>
      <c r="G4" s="276"/>
      <c r="H4" s="276"/>
      <c r="I4" s="279" t="s">
        <v>231</v>
      </c>
      <c r="J4" s="278"/>
    </row>
    <row r="5" spans="1:10" ht="12.75">
      <c r="A5" s="276"/>
      <c r="B5" s="144"/>
      <c r="C5" s="276"/>
      <c r="D5" s="276"/>
      <c r="E5" s="276"/>
      <c r="F5" s="276"/>
      <c r="G5" s="276"/>
      <c r="H5" s="276"/>
      <c r="I5" s="278"/>
      <c r="J5" s="278"/>
    </row>
    <row r="6" spans="1:10" ht="12.75">
      <c r="A6" s="280"/>
      <c r="B6" s="280"/>
      <c r="C6" s="280"/>
      <c r="D6" s="280"/>
      <c r="E6" s="280"/>
      <c r="F6" s="280"/>
      <c r="G6" s="280"/>
      <c r="H6" s="280"/>
      <c r="I6" s="281"/>
      <c r="J6" s="282" t="s">
        <v>232</v>
      </c>
    </row>
    <row r="7" spans="1:10" ht="12.75">
      <c r="A7" s="512" t="s">
        <v>233</v>
      </c>
      <c r="B7" s="513"/>
      <c r="C7" s="513"/>
      <c r="D7" s="513"/>
      <c r="E7" s="513"/>
      <c r="F7" s="513"/>
      <c r="G7" s="513"/>
      <c r="H7" s="513"/>
      <c r="I7" s="513"/>
      <c r="J7" s="514"/>
    </row>
    <row r="8" spans="1:10" ht="33" thickBot="1">
      <c r="A8" s="283"/>
      <c r="B8" s="515" t="s">
        <v>234</v>
      </c>
      <c r="C8" s="515"/>
      <c r="D8" s="515"/>
      <c r="E8" s="515"/>
      <c r="F8" s="516"/>
      <c r="G8" s="268" t="s">
        <v>235</v>
      </c>
      <c r="H8" s="268" t="s">
        <v>236</v>
      </c>
      <c r="I8" s="284" t="s">
        <v>419</v>
      </c>
      <c r="J8" s="284" t="s">
        <v>404</v>
      </c>
    </row>
    <row r="9" spans="1:10" ht="12.75">
      <c r="A9" s="285">
        <v>1</v>
      </c>
      <c r="B9" s="517" t="s">
        <v>237</v>
      </c>
      <c r="C9" s="518"/>
      <c r="D9" s="518"/>
      <c r="E9" s="518"/>
      <c r="F9" s="518"/>
      <c r="G9" s="286">
        <v>70</v>
      </c>
      <c r="H9" s="286">
        <v>11100</v>
      </c>
      <c r="I9" s="287">
        <f>I10+I11+I12</f>
        <v>887896</v>
      </c>
      <c r="J9" s="287">
        <f>J10+J11+J12</f>
        <v>698897</v>
      </c>
    </row>
    <row r="10" spans="1:10" ht="25.5">
      <c r="A10" s="288" t="s">
        <v>238</v>
      </c>
      <c r="B10" s="510" t="s">
        <v>239</v>
      </c>
      <c r="C10" s="510"/>
      <c r="D10" s="510"/>
      <c r="E10" s="510"/>
      <c r="F10" s="511"/>
      <c r="G10" s="289" t="s">
        <v>240</v>
      </c>
      <c r="H10" s="289">
        <v>11101</v>
      </c>
      <c r="I10" s="292">
        <v>887896</v>
      </c>
      <c r="J10" s="292">
        <v>626885</v>
      </c>
    </row>
    <row r="11" spans="1:10" ht="12.75">
      <c r="A11" s="291" t="s">
        <v>241</v>
      </c>
      <c r="B11" s="510" t="s">
        <v>242</v>
      </c>
      <c r="C11" s="510"/>
      <c r="D11" s="510"/>
      <c r="E11" s="510"/>
      <c r="F11" s="511"/>
      <c r="G11" s="289">
        <v>704</v>
      </c>
      <c r="H11" s="289">
        <v>11102</v>
      </c>
      <c r="I11" s="292"/>
      <c r="J11" s="292"/>
    </row>
    <row r="12" spans="1:10" ht="12.75">
      <c r="A12" s="291" t="s">
        <v>243</v>
      </c>
      <c r="B12" s="510" t="s">
        <v>244</v>
      </c>
      <c r="C12" s="510"/>
      <c r="D12" s="510"/>
      <c r="E12" s="510"/>
      <c r="F12" s="511"/>
      <c r="G12" s="293">
        <v>705</v>
      </c>
      <c r="H12" s="289">
        <v>11103</v>
      </c>
      <c r="I12" s="355"/>
      <c r="J12" s="355">
        <v>72012</v>
      </c>
    </row>
    <row r="13" spans="1:10" ht="12.75">
      <c r="A13" s="294">
        <v>2</v>
      </c>
      <c r="B13" s="504" t="s">
        <v>245</v>
      </c>
      <c r="C13" s="504"/>
      <c r="D13" s="504"/>
      <c r="E13" s="504"/>
      <c r="F13" s="502"/>
      <c r="G13" s="252">
        <v>708</v>
      </c>
      <c r="H13" s="295">
        <v>11104</v>
      </c>
      <c r="I13" s="290">
        <f>I14+I15+I16</f>
        <v>2442</v>
      </c>
      <c r="J13" s="290">
        <f>J14+J15+J16</f>
        <v>1942</v>
      </c>
    </row>
    <row r="14" spans="1:10" ht="12.75">
      <c r="A14" s="296" t="s">
        <v>238</v>
      </c>
      <c r="B14" s="510" t="s">
        <v>246</v>
      </c>
      <c r="C14" s="510"/>
      <c r="D14" s="510"/>
      <c r="E14" s="510"/>
      <c r="F14" s="511"/>
      <c r="G14" s="289">
        <v>7081</v>
      </c>
      <c r="H14" s="297">
        <v>111041</v>
      </c>
      <c r="I14" s="292">
        <v>2442</v>
      </c>
      <c r="J14" s="292">
        <v>1942</v>
      </c>
    </row>
    <row r="15" spans="1:10" ht="12.75">
      <c r="A15" s="296" t="s">
        <v>247</v>
      </c>
      <c r="B15" s="510" t="s">
        <v>248</v>
      </c>
      <c r="C15" s="510"/>
      <c r="D15" s="510"/>
      <c r="E15" s="510"/>
      <c r="F15" s="511"/>
      <c r="G15" s="289">
        <v>7082</v>
      </c>
      <c r="H15" s="297">
        <v>111042</v>
      </c>
      <c r="I15" s="292"/>
      <c r="J15" s="292"/>
    </row>
    <row r="16" spans="1:10" ht="12.75">
      <c r="A16" s="296" t="s">
        <v>249</v>
      </c>
      <c r="B16" s="510" t="s">
        <v>250</v>
      </c>
      <c r="C16" s="510"/>
      <c r="D16" s="510"/>
      <c r="E16" s="510"/>
      <c r="F16" s="511"/>
      <c r="G16" s="289">
        <v>7083</v>
      </c>
      <c r="H16" s="297">
        <v>111043</v>
      </c>
      <c r="I16" s="292"/>
      <c r="J16" s="292"/>
    </row>
    <row r="17" spans="1:10" ht="12.75">
      <c r="A17" s="298">
        <v>3</v>
      </c>
      <c r="B17" s="504" t="s">
        <v>251</v>
      </c>
      <c r="C17" s="504"/>
      <c r="D17" s="504"/>
      <c r="E17" s="504"/>
      <c r="F17" s="502"/>
      <c r="G17" s="252">
        <v>71</v>
      </c>
      <c r="H17" s="295">
        <v>11201</v>
      </c>
      <c r="I17" s="290">
        <f>+I19+I18</f>
        <v>-4497</v>
      </c>
      <c r="J17" s="290">
        <f>+J19+J18</f>
        <v>6033</v>
      </c>
    </row>
    <row r="18" spans="1:10" ht="12.75">
      <c r="A18" s="299"/>
      <c r="B18" s="506" t="s">
        <v>252</v>
      </c>
      <c r="C18" s="506"/>
      <c r="D18" s="506"/>
      <c r="E18" s="506"/>
      <c r="F18" s="507"/>
      <c r="G18" s="250"/>
      <c r="H18" s="289">
        <v>112011</v>
      </c>
      <c r="J18">
        <v>6033</v>
      </c>
    </row>
    <row r="19" spans="1:10" ht="12.75">
      <c r="A19" s="299"/>
      <c r="B19" s="506" t="s">
        <v>253</v>
      </c>
      <c r="C19" s="506"/>
      <c r="D19" s="506"/>
      <c r="E19" s="506"/>
      <c r="F19" s="507"/>
      <c r="G19" s="250"/>
      <c r="H19" s="289">
        <v>112012</v>
      </c>
      <c r="I19" s="292">
        <v>-4497</v>
      </c>
      <c r="J19" s="292"/>
    </row>
    <row r="20" spans="1:10" ht="12.75">
      <c r="A20" s="300">
        <v>4</v>
      </c>
      <c r="B20" s="504" t="s">
        <v>254</v>
      </c>
      <c r="C20" s="504"/>
      <c r="D20" s="504"/>
      <c r="E20" s="504"/>
      <c r="F20" s="502"/>
      <c r="G20" s="301">
        <v>72</v>
      </c>
      <c r="H20" s="302">
        <v>11300</v>
      </c>
      <c r="I20" s="292"/>
      <c r="J20" s="292"/>
    </row>
    <row r="21" spans="1:10" ht="12.75">
      <c r="A21" s="291"/>
      <c r="B21" s="508" t="s">
        <v>255</v>
      </c>
      <c r="C21" s="509"/>
      <c r="D21" s="509"/>
      <c r="E21" s="509"/>
      <c r="F21" s="509"/>
      <c r="G21" s="230"/>
      <c r="H21" s="303">
        <v>11301</v>
      </c>
      <c r="I21" s="292"/>
      <c r="J21" s="292"/>
    </row>
    <row r="22" spans="1:10" ht="12.75">
      <c r="A22" s="304">
        <v>5</v>
      </c>
      <c r="B22" s="502" t="s">
        <v>256</v>
      </c>
      <c r="C22" s="503"/>
      <c r="D22" s="503"/>
      <c r="E22" s="503"/>
      <c r="F22" s="503"/>
      <c r="G22" s="253">
        <v>73</v>
      </c>
      <c r="H22" s="253">
        <v>11400</v>
      </c>
      <c r="I22" s="292"/>
      <c r="J22" s="292"/>
    </row>
    <row r="23" spans="1:10" ht="12.75">
      <c r="A23" s="305">
        <v>6</v>
      </c>
      <c r="B23" s="502" t="s">
        <v>257</v>
      </c>
      <c r="C23" s="503"/>
      <c r="D23" s="503"/>
      <c r="E23" s="503"/>
      <c r="F23" s="503"/>
      <c r="G23" s="253">
        <v>75</v>
      </c>
      <c r="H23" s="306">
        <v>11500</v>
      </c>
      <c r="I23" s="290">
        <v>83615</v>
      </c>
      <c r="J23" s="290">
        <v>27591</v>
      </c>
    </row>
    <row r="24" spans="1:10" ht="12.75">
      <c r="A24" s="304">
        <v>7</v>
      </c>
      <c r="B24" s="504" t="s">
        <v>258</v>
      </c>
      <c r="C24" s="504"/>
      <c r="D24" s="504"/>
      <c r="E24" s="504"/>
      <c r="F24" s="502"/>
      <c r="G24" s="252">
        <v>77</v>
      </c>
      <c r="H24" s="252">
        <v>11600</v>
      </c>
      <c r="I24" s="290">
        <v>2838</v>
      </c>
      <c r="J24" s="290">
        <v>12274</v>
      </c>
    </row>
    <row r="25" spans="1:10" ht="13.5" thickBot="1">
      <c r="A25" s="307" t="s">
        <v>259</v>
      </c>
      <c r="B25" s="505" t="s">
        <v>260</v>
      </c>
      <c r="C25" s="505"/>
      <c r="D25" s="505"/>
      <c r="E25" s="505"/>
      <c r="F25" s="505"/>
      <c r="G25" s="254"/>
      <c r="H25" s="254">
        <v>11800</v>
      </c>
      <c r="I25" s="308">
        <f>I9+I13+I17+I23+I24</f>
        <v>972294</v>
      </c>
      <c r="J25" s="308">
        <f>J9+J13+J17+J23+J24</f>
        <v>746737</v>
      </c>
    </row>
    <row r="26" spans="1:10" ht="12.75">
      <c r="A26" s="309"/>
      <c r="B26" s="310"/>
      <c r="C26" s="310"/>
      <c r="D26" s="310"/>
      <c r="E26" s="310"/>
      <c r="F26" s="310"/>
      <c r="G26" s="310"/>
      <c r="H26" s="310"/>
      <c r="I26" s="311"/>
      <c r="J26" s="311"/>
    </row>
    <row r="27" spans="1:10" ht="12.75">
      <c r="A27" s="309"/>
      <c r="B27" s="310"/>
      <c r="C27" s="310"/>
      <c r="D27" s="310"/>
      <c r="E27" s="310"/>
      <c r="F27" s="310"/>
      <c r="G27" s="310"/>
      <c r="H27" s="310"/>
      <c r="I27" s="311"/>
      <c r="J27" s="311"/>
    </row>
    <row r="28" spans="1:10" ht="12.75">
      <c r="A28" s="309"/>
      <c r="B28" s="310"/>
      <c r="C28" s="310"/>
      <c r="D28" s="310"/>
      <c r="E28" s="310"/>
      <c r="F28" s="310"/>
      <c r="G28" s="310"/>
      <c r="H28" s="310"/>
      <c r="I28" s="311"/>
      <c r="J28" s="311"/>
    </row>
    <row r="29" spans="1:10" ht="12.75">
      <c r="A29" s="309"/>
      <c r="B29" s="310"/>
      <c r="C29" s="310"/>
      <c r="D29" s="310"/>
      <c r="E29" s="310"/>
      <c r="F29" s="310"/>
      <c r="G29" s="310"/>
      <c r="H29" s="310"/>
      <c r="I29" s="311" t="s">
        <v>230</v>
      </c>
      <c r="J29" s="311"/>
    </row>
    <row r="30" spans="1:10" ht="12.75">
      <c r="A30" s="309"/>
      <c r="B30" s="310"/>
      <c r="C30" s="310"/>
      <c r="D30" s="310"/>
      <c r="E30" s="312"/>
      <c r="F30" s="310"/>
      <c r="G30" s="310"/>
      <c r="H30" s="310"/>
      <c r="I30" s="311" t="s">
        <v>377</v>
      </c>
      <c r="J30" s="311"/>
    </row>
  </sheetData>
  <sheetProtection/>
  <mergeCells count="19">
    <mergeCell ref="A7:J7"/>
    <mergeCell ref="B8:F8"/>
    <mergeCell ref="B9:F9"/>
    <mergeCell ref="B10:F10"/>
    <mergeCell ref="B15:F15"/>
    <mergeCell ref="B16:F16"/>
    <mergeCell ref="B17:F17"/>
    <mergeCell ref="B18:F18"/>
    <mergeCell ref="B11:F11"/>
    <mergeCell ref="B12:F12"/>
    <mergeCell ref="B13:F13"/>
    <mergeCell ref="B14:F14"/>
    <mergeCell ref="B23:F23"/>
    <mergeCell ref="B24:F24"/>
    <mergeCell ref="B25:F25"/>
    <mergeCell ref="B19:F19"/>
    <mergeCell ref="B20:F20"/>
    <mergeCell ref="B21:F21"/>
    <mergeCell ref="B22:F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Jeronim.Bektashi</cp:lastModifiedBy>
  <cp:lastPrinted>2013-03-29T08:55:24Z</cp:lastPrinted>
  <dcterms:created xsi:type="dcterms:W3CDTF">2002-02-16T18:16:52Z</dcterms:created>
  <dcterms:modified xsi:type="dcterms:W3CDTF">2013-05-13T07:58:30Z</dcterms:modified>
  <cp:category/>
  <cp:version/>
  <cp:contentType/>
  <cp:contentStatus/>
</cp:coreProperties>
</file>