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8460" tabRatio="823" activeTab="6"/>
  </bookViews>
  <sheets>
    <sheet name="Kopertina" sheetId="1" r:id="rId1"/>
    <sheet name="Aktivet" sheetId="2" r:id="rId2"/>
    <sheet name="Pasivet" sheetId="3" r:id="rId3"/>
    <sheet name="Rezultati" sheetId="4" r:id="rId4"/>
    <sheet name="Fluksi" sheetId="5" r:id="rId5"/>
    <sheet name="Kapitali" sheetId="6" r:id="rId6"/>
    <sheet name="asetet" sheetId="7" r:id="rId7"/>
    <sheet name="SHP. TE PANJOHURA" sheetId="8" r:id="rId8"/>
  </sheets>
  <definedNames/>
  <calcPr fullCalcOnLoad="1"/>
</workbook>
</file>

<file path=xl/sharedStrings.xml><?xml version="1.0" encoding="utf-8"?>
<sst xmlns="http://schemas.openxmlformats.org/spreadsheetml/2006/main" count="307" uniqueCount="229">
  <si>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</si>
  <si>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</si>
  <si>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</si>
  <si>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</si>
  <si>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</si>
  <si>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</si>
  <si>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</si>
  <si>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</si>
  <si>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</si>
  <si>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</si>
  <si>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</si>
  <si>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</si>
  <si>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</si>
  <si>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</si>
  <si>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</si>
  <si>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</si>
  <si>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</si>
  <si>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</si>
  <si>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</si>
  <si>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</si>
  <si>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</si>
  <si>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</si>
  <si>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</si>
  <si>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</si>
  <si>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</si>
  <si>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</si>
  <si>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</si>
  <si>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</si>
  <si>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</si>
  <si>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</si>
  <si>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</si>
  <si>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</si>
  <si>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</si>
  <si>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Te pagushme ndaj furnitoreve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</si>
  <si>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</si>
  <si>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</si>
  <si>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</si>
  <si>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</si>
  <si>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</si>
  <si>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</si>
  <si>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</si>
  <si>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</si>
  <si>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</si>
  <si>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</si>
  <si>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</si>
  <si>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</si>
  <si>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</si>
  <si>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</si>
  <si>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</si>
  <si>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</si>
  <si>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</si>
  <si>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</si>
  <si>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</si>
  <si>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</si>
  <si>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</si>
  <si>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</si>
  <si>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</si>
  <si>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</si>
  <si>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</si>
  <si>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</si>
  <si>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</si>
  <si>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</si>
  <si>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</si>
  <si>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</si>
  <si>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Te pagushme ndaj punonjesve</t>
  </si>
  <si>
    <t>Pozicioni i rregulluar</t>
  </si>
  <si>
    <t>TOTALI</t>
  </si>
  <si>
    <t>Efekti ndryshimeve ne politikat kontabel</t>
  </si>
  <si>
    <t>Dividentet e paguar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</si>
  <si>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</si>
  <si>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</si>
  <si>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</si>
  <si>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</si>
  <si>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</si>
  <si>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</si>
  <si>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</si>
  <si>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</si>
  <si>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 xml:space="preserve">(  Ne zbarim te Standartit Kombetar te Kontabilitetit Nr.2 dhe </t>
  </si>
  <si>
    <t>Ligjit Nr. 9228 Date 29.04.2004     Per Kontabilitetin dhe Pasqyrat Financiare  )</t>
  </si>
  <si>
    <t>Interesi i paguar</t>
  </si>
  <si>
    <t>Fluksi monetar nga veprimtarite investuese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</si>
  <si>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</si>
  <si>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</si>
  <si>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</si>
  <si>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</si>
  <si>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</si>
  <si>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</si>
  <si>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</si>
  <si>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</si>
  <si>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</si>
  <si>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</si>
  <si>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</si>
  <si>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</si>
  <si>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</si>
  <si>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</si>
  <si>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</si>
  <si>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</si>
  <si>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</si>
  <si>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</si>
  <si>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</si>
  <si>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</si>
  <si>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</si>
  <si>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>Leke</t>
  </si>
  <si>
    <t xml:space="preserve">  Periudha  Kontabel e Pasqyrave Financiare</t>
  </si>
  <si>
    <t>&gt;</t>
  </si>
  <si>
    <t>Kliente</t>
  </si>
  <si>
    <t>Debitore,Kreditore te tjere</t>
  </si>
  <si>
    <t>Tatim mbi fitimin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</si>
  <si>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</si>
  <si>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</si>
  <si>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</si>
  <si>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</si>
  <si>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</si>
  <si>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</si>
  <si>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</si>
  <si>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</si>
  <si>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 xml:space="preserve">Aktive tjera afat gjata materiale </t>
  </si>
  <si>
    <t>Debitore dhe Kreditore te tjere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</si>
  <si>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</si>
  <si>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</si>
  <si>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</si>
  <si>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</si>
  <si>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</si>
  <si>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</si>
  <si>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</si>
  <si>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</si>
  <si>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</si>
  <si>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</si>
  <si>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</si>
  <si>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</si>
  <si>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</si>
  <si>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</si>
  <si>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</si>
  <si>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</si>
  <si>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</si>
  <si>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</si>
  <si>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Fitimi para tatimit</t>
  </si>
  <si>
    <t>Para ardhese</t>
  </si>
  <si>
    <t>A K T I V E T    A F A T S H K U R T R A</t>
  </si>
  <si>
    <t>Derivative dhe aktive te mbajtura per tregtim</t>
  </si>
  <si>
    <t>Aktive te tjera financiare afatshkurtra</t>
  </si>
  <si>
    <t>Aktive biologjike afatshkurtra</t>
  </si>
  <si>
    <t>Aktive afatshkurtra te mbajtura per rishitje</t>
  </si>
  <si>
    <t>Produkte te gatshme</t>
  </si>
  <si>
    <t>Shpenzime te periudhave te ardhshme</t>
  </si>
  <si>
    <t>Huamarrje afat shkuatra</t>
  </si>
  <si>
    <t>Provizionet afatshkurtra</t>
  </si>
  <si>
    <t>Ndrysh.ne invent.prod.gatshme e prodhimit ne proces</t>
  </si>
  <si>
    <t>A</t>
  </si>
  <si>
    <t>B</t>
  </si>
  <si>
    <t>Aksione te thesari te riblera</t>
  </si>
  <si>
    <t>Pasqyra e fluksit monetar - Metoda Indirekte</t>
  </si>
  <si>
    <t>Fluksi i parave nga veprimtaria e shfrytezimit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</si>
  <si>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</si>
  <si>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</si>
  <si>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</si>
  <si>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</si>
  <si>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</si>
  <si>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</si>
  <si>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</si>
  <si>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</si>
  <si>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</si>
  <si>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</si>
  <si>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</si>
  <si>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MM neto nga aktivitetet e shfrytezimit</t>
  </si>
  <si>
    <t>Blerja e njesisese kontrolluar X minus parate e Arketuara</t>
  </si>
  <si>
    <t>MM neto e perdorur ne veprimtarite Financiare</t>
  </si>
  <si>
    <t>Emertimi dhe Forma ligjore</t>
  </si>
  <si>
    <t>Po</t>
  </si>
  <si>
    <t>Jo</t>
  </si>
  <si>
    <t>Ne   Leke</t>
  </si>
  <si>
    <t>Paraardhese</t>
  </si>
  <si>
    <t>TIRANE</t>
  </si>
  <si>
    <t>Tatim mbi fitimin i paguar  (Llogaritur)</t>
  </si>
  <si>
    <t>Pozicioni me 31 dhjetor 2011</t>
  </si>
  <si>
    <t>Pozicioni me 31 dhjetor 2012</t>
  </si>
  <si>
    <t xml:space="preserve">BLUE POINT PETROLEUM </t>
  </si>
  <si>
    <t>K01318005N</t>
  </si>
  <si>
    <t>Rr. Medar Shtylla, Nr. 6/442, Pall.5, Ap.32</t>
  </si>
  <si>
    <t xml:space="preserve">Shitje me pakice te naftes </t>
  </si>
  <si>
    <t>Tvsh</t>
  </si>
  <si>
    <t>Aktive afat gjata materiale ne proces</t>
  </si>
  <si>
    <t>BLUE POINT PETROLEUM SHPK</t>
  </si>
  <si>
    <t>Instalime teknike</t>
  </si>
  <si>
    <t>Mjete transporti</t>
  </si>
  <si>
    <t>Mobilje dhe orendi</t>
  </si>
  <si>
    <t>Pajisje informatike</t>
  </si>
  <si>
    <t>Ne proces</t>
  </si>
  <si>
    <t xml:space="preserve">Total </t>
  </si>
  <si>
    <t xml:space="preserve">Vlera bruto </t>
  </si>
  <si>
    <t>Amortizimi I akumuluar</t>
  </si>
  <si>
    <t xml:space="preserve">Vlera neto </t>
  </si>
  <si>
    <t>Shtesa</t>
  </si>
  <si>
    <t>Transferime</t>
  </si>
  <si>
    <t>Zhvleresime</t>
  </si>
  <si>
    <t xml:space="preserve">Amortizimi I vitit </t>
  </si>
  <si>
    <t>Ne 1 janar 2012</t>
  </si>
  <si>
    <t>Te tjera</t>
  </si>
  <si>
    <t xml:space="preserve">BLUE POINT PETROLEUM SHPK </t>
  </si>
  <si>
    <t xml:space="preserve">SHPENZIME TE PANJOHURA </t>
  </si>
  <si>
    <t>Nr. Llog.</t>
  </si>
  <si>
    <t xml:space="preserve">Pershkrimi </t>
  </si>
  <si>
    <t xml:space="preserve">Vlera </t>
  </si>
  <si>
    <t>Kancelari</t>
  </si>
  <si>
    <t>Qera</t>
  </si>
  <si>
    <t>Te tjera tatime e taksa</t>
  </si>
  <si>
    <t>Vlera kont.aktiveve jashte perdorimit</t>
  </si>
  <si>
    <t>Vlera kont.aktiveve te fshira</t>
  </si>
  <si>
    <t>Shp.sponsorizime</t>
  </si>
  <si>
    <t>Penalitete gjoba demshperblime</t>
  </si>
  <si>
    <t>Humbje te pazbritshme</t>
  </si>
  <si>
    <t>Shp.te tjera rrjedhese</t>
  </si>
  <si>
    <t>Provigjon per zhvl.AQT</t>
  </si>
  <si>
    <t>Provigjon inventari</t>
  </si>
  <si>
    <t xml:space="preserve">Provigjon kliente </t>
  </si>
  <si>
    <t>Provigjon debitore kreditore</t>
  </si>
  <si>
    <t xml:space="preserve">TOTALI </t>
  </si>
  <si>
    <t>Viti   2013</t>
  </si>
  <si>
    <t>01.01.2013</t>
  </si>
  <si>
    <t>31.12.2013</t>
  </si>
  <si>
    <t>20.03.2014</t>
  </si>
  <si>
    <t>PASQYRAT FINANCIARE TE VITIT  2013</t>
  </si>
  <si>
    <t>Pasqyra   e   te   Ardhurave   dhe   Shpenzimeve     2013</t>
  </si>
  <si>
    <t xml:space="preserve">Tatim ne burim dhe te tjera </t>
  </si>
  <si>
    <t>Pasqyra   e   Fluksit   Monetar  -  Metoda  Indirekte   2013</t>
  </si>
  <si>
    <t>Pasqyra  e  Ndryshimeve  ne  Kapital  2013</t>
  </si>
  <si>
    <t>Pozicioni me 31 dhjetor 2013</t>
  </si>
  <si>
    <t>AKTIVET AFATGJATA MATERIALE PER VITIN 2013</t>
  </si>
  <si>
    <t>Ne 1 janar 2013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</si>
</sst>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#,##0.0"/>
    <numFmt numFmtId="187" formatCode="_-* #,##0.0_L_e_k_-;\-* #,##0.0_L_e_k_-;_-* &quot;-&quot;??_L_e_k_-;_-@_-"/>
    <numFmt numFmtId="188" formatCode="_-* #,##0_L_e_k_-;\-* #,##0_L_e_k_-;_-* &quot;-&quot;??_L_e_k_-;_-@_-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2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3" fontId="5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2" xfId="0" applyFont="1" applyBorder="1" applyAlignment="1">
      <alignment horizontal="right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0" xfId="0" applyFont="1" applyAlignment="1">
      <alignment/>
    </xf>
    <xf numFmtId="0" fontId="5" fillId="0" borderId="19" xfId="0" applyFont="1" applyBorder="1" applyAlignment="1">
      <alignment horizontal="right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0" xfId="0" applyFont="1" applyAlignment="1">
      <alignment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4" fillId="0" borderId="11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11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15" fillId="0" borderId="27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4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186" fontId="0" fillId="0" borderId="11" xfId="0" applyNumberFormat="1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3" fontId="0" fillId="0" borderId="12" xfId="0" applyNumberFormat="1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27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16" fillId="0" borderId="22" xfId="0" applyFont="1" applyBorder="1" applyAlignment="1">
      <alignment/>
    </xf>
    <xf numFmtId="3" fontId="17" fillId="0" borderId="0" xfId="0" applyNumberFormat="1" applyFont="1" applyAlignment="1">
      <alignment/>
    </xf>
    <xf numFmtId="0" fontId="14" fillId="0" borderId="24" xfId="0" applyFont="1" applyBorder="1" applyAlignment="1">
      <alignment horizontal="left" vertical="center"/>
    </xf>
    <xf numFmtId="0" fontId="14" fillId="0" borderId="11" xfId="0" applyFont="1" applyBorder="1" applyAlignment="1">
      <alignment horizontal="center" vertical="center"/>
    </xf>
    <xf numFmtId="3" fontId="14" fillId="0" borderId="12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3" fontId="14" fillId="0" borderId="12" xfId="0" applyNumberFormat="1" applyFont="1" applyBorder="1" applyAlignment="1">
      <alignment horizontal="right" vertical="center"/>
    </xf>
    <xf numFmtId="0" fontId="14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14" fillId="33" borderId="29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5" fillId="0" borderId="26" xfId="0" applyFont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0" fontId="14" fillId="0" borderId="33" xfId="0" applyFont="1" applyBorder="1" applyAlignment="1">
      <alignment vertical="center"/>
    </xf>
    <xf numFmtId="3" fontId="14" fillId="0" borderId="34" xfId="0" applyNumberFormat="1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14" fillId="0" borderId="20" xfId="0" applyFont="1" applyBorder="1" applyAlignment="1">
      <alignment vertical="center"/>
    </xf>
    <xf numFmtId="3" fontId="14" fillId="0" borderId="15" xfId="0" applyNumberFormat="1" applyFont="1" applyBorder="1" applyAlignment="1">
      <alignment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vertical="center"/>
    </xf>
    <xf numFmtId="3" fontId="14" fillId="0" borderId="36" xfId="0" applyNumberFormat="1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3" fontId="14" fillId="0" borderId="0" xfId="0" applyNumberFormat="1" applyFont="1" applyAlignment="1">
      <alignment horizontal="center" vertical="center"/>
    </xf>
    <xf numFmtId="3" fontId="14" fillId="0" borderId="0" xfId="0" applyNumberFormat="1" applyFont="1" applyAlignment="1">
      <alignment vertical="center"/>
    </xf>
    <xf numFmtId="3" fontId="14" fillId="33" borderId="40" xfId="0" applyNumberFormat="1" applyFont="1" applyFill="1" applyBorder="1" applyAlignment="1">
      <alignment horizontal="center" vertical="center"/>
    </xf>
    <xf numFmtId="3" fontId="14" fillId="33" borderId="41" xfId="0" applyNumberFormat="1" applyFont="1" applyFill="1" applyBorder="1" applyAlignment="1">
      <alignment horizontal="center" vertical="center"/>
    </xf>
    <xf numFmtId="3" fontId="14" fillId="33" borderId="42" xfId="0" applyNumberFormat="1" applyFont="1" applyFill="1" applyBorder="1" applyAlignment="1">
      <alignment horizontal="center" vertical="center"/>
    </xf>
    <xf numFmtId="3" fontId="14" fillId="33" borderId="43" xfId="0" applyNumberFormat="1" applyFont="1" applyFill="1" applyBorder="1" applyAlignment="1">
      <alignment horizontal="center" vertical="center"/>
    </xf>
    <xf numFmtId="0" fontId="14" fillId="33" borderId="30" xfId="0" applyFont="1" applyFill="1" applyBorder="1" applyAlignment="1">
      <alignment vertical="center"/>
    </xf>
    <xf numFmtId="3" fontId="14" fillId="33" borderId="34" xfId="0" applyNumberFormat="1" applyFont="1" applyFill="1" applyBorder="1" applyAlignment="1">
      <alignment vertical="center"/>
    </xf>
    <xf numFmtId="0" fontId="14" fillId="0" borderId="39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left" vertic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3" fontId="0" fillId="0" borderId="48" xfId="0" applyNumberFormat="1" applyFont="1" applyBorder="1" applyAlignment="1">
      <alignment vertical="center"/>
    </xf>
    <xf numFmtId="0" fontId="14" fillId="33" borderId="49" xfId="0" applyFont="1" applyFill="1" applyBorder="1" applyAlignment="1">
      <alignment vertical="center"/>
    </xf>
    <xf numFmtId="3" fontId="14" fillId="33" borderId="49" xfId="0" applyNumberFormat="1" applyFont="1" applyFill="1" applyBorder="1" applyAlignment="1">
      <alignment vertical="center"/>
    </xf>
    <xf numFmtId="0" fontId="14" fillId="33" borderId="39" xfId="0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vertical="center"/>
    </xf>
    <xf numFmtId="3" fontId="14" fillId="33" borderId="28" xfId="0" applyNumberFormat="1" applyFont="1" applyFill="1" applyBorder="1" applyAlignment="1">
      <alignment vertical="center"/>
    </xf>
    <xf numFmtId="0" fontId="14" fillId="33" borderId="37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vertical="center"/>
    </xf>
    <xf numFmtId="3" fontId="14" fillId="33" borderId="12" xfId="0" applyNumberFormat="1" applyFont="1" applyFill="1" applyBorder="1" applyAlignment="1">
      <alignment vertical="center"/>
    </xf>
    <xf numFmtId="0" fontId="14" fillId="0" borderId="26" xfId="0" applyFont="1" applyBorder="1" applyAlignment="1">
      <alignment horizontal="center" vertical="center"/>
    </xf>
    <xf numFmtId="3" fontId="14" fillId="0" borderId="28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4" fillId="33" borderId="40" xfId="0" applyFont="1" applyFill="1" applyBorder="1" applyAlignment="1">
      <alignment horizontal="center" vertical="center"/>
    </xf>
    <xf numFmtId="3" fontId="14" fillId="33" borderId="40" xfId="0" applyNumberFormat="1" applyFont="1" applyFill="1" applyBorder="1" applyAlignment="1">
      <alignment horizontal="center" vertical="center"/>
    </xf>
    <xf numFmtId="3" fontId="14" fillId="33" borderId="41" xfId="0" applyNumberFormat="1" applyFont="1" applyFill="1" applyBorder="1" applyAlignment="1">
      <alignment horizontal="center" vertical="center"/>
    </xf>
    <xf numFmtId="0" fontId="14" fillId="33" borderId="42" xfId="0" applyFont="1" applyFill="1" applyBorder="1" applyAlignment="1">
      <alignment horizontal="center" vertical="center"/>
    </xf>
    <xf numFmtId="3" fontId="14" fillId="33" borderId="42" xfId="0" applyNumberFormat="1" applyFont="1" applyFill="1" applyBorder="1" applyAlignment="1">
      <alignment horizontal="center" vertical="center"/>
    </xf>
    <xf numFmtId="3" fontId="14" fillId="33" borderId="43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3" fontId="0" fillId="0" borderId="49" xfId="0" applyNumberFormat="1" applyFont="1" applyBorder="1" applyAlignment="1">
      <alignment horizontal="right" vertical="center"/>
    </xf>
    <xf numFmtId="0" fontId="14" fillId="33" borderId="30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3" fontId="14" fillId="33" borderId="34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4" fillId="33" borderId="34" xfId="0" applyFont="1" applyFill="1" applyBorder="1" applyAlignment="1">
      <alignment horizontal="center" vertical="center"/>
    </xf>
    <xf numFmtId="3" fontId="0" fillId="0" borderId="50" xfId="0" applyNumberFormat="1" applyFont="1" applyBorder="1" applyAlignment="1">
      <alignment horizontal="right" vertical="center"/>
    </xf>
    <xf numFmtId="0" fontId="14" fillId="0" borderId="22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4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/>
    </xf>
    <xf numFmtId="3" fontId="0" fillId="0" borderId="15" xfId="0" applyNumberFormat="1" applyFont="1" applyBorder="1" applyAlignment="1">
      <alignment/>
    </xf>
    <xf numFmtId="0" fontId="0" fillId="33" borderId="30" xfId="0" applyFont="1" applyFill="1" applyBorder="1" applyAlignment="1">
      <alignment horizontal="center"/>
    </xf>
    <xf numFmtId="0" fontId="14" fillId="33" borderId="34" xfId="0" applyFont="1" applyFill="1" applyBorder="1" applyAlignment="1">
      <alignment vertical="center"/>
    </xf>
    <xf numFmtId="0" fontId="0" fillId="33" borderId="34" xfId="0" applyFont="1" applyFill="1" applyBorder="1" applyAlignment="1">
      <alignment horizontal="center"/>
    </xf>
    <xf numFmtId="0" fontId="0" fillId="33" borderId="33" xfId="0" applyFont="1" applyFill="1" applyBorder="1" applyAlignment="1">
      <alignment/>
    </xf>
    <xf numFmtId="3" fontId="14" fillId="33" borderId="34" xfId="0" applyNumberFormat="1" applyFont="1" applyFill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4" fontId="5" fillId="0" borderId="22" xfId="0" applyNumberFormat="1" applyFont="1" applyBorder="1" applyAlignment="1">
      <alignment/>
    </xf>
    <xf numFmtId="0" fontId="20" fillId="0" borderId="0" xfId="0" applyFont="1" applyAlignment="1">
      <alignment/>
    </xf>
    <xf numFmtId="188" fontId="20" fillId="0" borderId="0" xfId="42" applyNumberFormat="1" applyFont="1" applyAlignment="1">
      <alignment/>
    </xf>
    <xf numFmtId="0" fontId="0" fillId="0" borderId="0" xfId="0" applyFont="1" applyAlignment="1">
      <alignment/>
    </xf>
    <xf numFmtId="188" fontId="0" fillId="0" borderId="0" xfId="42" applyNumberFormat="1" applyFont="1" applyAlignment="1">
      <alignment/>
    </xf>
    <xf numFmtId="188" fontId="21" fillId="0" borderId="0" xfId="42" applyNumberFormat="1" applyFont="1" applyAlignment="1">
      <alignment/>
    </xf>
    <xf numFmtId="0" fontId="21" fillId="0" borderId="0" xfId="0" applyFont="1" applyAlignment="1">
      <alignment/>
    </xf>
    <xf numFmtId="188" fontId="14" fillId="0" borderId="0" xfId="42" applyNumberFormat="1" applyFont="1" applyAlignment="1">
      <alignment/>
    </xf>
    <xf numFmtId="0" fontId="14" fillId="0" borderId="0" xfId="0" applyFont="1" applyAlignment="1">
      <alignment/>
    </xf>
    <xf numFmtId="0" fontId="21" fillId="34" borderId="51" xfId="0" applyFont="1" applyFill="1" applyBorder="1" applyAlignment="1">
      <alignment horizontal="center"/>
    </xf>
    <xf numFmtId="0" fontId="21" fillId="34" borderId="51" xfId="0" applyFont="1" applyFill="1" applyBorder="1" applyAlignment="1">
      <alignment horizontal="center" vertical="center"/>
    </xf>
    <xf numFmtId="188" fontId="14" fillId="34" borderId="51" xfId="42" applyNumberFormat="1" applyFont="1" applyFill="1" applyBorder="1" applyAlignment="1">
      <alignment/>
    </xf>
    <xf numFmtId="0" fontId="14" fillId="34" borderId="51" xfId="0" applyFont="1" applyFill="1" applyBorder="1" applyAlignment="1">
      <alignment/>
    </xf>
    <xf numFmtId="0" fontId="22" fillId="0" borderId="0" xfId="0" applyFont="1" applyAlignment="1">
      <alignment/>
    </xf>
    <xf numFmtId="0" fontId="21" fillId="34" borderId="51" xfId="0" applyFont="1" applyFill="1" applyBorder="1" applyAlignment="1">
      <alignment horizontal="center" vertical="justify"/>
    </xf>
    <xf numFmtId="188" fontId="14" fillId="0" borderId="0" xfId="42" applyNumberFormat="1" applyFont="1" applyAlignment="1">
      <alignment/>
    </xf>
    <xf numFmtId="188" fontId="0" fillId="0" borderId="0" xfId="42" applyNumberFormat="1" applyFont="1" applyAlignment="1">
      <alignment/>
    </xf>
    <xf numFmtId="0" fontId="0" fillId="0" borderId="12" xfId="0" applyBorder="1" applyAlignment="1">
      <alignment/>
    </xf>
    <xf numFmtId="188" fontId="0" fillId="0" borderId="12" xfId="42" applyNumberFormat="1" applyFont="1" applyBorder="1" applyAlignment="1">
      <alignment/>
    </xf>
    <xf numFmtId="0" fontId="14" fillId="34" borderId="12" xfId="0" applyFont="1" applyFill="1" applyBorder="1" applyAlignment="1">
      <alignment/>
    </xf>
    <xf numFmtId="188" fontId="14" fillId="34" borderId="12" xfId="42" applyNumberFormat="1" applyFont="1" applyFill="1" applyBorder="1" applyAlignment="1">
      <alignment/>
    </xf>
    <xf numFmtId="0" fontId="14" fillId="34" borderId="12" xfId="0" applyFont="1" applyFill="1" applyBorder="1" applyAlignment="1">
      <alignment horizontal="center"/>
    </xf>
    <xf numFmtId="188" fontId="14" fillId="34" borderId="12" xfId="42" applyNumberFormat="1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33" borderId="31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0" fontId="14" fillId="33" borderId="33" xfId="0" applyFont="1" applyFill="1" applyBorder="1" applyAlignment="1">
      <alignment horizontal="center" vertical="center"/>
    </xf>
    <xf numFmtId="0" fontId="14" fillId="33" borderId="52" xfId="0" applyFont="1" applyFill="1" applyBorder="1" applyAlignment="1">
      <alignment horizontal="center" vertical="center"/>
    </xf>
    <xf numFmtId="0" fontId="14" fillId="33" borderId="49" xfId="0" applyFont="1" applyFill="1" applyBorder="1" applyAlignment="1">
      <alignment horizontal="center" vertical="center"/>
    </xf>
    <xf numFmtId="0" fontId="14" fillId="33" borderId="53" xfId="0" applyFont="1" applyFill="1" applyBorder="1" applyAlignment="1">
      <alignment horizontal="center" vertical="center"/>
    </xf>
    <xf numFmtId="0" fontId="14" fillId="33" borderId="54" xfId="0" applyFont="1" applyFill="1" applyBorder="1" applyAlignment="1">
      <alignment horizontal="center" vertical="center"/>
    </xf>
    <xf numFmtId="0" fontId="14" fillId="33" borderId="40" xfId="0" applyFont="1" applyFill="1" applyBorder="1" applyAlignment="1">
      <alignment horizontal="center" vertical="center"/>
    </xf>
    <xf numFmtId="0" fontId="14" fillId="33" borderId="45" xfId="0" applyFont="1" applyFill="1" applyBorder="1" applyAlignment="1">
      <alignment horizontal="center" vertical="center"/>
    </xf>
    <xf numFmtId="0" fontId="14" fillId="33" borderId="55" xfId="0" applyFont="1" applyFill="1" applyBorder="1" applyAlignment="1">
      <alignment horizontal="center" vertical="center"/>
    </xf>
    <xf numFmtId="0" fontId="14" fillId="33" borderId="42" xfId="0" applyFont="1" applyFill="1" applyBorder="1" applyAlignment="1">
      <alignment horizontal="center" vertical="center"/>
    </xf>
    <xf numFmtId="0" fontId="14" fillId="33" borderId="56" xfId="0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33" borderId="53" xfId="0" applyFont="1" applyFill="1" applyBorder="1" applyAlignment="1">
      <alignment horizontal="center" vertical="center"/>
    </xf>
    <xf numFmtId="0" fontId="14" fillId="33" borderId="54" xfId="0" applyFont="1" applyFill="1" applyBorder="1" applyAlignment="1">
      <alignment horizontal="center" vertical="center"/>
    </xf>
    <xf numFmtId="0" fontId="14" fillId="33" borderId="40" xfId="0" applyFont="1" applyFill="1" applyBorder="1" applyAlignment="1">
      <alignment horizontal="center" vertical="center"/>
    </xf>
    <xf numFmtId="0" fontId="14" fillId="33" borderId="45" xfId="0" applyFont="1" applyFill="1" applyBorder="1" applyAlignment="1">
      <alignment horizontal="center" vertical="center"/>
    </xf>
    <xf numFmtId="0" fontId="14" fillId="33" borderId="55" xfId="0" applyFont="1" applyFill="1" applyBorder="1" applyAlignment="1">
      <alignment horizontal="center" vertical="center"/>
    </xf>
    <xf numFmtId="0" fontId="14" fillId="33" borderId="42" xfId="0" applyFont="1" applyFill="1" applyBorder="1" applyAlignment="1">
      <alignment horizontal="center" vertical="center"/>
    </xf>
    <xf numFmtId="0" fontId="14" fillId="33" borderId="56" xfId="0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55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14" fillId="33" borderId="31" xfId="0" applyFont="1" applyFill="1" applyBorder="1" applyAlignment="1">
      <alignment horizontal="left" vertical="center"/>
    </xf>
    <xf numFmtId="0" fontId="14" fillId="33" borderId="32" xfId="0" applyFont="1" applyFill="1" applyBorder="1" applyAlignment="1">
      <alignment horizontal="left" vertical="center"/>
    </xf>
    <xf numFmtId="0" fontId="14" fillId="33" borderId="33" xfId="0" applyFont="1" applyFill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3" fontId="11" fillId="0" borderId="0" xfId="0" applyNumberFormat="1" applyFont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14" fillId="0" borderId="1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right" vertical="center"/>
    </xf>
    <xf numFmtId="3" fontId="0" fillId="0" borderId="28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5"/>
  <sheetViews>
    <sheetView zoomScalePageLayoutView="0" workbookViewId="0" topLeftCell="A40">
      <selection activeCell="E19" sqref="E19"/>
    </sheetView>
  </sheetViews>
  <sheetFormatPr defaultColWidth="9.140625" defaultRowHeight="12.75"/>
  <cols>
    <col min="1" max="1" width="8.421875" style="52" customWidth="1"/>
    <col min="2" max="3" width="9.140625" style="52" customWidth="1"/>
    <col min="4" max="4" width="9.28125" style="52" customWidth="1"/>
    <col min="5" max="5" width="11.421875" style="52" customWidth="1"/>
    <col min="6" max="6" width="12.8515625" style="52" customWidth="1"/>
    <col min="7" max="7" width="5.421875" style="52" customWidth="1"/>
    <col min="8" max="9" width="9.140625" style="52" customWidth="1"/>
    <col min="10" max="10" width="3.140625" style="52" customWidth="1"/>
    <col min="11" max="11" width="9.140625" style="52" customWidth="1"/>
    <col min="12" max="12" width="3.57421875" style="52" customWidth="1"/>
    <col min="13" max="16384" width="9.140625" style="52" customWidth="1"/>
  </cols>
  <sheetData>
    <row r="1" s="16" customFormat="1" ht="6.75" customHeight="1"/>
    <row r="2" spans="2:11" s="16" customFormat="1" ht="12.75">
      <c r="B2" s="17"/>
      <c r="C2" s="18"/>
      <c r="D2" s="18"/>
      <c r="E2" s="18"/>
      <c r="F2" s="18"/>
      <c r="G2" s="18"/>
      <c r="H2" s="18"/>
      <c r="I2" s="18"/>
      <c r="J2" s="18"/>
      <c r="K2" s="19"/>
    </row>
    <row r="3" spans="2:11" s="26" customFormat="1" ht="21" customHeight="1">
      <c r="B3" s="20"/>
      <c r="C3" s="21" t="s">
        <v>167</v>
      </c>
      <c r="D3" s="21"/>
      <c r="E3" s="21"/>
      <c r="F3" s="122" t="s">
        <v>176</v>
      </c>
      <c r="G3" s="23"/>
      <c r="H3" s="24"/>
      <c r="I3" s="22"/>
      <c r="J3" s="21"/>
      <c r="K3" s="25"/>
    </row>
    <row r="4" spans="2:11" s="26" customFormat="1" ht="13.5" customHeight="1">
      <c r="B4" s="20"/>
      <c r="C4" s="21" t="s">
        <v>94</v>
      </c>
      <c r="D4" s="21"/>
      <c r="E4" s="21"/>
      <c r="F4" s="22" t="s">
        <v>177</v>
      </c>
      <c r="G4" s="27"/>
      <c r="H4" s="28"/>
      <c r="I4" s="29"/>
      <c r="J4" s="29"/>
      <c r="K4" s="25"/>
    </row>
    <row r="5" spans="2:11" s="26" customFormat="1" ht="13.5" customHeight="1">
      <c r="B5" s="20"/>
      <c r="C5" s="21" t="s">
        <v>6</v>
      </c>
      <c r="D5" s="21"/>
      <c r="E5" s="21"/>
      <c r="F5" s="30" t="s">
        <v>178</v>
      </c>
      <c r="G5" s="22"/>
      <c r="H5" s="22"/>
      <c r="I5" s="22"/>
      <c r="J5" s="22"/>
      <c r="K5" s="25"/>
    </row>
    <row r="6" spans="2:11" s="26" customFormat="1" ht="13.5" customHeight="1">
      <c r="B6" s="20"/>
      <c r="C6" s="21"/>
      <c r="D6" s="21"/>
      <c r="E6" s="21"/>
      <c r="F6" s="21"/>
      <c r="G6" s="21"/>
      <c r="H6" s="31" t="s">
        <v>172</v>
      </c>
      <c r="I6" s="31"/>
      <c r="J6" s="29"/>
      <c r="K6" s="25"/>
    </row>
    <row r="7" spans="2:11" s="26" customFormat="1" ht="13.5" customHeight="1">
      <c r="B7" s="20"/>
      <c r="C7" s="21" t="s">
        <v>0</v>
      </c>
      <c r="D7" s="21"/>
      <c r="E7" s="21"/>
      <c r="F7" s="230">
        <v>36543</v>
      </c>
      <c r="G7" s="32"/>
      <c r="H7" s="21"/>
      <c r="I7" s="21"/>
      <c r="J7" s="21"/>
      <c r="K7" s="25"/>
    </row>
    <row r="8" spans="2:11" s="26" customFormat="1" ht="13.5" customHeight="1">
      <c r="B8" s="20"/>
      <c r="C8" s="21" t="s">
        <v>1</v>
      </c>
      <c r="D8" s="21"/>
      <c r="E8" s="21"/>
      <c r="F8" s="30"/>
      <c r="G8" s="33"/>
      <c r="H8" s="21"/>
      <c r="I8" s="21"/>
      <c r="J8" s="21"/>
      <c r="K8" s="25"/>
    </row>
    <row r="9" spans="2:11" s="26" customFormat="1" ht="13.5" customHeight="1">
      <c r="B9" s="20"/>
      <c r="C9" s="21"/>
      <c r="D9" s="21"/>
      <c r="E9" s="21"/>
      <c r="F9" s="21"/>
      <c r="G9" s="21"/>
      <c r="H9" s="21"/>
      <c r="I9" s="21"/>
      <c r="J9" s="21"/>
      <c r="K9" s="25"/>
    </row>
    <row r="10" spans="2:11" s="26" customFormat="1" ht="13.5" customHeight="1">
      <c r="B10" s="20"/>
      <c r="C10" s="21" t="s">
        <v>32</v>
      </c>
      <c r="D10" s="21"/>
      <c r="E10" s="21"/>
      <c r="F10" s="22" t="s">
        <v>179</v>
      </c>
      <c r="G10" s="22"/>
      <c r="H10" s="22"/>
      <c r="I10" s="22"/>
      <c r="J10" s="22"/>
      <c r="K10" s="25"/>
    </row>
    <row r="11" spans="2:11" s="26" customFormat="1" ht="13.5" customHeight="1">
      <c r="B11" s="20"/>
      <c r="C11" s="21"/>
      <c r="D11" s="21"/>
      <c r="E11" s="21"/>
      <c r="F11" s="30"/>
      <c r="G11" s="30"/>
      <c r="H11" s="30"/>
      <c r="I11" s="30"/>
      <c r="J11" s="30"/>
      <c r="K11" s="25"/>
    </row>
    <row r="12" spans="2:11" s="26" customFormat="1" ht="13.5" customHeight="1">
      <c r="B12" s="20"/>
      <c r="C12" s="21"/>
      <c r="D12" s="21"/>
      <c r="E12" s="21"/>
      <c r="F12" s="30"/>
      <c r="G12" s="30"/>
      <c r="H12" s="30"/>
      <c r="I12" s="30"/>
      <c r="J12" s="30"/>
      <c r="K12" s="25"/>
    </row>
    <row r="13" spans="2:11" s="37" customFormat="1" ht="12.75">
      <c r="B13" s="34"/>
      <c r="C13" s="35"/>
      <c r="D13" s="35"/>
      <c r="E13" s="35"/>
      <c r="F13" s="35"/>
      <c r="G13" s="35"/>
      <c r="H13" s="35"/>
      <c r="I13" s="35"/>
      <c r="J13" s="35"/>
      <c r="K13" s="36"/>
    </row>
    <row r="14" spans="2:11" s="37" customFormat="1" ht="12.75">
      <c r="B14" s="34"/>
      <c r="C14" s="35"/>
      <c r="D14" s="35"/>
      <c r="E14" s="35"/>
      <c r="F14" s="35"/>
      <c r="G14" s="35"/>
      <c r="H14" s="35"/>
      <c r="I14" s="35"/>
      <c r="J14" s="35"/>
      <c r="K14" s="36"/>
    </row>
    <row r="15" spans="2:11" s="37" customFormat="1" ht="12.75">
      <c r="B15" s="34"/>
      <c r="C15" s="35"/>
      <c r="D15" s="35"/>
      <c r="E15" s="35"/>
      <c r="F15" s="35"/>
      <c r="G15" s="35"/>
      <c r="H15" s="35"/>
      <c r="I15" s="35"/>
      <c r="J15" s="35"/>
      <c r="K15" s="36"/>
    </row>
    <row r="16" spans="2:11" s="37" customFormat="1" ht="12.75">
      <c r="B16" s="34"/>
      <c r="C16" s="35"/>
      <c r="D16" s="35"/>
      <c r="E16" s="35"/>
      <c r="F16" s="35"/>
      <c r="G16" s="35"/>
      <c r="H16" s="35"/>
      <c r="I16" s="35"/>
      <c r="J16" s="35"/>
      <c r="K16" s="36"/>
    </row>
    <row r="17" spans="2:11" s="37" customFormat="1" ht="12.75">
      <c r="B17" s="34"/>
      <c r="C17" s="35"/>
      <c r="D17" s="35"/>
      <c r="E17" s="35"/>
      <c r="F17" s="35"/>
      <c r="G17" s="35"/>
      <c r="H17" s="35"/>
      <c r="I17" s="35"/>
      <c r="J17" s="35"/>
      <c r="K17" s="36"/>
    </row>
    <row r="18" spans="2:11" s="37" customFormat="1" ht="12.75">
      <c r="B18" s="34"/>
      <c r="C18" s="35"/>
      <c r="D18" s="35"/>
      <c r="E18" s="35"/>
      <c r="F18" s="35"/>
      <c r="G18" s="35"/>
      <c r="H18" s="35"/>
      <c r="I18" s="35"/>
      <c r="J18" s="35"/>
      <c r="K18" s="36"/>
    </row>
    <row r="19" spans="2:11" s="37" customFormat="1" ht="12.75">
      <c r="B19" s="34"/>
      <c r="C19" s="35"/>
      <c r="D19" s="35"/>
      <c r="E19" s="35"/>
      <c r="F19" s="35"/>
      <c r="G19" s="35"/>
      <c r="H19" s="35"/>
      <c r="I19" s="35"/>
      <c r="J19" s="35"/>
      <c r="K19" s="36"/>
    </row>
    <row r="20" spans="2:11" s="37" customFormat="1" ht="12.75">
      <c r="B20" s="34"/>
      <c r="C20" s="35"/>
      <c r="D20" s="35"/>
      <c r="E20" s="35"/>
      <c r="F20" s="35"/>
      <c r="G20" s="35"/>
      <c r="H20" s="35"/>
      <c r="I20" s="35"/>
      <c r="J20" s="35"/>
      <c r="K20" s="36"/>
    </row>
    <row r="21" spans="2:11" s="37" customFormat="1" ht="12.75">
      <c r="B21" s="34"/>
      <c r="D21" s="35"/>
      <c r="E21" s="35"/>
      <c r="F21" s="35"/>
      <c r="G21" s="35"/>
      <c r="H21" s="35"/>
      <c r="I21" s="35"/>
      <c r="J21" s="35"/>
      <c r="K21" s="36"/>
    </row>
    <row r="22" spans="2:11" s="37" customFormat="1" ht="12.75">
      <c r="B22" s="34"/>
      <c r="C22" s="35"/>
      <c r="D22" s="35"/>
      <c r="E22" s="35"/>
      <c r="F22" s="35"/>
      <c r="G22" s="35"/>
      <c r="H22" s="35"/>
      <c r="I22" s="35"/>
      <c r="J22" s="35"/>
      <c r="K22" s="36"/>
    </row>
    <row r="23" spans="2:11" s="37" customFormat="1" ht="12.75">
      <c r="B23" s="34"/>
      <c r="C23" s="35"/>
      <c r="D23" s="35"/>
      <c r="E23" s="35"/>
      <c r="F23" s="35"/>
      <c r="G23" s="35"/>
      <c r="H23" s="35"/>
      <c r="I23" s="35"/>
      <c r="J23" s="35"/>
      <c r="K23" s="36"/>
    </row>
    <row r="24" spans="2:11" s="37" customFormat="1" ht="12.75">
      <c r="B24" s="34"/>
      <c r="C24" s="35"/>
      <c r="D24" s="35"/>
      <c r="E24" s="35"/>
      <c r="F24" s="35"/>
      <c r="G24" s="35"/>
      <c r="H24" s="35"/>
      <c r="I24" s="35"/>
      <c r="J24" s="35"/>
      <c r="K24" s="36"/>
    </row>
    <row r="25" spans="2:11" s="38" customFormat="1" ht="33.75">
      <c r="B25" s="255" t="s">
        <v>7</v>
      </c>
      <c r="C25" s="256"/>
      <c r="D25" s="256"/>
      <c r="E25" s="256"/>
      <c r="F25" s="256"/>
      <c r="G25" s="256"/>
      <c r="H25" s="256"/>
      <c r="I25" s="256"/>
      <c r="J25" s="256"/>
      <c r="K25" s="257"/>
    </row>
    <row r="26" spans="2:11" s="37" customFormat="1" ht="12.75">
      <c r="B26" s="39"/>
      <c r="C26" s="258" t="s">
        <v>77</v>
      </c>
      <c r="D26" s="258"/>
      <c r="E26" s="258"/>
      <c r="F26" s="258"/>
      <c r="G26" s="258"/>
      <c r="H26" s="258"/>
      <c r="I26" s="258"/>
      <c r="J26" s="258"/>
      <c r="K26" s="36"/>
    </row>
    <row r="27" spans="2:11" s="37" customFormat="1" ht="12.75">
      <c r="B27" s="34"/>
      <c r="C27" s="258" t="s">
        <v>78</v>
      </c>
      <c r="D27" s="258"/>
      <c r="E27" s="258"/>
      <c r="F27" s="258"/>
      <c r="G27" s="258"/>
      <c r="H27" s="258"/>
      <c r="I27" s="258"/>
      <c r="J27" s="258"/>
      <c r="K27" s="36"/>
    </row>
    <row r="28" spans="2:11" s="37" customFormat="1" ht="12.75">
      <c r="B28" s="34"/>
      <c r="C28" s="35"/>
      <c r="D28" s="35"/>
      <c r="E28" s="35"/>
      <c r="F28" s="35"/>
      <c r="G28" s="35"/>
      <c r="H28" s="35"/>
      <c r="I28" s="35"/>
      <c r="J28" s="35"/>
      <c r="K28" s="36"/>
    </row>
    <row r="29" spans="2:11" s="37" customFormat="1" ht="12.75">
      <c r="B29" s="34"/>
      <c r="C29" s="35"/>
      <c r="D29" s="35"/>
      <c r="E29" s="35"/>
      <c r="F29" s="35"/>
      <c r="G29" s="35"/>
      <c r="H29" s="35"/>
      <c r="I29" s="35"/>
      <c r="J29" s="35"/>
      <c r="K29" s="36"/>
    </row>
    <row r="30" spans="2:11" s="43" customFormat="1" ht="33.75">
      <c r="B30" s="34"/>
      <c r="C30" s="35"/>
      <c r="D30" s="35"/>
      <c r="E30" s="35"/>
      <c r="F30" s="40" t="s">
        <v>217</v>
      </c>
      <c r="G30" s="41"/>
      <c r="H30" s="41"/>
      <c r="I30" s="41"/>
      <c r="J30" s="41"/>
      <c r="K30" s="42"/>
    </row>
    <row r="31" spans="2:11" s="43" customFormat="1" ht="12.75">
      <c r="B31" s="44"/>
      <c r="C31" s="41"/>
      <c r="D31" s="41"/>
      <c r="E31" s="41"/>
      <c r="F31" s="41"/>
      <c r="G31" s="41"/>
      <c r="H31" s="41"/>
      <c r="I31" s="41"/>
      <c r="J31" s="41"/>
      <c r="K31" s="42"/>
    </row>
    <row r="32" spans="2:11" s="43" customFormat="1" ht="12.75">
      <c r="B32" s="44"/>
      <c r="C32" s="41"/>
      <c r="D32" s="41"/>
      <c r="E32" s="41"/>
      <c r="F32" s="41"/>
      <c r="G32" s="41"/>
      <c r="H32" s="41"/>
      <c r="I32" s="41"/>
      <c r="J32" s="41"/>
      <c r="K32" s="42"/>
    </row>
    <row r="33" spans="2:11" s="43" customFormat="1" ht="12.75">
      <c r="B33" s="44"/>
      <c r="C33" s="41"/>
      <c r="D33" s="41"/>
      <c r="E33" s="41"/>
      <c r="F33" s="41"/>
      <c r="G33" s="41"/>
      <c r="H33" s="41"/>
      <c r="I33" s="41"/>
      <c r="J33" s="41"/>
      <c r="K33" s="42"/>
    </row>
    <row r="34" spans="2:11" s="43" customFormat="1" ht="12.75">
      <c r="B34" s="44"/>
      <c r="C34" s="41"/>
      <c r="D34" s="41"/>
      <c r="E34" s="41"/>
      <c r="F34" s="41"/>
      <c r="G34" s="41"/>
      <c r="H34" s="41"/>
      <c r="I34" s="41"/>
      <c r="J34" s="41"/>
      <c r="K34" s="42"/>
    </row>
    <row r="35" spans="2:11" s="43" customFormat="1" ht="12.75">
      <c r="B35" s="44"/>
      <c r="C35" s="41"/>
      <c r="D35" s="41"/>
      <c r="E35" s="41"/>
      <c r="F35" s="41"/>
      <c r="G35" s="41"/>
      <c r="H35" s="41"/>
      <c r="I35" s="41"/>
      <c r="J35" s="41"/>
      <c r="K35" s="42"/>
    </row>
    <row r="36" spans="2:11" s="43" customFormat="1" ht="12.75">
      <c r="B36" s="44"/>
      <c r="C36" s="41"/>
      <c r="D36" s="41"/>
      <c r="E36" s="41"/>
      <c r="F36" s="41"/>
      <c r="G36" s="41"/>
      <c r="H36" s="41"/>
      <c r="I36" s="41"/>
      <c r="J36" s="41"/>
      <c r="K36" s="42"/>
    </row>
    <row r="37" spans="2:11" s="43" customFormat="1" ht="12.75">
      <c r="B37" s="44"/>
      <c r="C37" s="41"/>
      <c r="D37" s="41"/>
      <c r="E37" s="41"/>
      <c r="F37" s="41"/>
      <c r="G37" s="41"/>
      <c r="H37" s="41"/>
      <c r="I37" s="41"/>
      <c r="J37" s="41"/>
      <c r="K37" s="42"/>
    </row>
    <row r="38" spans="2:11" s="43" customFormat="1" ht="12.75">
      <c r="B38" s="44"/>
      <c r="C38" s="41"/>
      <c r="D38" s="41"/>
      <c r="E38" s="41"/>
      <c r="F38" s="41"/>
      <c r="G38" s="41"/>
      <c r="H38" s="41"/>
      <c r="I38" s="41"/>
      <c r="J38" s="41"/>
      <c r="K38" s="42"/>
    </row>
    <row r="39" spans="2:11" s="43" customFormat="1" ht="12.75">
      <c r="B39" s="44"/>
      <c r="C39" s="41"/>
      <c r="D39" s="41"/>
      <c r="E39" s="41"/>
      <c r="F39" s="41"/>
      <c r="G39" s="41"/>
      <c r="H39" s="41"/>
      <c r="I39" s="41"/>
      <c r="J39" s="41"/>
      <c r="K39" s="42"/>
    </row>
    <row r="40" spans="2:11" s="43" customFormat="1" ht="12.75">
      <c r="B40" s="44"/>
      <c r="C40" s="41"/>
      <c r="D40" s="41"/>
      <c r="E40" s="41"/>
      <c r="F40" s="41"/>
      <c r="G40" s="41"/>
      <c r="H40" s="41"/>
      <c r="I40" s="41"/>
      <c r="J40" s="41"/>
      <c r="K40" s="42"/>
    </row>
    <row r="41" spans="2:11" s="43" customFormat="1" ht="12.75">
      <c r="B41" s="44"/>
      <c r="C41" s="41"/>
      <c r="D41" s="41"/>
      <c r="E41" s="41"/>
      <c r="F41" s="41"/>
      <c r="G41" s="41"/>
      <c r="H41" s="41"/>
      <c r="I41" s="41"/>
      <c r="J41" s="41"/>
      <c r="K41" s="42"/>
    </row>
    <row r="42" spans="2:11" s="43" customFormat="1" ht="12.75">
      <c r="B42" s="44"/>
      <c r="C42" s="41"/>
      <c r="D42" s="41"/>
      <c r="E42" s="41"/>
      <c r="F42" s="41"/>
      <c r="G42" s="41"/>
      <c r="H42" s="41"/>
      <c r="I42" s="41"/>
      <c r="J42" s="41"/>
      <c r="K42" s="42"/>
    </row>
    <row r="43" spans="2:11" s="43" customFormat="1" ht="9" customHeight="1">
      <c r="B43" s="44"/>
      <c r="C43" s="41"/>
      <c r="D43" s="41"/>
      <c r="E43" s="41"/>
      <c r="F43" s="41"/>
      <c r="G43" s="41"/>
      <c r="H43" s="41"/>
      <c r="I43" s="41"/>
      <c r="J43" s="41"/>
      <c r="K43" s="42"/>
    </row>
    <row r="44" spans="2:11" s="43" customFormat="1" ht="12.75">
      <c r="B44" s="44"/>
      <c r="C44" s="41"/>
      <c r="D44" s="41"/>
      <c r="E44" s="41"/>
      <c r="F44" s="41"/>
      <c r="G44" s="41"/>
      <c r="H44" s="41"/>
      <c r="I44" s="41"/>
      <c r="J44" s="41"/>
      <c r="K44" s="42"/>
    </row>
    <row r="45" spans="2:11" s="43" customFormat="1" ht="12.75">
      <c r="B45" s="44"/>
      <c r="C45" s="41"/>
      <c r="D45" s="41"/>
      <c r="E45" s="41"/>
      <c r="F45" s="41"/>
      <c r="G45" s="41"/>
      <c r="H45" s="41"/>
      <c r="I45" s="41"/>
      <c r="J45" s="41"/>
      <c r="K45" s="42"/>
    </row>
    <row r="46" spans="2:11" s="26" customFormat="1" ht="12.75" customHeight="1">
      <c r="B46" s="20"/>
      <c r="C46" s="21" t="s">
        <v>100</v>
      </c>
      <c r="D46" s="21"/>
      <c r="E46" s="21"/>
      <c r="F46" s="21"/>
      <c r="G46" s="21"/>
      <c r="H46" s="254" t="s">
        <v>168</v>
      </c>
      <c r="I46" s="254"/>
      <c r="J46" s="21"/>
      <c r="K46" s="25"/>
    </row>
    <row r="47" spans="2:11" s="26" customFormat="1" ht="12.75" customHeight="1">
      <c r="B47" s="20"/>
      <c r="C47" s="21" t="s">
        <v>101</v>
      </c>
      <c r="D47" s="21"/>
      <c r="E47" s="21"/>
      <c r="F47" s="21"/>
      <c r="G47" s="21"/>
      <c r="H47" s="253" t="s">
        <v>169</v>
      </c>
      <c r="I47" s="253"/>
      <c r="J47" s="21"/>
      <c r="K47" s="25"/>
    </row>
    <row r="48" spans="2:11" s="26" customFormat="1" ht="12.75" customHeight="1">
      <c r="B48" s="20"/>
      <c r="C48" s="21" t="s">
        <v>95</v>
      </c>
      <c r="D48" s="21"/>
      <c r="E48" s="21"/>
      <c r="F48" s="21"/>
      <c r="G48" s="21"/>
      <c r="H48" s="253" t="s">
        <v>102</v>
      </c>
      <c r="I48" s="253"/>
      <c r="J48" s="21"/>
      <c r="K48" s="25"/>
    </row>
    <row r="49" spans="2:11" s="26" customFormat="1" ht="12.75" customHeight="1">
      <c r="B49" s="20"/>
      <c r="C49" s="21" t="s">
        <v>96</v>
      </c>
      <c r="D49" s="21"/>
      <c r="E49" s="21"/>
      <c r="F49" s="21"/>
      <c r="G49" s="21"/>
      <c r="H49" s="253" t="s">
        <v>102</v>
      </c>
      <c r="I49" s="253"/>
      <c r="J49" s="21"/>
      <c r="K49" s="25"/>
    </row>
    <row r="50" spans="2:11" s="37" customFormat="1" ht="12.75">
      <c r="B50" s="34"/>
      <c r="C50" s="35"/>
      <c r="D50" s="35"/>
      <c r="E50" s="35"/>
      <c r="F50" s="35"/>
      <c r="G50" s="35"/>
      <c r="H50" s="35"/>
      <c r="I50" s="35"/>
      <c r="J50" s="35"/>
      <c r="K50" s="36"/>
    </row>
    <row r="51" spans="2:11" s="48" customFormat="1" ht="12.75" customHeight="1">
      <c r="B51" s="45"/>
      <c r="C51" s="21" t="s">
        <v>103</v>
      </c>
      <c r="D51" s="21"/>
      <c r="E51" s="21"/>
      <c r="F51" s="21"/>
      <c r="G51" s="33" t="s">
        <v>97</v>
      </c>
      <c r="H51" s="254" t="s">
        <v>218</v>
      </c>
      <c r="I51" s="254"/>
      <c r="J51" s="46"/>
      <c r="K51" s="47"/>
    </row>
    <row r="52" spans="2:11" s="48" customFormat="1" ht="12.75" customHeight="1">
      <c r="B52" s="45"/>
      <c r="C52" s="21"/>
      <c r="D52" s="21"/>
      <c r="E52" s="21"/>
      <c r="F52" s="21"/>
      <c r="G52" s="33" t="s">
        <v>98</v>
      </c>
      <c r="H52" s="253" t="s">
        <v>219</v>
      </c>
      <c r="I52" s="253"/>
      <c r="J52" s="46"/>
      <c r="K52" s="47"/>
    </row>
    <row r="53" spans="2:11" s="48" customFormat="1" ht="7.5" customHeight="1">
      <c r="B53" s="45"/>
      <c r="C53" s="21"/>
      <c r="D53" s="21"/>
      <c r="E53" s="21"/>
      <c r="F53" s="21"/>
      <c r="G53" s="33"/>
      <c r="H53" s="33"/>
      <c r="I53" s="33"/>
      <c r="J53" s="46"/>
      <c r="K53" s="47"/>
    </row>
    <row r="54" spans="2:11" s="48" customFormat="1" ht="12.75" customHeight="1">
      <c r="B54" s="45"/>
      <c r="C54" s="21" t="s">
        <v>99</v>
      </c>
      <c r="D54" s="21"/>
      <c r="E54" s="21"/>
      <c r="F54" s="33"/>
      <c r="G54" s="21"/>
      <c r="H54" s="22"/>
      <c r="I54" s="22" t="s">
        <v>220</v>
      </c>
      <c r="J54" s="46"/>
      <c r="K54" s="47"/>
    </row>
    <row r="55" spans="2:11" ht="22.5" customHeight="1">
      <c r="B55" s="49"/>
      <c r="C55" s="50"/>
      <c r="D55" s="50"/>
      <c r="E55" s="50"/>
      <c r="F55" s="50"/>
      <c r="G55" s="50"/>
      <c r="H55" s="50"/>
      <c r="I55" s="50"/>
      <c r="J55" s="50"/>
      <c r="K55" s="51"/>
    </row>
    <row r="56" ht="6.75" customHeight="1"/>
  </sheetData>
  <sheetProtection/>
  <mergeCells count="9">
    <mergeCell ref="H52:I52"/>
    <mergeCell ref="H47:I47"/>
    <mergeCell ref="H48:I48"/>
    <mergeCell ref="H49:I49"/>
    <mergeCell ref="H51:I51"/>
    <mergeCell ref="B25:K25"/>
    <mergeCell ref="C26:J26"/>
    <mergeCell ref="C27:J27"/>
    <mergeCell ref="H46:I46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86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4.140625" style="81" customWidth="1"/>
    <col min="2" max="2" width="3.7109375" style="82" customWidth="1"/>
    <col min="3" max="3" width="2.7109375" style="82" customWidth="1"/>
    <col min="4" max="4" width="4.00390625" style="82" customWidth="1"/>
    <col min="5" max="5" width="40.57421875" style="81" customWidth="1"/>
    <col min="6" max="6" width="8.28125" style="81" customWidth="1"/>
    <col min="7" max="8" width="15.7109375" style="83" customWidth="1"/>
    <col min="9" max="9" width="1.421875" style="81" customWidth="1"/>
    <col min="10" max="16384" width="9.140625" style="81" customWidth="1"/>
  </cols>
  <sheetData>
    <row r="1" spans="2:8" s="16" customFormat="1" ht="9.75" customHeight="1">
      <c r="B1" s="53"/>
      <c r="C1" s="53"/>
      <c r="D1" s="53"/>
      <c r="G1" s="54"/>
      <c r="H1" s="54"/>
    </row>
    <row r="2" spans="2:8" s="58" customFormat="1" ht="18">
      <c r="B2" s="163" t="s">
        <v>182</v>
      </c>
      <c r="C2" s="164"/>
      <c r="D2" s="164"/>
      <c r="E2" s="165"/>
      <c r="F2" s="127"/>
      <c r="G2" s="127"/>
      <c r="H2" s="166" t="s">
        <v>170</v>
      </c>
    </row>
    <row r="3" spans="2:8" s="58" customFormat="1" ht="9" customHeight="1">
      <c r="B3" s="163"/>
      <c r="C3" s="164"/>
      <c r="D3" s="164"/>
      <c r="E3" s="165"/>
      <c r="F3" s="127"/>
      <c r="G3" s="166"/>
      <c r="H3" s="166"/>
    </row>
    <row r="4" spans="2:8" s="60" customFormat="1" ht="18" customHeight="1">
      <c r="B4" s="259" t="s">
        <v>221</v>
      </c>
      <c r="C4" s="259"/>
      <c r="D4" s="259"/>
      <c r="E4" s="259"/>
      <c r="F4" s="259"/>
      <c r="G4" s="259"/>
      <c r="H4" s="259"/>
    </row>
    <row r="5" spans="2:8" s="37" customFormat="1" ht="12.75" customHeight="1" thickBot="1">
      <c r="B5" s="61"/>
      <c r="C5" s="61"/>
      <c r="D5" s="61"/>
      <c r="G5" s="62"/>
      <c r="H5" s="62"/>
    </row>
    <row r="6" spans="2:8" s="37" customFormat="1" ht="12" customHeight="1">
      <c r="B6" s="274" t="s">
        <v>2</v>
      </c>
      <c r="C6" s="268" t="s">
        <v>8</v>
      </c>
      <c r="D6" s="269"/>
      <c r="E6" s="270"/>
      <c r="F6" s="266" t="s">
        <v>9</v>
      </c>
      <c r="G6" s="168" t="s">
        <v>134</v>
      </c>
      <c r="H6" s="169" t="s">
        <v>134</v>
      </c>
    </row>
    <row r="7" spans="2:8" s="37" customFormat="1" ht="12" customHeight="1" thickBot="1">
      <c r="B7" s="275"/>
      <c r="C7" s="271"/>
      <c r="D7" s="272"/>
      <c r="E7" s="273"/>
      <c r="F7" s="267"/>
      <c r="G7" s="170" t="s">
        <v>135</v>
      </c>
      <c r="H7" s="171" t="s">
        <v>137</v>
      </c>
    </row>
    <row r="8" spans="2:8" s="127" customFormat="1" ht="24.75" customHeight="1">
      <c r="B8" s="152" t="s">
        <v>3</v>
      </c>
      <c r="C8" s="276" t="s">
        <v>138</v>
      </c>
      <c r="D8" s="277"/>
      <c r="E8" s="278"/>
      <c r="F8" s="153"/>
      <c r="G8" s="154">
        <f>G9+G12+G13+G20+G28+G29+G30</f>
        <v>40996466</v>
      </c>
      <c r="H8" s="154">
        <f>H9+H12+H13+H20+H28+H29+H30</f>
        <v>97193592</v>
      </c>
    </row>
    <row r="9" spans="2:8" s="67" customFormat="1" ht="16.5" customHeight="1">
      <c r="B9" s="155"/>
      <c r="C9" s="65">
        <v>1</v>
      </c>
      <c r="D9" s="64" t="s">
        <v>10</v>
      </c>
      <c r="E9" s="68"/>
      <c r="F9" s="130"/>
      <c r="G9" s="126">
        <f>G10+G11</f>
        <v>1721299</v>
      </c>
      <c r="H9" s="126">
        <f>H10+H11</f>
        <v>80107632</v>
      </c>
    </row>
    <row r="10" spans="2:8" s="74" customFormat="1" ht="16.5" customHeight="1">
      <c r="B10" s="155"/>
      <c r="C10" s="65"/>
      <c r="D10" s="70" t="s">
        <v>104</v>
      </c>
      <c r="E10" s="71" t="s">
        <v>29</v>
      </c>
      <c r="F10" s="206">
        <v>3</v>
      </c>
      <c r="G10" s="73">
        <v>1721299</v>
      </c>
      <c r="H10" s="73">
        <v>79103062</v>
      </c>
    </row>
    <row r="11" spans="2:8" s="74" customFormat="1" ht="16.5" customHeight="1">
      <c r="B11" s="156"/>
      <c r="C11" s="65"/>
      <c r="D11" s="70" t="s">
        <v>104</v>
      </c>
      <c r="E11" s="71" t="s">
        <v>30</v>
      </c>
      <c r="F11" s="206">
        <v>4</v>
      </c>
      <c r="G11" s="73">
        <v>0</v>
      </c>
      <c r="H11" s="73">
        <v>1004570</v>
      </c>
    </row>
    <row r="12" spans="2:8" s="127" customFormat="1" ht="16.5" customHeight="1">
      <c r="B12" s="157"/>
      <c r="C12" s="125">
        <v>2</v>
      </c>
      <c r="D12" s="124" t="s">
        <v>139</v>
      </c>
      <c r="E12" s="129"/>
      <c r="F12" s="206">
        <v>5</v>
      </c>
      <c r="G12" s="126"/>
      <c r="H12" s="126"/>
    </row>
    <row r="13" spans="2:8" s="127" customFormat="1" ht="16.5" customHeight="1">
      <c r="B13" s="157"/>
      <c r="C13" s="125">
        <v>3</v>
      </c>
      <c r="D13" s="124" t="s">
        <v>140</v>
      </c>
      <c r="E13" s="129"/>
      <c r="F13" s="206">
        <v>6</v>
      </c>
      <c r="G13" s="126">
        <f>SUM(G14:G19)</f>
        <v>27591754</v>
      </c>
      <c r="H13" s="126">
        <f>SUM(H14:H19)</f>
        <v>6447797</v>
      </c>
    </row>
    <row r="14" spans="2:8" s="74" customFormat="1" ht="16.5" customHeight="1">
      <c r="B14" s="155"/>
      <c r="C14" s="75"/>
      <c r="D14" s="70" t="s">
        <v>104</v>
      </c>
      <c r="E14" s="71" t="s">
        <v>105</v>
      </c>
      <c r="F14" s="206">
        <v>7</v>
      </c>
      <c r="G14" s="73">
        <v>3673361</v>
      </c>
      <c r="H14" s="73">
        <v>3114673</v>
      </c>
    </row>
    <row r="15" spans="2:8" s="74" customFormat="1" ht="16.5" customHeight="1">
      <c r="B15" s="156"/>
      <c r="C15" s="76"/>
      <c r="D15" s="77" t="s">
        <v>104</v>
      </c>
      <c r="E15" s="71" t="s">
        <v>106</v>
      </c>
      <c r="F15" s="206">
        <v>8</v>
      </c>
      <c r="G15" s="73">
        <v>22644826</v>
      </c>
      <c r="H15" s="73">
        <v>482933</v>
      </c>
    </row>
    <row r="16" spans="2:8" s="74" customFormat="1" ht="16.5" customHeight="1">
      <c r="B16" s="156"/>
      <c r="C16" s="76"/>
      <c r="D16" s="77" t="s">
        <v>104</v>
      </c>
      <c r="E16" s="71" t="s">
        <v>107</v>
      </c>
      <c r="F16" s="206">
        <v>9</v>
      </c>
      <c r="G16" s="73"/>
      <c r="H16" s="73"/>
    </row>
    <row r="17" spans="2:8" s="74" customFormat="1" ht="16.5" customHeight="1">
      <c r="B17" s="156"/>
      <c r="C17" s="76"/>
      <c r="D17" s="77" t="s">
        <v>104</v>
      </c>
      <c r="E17" s="71" t="s">
        <v>180</v>
      </c>
      <c r="F17" s="206">
        <v>10</v>
      </c>
      <c r="G17" s="73">
        <v>1273567</v>
      </c>
      <c r="H17" s="73">
        <v>2850191</v>
      </c>
    </row>
    <row r="18" spans="2:8" s="74" customFormat="1" ht="16.5" customHeight="1">
      <c r="B18" s="156"/>
      <c r="C18" s="76"/>
      <c r="D18" s="77" t="s">
        <v>104</v>
      </c>
      <c r="E18" s="71" t="s">
        <v>110</v>
      </c>
      <c r="F18" s="206">
        <v>12</v>
      </c>
      <c r="G18" s="73"/>
      <c r="H18" s="73"/>
    </row>
    <row r="19" spans="2:8" s="74" customFormat="1" ht="16.5" customHeight="1" thickBot="1">
      <c r="B19" s="158"/>
      <c r="C19" s="135"/>
      <c r="D19" s="136" t="s">
        <v>104</v>
      </c>
      <c r="E19" s="137"/>
      <c r="F19" s="207">
        <v>13</v>
      </c>
      <c r="G19" s="138"/>
      <c r="H19" s="138"/>
    </row>
    <row r="20" spans="2:8" s="127" customFormat="1" ht="16.5" customHeight="1" thickBot="1">
      <c r="B20" s="143"/>
      <c r="C20" s="144">
        <v>4</v>
      </c>
      <c r="D20" s="145" t="s">
        <v>11</v>
      </c>
      <c r="E20" s="146"/>
      <c r="F20" s="208">
        <v>14</v>
      </c>
      <c r="G20" s="147">
        <f>G21+G22+G23+G24+G25+G26+G27</f>
        <v>11344928</v>
      </c>
      <c r="H20" s="147">
        <f>H21+H22+H23+H24+H25+H26+H27</f>
        <v>10411466</v>
      </c>
    </row>
    <row r="21" spans="2:8" s="74" customFormat="1" ht="16.5" customHeight="1">
      <c r="B21" s="159"/>
      <c r="C21" s="139"/>
      <c r="D21" s="140" t="s">
        <v>104</v>
      </c>
      <c r="E21" s="141" t="s">
        <v>12</v>
      </c>
      <c r="F21" s="209">
        <v>15</v>
      </c>
      <c r="G21" s="142"/>
      <c r="H21" s="142"/>
    </row>
    <row r="22" spans="2:8" s="74" customFormat="1" ht="16.5" customHeight="1">
      <c r="B22" s="156"/>
      <c r="C22" s="76"/>
      <c r="D22" s="77" t="s">
        <v>104</v>
      </c>
      <c r="E22" s="71" t="s">
        <v>109</v>
      </c>
      <c r="F22" s="206">
        <v>16</v>
      </c>
      <c r="G22" s="73"/>
      <c r="H22" s="73"/>
    </row>
    <row r="23" spans="2:8" s="74" customFormat="1" ht="16.5" customHeight="1">
      <c r="B23" s="156"/>
      <c r="C23" s="76"/>
      <c r="D23" s="77" t="s">
        <v>104</v>
      </c>
      <c r="E23" s="71" t="s">
        <v>13</v>
      </c>
      <c r="F23" s="206">
        <v>17</v>
      </c>
      <c r="G23" s="73"/>
      <c r="H23" s="73"/>
    </row>
    <row r="24" spans="2:8" s="74" customFormat="1" ht="16.5" customHeight="1">
      <c r="B24" s="156"/>
      <c r="C24" s="76"/>
      <c r="D24" s="77" t="s">
        <v>104</v>
      </c>
      <c r="E24" s="71" t="s">
        <v>143</v>
      </c>
      <c r="F24" s="206">
        <v>18</v>
      </c>
      <c r="G24" s="73"/>
      <c r="H24" s="73"/>
    </row>
    <row r="25" spans="2:8" s="74" customFormat="1" ht="16.5" customHeight="1">
      <c r="B25" s="156"/>
      <c r="C25" s="76"/>
      <c r="D25" s="77" t="s">
        <v>104</v>
      </c>
      <c r="E25" s="71" t="s">
        <v>14</v>
      </c>
      <c r="F25" s="206">
        <v>19</v>
      </c>
      <c r="G25" s="73">
        <v>11344928</v>
      </c>
      <c r="H25" s="73">
        <v>10411466</v>
      </c>
    </row>
    <row r="26" spans="2:8" s="74" customFormat="1" ht="16.5" customHeight="1">
      <c r="B26" s="156"/>
      <c r="C26" s="76"/>
      <c r="D26" s="77" t="s">
        <v>104</v>
      </c>
      <c r="E26" s="71" t="s">
        <v>15</v>
      </c>
      <c r="F26" s="206">
        <v>20</v>
      </c>
      <c r="G26" s="73"/>
      <c r="H26" s="73"/>
    </row>
    <row r="27" spans="2:8" s="74" customFormat="1" ht="16.5" customHeight="1">
      <c r="B27" s="156"/>
      <c r="C27" s="76"/>
      <c r="D27" s="77" t="s">
        <v>104</v>
      </c>
      <c r="E27" s="71"/>
      <c r="F27" s="206">
        <v>21</v>
      </c>
      <c r="G27" s="73"/>
      <c r="H27" s="73"/>
    </row>
    <row r="28" spans="2:8" s="127" customFormat="1" ht="16.5" customHeight="1">
      <c r="B28" s="157"/>
      <c r="C28" s="125">
        <v>5</v>
      </c>
      <c r="D28" s="124" t="s">
        <v>141</v>
      </c>
      <c r="E28" s="129"/>
      <c r="F28" s="206">
        <v>22</v>
      </c>
      <c r="G28" s="126"/>
      <c r="H28" s="126"/>
    </row>
    <row r="29" spans="2:8" s="127" customFormat="1" ht="16.5" customHeight="1">
      <c r="B29" s="157"/>
      <c r="C29" s="125">
        <v>6</v>
      </c>
      <c r="D29" s="124" t="s">
        <v>142</v>
      </c>
      <c r="E29" s="129"/>
      <c r="F29" s="206">
        <v>23</v>
      </c>
      <c r="G29" s="126"/>
      <c r="H29" s="126"/>
    </row>
    <row r="30" spans="2:8" s="127" customFormat="1" ht="16.5" customHeight="1">
      <c r="B30" s="157"/>
      <c r="C30" s="125">
        <v>7</v>
      </c>
      <c r="D30" s="124" t="s">
        <v>16</v>
      </c>
      <c r="E30" s="129"/>
      <c r="F30" s="206">
        <v>24</v>
      </c>
      <c r="G30" s="126">
        <f>G31+G32</f>
        <v>338485</v>
      </c>
      <c r="H30" s="126">
        <f>H31+H32</f>
        <v>226697</v>
      </c>
    </row>
    <row r="31" spans="2:8" s="67" customFormat="1" ht="16.5" customHeight="1">
      <c r="B31" s="155"/>
      <c r="C31" s="65"/>
      <c r="D31" s="70" t="s">
        <v>104</v>
      </c>
      <c r="E31" s="68" t="s">
        <v>144</v>
      </c>
      <c r="F31" s="206">
        <v>25</v>
      </c>
      <c r="G31" s="66">
        <v>338485</v>
      </c>
      <c r="H31" s="66">
        <v>226697</v>
      </c>
    </row>
    <row r="32" spans="2:8" s="67" customFormat="1" ht="16.5" customHeight="1">
      <c r="B32" s="155"/>
      <c r="C32" s="65"/>
      <c r="D32" s="70" t="s">
        <v>104</v>
      </c>
      <c r="E32" s="68"/>
      <c r="F32" s="206">
        <v>26</v>
      </c>
      <c r="G32" s="66"/>
      <c r="H32" s="66"/>
    </row>
    <row r="33" spans="2:8" s="127" customFormat="1" ht="27.75" customHeight="1">
      <c r="B33" s="157" t="s">
        <v>4</v>
      </c>
      <c r="C33" s="260" t="s">
        <v>17</v>
      </c>
      <c r="D33" s="261"/>
      <c r="E33" s="262"/>
      <c r="F33" s="206">
        <v>27</v>
      </c>
      <c r="G33" s="126">
        <f>G34+G35+G41+G42+G43+G44</f>
        <v>221082391</v>
      </c>
      <c r="H33" s="126">
        <f>H34+H35+H41+H42+H43+H44</f>
        <v>341058667</v>
      </c>
    </row>
    <row r="34" spans="2:8" s="127" customFormat="1" ht="16.5" customHeight="1">
      <c r="B34" s="157"/>
      <c r="C34" s="125">
        <v>1</v>
      </c>
      <c r="D34" s="124" t="s">
        <v>18</v>
      </c>
      <c r="E34" s="129"/>
      <c r="F34" s="206">
        <v>28</v>
      </c>
      <c r="G34" s="126"/>
      <c r="H34" s="126"/>
    </row>
    <row r="35" spans="2:8" s="127" customFormat="1" ht="16.5" customHeight="1">
      <c r="B35" s="157"/>
      <c r="C35" s="125">
        <v>2</v>
      </c>
      <c r="D35" s="124" t="s">
        <v>19</v>
      </c>
      <c r="E35" s="129"/>
      <c r="F35" s="206">
        <v>29</v>
      </c>
      <c r="G35" s="126">
        <f>G36+G37+G38+G39+G40</f>
        <v>221082391</v>
      </c>
      <c r="H35" s="126">
        <f>H36+H37+H38+H39+H40</f>
        <v>341058667</v>
      </c>
    </row>
    <row r="36" spans="2:8" s="74" customFormat="1" ht="16.5" customHeight="1">
      <c r="B36" s="155"/>
      <c r="C36" s="75"/>
      <c r="D36" s="70" t="s">
        <v>104</v>
      </c>
      <c r="E36" s="71" t="s">
        <v>24</v>
      </c>
      <c r="F36" s="206">
        <v>30</v>
      </c>
      <c r="G36" s="73">
        <v>44434946</v>
      </c>
      <c r="H36" s="73">
        <v>119960580</v>
      </c>
    </row>
    <row r="37" spans="2:8" s="74" customFormat="1" ht="16.5" customHeight="1">
      <c r="B37" s="156"/>
      <c r="C37" s="76"/>
      <c r="D37" s="77" t="s">
        <v>104</v>
      </c>
      <c r="E37" s="71" t="s">
        <v>5</v>
      </c>
      <c r="F37" s="206">
        <v>31</v>
      </c>
      <c r="G37" s="73">
        <v>150255079</v>
      </c>
      <c r="H37" s="73">
        <v>192916542</v>
      </c>
    </row>
    <row r="38" spans="2:8" s="74" customFormat="1" ht="16.5" customHeight="1">
      <c r="B38" s="156"/>
      <c r="C38" s="76"/>
      <c r="D38" s="77" t="s">
        <v>104</v>
      </c>
      <c r="E38" s="71" t="s">
        <v>108</v>
      </c>
      <c r="F38" s="206">
        <v>32</v>
      </c>
      <c r="G38" s="73">
        <v>18345783</v>
      </c>
      <c r="H38" s="73">
        <v>21588434</v>
      </c>
    </row>
    <row r="39" spans="2:8" s="74" customFormat="1" ht="16.5" customHeight="1">
      <c r="B39" s="156"/>
      <c r="C39" s="76"/>
      <c r="D39" s="77" t="s">
        <v>104</v>
      </c>
      <c r="E39" s="71" t="s">
        <v>116</v>
      </c>
      <c r="F39" s="206">
        <v>33</v>
      </c>
      <c r="G39" s="73">
        <v>8046583</v>
      </c>
      <c r="H39" s="73">
        <v>6593111</v>
      </c>
    </row>
    <row r="40" spans="2:8" s="74" customFormat="1" ht="16.5" customHeight="1">
      <c r="B40" s="156"/>
      <c r="C40" s="76"/>
      <c r="D40" s="77" t="s">
        <v>104</v>
      </c>
      <c r="E40" s="71" t="s">
        <v>181</v>
      </c>
      <c r="F40" s="206"/>
      <c r="G40" s="73"/>
      <c r="H40" s="73"/>
    </row>
    <row r="41" spans="2:8" s="127" customFormat="1" ht="16.5" customHeight="1">
      <c r="B41" s="157"/>
      <c r="C41" s="125">
        <v>3</v>
      </c>
      <c r="D41" s="124" t="s">
        <v>20</v>
      </c>
      <c r="E41" s="129"/>
      <c r="F41" s="206">
        <v>34</v>
      </c>
      <c r="G41" s="126"/>
      <c r="H41" s="126"/>
    </row>
    <row r="42" spans="2:8" s="127" customFormat="1" ht="16.5" customHeight="1">
      <c r="B42" s="157"/>
      <c r="C42" s="125">
        <v>4</v>
      </c>
      <c r="D42" s="124" t="s">
        <v>21</v>
      </c>
      <c r="E42" s="129"/>
      <c r="F42" s="206">
        <v>35</v>
      </c>
      <c r="G42" s="126"/>
      <c r="H42" s="126"/>
    </row>
    <row r="43" spans="2:8" s="127" customFormat="1" ht="16.5" customHeight="1">
      <c r="B43" s="157"/>
      <c r="C43" s="125">
        <v>5</v>
      </c>
      <c r="D43" s="124" t="s">
        <v>22</v>
      </c>
      <c r="E43" s="129"/>
      <c r="F43" s="206">
        <v>36</v>
      </c>
      <c r="G43" s="126"/>
      <c r="H43" s="126"/>
    </row>
    <row r="44" spans="2:8" s="127" customFormat="1" ht="18.75" customHeight="1" thickBot="1">
      <c r="B44" s="160"/>
      <c r="C44" s="148">
        <v>6</v>
      </c>
      <c r="D44" s="149" t="s">
        <v>23</v>
      </c>
      <c r="E44" s="150"/>
      <c r="F44" s="207">
        <v>37</v>
      </c>
      <c r="G44" s="151"/>
      <c r="H44" s="151"/>
    </row>
    <row r="45" spans="2:8" s="127" customFormat="1" ht="30" customHeight="1" thickBot="1">
      <c r="B45" s="172"/>
      <c r="C45" s="263" t="s">
        <v>54</v>
      </c>
      <c r="D45" s="264"/>
      <c r="E45" s="265"/>
      <c r="F45" s="210"/>
      <c r="G45" s="173">
        <f>G8+G33</f>
        <v>262078857</v>
      </c>
      <c r="H45" s="173">
        <f>H8+H33</f>
        <v>438252259</v>
      </c>
    </row>
    <row r="46" spans="2:8" s="67" customFormat="1" ht="9.75" customHeight="1">
      <c r="B46" s="78"/>
      <c r="C46" s="78"/>
      <c r="D46" s="78"/>
      <c r="E46" s="78"/>
      <c r="F46" s="78"/>
      <c r="G46" s="80"/>
      <c r="H46" s="80"/>
    </row>
    <row r="47" spans="2:8" s="67" customFormat="1" ht="15.75" customHeight="1">
      <c r="B47" s="78"/>
      <c r="C47" s="78"/>
      <c r="D47" s="78"/>
      <c r="E47" s="78"/>
      <c r="F47" s="78"/>
      <c r="G47" s="80">
        <f>G45-Pasivet!G43</f>
        <v>0</v>
      </c>
      <c r="H47" s="80">
        <f>H45-Pasivet!H43</f>
        <v>0</v>
      </c>
    </row>
    <row r="48" ht="12.75">
      <c r="F48" s="82"/>
    </row>
    <row r="49" ht="12.75">
      <c r="F49" s="82"/>
    </row>
    <row r="50" ht="12.75">
      <c r="F50" s="82"/>
    </row>
    <row r="51" ht="12.75">
      <c r="F51" s="82"/>
    </row>
    <row r="52" ht="12.75">
      <c r="F52" s="82"/>
    </row>
    <row r="53" ht="12.75">
      <c r="F53" s="82"/>
    </row>
    <row r="54" ht="12.75">
      <c r="F54" s="82"/>
    </row>
    <row r="55" ht="12.75">
      <c r="F55" s="82"/>
    </row>
    <row r="56" ht="12.75">
      <c r="F56" s="82"/>
    </row>
    <row r="57" ht="12.75">
      <c r="F57" s="82"/>
    </row>
    <row r="58" ht="12.75">
      <c r="F58" s="82"/>
    </row>
    <row r="59" ht="12.75">
      <c r="F59" s="82"/>
    </row>
    <row r="60" ht="12.75">
      <c r="F60" s="82"/>
    </row>
    <row r="61" ht="12.75">
      <c r="F61" s="82"/>
    </row>
    <row r="62" ht="12.75">
      <c r="F62" s="82"/>
    </row>
    <row r="63" ht="12.75">
      <c r="F63" s="82"/>
    </row>
    <row r="64" ht="12.75">
      <c r="F64" s="82"/>
    </row>
    <row r="65" ht="12.75">
      <c r="F65" s="82"/>
    </row>
    <row r="66" ht="12.75">
      <c r="F66" s="82"/>
    </row>
    <row r="67" ht="12.75">
      <c r="F67" s="82"/>
    </row>
    <row r="68" ht="12.75">
      <c r="F68" s="82"/>
    </row>
    <row r="69" ht="12.75">
      <c r="F69" s="82"/>
    </row>
    <row r="70" ht="12.75">
      <c r="F70" s="82"/>
    </row>
    <row r="71" ht="12.75">
      <c r="F71" s="82"/>
    </row>
    <row r="72" ht="12.75">
      <c r="F72" s="82"/>
    </row>
    <row r="73" ht="12.75">
      <c r="F73" s="82"/>
    </row>
    <row r="74" ht="12.75">
      <c r="F74" s="82"/>
    </row>
    <row r="75" ht="12.75">
      <c r="F75" s="82"/>
    </row>
    <row r="76" ht="12.75">
      <c r="F76" s="82"/>
    </row>
    <row r="77" ht="12.75">
      <c r="F77" s="82"/>
    </row>
    <row r="78" ht="12.75">
      <c r="F78" s="82"/>
    </row>
    <row r="79" ht="12.75">
      <c r="F79" s="82"/>
    </row>
    <row r="80" ht="12.75">
      <c r="F80" s="82"/>
    </row>
    <row r="81" ht="12.75">
      <c r="F81" s="82"/>
    </row>
    <row r="82" ht="12.75">
      <c r="F82" s="82"/>
    </row>
    <row r="83" ht="12.75">
      <c r="F83" s="82"/>
    </row>
    <row r="84" ht="12.75">
      <c r="F84" s="82"/>
    </row>
    <row r="85" ht="12.75">
      <c r="F85" s="82"/>
    </row>
    <row r="86" ht="12.75">
      <c r="F86" s="82"/>
    </row>
  </sheetData>
  <sheetProtection/>
  <mergeCells count="7">
    <mergeCell ref="B4:H4"/>
    <mergeCell ref="C33:E33"/>
    <mergeCell ref="C45:E45"/>
    <mergeCell ref="F6:F7"/>
    <mergeCell ref="C6:E7"/>
    <mergeCell ref="B6:B7"/>
    <mergeCell ref="C8:E8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54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2.57421875" style="81" customWidth="1"/>
    <col min="2" max="2" width="3.7109375" style="82" customWidth="1"/>
    <col min="3" max="3" width="2.7109375" style="82" customWidth="1"/>
    <col min="4" max="4" width="4.00390625" style="82" customWidth="1"/>
    <col min="5" max="5" width="39.00390625" style="81" customWidth="1"/>
    <col min="6" max="6" width="8.28125" style="81" customWidth="1"/>
    <col min="7" max="8" width="15.7109375" style="83" customWidth="1"/>
    <col min="9" max="9" width="1.421875" style="81" customWidth="1"/>
    <col min="10" max="16384" width="9.140625" style="81" customWidth="1"/>
  </cols>
  <sheetData>
    <row r="1" ht="7.5" customHeight="1"/>
    <row r="2" spans="2:8" s="58" customFormat="1" ht="18">
      <c r="B2" s="163" t="s">
        <v>182</v>
      </c>
      <c r="C2" s="164"/>
      <c r="D2" s="164"/>
      <c r="E2" s="165"/>
      <c r="F2" s="127"/>
      <c r="G2" s="127"/>
      <c r="H2" s="166" t="s">
        <v>170</v>
      </c>
    </row>
    <row r="3" spans="2:8" s="58" customFormat="1" ht="6" customHeight="1">
      <c r="B3" s="163"/>
      <c r="C3" s="164"/>
      <c r="D3" s="164"/>
      <c r="E3" s="165"/>
      <c r="F3" s="127"/>
      <c r="G3" s="166"/>
      <c r="H3" s="166"/>
    </row>
    <row r="4" spans="2:8" s="60" customFormat="1" ht="22.5" customHeight="1">
      <c r="B4" s="259" t="s">
        <v>221</v>
      </c>
      <c r="C4" s="259"/>
      <c r="D4" s="259"/>
      <c r="E4" s="259"/>
      <c r="F4" s="259"/>
      <c r="G4" s="259"/>
      <c r="H4" s="259"/>
    </row>
    <row r="5" spans="2:8" s="37" customFormat="1" ht="17.25" customHeight="1" thickBot="1">
      <c r="B5" s="61"/>
      <c r="C5" s="61"/>
      <c r="D5" s="61"/>
      <c r="G5" s="62"/>
      <c r="H5" s="62"/>
    </row>
    <row r="6" spans="2:8" s="60" customFormat="1" ht="15.75" customHeight="1">
      <c r="B6" s="274" t="s">
        <v>2</v>
      </c>
      <c r="C6" s="268" t="s">
        <v>49</v>
      </c>
      <c r="D6" s="269"/>
      <c r="E6" s="270"/>
      <c r="F6" s="266" t="s">
        <v>9</v>
      </c>
      <c r="G6" s="168" t="s">
        <v>134</v>
      </c>
      <c r="H6" s="169" t="s">
        <v>134</v>
      </c>
    </row>
    <row r="7" spans="2:8" s="60" customFormat="1" ht="15.75" customHeight="1" thickBot="1">
      <c r="B7" s="275"/>
      <c r="C7" s="271"/>
      <c r="D7" s="272"/>
      <c r="E7" s="273"/>
      <c r="F7" s="267"/>
      <c r="G7" s="170" t="s">
        <v>135</v>
      </c>
      <c r="H7" s="171" t="s">
        <v>137</v>
      </c>
    </row>
    <row r="8" spans="2:8" s="127" customFormat="1" ht="24.75" customHeight="1">
      <c r="B8" s="183" t="s">
        <v>3</v>
      </c>
      <c r="C8" s="279" t="s">
        <v>50</v>
      </c>
      <c r="D8" s="280"/>
      <c r="E8" s="281"/>
      <c r="F8" s="184"/>
      <c r="G8" s="185">
        <f>G9+G10+G13+G22+G23</f>
        <v>2821243</v>
      </c>
      <c r="H8" s="185">
        <f>H9+H10+H13+H22+H23</f>
        <v>9589116</v>
      </c>
    </row>
    <row r="9" spans="2:8" s="127" customFormat="1" ht="15.75" customHeight="1">
      <c r="B9" s="157"/>
      <c r="C9" s="125">
        <v>1</v>
      </c>
      <c r="D9" s="124" t="s">
        <v>25</v>
      </c>
      <c r="E9" s="129"/>
      <c r="F9" s="133">
        <v>40</v>
      </c>
      <c r="G9" s="126"/>
      <c r="H9" s="126"/>
    </row>
    <row r="10" spans="2:8" s="127" customFormat="1" ht="15.75" customHeight="1">
      <c r="B10" s="157"/>
      <c r="C10" s="125">
        <v>2</v>
      </c>
      <c r="D10" s="124" t="s">
        <v>26</v>
      </c>
      <c r="E10" s="129"/>
      <c r="F10" s="130">
        <v>41</v>
      </c>
      <c r="G10" s="126"/>
      <c r="H10" s="126"/>
    </row>
    <row r="11" spans="2:8" s="74" customFormat="1" ht="15.75" customHeight="1">
      <c r="B11" s="155"/>
      <c r="C11" s="75"/>
      <c r="D11" s="70" t="s">
        <v>104</v>
      </c>
      <c r="E11" s="71" t="s">
        <v>111</v>
      </c>
      <c r="F11" s="133">
        <v>42</v>
      </c>
      <c r="G11" s="128"/>
      <c r="H11" s="128"/>
    </row>
    <row r="12" spans="2:8" s="74" customFormat="1" ht="15.75" customHeight="1">
      <c r="B12" s="156"/>
      <c r="C12" s="76"/>
      <c r="D12" s="77" t="s">
        <v>104</v>
      </c>
      <c r="E12" s="71" t="s">
        <v>145</v>
      </c>
      <c r="F12" s="133">
        <v>43</v>
      </c>
      <c r="G12" s="128"/>
      <c r="H12" s="128"/>
    </row>
    <row r="13" spans="2:8" s="127" customFormat="1" ht="15.75" customHeight="1">
      <c r="B13" s="157"/>
      <c r="C13" s="125">
        <v>3</v>
      </c>
      <c r="D13" s="124" t="s">
        <v>27</v>
      </c>
      <c r="E13" s="129"/>
      <c r="F13" s="130">
        <v>44</v>
      </c>
      <c r="G13" s="126">
        <f>SUM(G14:G21)</f>
        <v>2821243</v>
      </c>
      <c r="H13" s="126">
        <f>SUM(H14:H21)</f>
        <v>9589116</v>
      </c>
    </row>
    <row r="14" spans="2:8" s="74" customFormat="1" ht="15.75" customHeight="1">
      <c r="B14" s="155"/>
      <c r="C14" s="75"/>
      <c r="D14" s="70" t="s">
        <v>104</v>
      </c>
      <c r="E14" s="71" t="s">
        <v>33</v>
      </c>
      <c r="F14" s="133">
        <v>45</v>
      </c>
      <c r="G14" s="73">
        <v>2513371</v>
      </c>
      <c r="H14" s="73">
        <v>7332147</v>
      </c>
    </row>
    <row r="15" spans="2:8" s="74" customFormat="1" ht="15.75" customHeight="1">
      <c r="B15" s="156"/>
      <c r="C15" s="76"/>
      <c r="D15" s="77" t="s">
        <v>104</v>
      </c>
      <c r="E15" s="71" t="s">
        <v>64</v>
      </c>
      <c r="F15" s="133">
        <v>46</v>
      </c>
      <c r="G15" s="73">
        <v>0</v>
      </c>
      <c r="H15" s="73">
        <v>98665</v>
      </c>
    </row>
    <row r="16" spans="2:8" s="74" customFormat="1" ht="15.75" customHeight="1">
      <c r="B16" s="156"/>
      <c r="C16" s="76"/>
      <c r="D16" s="77" t="s">
        <v>104</v>
      </c>
      <c r="E16" s="71" t="s">
        <v>112</v>
      </c>
      <c r="F16" s="133">
        <v>47</v>
      </c>
      <c r="G16" s="73">
        <v>79551</v>
      </c>
      <c r="H16" s="73">
        <v>25521</v>
      </c>
    </row>
    <row r="17" spans="2:8" s="74" customFormat="1" ht="15.75" customHeight="1">
      <c r="B17" s="156"/>
      <c r="C17" s="76"/>
      <c r="D17" s="77" t="s">
        <v>104</v>
      </c>
      <c r="E17" s="71" t="s">
        <v>113</v>
      </c>
      <c r="F17" s="133">
        <v>48</v>
      </c>
      <c r="G17" s="73">
        <v>10000</v>
      </c>
      <c r="H17" s="73">
        <v>10000</v>
      </c>
    </row>
    <row r="18" spans="2:8" s="74" customFormat="1" ht="15.75" customHeight="1">
      <c r="B18" s="156"/>
      <c r="C18" s="76"/>
      <c r="D18" s="77" t="s">
        <v>104</v>
      </c>
      <c r="E18" s="71" t="s">
        <v>114</v>
      </c>
      <c r="F18" s="133">
        <v>49</v>
      </c>
      <c r="G18" s="73">
        <v>186821</v>
      </c>
      <c r="H18" s="73">
        <v>0</v>
      </c>
    </row>
    <row r="19" spans="2:8" s="74" customFormat="1" ht="15.75" customHeight="1">
      <c r="B19" s="156"/>
      <c r="C19" s="76"/>
      <c r="D19" s="77" t="s">
        <v>104</v>
      </c>
      <c r="E19" s="71" t="s">
        <v>115</v>
      </c>
      <c r="F19" s="133">
        <v>50</v>
      </c>
      <c r="G19" s="73">
        <v>0</v>
      </c>
      <c r="H19" s="73">
        <v>0</v>
      </c>
    </row>
    <row r="20" spans="2:8" s="74" customFormat="1" ht="15.75" customHeight="1">
      <c r="B20" s="156"/>
      <c r="C20" s="76"/>
      <c r="D20" s="77" t="s">
        <v>104</v>
      </c>
      <c r="E20" s="71" t="s">
        <v>223</v>
      </c>
      <c r="F20" s="133">
        <v>53</v>
      </c>
      <c r="G20" s="73">
        <v>31500</v>
      </c>
      <c r="H20" s="73">
        <v>0</v>
      </c>
    </row>
    <row r="21" spans="2:8" s="74" customFormat="1" ht="15.75" customHeight="1">
      <c r="B21" s="156"/>
      <c r="C21" s="76"/>
      <c r="D21" s="77" t="s">
        <v>104</v>
      </c>
      <c r="E21" s="71" t="s">
        <v>117</v>
      </c>
      <c r="F21" s="133">
        <v>54</v>
      </c>
      <c r="G21" s="73">
        <v>0</v>
      </c>
      <c r="H21" s="73">
        <v>2122783</v>
      </c>
    </row>
    <row r="22" spans="2:8" s="127" customFormat="1" ht="15.75" customHeight="1">
      <c r="B22" s="157"/>
      <c r="C22" s="125">
        <v>4</v>
      </c>
      <c r="D22" s="124" t="s">
        <v>28</v>
      </c>
      <c r="E22" s="129"/>
      <c r="F22" s="133">
        <v>55</v>
      </c>
      <c r="G22" s="126">
        <v>0</v>
      </c>
      <c r="H22" s="126"/>
    </row>
    <row r="23" spans="2:8" s="127" customFormat="1" ht="15.75" customHeight="1">
      <c r="B23" s="157"/>
      <c r="C23" s="125">
        <v>5</v>
      </c>
      <c r="D23" s="124" t="s">
        <v>146</v>
      </c>
      <c r="E23" s="129"/>
      <c r="F23" s="133">
        <v>56</v>
      </c>
      <c r="G23" s="126"/>
      <c r="H23" s="126"/>
    </row>
    <row r="24" spans="2:8" s="127" customFormat="1" ht="24.75" customHeight="1">
      <c r="B24" s="186" t="s">
        <v>4</v>
      </c>
      <c r="C24" s="282" t="s">
        <v>51</v>
      </c>
      <c r="D24" s="283"/>
      <c r="E24" s="284"/>
      <c r="F24" s="187"/>
      <c r="G24" s="188">
        <f>G25+G28+G29+G30</f>
        <v>0</v>
      </c>
      <c r="H24" s="188">
        <f>H25+H28+H29+H30</f>
        <v>0</v>
      </c>
    </row>
    <row r="25" spans="2:8" s="127" customFormat="1" ht="15.75" customHeight="1">
      <c r="B25" s="157"/>
      <c r="C25" s="125">
        <v>1</v>
      </c>
      <c r="D25" s="124" t="s">
        <v>34</v>
      </c>
      <c r="E25" s="129"/>
      <c r="F25" s="130">
        <v>58</v>
      </c>
      <c r="G25" s="126"/>
      <c r="H25" s="126"/>
    </row>
    <row r="26" spans="2:8" s="74" customFormat="1" ht="15.75" customHeight="1">
      <c r="B26" s="155"/>
      <c r="C26" s="75"/>
      <c r="D26" s="70" t="s">
        <v>104</v>
      </c>
      <c r="E26" s="71" t="s">
        <v>35</v>
      </c>
      <c r="F26" s="72">
        <v>59</v>
      </c>
      <c r="G26" s="73"/>
      <c r="H26" s="73"/>
    </row>
    <row r="27" spans="2:8" s="74" customFormat="1" ht="15.75" customHeight="1">
      <c r="B27" s="156"/>
      <c r="C27" s="76"/>
      <c r="D27" s="77" t="s">
        <v>104</v>
      </c>
      <c r="E27" s="71" t="s">
        <v>31</v>
      </c>
      <c r="F27" s="133">
        <v>60</v>
      </c>
      <c r="G27" s="73"/>
      <c r="H27" s="73"/>
    </row>
    <row r="28" spans="2:8" s="67" customFormat="1" ht="15.75" customHeight="1">
      <c r="B28" s="156"/>
      <c r="C28" s="65">
        <v>2</v>
      </c>
      <c r="D28" s="64" t="s">
        <v>36</v>
      </c>
      <c r="E28" s="68"/>
      <c r="F28" s="72">
        <v>61</v>
      </c>
      <c r="G28" s="66"/>
      <c r="H28" s="66"/>
    </row>
    <row r="29" spans="2:8" s="67" customFormat="1" ht="15.75" customHeight="1">
      <c r="B29" s="155"/>
      <c r="C29" s="65">
        <v>3</v>
      </c>
      <c r="D29" s="64" t="s">
        <v>28</v>
      </c>
      <c r="E29" s="68"/>
      <c r="F29" s="133">
        <v>62</v>
      </c>
      <c r="G29" s="66"/>
      <c r="H29" s="66"/>
    </row>
    <row r="30" spans="2:8" s="67" customFormat="1" ht="15.75" customHeight="1">
      <c r="B30" s="155"/>
      <c r="C30" s="65">
        <v>4</v>
      </c>
      <c r="D30" s="64" t="s">
        <v>37</v>
      </c>
      <c r="E30" s="68"/>
      <c r="F30" s="72">
        <v>63</v>
      </c>
      <c r="G30" s="66"/>
      <c r="H30" s="66"/>
    </row>
    <row r="31" spans="2:8" s="127" customFormat="1" ht="24.75" customHeight="1">
      <c r="B31" s="157"/>
      <c r="C31" s="260" t="s">
        <v>53</v>
      </c>
      <c r="D31" s="261"/>
      <c r="E31" s="262"/>
      <c r="F31" s="130"/>
      <c r="G31" s="126"/>
      <c r="H31" s="126"/>
    </row>
    <row r="32" spans="2:8" s="127" customFormat="1" ht="24.75" customHeight="1">
      <c r="B32" s="186" t="s">
        <v>38</v>
      </c>
      <c r="C32" s="282" t="s">
        <v>39</v>
      </c>
      <c r="D32" s="283"/>
      <c r="E32" s="284"/>
      <c r="F32" s="187"/>
      <c r="G32" s="188">
        <f>G33+G34+G35+G36+G37+G38+G39+G40+G41+G42</f>
        <v>259257614</v>
      </c>
      <c r="H32" s="188">
        <f>H33+H34+H35+H36+H37+H38+H39+H40+H41+H42</f>
        <v>428663143</v>
      </c>
    </row>
    <row r="33" spans="2:8" s="67" customFormat="1" ht="21.75" customHeight="1">
      <c r="B33" s="155"/>
      <c r="C33" s="65">
        <v>1</v>
      </c>
      <c r="D33" s="64" t="s">
        <v>40</v>
      </c>
      <c r="E33" s="68"/>
      <c r="F33" s="69">
        <v>66</v>
      </c>
      <c r="G33" s="66"/>
      <c r="H33" s="66"/>
    </row>
    <row r="34" spans="2:8" s="67" customFormat="1" ht="19.5" customHeight="1">
      <c r="B34" s="155"/>
      <c r="C34" s="84">
        <v>2</v>
      </c>
      <c r="D34" s="64" t="s">
        <v>41</v>
      </c>
      <c r="E34" s="68"/>
      <c r="F34" s="69">
        <v>67</v>
      </c>
      <c r="G34" s="66"/>
      <c r="H34" s="66"/>
    </row>
    <row r="35" spans="2:8" s="67" customFormat="1" ht="19.5" customHeight="1">
      <c r="B35" s="155"/>
      <c r="C35" s="65">
        <v>3</v>
      </c>
      <c r="D35" s="64" t="s">
        <v>42</v>
      </c>
      <c r="E35" s="68"/>
      <c r="F35" s="69">
        <v>68</v>
      </c>
      <c r="G35" s="66">
        <v>260663000</v>
      </c>
      <c r="H35" s="66">
        <v>810884740</v>
      </c>
    </row>
    <row r="36" spans="2:8" s="67" customFormat="1" ht="20.25" customHeight="1">
      <c r="B36" s="155"/>
      <c r="C36" s="84">
        <v>4</v>
      </c>
      <c r="D36" s="64" t="s">
        <v>43</v>
      </c>
      <c r="E36" s="68"/>
      <c r="F36" s="69">
        <v>69</v>
      </c>
      <c r="G36" s="66"/>
      <c r="H36" s="66"/>
    </row>
    <row r="37" spans="2:8" s="67" customFormat="1" ht="21" customHeight="1">
      <c r="B37" s="155"/>
      <c r="C37" s="65">
        <v>5</v>
      </c>
      <c r="D37" s="64" t="s">
        <v>118</v>
      </c>
      <c r="E37" s="68"/>
      <c r="F37" s="69">
        <v>70</v>
      </c>
      <c r="G37" s="66"/>
      <c r="H37" s="66"/>
    </row>
    <row r="38" spans="2:8" s="67" customFormat="1" ht="19.5" customHeight="1">
      <c r="B38" s="155"/>
      <c r="C38" s="84">
        <v>6</v>
      </c>
      <c r="D38" s="64" t="s">
        <v>44</v>
      </c>
      <c r="E38" s="68"/>
      <c r="F38" s="69">
        <v>71</v>
      </c>
      <c r="G38" s="66"/>
      <c r="H38" s="66"/>
    </row>
    <row r="39" spans="2:8" s="67" customFormat="1" ht="18.75" customHeight="1">
      <c r="B39" s="155"/>
      <c r="C39" s="65">
        <v>7</v>
      </c>
      <c r="D39" s="64" t="s">
        <v>45</v>
      </c>
      <c r="E39" s="68"/>
      <c r="F39" s="69">
        <v>72</v>
      </c>
      <c r="G39" s="66"/>
      <c r="H39" s="66"/>
    </row>
    <row r="40" spans="2:8" s="67" customFormat="1" ht="21" customHeight="1">
      <c r="B40" s="155"/>
      <c r="C40" s="84">
        <v>8</v>
      </c>
      <c r="D40" s="64" t="s">
        <v>46</v>
      </c>
      <c r="E40" s="68"/>
      <c r="F40" s="69">
        <v>73</v>
      </c>
      <c r="G40" s="66">
        <v>0</v>
      </c>
      <c r="H40" s="66">
        <v>4185855</v>
      </c>
    </row>
    <row r="41" spans="2:8" s="67" customFormat="1" ht="20.25" customHeight="1">
      <c r="B41" s="155"/>
      <c r="C41" s="65">
        <v>9</v>
      </c>
      <c r="D41" s="64" t="s">
        <v>47</v>
      </c>
      <c r="E41" s="68"/>
      <c r="F41" s="69">
        <v>74</v>
      </c>
      <c r="G41" s="66">
        <v>0</v>
      </c>
      <c r="H41" s="66">
        <v>-246191059</v>
      </c>
    </row>
    <row r="42" spans="2:8" s="67" customFormat="1" ht="19.5" customHeight="1" thickBot="1">
      <c r="B42" s="175"/>
      <c r="C42" s="176">
        <v>10</v>
      </c>
      <c r="D42" s="177" t="s">
        <v>48</v>
      </c>
      <c r="E42" s="178"/>
      <c r="F42" s="179">
        <v>75</v>
      </c>
      <c r="G42" s="180">
        <f>Rezultati!G30</f>
        <v>-1405386</v>
      </c>
      <c r="H42" s="180">
        <v>-140216393</v>
      </c>
    </row>
    <row r="43" spans="2:8" s="127" customFormat="1" ht="24.75" customHeight="1" thickBot="1">
      <c r="B43" s="134"/>
      <c r="C43" s="271" t="s">
        <v>52</v>
      </c>
      <c r="D43" s="272"/>
      <c r="E43" s="273"/>
      <c r="F43" s="181"/>
      <c r="G43" s="182">
        <f>G32+G24+G13</f>
        <v>262078857</v>
      </c>
      <c r="H43" s="182">
        <f>H32+H24+H13</f>
        <v>438252259</v>
      </c>
    </row>
    <row r="44" spans="2:8" s="67" customFormat="1" ht="15.75" customHeight="1">
      <c r="B44" s="78"/>
      <c r="C44" s="78"/>
      <c r="D44" s="85"/>
      <c r="E44" s="79"/>
      <c r="F44" s="79"/>
      <c r="G44" s="80"/>
      <c r="H44" s="80"/>
    </row>
    <row r="45" spans="2:8" s="67" customFormat="1" ht="15.75" customHeight="1">
      <c r="B45" s="78"/>
      <c r="C45" s="78"/>
      <c r="D45" s="85"/>
      <c r="E45" s="79"/>
      <c r="F45" s="79"/>
      <c r="G45" s="80"/>
      <c r="H45" s="80"/>
    </row>
    <row r="46" spans="2:8" s="67" customFormat="1" ht="15.75" customHeight="1">
      <c r="B46" s="78"/>
      <c r="C46" s="78"/>
      <c r="D46" s="85"/>
      <c r="E46" s="79"/>
      <c r="F46" s="79"/>
      <c r="G46" s="80"/>
      <c r="H46" s="80"/>
    </row>
    <row r="47" spans="2:8" s="67" customFormat="1" ht="15.75" customHeight="1">
      <c r="B47" s="78"/>
      <c r="C47" s="78"/>
      <c r="D47" s="85"/>
      <c r="E47" s="79"/>
      <c r="F47" s="79"/>
      <c r="G47" s="80"/>
      <c r="H47" s="80"/>
    </row>
    <row r="48" spans="2:8" s="67" customFormat="1" ht="15.75" customHeight="1">
      <c r="B48" s="78"/>
      <c r="C48" s="78"/>
      <c r="D48" s="85"/>
      <c r="E48" s="79"/>
      <c r="F48" s="79"/>
      <c r="G48" s="80"/>
      <c r="H48" s="80"/>
    </row>
    <row r="49" spans="2:8" s="67" customFormat="1" ht="15.75" customHeight="1">
      <c r="B49" s="78"/>
      <c r="C49" s="78"/>
      <c r="D49" s="85"/>
      <c r="E49" s="79"/>
      <c r="F49" s="79"/>
      <c r="G49" s="80"/>
      <c r="H49" s="80"/>
    </row>
    <row r="50" spans="2:8" s="67" customFormat="1" ht="15.75" customHeight="1">
      <c r="B50" s="78"/>
      <c r="C50" s="78"/>
      <c r="D50" s="85"/>
      <c r="E50" s="79"/>
      <c r="F50" s="79"/>
      <c r="G50" s="80"/>
      <c r="H50" s="80"/>
    </row>
    <row r="51" spans="2:8" s="67" customFormat="1" ht="15.75" customHeight="1">
      <c r="B51" s="78"/>
      <c r="C51" s="78"/>
      <c r="D51" s="85"/>
      <c r="E51" s="79"/>
      <c r="F51" s="79"/>
      <c r="G51" s="80"/>
      <c r="H51" s="80"/>
    </row>
    <row r="52" spans="2:8" s="67" customFormat="1" ht="15.75" customHeight="1">
      <c r="B52" s="78"/>
      <c r="C52" s="78"/>
      <c r="D52" s="85"/>
      <c r="E52" s="79"/>
      <c r="F52" s="79"/>
      <c r="G52" s="80"/>
      <c r="H52" s="80"/>
    </row>
    <row r="53" spans="2:8" s="67" customFormat="1" ht="15.75" customHeight="1">
      <c r="B53" s="78"/>
      <c r="C53" s="78"/>
      <c r="D53" s="78"/>
      <c r="E53" s="78"/>
      <c r="F53" s="79"/>
      <c r="G53" s="80"/>
      <c r="H53" s="80"/>
    </row>
    <row r="54" spans="2:8" ht="12.75">
      <c r="B54" s="86"/>
      <c r="C54" s="86"/>
      <c r="D54" s="87"/>
      <c r="E54" s="88"/>
      <c r="F54" s="88"/>
      <c r="G54" s="89"/>
      <c r="H54" s="89"/>
    </row>
  </sheetData>
  <sheetProtection/>
  <mergeCells count="9">
    <mergeCell ref="B4:H4"/>
    <mergeCell ref="C31:E31"/>
    <mergeCell ref="C8:E8"/>
    <mergeCell ref="F6:F7"/>
    <mergeCell ref="C32:E32"/>
    <mergeCell ref="C43:E43"/>
    <mergeCell ref="B6:B7"/>
    <mergeCell ref="C6:E7"/>
    <mergeCell ref="C24:E24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33"/>
  <sheetViews>
    <sheetView zoomScalePageLayoutView="0" workbookViewId="0" topLeftCell="A1">
      <selection activeCell="D14" sqref="D14:E14"/>
    </sheetView>
  </sheetViews>
  <sheetFormatPr defaultColWidth="9.140625" defaultRowHeight="12.75"/>
  <cols>
    <col min="1" max="1" width="2.7109375" style="37" customWidth="1"/>
    <col min="2" max="2" width="3.7109375" style="61" customWidth="1"/>
    <col min="3" max="3" width="5.28125" style="61" customWidth="1"/>
    <col min="4" max="4" width="2.7109375" style="61" customWidth="1"/>
    <col min="5" max="5" width="49.421875" style="37" customWidth="1"/>
    <col min="6" max="6" width="8.8515625" style="37" customWidth="1"/>
    <col min="7" max="7" width="14.8515625" style="62" customWidth="1"/>
    <col min="8" max="8" width="14.00390625" style="62" customWidth="1"/>
    <col min="9" max="9" width="1.421875" style="37" customWidth="1"/>
    <col min="10" max="12" width="9.140625" style="37" customWidth="1"/>
    <col min="13" max="13" width="11.8515625" style="37" customWidth="1"/>
    <col min="14" max="16384" width="9.140625" style="37" customWidth="1"/>
  </cols>
  <sheetData>
    <row r="1" ht="2.25" customHeight="1"/>
    <row r="2" spans="2:10" s="60" customFormat="1" ht="18">
      <c r="B2" s="163" t="s">
        <v>182</v>
      </c>
      <c r="C2" s="163"/>
      <c r="D2" s="164"/>
      <c r="E2" s="165"/>
      <c r="F2" s="165"/>
      <c r="G2" s="127"/>
      <c r="H2" s="166" t="s">
        <v>170</v>
      </c>
      <c r="I2" s="58"/>
      <c r="J2" s="58"/>
    </row>
    <row r="3" spans="2:10" s="60" customFormat="1" ht="7.5" customHeight="1">
      <c r="B3" s="163"/>
      <c r="C3" s="163"/>
      <c r="D3" s="164"/>
      <c r="E3" s="165"/>
      <c r="F3" s="165"/>
      <c r="G3" s="166"/>
      <c r="H3" s="167"/>
      <c r="I3" s="58"/>
      <c r="J3" s="58"/>
    </row>
    <row r="4" spans="2:10" s="60" customFormat="1" ht="21" customHeight="1">
      <c r="B4" s="285" t="s">
        <v>222</v>
      </c>
      <c r="C4" s="285"/>
      <c r="D4" s="285"/>
      <c r="E4" s="285"/>
      <c r="F4" s="285"/>
      <c r="G4" s="285"/>
      <c r="H4" s="285"/>
      <c r="I4" s="58"/>
      <c r="J4" s="58"/>
    </row>
    <row r="5" spans="2:10" s="60" customFormat="1" ht="18.75" customHeight="1">
      <c r="B5" s="311" t="s">
        <v>132</v>
      </c>
      <c r="C5" s="311"/>
      <c r="D5" s="311"/>
      <c r="E5" s="311"/>
      <c r="F5" s="311"/>
      <c r="G5" s="311"/>
      <c r="H5" s="311"/>
      <c r="I5" s="90"/>
      <c r="J5" s="90"/>
    </row>
    <row r="6" ht="7.5" customHeight="1" thickBot="1"/>
    <row r="7" spans="2:10" s="60" customFormat="1" ht="13.5" customHeight="1">
      <c r="B7" s="295" t="s">
        <v>2</v>
      </c>
      <c r="C7" s="289" t="s">
        <v>133</v>
      </c>
      <c r="D7" s="290"/>
      <c r="E7" s="291"/>
      <c r="F7" s="193"/>
      <c r="G7" s="194" t="s">
        <v>134</v>
      </c>
      <c r="H7" s="195" t="s">
        <v>134</v>
      </c>
      <c r="I7" s="67"/>
      <c r="J7" s="67"/>
    </row>
    <row r="8" spans="2:10" s="60" customFormat="1" ht="12" customHeight="1" thickBot="1">
      <c r="B8" s="296"/>
      <c r="C8" s="292"/>
      <c r="D8" s="293"/>
      <c r="E8" s="294"/>
      <c r="F8" s="196"/>
      <c r="G8" s="197" t="s">
        <v>135</v>
      </c>
      <c r="H8" s="198" t="s">
        <v>171</v>
      </c>
      <c r="I8" s="67"/>
      <c r="J8" s="67"/>
    </row>
    <row r="9" spans="2:8" s="60" customFormat="1" ht="24.75" customHeight="1">
      <c r="B9" s="174">
        <v>1</v>
      </c>
      <c r="C9" s="297" t="s">
        <v>55</v>
      </c>
      <c r="D9" s="298"/>
      <c r="E9" s="299"/>
      <c r="F9" s="189">
        <v>77</v>
      </c>
      <c r="G9" s="190">
        <v>252742560</v>
      </c>
      <c r="H9" s="190">
        <v>397894763</v>
      </c>
    </row>
    <row r="10" spans="2:8" s="60" customFormat="1" ht="24.75" customHeight="1">
      <c r="B10" s="157">
        <v>2</v>
      </c>
      <c r="C10" s="286" t="s">
        <v>56</v>
      </c>
      <c r="D10" s="287"/>
      <c r="E10" s="288"/>
      <c r="F10" s="132">
        <v>78</v>
      </c>
      <c r="G10" s="131">
        <v>145632520</v>
      </c>
      <c r="H10" s="131">
        <v>77125000</v>
      </c>
    </row>
    <row r="11" spans="2:8" s="60" customFormat="1" ht="24.75" customHeight="1">
      <c r="B11" s="191">
        <v>3</v>
      </c>
      <c r="C11" s="300" t="s">
        <v>147</v>
      </c>
      <c r="D11" s="301"/>
      <c r="E11" s="302"/>
      <c r="F11" s="161">
        <v>79</v>
      </c>
      <c r="G11" s="93"/>
      <c r="H11" s="93"/>
    </row>
    <row r="12" spans="2:8" s="60" customFormat="1" ht="24.75" customHeight="1">
      <c r="B12" s="191">
        <v>4</v>
      </c>
      <c r="C12" s="300" t="s">
        <v>119</v>
      </c>
      <c r="D12" s="301"/>
      <c r="E12" s="302"/>
      <c r="F12" s="161">
        <v>80</v>
      </c>
      <c r="G12" s="93">
        <v>230827212</v>
      </c>
      <c r="H12" s="93">
        <v>362384180</v>
      </c>
    </row>
    <row r="13" spans="2:8" s="60" customFormat="1" ht="24.75" customHeight="1">
      <c r="B13" s="191">
        <v>5</v>
      </c>
      <c r="C13" s="300" t="s">
        <v>120</v>
      </c>
      <c r="D13" s="301"/>
      <c r="E13" s="302"/>
      <c r="F13" s="161">
        <v>81</v>
      </c>
      <c r="G13" s="93">
        <f>G14+G15</f>
        <v>3998669</v>
      </c>
      <c r="H13" s="93">
        <f>H14+H15</f>
        <v>1441541</v>
      </c>
    </row>
    <row r="14" spans="2:10" s="60" customFormat="1" ht="24.75" customHeight="1">
      <c r="B14" s="191"/>
      <c r="C14" s="91"/>
      <c r="D14" s="309" t="s">
        <v>121</v>
      </c>
      <c r="E14" s="310"/>
      <c r="F14" s="161">
        <v>82</v>
      </c>
      <c r="G14" s="94">
        <v>3439000</v>
      </c>
      <c r="H14" s="94">
        <v>1261199</v>
      </c>
      <c r="I14" s="74"/>
      <c r="J14" s="74"/>
    </row>
    <row r="15" spans="2:10" s="60" customFormat="1" ht="24.75" customHeight="1">
      <c r="B15" s="191"/>
      <c r="C15" s="91"/>
      <c r="D15" s="309" t="s">
        <v>122</v>
      </c>
      <c r="E15" s="310"/>
      <c r="F15" s="161">
        <v>83</v>
      </c>
      <c r="G15" s="94">
        <v>559669</v>
      </c>
      <c r="H15" s="94">
        <v>180342</v>
      </c>
      <c r="I15" s="74"/>
      <c r="J15" s="74"/>
    </row>
    <row r="16" spans="2:8" s="60" customFormat="1" ht="24.75" customHeight="1">
      <c r="B16" s="192">
        <v>6</v>
      </c>
      <c r="C16" s="300" t="s">
        <v>123</v>
      </c>
      <c r="D16" s="301"/>
      <c r="E16" s="302"/>
      <c r="F16" s="161">
        <v>84</v>
      </c>
      <c r="G16" s="92">
        <v>12896246</v>
      </c>
      <c r="H16" s="92">
        <v>24401907</v>
      </c>
    </row>
    <row r="17" spans="2:8" s="60" customFormat="1" ht="24.75" customHeight="1">
      <c r="B17" s="192">
        <v>7</v>
      </c>
      <c r="C17" s="300" t="s">
        <v>124</v>
      </c>
      <c r="D17" s="301"/>
      <c r="E17" s="302"/>
      <c r="F17" s="161">
        <v>85</v>
      </c>
      <c r="G17" s="92">
        <v>151822236</v>
      </c>
      <c r="H17" s="92">
        <v>175358393</v>
      </c>
    </row>
    <row r="18" spans="2:8" s="127" customFormat="1" ht="39.75" customHeight="1">
      <c r="B18" s="157">
        <v>8</v>
      </c>
      <c r="C18" s="260" t="s">
        <v>125</v>
      </c>
      <c r="D18" s="261"/>
      <c r="E18" s="262"/>
      <c r="F18" s="132"/>
      <c r="G18" s="131">
        <f>G12+G13+G16+G17</f>
        <v>399544363</v>
      </c>
      <c r="H18" s="131">
        <f>H12+H13+H16+H17</f>
        <v>563586021</v>
      </c>
    </row>
    <row r="19" spans="2:8" s="127" customFormat="1" ht="39.75" customHeight="1">
      <c r="B19" s="157">
        <v>9</v>
      </c>
      <c r="C19" s="286" t="s">
        <v>126</v>
      </c>
      <c r="D19" s="287"/>
      <c r="E19" s="288"/>
      <c r="F19" s="162">
        <v>87</v>
      </c>
      <c r="G19" s="131">
        <f>(G9+G10+G11)-G18</f>
        <v>-1169283</v>
      </c>
      <c r="H19" s="131">
        <f>(H9+H10+H11)-H18</f>
        <v>-88566258</v>
      </c>
    </row>
    <row r="20" spans="2:8" s="60" customFormat="1" ht="24.75" customHeight="1">
      <c r="B20" s="192">
        <v>10</v>
      </c>
      <c r="C20" s="300" t="s">
        <v>57</v>
      </c>
      <c r="D20" s="301"/>
      <c r="E20" s="302"/>
      <c r="F20" s="161">
        <v>88</v>
      </c>
      <c r="G20" s="92"/>
      <c r="H20" s="92"/>
    </row>
    <row r="21" spans="2:8" s="60" customFormat="1" ht="24.75" customHeight="1">
      <c r="B21" s="192">
        <v>11</v>
      </c>
      <c r="C21" s="300" t="s">
        <v>127</v>
      </c>
      <c r="D21" s="301"/>
      <c r="E21" s="302"/>
      <c r="F21" s="162">
        <v>89</v>
      </c>
      <c r="G21" s="92"/>
      <c r="H21" s="92"/>
    </row>
    <row r="22" spans="2:8" s="60" customFormat="1" ht="24.75" customHeight="1">
      <c r="B22" s="157">
        <v>12</v>
      </c>
      <c r="C22" s="286" t="s">
        <v>58</v>
      </c>
      <c r="D22" s="287"/>
      <c r="E22" s="288"/>
      <c r="F22" s="132">
        <v>90</v>
      </c>
      <c r="G22" s="131">
        <f>G23+G24+G25+G26</f>
        <v>-49282</v>
      </c>
      <c r="H22" s="131">
        <f>H23+H24+H25+H26</f>
        <v>-51650135</v>
      </c>
    </row>
    <row r="23" spans="2:10" s="60" customFormat="1" ht="24.75" customHeight="1">
      <c r="B23" s="192"/>
      <c r="C23" s="95">
        <v>121</v>
      </c>
      <c r="D23" s="309" t="s">
        <v>59</v>
      </c>
      <c r="E23" s="310"/>
      <c r="F23" s="162">
        <v>91</v>
      </c>
      <c r="G23" s="96"/>
      <c r="H23" s="96"/>
      <c r="I23" s="74"/>
      <c r="J23" s="74"/>
    </row>
    <row r="24" spans="2:10" s="60" customFormat="1" ht="24.75" customHeight="1">
      <c r="B24" s="192"/>
      <c r="C24" s="91">
        <v>122</v>
      </c>
      <c r="D24" s="309" t="s">
        <v>128</v>
      </c>
      <c r="E24" s="310"/>
      <c r="F24" s="161">
        <v>92</v>
      </c>
      <c r="G24" s="96">
        <v>-15480</v>
      </c>
      <c r="H24" s="96">
        <v>-306400</v>
      </c>
      <c r="I24" s="74"/>
      <c r="J24" s="74"/>
    </row>
    <row r="25" spans="2:10" s="60" customFormat="1" ht="24.75" customHeight="1">
      <c r="B25" s="192"/>
      <c r="C25" s="91">
        <v>123</v>
      </c>
      <c r="D25" s="309" t="s">
        <v>60</v>
      </c>
      <c r="E25" s="310"/>
      <c r="F25" s="162">
        <v>93</v>
      </c>
      <c r="G25" s="96">
        <v>-170400</v>
      </c>
      <c r="H25" s="96">
        <v>-4728</v>
      </c>
      <c r="I25" s="74"/>
      <c r="J25" s="74"/>
    </row>
    <row r="26" spans="2:10" s="60" customFormat="1" ht="24.75" customHeight="1">
      <c r="B26" s="192"/>
      <c r="C26" s="91">
        <v>124</v>
      </c>
      <c r="D26" s="309" t="s">
        <v>61</v>
      </c>
      <c r="E26" s="310"/>
      <c r="F26" s="161">
        <v>94</v>
      </c>
      <c r="G26" s="96">
        <v>136598</v>
      </c>
      <c r="H26" s="96">
        <v>-51339007</v>
      </c>
      <c r="I26" s="74"/>
      <c r="J26" s="74"/>
    </row>
    <row r="27" spans="2:8" s="127" customFormat="1" ht="29.25" customHeight="1">
      <c r="B27" s="157">
        <v>13</v>
      </c>
      <c r="C27" s="286" t="s">
        <v>62</v>
      </c>
      <c r="D27" s="287"/>
      <c r="E27" s="288"/>
      <c r="F27" s="132"/>
      <c r="G27" s="131">
        <f>G20+G21+G22</f>
        <v>-49282</v>
      </c>
      <c r="H27" s="131">
        <f>H20+H21+H22</f>
        <v>-51650135</v>
      </c>
    </row>
    <row r="28" spans="2:8" s="127" customFormat="1" ht="28.5" customHeight="1">
      <c r="B28" s="157">
        <v>14</v>
      </c>
      <c r="C28" s="286" t="s">
        <v>130</v>
      </c>
      <c r="D28" s="287"/>
      <c r="E28" s="288"/>
      <c r="F28" s="162">
        <v>96</v>
      </c>
      <c r="G28" s="131">
        <f>G19+G27</f>
        <v>-1218565</v>
      </c>
      <c r="H28" s="131">
        <f>H19+H27</f>
        <v>-140216393</v>
      </c>
    </row>
    <row r="29" spans="2:8" s="60" customFormat="1" ht="24.75" customHeight="1" thickBot="1">
      <c r="B29" s="191">
        <v>15</v>
      </c>
      <c r="C29" s="312" t="s">
        <v>63</v>
      </c>
      <c r="D29" s="313"/>
      <c r="E29" s="314"/>
      <c r="F29" s="199">
        <v>97</v>
      </c>
      <c r="G29" s="93">
        <v>186821</v>
      </c>
      <c r="H29" s="93">
        <v>0</v>
      </c>
    </row>
    <row r="30" spans="2:8" s="127" customFormat="1" ht="28.5" customHeight="1" thickBot="1">
      <c r="B30" s="203">
        <v>16</v>
      </c>
      <c r="C30" s="306" t="s">
        <v>131</v>
      </c>
      <c r="D30" s="307"/>
      <c r="E30" s="308"/>
      <c r="F30" s="204">
        <v>98</v>
      </c>
      <c r="G30" s="205">
        <f>G28-G29</f>
        <v>-1405386</v>
      </c>
      <c r="H30" s="205">
        <f>H28-H29</f>
        <v>-140216393</v>
      </c>
    </row>
    <row r="31" spans="2:8" s="60" customFormat="1" ht="24.75" customHeight="1" thickBot="1">
      <c r="B31" s="200">
        <v>17</v>
      </c>
      <c r="C31" s="303" t="s">
        <v>129</v>
      </c>
      <c r="D31" s="304"/>
      <c r="E31" s="305"/>
      <c r="F31" s="201">
        <v>99</v>
      </c>
      <c r="G31" s="202"/>
      <c r="H31" s="202"/>
    </row>
    <row r="32" spans="2:8" s="60" customFormat="1" ht="119.25" customHeight="1">
      <c r="B32" s="97"/>
      <c r="C32" s="97"/>
      <c r="D32" s="97"/>
      <c r="E32" s="98"/>
      <c r="F32" s="97"/>
      <c r="G32" s="99"/>
      <c r="H32" s="99"/>
    </row>
    <row r="33" ht="12.75">
      <c r="F33" s="61"/>
    </row>
    <row r="34" ht="12.75">
      <c r="F34" s="61"/>
    </row>
    <row r="35" ht="12.75">
      <c r="F35" s="61"/>
    </row>
    <row r="36" spans="5:6" ht="12.75">
      <c r="E36"/>
      <c r="F36" s="61"/>
    </row>
    <row r="37" ht="12.75">
      <c r="F37" s="61"/>
    </row>
    <row r="38" ht="12.75">
      <c r="F38" s="61"/>
    </row>
    <row r="39" ht="12.75">
      <c r="F39" s="61"/>
    </row>
    <row r="40" ht="12.75">
      <c r="F40" s="61"/>
    </row>
    <row r="41" ht="12.75">
      <c r="F41" s="61"/>
    </row>
    <row r="42" ht="12.75">
      <c r="F42" s="61"/>
    </row>
    <row r="43" ht="12.75">
      <c r="F43" s="61"/>
    </row>
    <row r="44" ht="12.75">
      <c r="F44" s="61"/>
    </row>
    <row r="45" ht="12.75">
      <c r="F45" s="61"/>
    </row>
    <row r="46" ht="12.75">
      <c r="F46" s="61"/>
    </row>
    <row r="47" ht="12.75">
      <c r="F47" s="61"/>
    </row>
    <row r="48" ht="12.75">
      <c r="F48" s="61"/>
    </row>
    <row r="49" ht="12.75">
      <c r="F49" s="61"/>
    </row>
    <row r="50" ht="12.75">
      <c r="F50" s="61"/>
    </row>
    <row r="51" ht="12.75">
      <c r="F51" s="61"/>
    </row>
    <row r="52" ht="12.75">
      <c r="F52" s="61"/>
    </row>
    <row r="53" ht="12.75">
      <c r="F53" s="61"/>
    </row>
    <row r="54" ht="12.75">
      <c r="F54" s="61"/>
    </row>
    <row r="55" ht="12.75">
      <c r="F55" s="61"/>
    </row>
    <row r="56" ht="12.75">
      <c r="F56" s="61"/>
    </row>
    <row r="57" ht="12.75">
      <c r="F57" s="61"/>
    </row>
    <row r="58" ht="12.75">
      <c r="F58" s="61"/>
    </row>
    <row r="59" ht="12.75">
      <c r="F59" s="61"/>
    </row>
    <row r="60" ht="12.75">
      <c r="F60" s="61"/>
    </row>
    <row r="61" ht="12.75">
      <c r="F61" s="61"/>
    </row>
    <row r="62" ht="12.75">
      <c r="F62" s="61"/>
    </row>
    <row r="63" ht="12.75">
      <c r="F63" s="61"/>
    </row>
    <row r="64" ht="12.75">
      <c r="F64" s="61"/>
    </row>
    <row r="65" ht="12.75">
      <c r="F65" s="61"/>
    </row>
    <row r="66" ht="12.75">
      <c r="F66" s="61"/>
    </row>
    <row r="67" ht="12.75">
      <c r="F67" s="61"/>
    </row>
    <row r="68" ht="12.75">
      <c r="F68" s="61"/>
    </row>
    <row r="69" ht="12.75">
      <c r="F69" s="61"/>
    </row>
    <row r="70" ht="12.75">
      <c r="F70" s="61"/>
    </row>
    <row r="71" ht="12.75">
      <c r="F71" s="61"/>
    </row>
    <row r="72" ht="12.75">
      <c r="F72" s="61"/>
    </row>
    <row r="73" ht="12.75">
      <c r="F73" s="61"/>
    </row>
    <row r="74" ht="12.75">
      <c r="F74" s="61"/>
    </row>
    <row r="75" ht="12.75">
      <c r="F75" s="61"/>
    </row>
    <row r="76" ht="12.75">
      <c r="F76" s="61"/>
    </row>
    <row r="77" ht="12.75">
      <c r="F77" s="61"/>
    </row>
    <row r="78" ht="12.75">
      <c r="F78" s="61"/>
    </row>
    <row r="79" ht="12.75">
      <c r="F79" s="61"/>
    </row>
    <row r="80" ht="12.75">
      <c r="F80" s="61"/>
    </row>
    <row r="81" ht="12.75">
      <c r="F81" s="61"/>
    </row>
    <row r="82" ht="12.75">
      <c r="F82" s="61"/>
    </row>
    <row r="83" ht="12.75">
      <c r="F83" s="61"/>
    </row>
    <row r="84" ht="12.75">
      <c r="F84" s="61"/>
    </row>
    <row r="85" ht="12.75">
      <c r="F85" s="61"/>
    </row>
    <row r="86" ht="12.75">
      <c r="F86" s="61"/>
    </row>
    <row r="87" ht="12.75">
      <c r="F87" s="61"/>
    </row>
    <row r="88" ht="12.75">
      <c r="F88" s="61"/>
    </row>
    <row r="89" ht="12.75">
      <c r="F89" s="61"/>
    </row>
    <row r="90" ht="12.75">
      <c r="F90" s="61"/>
    </row>
    <row r="91" ht="12.75">
      <c r="F91" s="61"/>
    </row>
    <row r="92" ht="12.75">
      <c r="F92" s="61"/>
    </row>
    <row r="93" ht="12.75">
      <c r="F93" s="61"/>
    </row>
    <row r="94" ht="12.75">
      <c r="F94" s="61"/>
    </row>
    <row r="95" ht="12.75">
      <c r="F95" s="61"/>
    </row>
    <row r="96" ht="12.75">
      <c r="F96" s="61"/>
    </row>
    <row r="97" ht="12.75">
      <c r="F97" s="61"/>
    </row>
    <row r="98" ht="12.75">
      <c r="F98" s="61"/>
    </row>
    <row r="99" ht="12.75">
      <c r="F99" s="61"/>
    </row>
    <row r="100" ht="12.75">
      <c r="F100" s="61"/>
    </row>
    <row r="101" ht="12.75">
      <c r="F101" s="61"/>
    </row>
    <row r="102" ht="12.75">
      <c r="F102" s="61"/>
    </row>
    <row r="103" ht="12.75">
      <c r="F103" s="61"/>
    </row>
    <row r="104" ht="12.75">
      <c r="F104" s="61"/>
    </row>
    <row r="105" ht="12.75">
      <c r="F105" s="61"/>
    </row>
    <row r="106" ht="12.75">
      <c r="F106" s="61"/>
    </row>
    <row r="107" ht="12.75">
      <c r="F107" s="61"/>
    </row>
    <row r="108" ht="12.75">
      <c r="F108" s="61"/>
    </row>
    <row r="109" ht="12.75">
      <c r="F109" s="61"/>
    </row>
    <row r="110" ht="12.75">
      <c r="F110" s="61"/>
    </row>
    <row r="111" ht="12.75">
      <c r="F111" s="61"/>
    </row>
    <row r="112" ht="12.75">
      <c r="F112" s="61"/>
    </row>
    <row r="113" ht="12.75">
      <c r="F113" s="61"/>
    </row>
    <row r="114" ht="12.75">
      <c r="F114" s="61"/>
    </row>
    <row r="115" ht="12.75">
      <c r="F115" s="61"/>
    </row>
    <row r="116" ht="12.75">
      <c r="F116" s="61"/>
    </row>
    <row r="117" ht="12.75">
      <c r="F117" s="61"/>
    </row>
    <row r="118" ht="12.75">
      <c r="F118" s="61"/>
    </row>
    <row r="119" ht="12.75">
      <c r="F119" s="61"/>
    </row>
    <row r="120" ht="12.75">
      <c r="F120" s="61"/>
    </row>
    <row r="121" ht="12.75">
      <c r="F121" s="61"/>
    </row>
    <row r="122" ht="12.75">
      <c r="F122" s="61"/>
    </row>
    <row r="123" ht="12.75">
      <c r="F123" s="61"/>
    </row>
    <row r="124" ht="12.75">
      <c r="F124" s="61"/>
    </row>
    <row r="125" ht="12.75">
      <c r="F125" s="61"/>
    </row>
    <row r="126" ht="12.75">
      <c r="F126" s="61"/>
    </row>
    <row r="127" ht="12.75">
      <c r="F127" s="61"/>
    </row>
    <row r="128" ht="12.75">
      <c r="F128" s="61"/>
    </row>
    <row r="129" ht="12.75">
      <c r="F129" s="61"/>
    </row>
    <row r="130" ht="12.75">
      <c r="F130" s="61"/>
    </row>
    <row r="131" ht="12.75">
      <c r="F131" s="61"/>
    </row>
    <row r="132" ht="12.75">
      <c r="F132" s="61"/>
    </row>
    <row r="133" ht="12.75">
      <c r="F133" s="61"/>
    </row>
  </sheetData>
  <sheetProtection/>
  <mergeCells count="27">
    <mergeCell ref="B5:H5"/>
    <mergeCell ref="D26:E26"/>
    <mergeCell ref="C28:E28"/>
    <mergeCell ref="C29:E29"/>
    <mergeCell ref="C22:E22"/>
    <mergeCell ref="D23:E23"/>
    <mergeCell ref="D24:E24"/>
    <mergeCell ref="D25:E25"/>
    <mergeCell ref="C17:E17"/>
    <mergeCell ref="C20:E20"/>
    <mergeCell ref="C21:E21"/>
    <mergeCell ref="C31:E31"/>
    <mergeCell ref="C30:E30"/>
    <mergeCell ref="C13:E13"/>
    <mergeCell ref="D14:E14"/>
    <mergeCell ref="D15:E15"/>
    <mergeCell ref="C16:E16"/>
    <mergeCell ref="B4:H4"/>
    <mergeCell ref="C27:E27"/>
    <mergeCell ref="C7:E8"/>
    <mergeCell ref="B7:B8"/>
    <mergeCell ref="C18:E18"/>
    <mergeCell ref="C19:E19"/>
    <mergeCell ref="C9:E9"/>
    <mergeCell ref="C10:E10"/>
    <mergeCell ref="C11:E11"/>
    <mergeCell ref="C12:E12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42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4.7109375" style="16" customWidth="1"/>
    <col min="2" max="3" width="3.7109375" style="53" customWidth="1"/>
    <col min="4" max="4" width="3.57421875" style="53" customWidth="1"/>
    <col min="5" max="5" width="44.421875" style="16" customWidth="1"/>
    <col min="6" max="7" width="15.421875" style="54" customWidth="1"/>
    <col min="8" max="8" width="1.421875" style="16" customWidth="1"/>
    <col min="9" max="16384" width="9.140625" style="16" customWidth="1"/>
  </cols>
  <sheetData>
    <row r="2" spans="2:7" s="104" customFormat="1" ht="18">
      <c r="B2" s="163" t="s">
        <v>182</v>
      </c>
      <c r="C2" s="55"/>
      <c r="D2" s="56"/>
      <c r="E2" s="57"/>
      <c r="F2" s="58"/>
      <c r="G2" s="166" t="s">
        <v>170</v>
      </c>
    </row>
    <row r="3" spans="2:7" s="104" customFormat="1" ht="7.5" customHeight="1">
      <c r="B3" s="55"/>
      <c r="C3" s="55"/>
      <c r="D3" s="56"/>
      <c r="E3" s="57"/>
      <c r="F3" s="106"/>
      <c r="G3" s="107"/>
    </row>
    <row r="4" spans="2:7" s="104" customFormat="1" ht="8.25" customHeight="1">
      <c r="B4" s="55"/>
      <c r="C4" s="55"/>
      <c r="D4" s="56"/>
      <c r="E4" s="57"/>
      <c r="F4" s="108"/>
      <c r="G4" s="105"/>
    </row>
    <row r="5" spans="2:7" s="104" customFormat="1" ht="18" customHeight="1">
      <c r="B5" s="285" t="s">
        <v>224</v>
      </c>
      <c r="C5" s="285"/>
      <c r="D5" s="285"/>
      <c r="E5" s="285"/>
      <c r="F5" s="285"/>
      <c r="G5" s="285"/>
    </row>
    <row r="6" ht="6.75" customHeight="1" thickBot="1"/>
    <row r="7" spans="2:7" s="104" customFormat="1" ht="15.75" customHeight="1">
      <c r="B7" s="274" t="s">
        <v>2</v>
      </c>
      <c r="C7" s="268" t="s">
        <v>151</v>
      </c>
      <c r="D7" s="269"/>
      <c r="E7" s="270"/>
      <c r="F7" s="168" t="s">
        <v>134</v>
      </c>
      <c r="G7" s="169" t="s">
        <v>134</v>
      </c>
    </row>
    <row r="8" spans="2:7" s="104" customFormat="1" ht="15.75" customHeight="1" thickBot="1">
      <c r="B8" s="275"/>
      <c r="C8" s="271"/>
      <c r="D8" s="272"/>
      <c r="E8" s="273"/>
      <c r="F8" s="170" t="s">
        <v>135</v>
      </c>
      <c r="G8" s="171" t="s">
        <v>137</v>
      </c>
    </row>
    <row r="9" spans="2:7" s="104" customFormat="1" ht="24.75" customHeight="1">
      <c r="B9" s="214"/>
      <c r="C9" s="102" t="s">
        <v>152</v>
      </c>
      <c r="D9" s="212"/>
      <c r="E9" s="213"/>
      <c r="F9" s="116">
        <f>SUM(F10:F23)</f>
        <v>-17466220</v>
      </c>
      <c r="G9" s="116">
        <f>SUM(G10:G23)</f>
        <v>-85534283</v>
      </c>
    </row>
    <row r="10" spans="2:7" s="104" customFormat="1" ht="19.5" customHeight="1">
      <c r="B10" s="215"/>
      <c r="C10" s="100"/>
      <c r="D10" s="110" t="s">
        <v>136</v>
      </c>
      <c r="E10" s="110"/>
      <c r="F10" s="109">
        <v>-1218565</v>
      </c>
      <c r="G10" s="109">
        <v>-140216393</v>
      </c>
    </row>
    <row r="11" spans="2:7" s="104" customFormat="1" ht="19.5" customHeight="1">
      <c r="B11" s="215"/>
      <c r="C11" s="102"/>
      <c r="D11" s="111" t="s">
        <v>153</v>
      </c>
      <c r="E11" s="114"/>
      <c r="F11" s="109"/>
      <c r="G11" s="109"/>
    </row>
    <row r="12" spans="2:7" s="104" customFormat="1" ht="19.5" customHeight="1">
      <c r="B12" s="215"/>
      <c r="C12" s="100"/>
      <c r="D12" s="101"/>
      <c r="E12" s="112" t="s">
        <v>154</v>
      </c>
      <c r="F12" s="109">
        <v>12896246</v>
      </c>
      <c r="G12" s="109">
        <v>20072945</v>
      </c>
    </row>
    <row r="13" spans="2:7" s="104" customFormat="1" ht="19.5" customHeight="1">
      <c r="B13" s="215"/>
      <c r="C13" s="100"/>
      <c r="D13" s="101"/>
      <c r="E13" s="112" t="s">
        <v>155</v>
      </c>
      <c r="F13" s="109"/>
      <c r="G13" s="109"/>
    </row>
    <row r="14" spans="2:7" s="104" customFormat="1" ht="19.5" customHeight="1">
      <c r="B14" s="215"/>
      <c r="C14" s="100"/>
      <c r="D14" s="101"/>
      <c r="E14" s="112" t="s">
        <v>156</v>
      </c>
      <c r="F14" s="109"/>
      <c r="G14" s="109"/>
    </row>
    <row r="15" spans="2:7" s="104" customFormat="1" ht="19.5" customHeight="1">
      <c r="B15" s="215"/>
      <c r="C15" s="100"/>
      <c r="D15" s="101"/>
      <c r="E15" s="112" t="s">
        <v>157</v>
      </c>
      <c r="F15" s="109"/>
      <c r="G15" s="109"/>
    </row>
    <row r="16" spans="2:7" s="114" customFormat="1" ht="15.75" customHeight="1">
      <c r="B16" s="321"/>
      <c r="C16" s="315"/>
      <c r="D16" s="113" t="s">
        <v>158</v>
      </c>
      <c r="F16" s="317">
        <v>-21255745</v>
      </c>
      <c r="G16" s="317">
        <v>18064627</v>
      </c>
    </row>
    <row r="17" spans="2:7" s="114" customFormat="1" ht="13.5" customHeight="1">
      <c r="B17" s="322"/>
      <c r="C17" s="316"/>
      <c r="D17" s="115" t="s">
        <v>159</v>
      </c>
      <c r="F17" s="318"/>
      <c r="G17" s="318"/>
    </row>
    <row r="18" spans="2:7" s="104" customFormat="1" ht="19.5" customHeight="1">
      <c r="B18" s="214"/>
      <c r="C18" s="100"/>
      <c r="D18" s="110" t="s">
        <v>160</v>
      </c>
      <c r="E18" s="110"/>
      <c r="F18" s="211">
        <v>-933462</v>
      </c>
      <c r="G18" s="211">
        <v>13655994</v>
      </c>
    </row>
    <row r="19" spans="2:7" s="104" customFormat="1" ht="19.5" customHeight="1">
      <c r="B19" s="319"/>
      <c r="C19" s="315"/>
      <c r="D19" s="113" t="s">
        <v>161</v>
      </c>
      <c r="E19" s="113"/>
      <c r="F19" s="317">
        <v>-6767873</v>
      </c>
      <c r="G19" s="317">
        <v>2888544</v>
      </c>
    </row>
    <row r="20" spans="2:7" s="104" customFormat="1" ht="19.5" customHeight="1">
      <c r="B20" s="320"/>
      <c r="C20" s="316"/>
      <c r="D20" s="111" t="s">
        <v>162</v>
      </c>
      <c r="E20" s="111"/>
      <c r="F20" s="318"/>
      <c r="G20" s="318"/>
    </row>
    <row r="21" spans="2:7" s="104" customFormat="1" ht="19.5" customHeight="1">
      <c r="B21" s="215"/>
      <c r="C21" s="100"/>
      <c r="D21" s="110" t="s">
        <v>163</v>
      </c>
      <c r="E21" s="110"/>
      <c r="F21" s="116"/>
      <c r="G21" s="116"/>
    </row>
    <row r="22" spans="2:7" s="104" customFormat="1" ht="19.5" customHeight="1">
      <c r="B22" s="215"/>
      <c r="C22" s="100"/>
      <c r="D22" s="110" t="s">
        <v>79</v>
      </c>
      <c r="E22" s="110"/>
      <c r="F22" s="109"/>
      <c r="G22" s="109"/>
    </row>
    <row r="23" spans="2:7" s="104" customFormat="1" ht="19.5" customHeight="1">
      <c r="B23" s="215"/>
      <c r="C23" s="100"/>
      <c r="D23" s="110" t="s">
        <v>173</v>
      </c>
      <c r="E23" s="110"/>
      <c r="F23" s="109">
        <v>-186821</v>
      </c>
      <c r="G23" s="109"/>
    </row>
    <row r="24" spans="2:7" s="104" customFormat="1" ht="19.5" customHeight="1">
      <c r="B24" s="215"/>
      <c r="C24" s="100"/>
      <c r="D24" s="71" t="s">
        <v>164</v>
      </c>
      <c r="E24" s="110"/>
      <c r="F24" s="109"/>
      <c r="G24" s="109"/>
    </row>
    <row r="25" spans="2:7" s="104" customFormat="1" ht="24.75" customHeight="1">
      <c r="B25" s="215"/>
      <c r="C25" s="103" t="s">
        <v>80</v>
      </c>
      <c r="D25" s="101"/>
      <c r="E25" s="110"/>
      <c r="F25" s="109">
        <f>SUM(F26:F30)</f>
        <v>107080030</v>
      </c>
      <c r="G25" s="109">
        <f>SUM(G26:G30)</f>
        <v>-71564294</v>
      </c>
    </row>
    <row r="26" spans="2:7" s="104" customFormat="1" ht="19.5" customHeight="1">
      <c r="B26" s="215"/>
      <c r="C26" s="100"/>
      <c r="D26" s="110" t="s">
        <v>165</v>
      </c>
      <c r="E26" s="110"/>
      <c r="F26" s="109"/>
      <c r="G26" s="109"/>
    </row>
    <row r="27" spans="2:7" s="104" customFormat="1" ht="19.5" customHeight="1">
      <c r="B27" s="215"/>
      <c r="C27" s="100"/>
      <c r="D27" s="110" t="s">
        <v>81</v>
      </c>
      <c r="E27" s="110"/>
      <c r="F27" s="109">
        <v>-29271914</v>
      </c>
      <c r="G27" s="109">
        <v>-194221688</v>
      </c>
    </row>
    <row r="28" spans="2:7" s="104" customFormat="1" ht="19.5" customHeight="1">
      <c r="B28" s="215"/>
      <c r="C28" s="63"/>
      <c r="D28" s="110" t="s">
        <v>82</v>
      </c>
      <c r="E28" s="110"/>
      <c r="F28" s="109">
        <v>136351944</v>
      </c>
      <c r="G28" s="109">
        <v>122657394</v>
      </c>
    </row>
    <row r="29" spans="2:7" s="104" customFormat="1" ht="19.5" customHeight="1">
      <c r="B29" s="215"/>
      <c r="C29" s="117"/>
      <c r="D29" s="110" t="s">
        <v>83</v>
      </c>
      <c r="E29" s="110"/>
      <c r="F29" s="109"/>
      <c r="G29" s="109"/>
    </row>
    <row r="30" spans="2:7" s="104" customFormat="1" ht="19.5" customHeight="1">
      <c r="B30" s="215"/>
      <c r="C30" s="117"/>
      <c r="D30" s="110" t="s">
        <v>84</v>
      </c>
      <c r="E30" s="110"/>
      <c r="F30" s="109"/>
      <c r="G30" s="109"/>
    </row>
    <row r="31" spans="2:7" s="104" customFormat="1" ht="19.5" customHeight="1">
      <c r="B31" s="215"/>
      <c r="C31" s="117"/>
      <c r="D31" s="71" t="s">
        <v>85</v>
      </c>
      <c r="E31" s="110"/>
      <c r="F31" s="109"/>
      <c r="G31" s="109"/>
    </row>
    <row r="32" spans="2:7" s="104" customFormat="1" ht="24.75" customHeight="1">
      <c r="B32" s="215"/>
      <c r="C32" s="100" t="s">
        <v>86</v>
      </c>
      <c r="D32" s="118"/>
      <c r="E32" s="110"/>
      <c r="F32" s="109">
        <f>SUM(F33:F36)</f>
        <v>-168000143</v>
      </c>
      <c r="G32" s="109">
        <f>SUM(G33:G36)</f>
        <v>193411750</v>
      </c>
    </row>
    <row r="33" spans="2:7" s="104" customFormat="1" ht="19.5" customHeight="1">
      <c r="B33" s="215"/>
      <c r="C33" s="117"/>
      <c r="D33" s="110" t="s">
        <v>93</v>
      </c>
      <c r="E33" s="110"/>
      <c r="F33" s="109">
        <v>-168000143</v>
      </c>
      <c r="G33" s="109">
        <v>193411750</v>
      </c>
    </row>
    <row r="34" spans="2:7" s="104" customFormat="1" ht="19.5" customHeight="1">
      <c r="B34" s="215"/>
      <c r="C34" s="117"/>
      <c r="D34" s="110" t="s">
        <v>87</v>
      </c>
      <c r="E34" s="110"/>
      <c r="F34" s="109">
        <v>0</v>
      </c>
      <c r="G34" s="109"/>
    </row>
    <row r="35" spans="2:7" s="104" customFormat="1" ht="19.5" customHeight="1">
      <c r="B35" s="215"/>
      <c r="C35" s="117"/>
      <c r="D35" s="110" t="s">
        <v>88</v>
      </c>
      <c r="E35" s="110"/>
      <c r="F35" s="109"/>
      <c r="G35" s="109"/>
    </row>
    <row r="36" spans="2:7" s="104" customFormat="1" ht="19.5" customHeight="1">
      <c r="B36" s="215"/>
      <c r="C36" s="117"/>
      <c r="D36" s="110" t="s">
        <v>89</v>
      </c>
      <c r="E36" s="110"/>
      <c r="F36" s="109"/>
      <c r="G36" s="109"/>
    </row>
    <row r="37" spans="2:7" s="104" customFormat="1" ht="19.5" customHeight="1">
      <c r="B37" s="215"/>
      <c r="C37" s="117"/>
      <c r="D37" s="71" t="s">
        <v>166</v>
      </c>
      <c r="E37" s="110"/>
      <c r="F37" s="109"/>
      <c r="G37" s="109"/>
    </row>
    <row r="38" spans="2:7" ht="18" customHeight="1">
      <c r="B38" s="216"/>
      <c r="C38" s="103" t="s">
        <v>90</v>
      </c>
      <c r="D38" s="119"/>
      <c r="E38" s="120"/>
      <c r="F38" s="121">
        <f>F32+F25+F9</f>
        <v>-78386333</v>
      </c>
      <c r="G38" s="121">
        <f>G32+G25+G9</f>
        <v>36313173</v>
      </c>
    </row>
    <row r="39" spans="2:10" ht="21.75" customHeight="1" thickBot="1">
      <c r="B39" s="217"/>
      <c r="C39" s="218" t="s">
        <v>91</v>
      </c>
      <c r="D39" s="219"/>
      <c r="E39" s="19"/>
      <c r="F39" s="220">
        <v>80107632</v>
      </c>
      <c r="G39" s="220">
        <v>43794457</v>
      </c>
      <c r="J39" s="54"/>
    </row>
    <row r="40" spans="2:7" ht="24" customHeight="1" thickBot="1">
      <c r="B40" s="221"/>
      <c r="C40" s="222" t="s">
        <v>92</v>
      </c>
      <c r="D40" s="223"/>
      <c r="E40" s="224"/>
      <c r="F40" s="225">
        <f>F38+F39</f>
        <v>1721299</v>
      </c>
      <c r="G40" s="225">
        <v>80107632</v>
      </c>
    </row>
    <row r="42" ht="12.75">
      <c r="G42" s="123"/>
    </row>
  </sheetData>
  <sheetProtection/>
  <mergeCells count="11">
    <mergeCell ref="B16:B17"/>
    <mergeCell ref="C16:C17"/>
    <mergeCell ref="G19:G20"/>
    <mergeCell ref="C19:C20"/>
    <mergeCell ref="B19:B20"/>
    <mergeCell ref="F19:F20"/>
    <mergeCell ref="B5:G5"/>
    <mergeCell ref="C7:E8"/>
    <mergeCell ref="B7:B8"/>
    <mergeCell ref="F16:F17"/>
    <mergeCell ref="G16:G17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D15" sqref="D15"/>
    </sheetView>
  </sheetViews>
  <sheetFormatPr defaultColWidth="17.7109375" defaultRowHeight="12.75"/>
  <cols>
    <col min="1" max="1" width="2.8515625" style="0" customWidth="1"/>
    <col min="2" max="2" width="32.140625" style="0" customWidth="1"/>
    <col min="3" max="3" width="14.8515625" style="0" bestFit="1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8.140625" style="0" bestFit="1" customWidth="1"/>
    <col min="8" max="8" width="14.140625" style="0" customWidth="1"/>
    <col min="9" max="9" width="2.7109375" style="0" customWidth="1"/>
  </cols>
  <sheetData>
    <row r="2" spans="2:8" ht="15.75">
      <c r="B2" s="163" t="s">
        <v>182</v>
      </c>
      <c r="G2" s="58"/>
      <c r="H2" s="59" t="s">
        <v>170</v>
      </c>
    </row>
    <row r="3" ht="6.75" customHeight="1"/>
    <row r="4" spans="1:8" ht="25.5" customHeight="1">
      <c r="A4" s="323" t="s">
        <v>225</v>
      </c>
      <c r="B4" s="323"/>
      <c r="C4" s="323"/>
      <c r="D4" s="323"/>
      <c r="E4" s="323"/>
      <c r="F4" s="323"/>
      <c r="G4" s="323"/>
      <c r="H4" s="323"/>
    </row>
    <row r="5" ht="6.75" customHeight="1"/>
    <row r="6" spans="2:7" ht="12.75" customHeight="1">
      <c r="B6" s="13" t="s">
        <v>70</v>
      </c>
      <c r="G6" s="1"/>
    </row>
    <row r="7" ht="6.75" customHeight="1"/>
    <row r="8" spans="1:8" s="2" customFormat="1" ht="24.75" customHeight="1">
      <c r="A8" s="324"/>
      <c r="B8" s="325"/>
      <c r="C8" s="226" t="s">
        <v>42</v>
      </c>
      <c r="D8" s="226" t="s">
        <v>43</v>
      </c>
      <c r="E8" s="133" t="s">
        <v>72</v>
      </c>
      <c r="F8" s="133" t="s">
        <v>71</v>
      </c>
      <c r="G8" s="226" t="s">
        <v>73</v>
      </c>
      <c r="H8" s="227" t="s">
        <v>66</v>
      </c>
    </row>
    <row r="9" spans="1:8" s="7" customFormat="1" ht="30" customHeight="1">
      <c r="A9" s="14" t="s">
        <v>3</v>
      </c>
      <c r="B9" s="15" t="s">
        <v>174</v>
      </c>
      <c r="C9" s="9"/>
      <c r="D9" s="9"/>
      <c r="E9" s="9"/>
      <c r="F9" s="9"/>
      <c r="G9" s="9"/>
      <c r="H9" s="10"/>
    </row>
    <row r="10" spans="1:8" s="7" customFormat="1" ht="19.5" customHeight="1">
      <c r="A10" s="3" t="s">
        <v>148</v>
      </c>
      <c r="B10" s="4" t="s">
        <v>67</v>
      </c>
      <c r="C10" s="5"/>
      <c r="D10" s="5"/>
      <c r="E10" s="5"/>
      <c r="F10" s="5"/>
      <c r="G10" s="5"/>
      <c r="H10" s="6">
        <f aca="true" t="shared" si="0" ref="H10:H15">SUM(C10:G10)</f>
        <v>0</v>
      </c>
    </row>
    <row r="11" spans="1:8" s="7" customFormat="1" ht="19.5" customHeight="1">
      <c r="A11" s="14" t="s">
        <v>149</v>
      </c>
      <c r="B11" s="15" t="s">
        <v>65</v>
      </c>
      <c r="C11" s="5"/>
      <c r="D11" s="5"/>
      <c r="E11" s="5"/>
      <c r="F11" s="5"/>
      <c r="G11" s="5"/>
      <c r="H11" s="6">
        <f t="shared" si="0"/>
        <v>0</v>
      </c>
    </row>
    <row r="12" spans="1:8" s="7" customFormat="1" ht="19.5" customHeight="1">
      <c r="A12" s="11">
        <v>1</v>
      </c>
      <c r="B12" s="8" t="s">
        <v>69</v>
      </c>
      <c r="C12" s="9"/>
      <c r="D12" s="9"/>
      <c r="E12" s="9"/>
      <c r="F12" s="9"/>
      <c r="G12" s="9"/>
      <c r="H12" s="6">
        <f t="shared" si="0"/>
        <v>0</v>
      </c>
    </row>
    <row r="13" spans="1:8" s="7" customFormat="1" ht="19.5" customHeight="1">
      <c r="A13" s="11">
        <v>2</v>
      </c>
      <c r="B13" s="8" t="s">
        <v>68</v>
      </c>
      <c r="C13" s="9"/>
      <c r="D13" s="9"/>
      <c r="E13" s="9"/>
      <c r="F13" s="9"/>
      <c r="G13" s="9"/>
      <c r="H13" s="6">
        <f t="shared" si="0"/>
        <v>0</v>
      </c>
    </row>
    <row r="14" spans="1:8" s="7" customFormat="1" ht="19.5" customHeight="1">
      <c r="A14" s="11">
        <v>3</v>
      </c>
      <c r="B14" s="8" t="s">
        <v>74</v>
      </c>
      <c r="C14" s="9"/>
      <c r="D14" s="9"/>
      <c r="E14" s="9"/>
      <c r="F14" s="9"/>
      <c r="G14" s="9"/>
      <c r="H14" s="6">
        <f t="shared" si="0"/>
        <v>0</v>
      </c>
    </row>
    <row r="15" spans="1:8" s="7" customFormat="1" ht="19.5" customHeight="1">
      <c r="A15" s="11">
        <v>4</v>
      </c>
      <c r="B15" s="8" t="s">
        <v>75</v>
      </c>
      <c r="C15" s="9"/>
      <c r="D15" s="9"/>
      <c r="E15" s="9"/>
      <c r="F15" s="9"/>
      <c r="G15" s="9"/>
      <c r="H15" s="6">
        <f t="shared" si="0"/>
        <v>0</v>
      </c>
    </row>
    <row r="16" spans="1:8" s="7" customFormat="1" ht="30" customHeight="1">
      <c r="A16" s="14" t="s">
        <v>4</v>
      </c>
      <c r="B16" s="15" t="s">
        <v>175</v>
      </c>
      <c r="C16" s="9">
        <v>810884740</v>
      </c>
      <c r="D16" s="9">
        <f>SUM(D9:D15)</f>
        <v>0</v>
      </c>
      <c r="E16" s="9">
        <f>SUM(E9:E15)</f>
        <v>0</v>
      </c>
      <c r="F16" s="9">
        <v>4185855</v>
      </c>
      <c r="G16" s="9">
        <v>-386407452</v>
      </c>
      <c r="H16" s="10">
        <f>SUM(C16:G16)</f>
        <v>428663143</v>
      </c>
    </row>
    <row r="17" spans="1:8" s="7" customFormat="1" ht="19.5" customHeight="1">
      <c r="A17" s="3">
        <v>1</v>
      </c>
      <c r="B17" s="8" t="s">
        <v>69</v>
      </c>
      <c r="C17" s="9"/>
      <c r="D17" s="9"/>
      <c r="E17" s="9"/>
      <c r="F17" s="9"/>
      <c r="G17" s="9">
        <f>Pasivet!G42</f>
        <v>-1405386</v>
      </c>
      <c r="H17" s="10">
        <f>SUM(C17:G17)</f>
        <v>-1405386</v>
      </c>
    </row>
    <row r="18" spans="1:8" s="7" customFormat="1" ht="19.5" customHeight="1">
      <c r="A18" s="3">
        <v>2</v>
      </c>
      <c r="B18" s="8" t="s">
        <v>68</v>
      </c>
      <c r="C18" s="9"/>
      <c r="D18" s="9"/>
      <c r="E18" s="9"/>
      <c r="F18" s="9"/>
      <c r="G18" s="9"/>
      <c r="H18" s="10">
        <f>SUM(C18:G18)</f>
        <v>0</v>
      </c>
    </row>
    <row r="19" spans="1:8" s="7" customFormat="1" ht="19.5" customHeight="1">
      <c r="A19" s="3">
        <v>3</v>
      </c>
      <c r="B19" s="8" t="s">
        <v>76</v>
      </c>
      <c r="C19" s="9">
        <v>-550221740</v>
      </c>
      <c r="D19" s="9"/>
      <c r="E19" s="9"/>
      <c r="F19" s="9">
        <v>-4185855</v>
      </c>
      <c r="G19" s="9">
        <v>386407452</v>
      </c>
      <c r="H19" s="10">
        <f>SUM(C19:G19)</f>
        <v>-168000143</v>
      </c>
    </row>
    <row r="20" spans="1:8" s="7" customFormat="1" ht="19.5" customHeight="1">
      <c r="A20" s="3">
        <v>4</v>
      </c>
      <c r="B20" s="8" t="s">
        <v>150</v>
      </c>
      <c r="C20" s="9"/>
      <c r="D20" s="9"/>
      <c r="E20" s="9"/>
      <c r="F20" s="9"/>
      <c r="G20" s="9"/>
      <c r="H20" s="10">
        <f>SUM(C20:G20)</f>
        <v>0</v>
      </c>
    </row>
    <row r="21" spans="1:8" s="7" customFormat="1" ht="30" customHeight="1" thickBot="1">
      <c r="A21" s="228" t="s">
        <v>38</v>
      </c>
      <c r="B21" s="229" t="s">
        <v>226</v>
      </c>
      <c r="C21" s="12">
        <f aca="true" t="shared" si="1" ref="C21:H21">SUM(C16:C20)</f>
        <v>260663000</v>
      </c>
      <c r="D21" s="12">
        <f t="shared" si="1"/>
        <v>0</v>
      </c>
      <c r="E21" s="12">
        <f t="shared" si="1"/>
        <v>0</v>
      </c>
      <c r="F21" s="12">
        <f t="shared" si="1"/>
        <v>0</v>
      </c>
      <c r="G21" s="12">
        <f t="shared" si="1"/>
        <v>-1405386</v>
      </c>
      <c r="H21" s="12">
        <f t="shared" si="1"/>
        <v>259257614</v>
      </c>
    </row>
    <row r="22" ht="13.5" customHeight="1" thickTop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">
    <mergeCell ref="A4:H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0">
      <selection activeCell="E18" sqref="E18"/>
    </sheetView>
  </sheetViews>
  <sheetFormatPr defaultColWidth="9.140625" defaultRowHeight="12.75"/>
  <cols>
    <col min="1" max="1" width="23.421875" style="231" customWidth="1"/>
    <col min="2" max="2" width="15.7109375" style="231" customWidth="1"/>
    <col min="3" max="3" width="16.140625" style="231" customWidth="1"/>
    <col min="4" max="4" width="16.28125" style="231" customWidth="1"/>
    <col min="5" max="5" width="14.00390625" style="231" customWidth="1"/>
    <col min="6" max="6" width="14.421875" style="231" customWidth="1"/>
    <col min="7" max="7" width="12.57421875" style="231" customWidth="1"/>
    <col min="8" max="8" width="13.7109375" style="231" customWidth="1"/>
    <col min="9" max="9" width="14.28125" style="231" customWidth="1"/>
    <col min="10" max="10" width="15.7109375" style="231" customWidth="1"/>
    <col min="11" max="16384" width="9.140625" style="231" customWidth="1"/>
  </cols>
  <sheetData>
    <row r="1" ht="27.75" customHeight="1">
      <c r="A1" s="236" t="s">
        <v>198</v>
      </c>
    </row>
    <row r="3" ht="27" customHeight="1">
      <c r="C3" s="243" t="s">
        <v>227</v>
      </c>
    </row>
    <row r="4" ht="29.25" customHeight="1"/>
    <row r="5" spans="1:10" s="236" customFormat="1" ht="30.75" customHeight="1" thickBot="1">
      <c r="A5" s="239"/>
      <c r="B5" s="244" t="s">
        <v>24</v>
      </c>
      <c r="C5" s="244" t="s">
        <v>5</v>
      </c>
      <c r="D5" s="244" t="s">
        <v>183</v>
      </c>
      <c r="E5" s="244" t="s">
        <v>184</v>
      </c>
      <c r="F5" s="244" t="s">
        <v>185</v>
      </c>
      <c r="G5" s="244" t="s">
        <v>186</v>
      </c>
      <c r="H5" s="244" t="s">
        <v>197</v>
      </c>
      <c r="I5" s="240" t="s">
        <v>187</v>
      </c>
      <c r="J5" s="240" t="s">
        <v>188</v>
      </c>
    </row>
    <row r="6" spans="1:11" s="236" customFormat="1" ht="15.75" thickTop="1">
      <c r="A6" s="236" t="s">
        <v>196</v>
      </c>
      <c r="B6" s="237"/>
      <c r="C6" s="238"/>
      <c r="D6" s="237"/>
      <c r="E6" s="237"/>
      <c r="F6" s="237"/>
      <c r="G6" s="237"/>
      <c r="H6" s="237"/>
      <c r="I6" s="237"/>
      <c r="J6" s="237"/>
      <c r="K6" s="235"/>
    </row>
    <row r="7" spans="1:11" ht="14.25">
      <c r="A7" s="233" t="s">
        <v>189</v>
      </c>
      <c r="B7" s="234">
        <v>39518080</v>
      </c>
      <c r="C7" s="234">
        <v>314226148</v>
      </c>
      <c r="D7" s="234">
        <v>50460207</v>
      </c>
      <c r="E7" s="234">
        <v>4544077</v>
      </c>
      <c r="F7" s="234">
        <v>8394092</v>
      </c>
      <c r="G7" s="234"/>
      <c r="H7" s="234">
        <v>6962811</v>
      </c>
      <c r="I7" s="234">
        <v>39509102</v>
      </c>
      <c r="J7" s="234">
        <f>SUM(B7:I7)</f>
        <v>463614517</v>
      </c>
      <c r="K7" s="232"/>
    </row>
    <row r="8" spans="1:11" ht="14.25">
      <c r="A8" s="233" t="s">
        <v>190</v>
      </c>
      <c r="B8" s="234"/>
      <c r="C8" s="234">
        <v>-98768606</v>
      </c>
      <c r="D8" s="234">
        <v>-24027104</v>
      </c>
      <c r="E8" s="234">
        <v>-4540544</v>
      </c>
      <c r="F8" s="234">
        <v>-5644049</v>
      </c>
      <c r="G8" s="234"/>
      <c r="H8" s="234">
        <v>-3415444</v>
      </c>
      <c r="I8" s="234">
        <v>-37651451</v>
      </c>
      <c r="J8" s="234">
        <f aca="true" t="shared" si="0" ref="J8:J17">SUM(B8:I8)</f>
        <v>-174047198</v>
      </c>
      <c r="K8" s="232"/>
    </row>
    <row r="9" spans="1:11" ht="14.25">
      <c r="A9" s="233"/>
      <c r="B9" s="234"/>
      <c r="C9" s="234"/>
      <c r="D9" s="234"/>
      <c r="E9" s="234"/>
      <c r="F9" s="234"/>
      <c r="G9" s="234"/>
      <c r="H9" s="234"/>
      <c r="I9" s="234"/>
      <c r="J9" s="234">
        <f t="shared" si="0"/>
        <v>0</v>
      </c>
      <c r="K9" s="232"/>
    </row>
    <row r="10" spans="1:11" s="236" customFormat="1" ht="15.75" thickBot="1">
      <c r="A10" s="242" t="s">
        <v>191</v>
      </c>
      <c r="B10" s="241">
        <f>B7+B8</f>
        <v>39518080</v>
      </c>
      <c r="C10" s="241">
        <f aca="true" t="shared" si="1" ref="C10:I10">C7+C8</f>
        <v>215457542</v>
      </c>
      <c r="D10" s="241">
        <f t="shared" si="1"/>
        <v>26433103</v>
      </c>
      <c r="E10" s="241">
        <f t="shared" si="1"/>
        <v>3533</v>
      </c>
      <c r="F10" s="241">
        <f t="shared" si="1"/>
        <v>2750043</v>
      </c>
      <c r="G10" s="241">
        <f t="shared" si="1"/>
        <v>0</v>
      </c>
      <c r="H10" s="241">
        <f t="shared" si="1"/>
        <v>3547367</v>
      </c>
      <c r="I10" s="241">
        <f t="shared" si="1"/>
        <v>1857651</v>
      </c>
      <c r="J10" s="241">
        <f t="shared" si="0"/>
        <v>289567319</v>
      </c>
      <c r="K10" s="235"/>
    </row>
    <row r="11" spans="1:11" ht="15" thickTop="1">
      <c r="A11" s="233"/>
      <c r="B11" s="234"/>
      <c r="C11" s="234"/>
      <c r="D11" s="234"/>
      <c r="E11" s="234"/>
      <c r="F11" s="234"/>
      <c r="G11" s="234"/>
      <c r="H11" s="234"/>
      <c r="I11" s="234"/>
      <c r="J11" s="234">
        <f t="shared" si="0"/>
        <v>0</v>
      </c>
      <c r="K11" s="232"/>
    </row>
    <row r="12" spans="1:11" ht="14.25">
      <c r="A12" s="233" t="s">
        <v>192</v>
      </c>
      <c r="B12" s="234">
        <v>145398070</v>
      </c>
      <c r="C12" s="234">
        <v>35686010</v>
      </c>
      <c r="D12" s="234">
        <v>9803267</v>
      </c>
      <c r="E12" s="234"/>
      <c r="F12" s="234">
        <v>3175771</v>
      </c>
      <c r="G12" s="234">
        <v>158570</v>
      </c>
      <c r="H12" s="234"/>
      <c r="I12" s="234"/>
      <c r="J12" s="234">
        <f t="shared" si="0"/>
        <v>194221688</v>
      </c>
      <c r="K12" s="232"/>
    </row>
    <row r="13" spans="1:11" ht="14.25">
      <c r="A13" s="233" t="s">
        <v>193</v>
      </c>
      <c r="B13" s="234">
        <v>-64955570</v>
      </c>
      <c r="C13" s="234">
        <v>-45547836</v>
      </c>
      <c r="D13" s="234">
        <v>-6529085</v>
      </c>
      <c r="E13" s="234">
        <v>0</v>
      </c>
      <c r="F13" s="234">
        <v>-922833</v>
      </c>
      <c r="G13" s="234"/>
      <c r="H13" s="234">
        <v>-373108</v>
      </c>
      <c r="I13" s="234"/>
      <c r="J13" s="234">
        <f t="shared" si="0"/>
        <v>-118328432</v>
      </c>
      <c r="K13" s="232"/>
    </row>
    <row r="14" spans="1:11" ht="14.25">
      <c r="A14" s="233" t="s">
        <v>194</v>
      </c>
      <c r="B14" s="234">
        <v>0</v>
      </c>
      <c r="C14" s="234">
        <v>0</v>
      </c>
      <c r="D14" s="234">
        <v>-2467778</v>
      </c>
      <c r="E14" s="234">
        <v>-3533</v>
      </c>
      <c r="F14" s="234">
        <v>0</v>
      </c>
      <c r="G14" s="234">
        <v>0</v>
      </c>
      <c r="H14" s="234">
        <v>0</v>
      </c>
      <c r="I14" s="234">
        <v>-1857651</v>
      </c>
      <c r="J14" s="234">
        <f t="shared" si="0"/>
        <v>-4328962</v>
      </c>
      <c r="K14" s="232"/>
    </row>
    <row r="15" spans="1:11" s="236" customFormat="1" ht="15">
      <c r="A15" s="238" t="s">
        <v>195</v>
      </c>
      <c r="B15" s="245">
        <v>0</v>
      </c>
      <c r="C15" s="245">
        <v>-12679174</v>
      </c>
      <c r="D15" s="245">
        <v>-5651073</v>
      </c>
      <c r="E15" s="245"/>
      <c r="F15" s="245">
        <v>-1033225</v>
      </c>
      <c r="G15" s="245"/>
      <c r="H15" s="245">
        <v>-709473</v>
      </c>
      <c r="I15" s="245"/>
      <c r="J15" s="245">
        <f t="shared" si="0"/>
        <v>-20072945</v>
      </c>
      <c r="K15" s="235"/>
    </row>
    <row r="16" spans="1:11" ht="14.25">
      <c r="A16" s="233"/>
      <c r="B16" s="234"/>
      <c r="C16" s="234"/>
      <c r="D16" s="234"/>
      <c r="E16" s="234"/>
      <c r="F16" s="234"/>
      <c r="G16" s="234"/>
      <c r="H16" s="234"/>
      <c r="I16" s="234"/>
      <c r="J16" s="234">
        <f t="shared" si="0"/>
        <v>0</v>
      </c>
      <c r="K16" s="232"/>
    </row>
    <row r="17" spans="1:11" s="236" customFormat="1" ht="19.5" customHeight="1" thickBot="1">
      <c r="A17" s="242" t="s">
        <v>191</v>
      </c>
      <c r="B17" s="241">
        <f>SUM(B10:B16)</f>
        <v>119960580</v>
      </c>
      <c r="C17" s="241">
        <f aca="true" t="shared" si="2" ref="C17:I17">SUM(C10:C16)</f>
        <v>192916542</v>
      </c>
      <c r="D17" s="241">
        <f t="shared" si="2"/>
        <v>21588434</v>
      </c>
      <c r="E17" s="241">
        <f t="shared" si="2"/>
        <v>0</v>
      </c>
      <c r="F17" s="241">
        <f t="shared" si="2"/>
        <v>3969756</v>
      </c>
      <c r="G17" s="241">
        <f t="shared" si="2"/>
        <v>158570</v>
      </c>
      <c r="H17" s="241">
        <f t="shared" si="2"/>
        <v>2464786</v>
      </c>
      <c r="I17" s="241">
        <f t="shared" si="2"/>
        <v>0</v>
      </c>
      <c r="J17" s="241">
        <f t="shared" si="0"/>
        <v>341058668</v>
      </c>
      <c r="K17" s="235"/>
    </row>
    <row r="18" spans="1:11" ht="15.75" thickTop="1">
      <c r="A18" s="236" t="s">
        <v>228</v>
      </c>
      <c r="B18" s="234"/>
      <c r="C18" s="234"/>
      <c r="D18" s="234"/>
      <c r="E18" s="234"/>
      <c r="F18" s="234"/>
      <c r="G18" s="234"/>
      <c r="H18" s="234"/>
      <c r="I18" s="234"/>
      <c r="J18" s="234">
        <f aca="true" t="shared" si="3" ref="J18:J24">SUM(B18:I18)</f>
        <v>0</v>
      </c>
      <c r="K18" s="232"/>
    </row>
    <row r="19" spans="1:11" ht="14.25">
      <c r="A19" s="233" t="s">
        <v>192</v>
      </c>
      <c r="B19" s="234">
        <v>16766236</v>
      </c>
      <c r="C19" s="234">
        <v>6883471</v>
      </c>
      <c r="D19" s="234">
        <v>2692217</v>
      </c>
      <c r="E19" s="234"/>
      <c r="F19" s="234">
        <v>2929989</v>
      </c>
      <c r="G19" s="234"/>
      <c r="H19" s="234"/>
      <c r="I19" s="234"/>
      <c r="J19" s="234">
        <f t="shared" si="3"/>
        <v>29271913</v>
      </c>
      <c r="K19" s="232"/>
    </row>
    <row r="20" spans="1:11" ht="14.25">
      <c r="A20" s="233" t="s">
        <v>193</v>
      </c>
      <c r="B20" s="234">
        <v>-92291870</v>
      </c>
      <c r="C20" s="234">
        <v>-41237806</v>
      </c>
      <c r="D20" s="234">
        <v>-2394272</v>
      </c>
      <c r="E20" s="234">
        <v>0</v>
      </c>
      <c r="F20" s="234">
        <v>-427996</v>
      </c>
      <c r="G20" s="234"/>
      <c r="H20" s="234">
        <v>0</v>
      </c>
      <c r="I20" s="234"/>
      <c r="J20" s="234">
        <f t="shared" si="3"/>
        <v>-136351944</v>
      </c>
      <c r="K20" s="232"/>
    </row>
    <row r="21" spans="1:11" ht="14.25">
      <c r="A21" s="233" t="s">
        <v>194</v>
      </c>
      <c r="B21" s="234">
        <v>0</v>
      </c>
      <c r="C21" s="234">
        <v>0</v>
      </c>
      <c r="D21" s="234">
        <v>0</v>
      </c>
      <c r="E21" s="234">
        <v>0</v>
      </c>
      <c r="F21" s="234">
        <v>0</v>
      </c>
      <c r="G21" s="234">
        <v>0</v>
      </c>
      <c r="H21" s="234">
        <v>0</v>
      </c>
      <c r="I21" s="234">
        <v>0</v>
      </c>
      <c r="J21" s="234">
        <f t="shared" si="3"/>
        <v>0</v>
      </c>
      <c r="K21" s="232"/>
    </row>
    <row r="22" spans="1:11" s="236" customFormat="1" ht="15">
      <c r="A22" s="238" t="s">
        <v>195</v>
      </c>
      <c r="B22" s="245">
        <v>0</v>
      </c>
      <c r="C22" s="245">
        <v>-8307129</v>
      </c>
      <c r="D22" s="245">
        <v>-3494592</v>
      </c>
      <c r="E22" s="245"/>
      <c r="F22" s="245">
        <v>-860951</v>
      </c>
      <c r="G22" s="245"/>
      <c r="H22" s="245">
        <v>-233574</v>
      </c>
      <c r="I22" s="245"/>
      <c r="J22" s="245">
        <f t="shared" si="3"/>
        <v>-12896246</v>
      </c>
      <c r="K22" s="235"/>
    </row>
    <row r="23" spans="1:11" ht="14.25">
      <c r="A23" s="233"/>
      <c r="B23" s="234"/>
      <c r="C23" s="234"/>
      <c r="D23" s="234"/>
      <c r="E23" s="234"/>
      <c r="F23" s="234"/>
      <c r="G23" s="234"/>
      <c r="H23" s="234"/>
      <c r="I23" s="234"/>
      <c r="J23" s="234">
        <f t="shared" si="3"/>
        <v>0</v>
      </c>
      <c r="K23" s="232"/>
    </row>
    <row r="24" spans="1:11" s="236" customFormat="1" ht="19.5" customHeight="1" thickBot="1">
      <c r="A24" s="242" t="s">
        <v>191</v>
      </c>
      <c r="B24" s="241">
        <f>SUM(B17:B23)</f>
        <v>44434946</v>
      </c>
      <c r="C24" s="241">
        <f aca="true" t="shared" si="4" ref="C24:I24">SUM(C17:C23)</f>
        <v>150255078</v>
      </c>
      <c r="D24" s="241">
        <f t="shared" si="4"/>
        <v>18391787</v>
      </c>
      <c r="E24" s="241">
        <f t="shared" si="4"/>
        <v>0</v>
      </c>
      <c r="F24" s="241">
        <f t="shared" si="4"/>
        <v>5610798</v>
      </c>
      <c r="G24" s="241">
        <f t="shared" si="4"/>
        <v>158570</v>
      </c>
      <c r="H24" s="241">
        <f t="shared" si="4"/>
        <v>2231212</v>
      </c>
      <c r="I24" s="241">
        <f t="shared" si="4"/>
        <v>0</v>
      </c>
      <c r="J24" s="241">
        <f t="shared" si="3"/>
        <v>221082391</v>
      </c>
      <c r="K24" s="235"/>
    </row>
    <row r="25" ht="15" thickTop="1"/>
  </sheetData>
  <sheetProtection/>
  <printOptions/>
  <pageMargins left="0.7" right="0.7" top="0.75" bottom="0.75" header="0.3" footer="0.3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C24"/>
  <sheetViews>
    <sheetView zoomScalePageLayoutView="0" workbookViewId="0" topLeftCell="A4">
      <selection activeCell="C16" sqref="C16"/>
    </sheetView>
  </sheetViews>
  <sheetFormatPr defaultColWidth="9.140625" defaultRowHeight="12.75"/>
  <cols>
    <col min="1" max="1" width="8.00390625" style="0" customWidth="1"/>
    <col min="2" max="2" width="33.00390625" style="0" customWidth="1"/>
    <col min="3" max="3" width="16.8515625" style="246" customWidth="1"/>
  </cols>
  <sheetData>
    <row r="6" ht="12.75">
      <c r="B6" s="238" t="s">
        <v>199</v>
      </c>
    </row>
    <row r="8" spans="1:3" ht="12.75">
      <c r="A8" s="251" t="s">
        <v>200</v>
      </c>
      <c r="B8" s="251" t="s">
        <v>201</v>
      </c>
      <c r="C8" s="252" t="s">
        <v>202</v>
      </c>
    </row>
    <row r="9" spans="1:3" ht="12.75">
      <c r="A9" s="247">
        <v>6084</v>
      </c>
      <c r="B9" s="247" t="s">
        <v>203</v>
      </c>
      <c r="C9" s="248">
        <v>0</v>
      </c>
    </row>
    <row r="10" spans="1:3" ht="12.75">
      <c r="A10" s="247">
        <v>613</v>
      </c>
      <c r="B10" s="247" t="s">
        <v>204</v>
      </c>
      <c r="C10" s="248"/>
    </row>
    <row r="11" spans="1:3" ht="12.75">
      <c r="A11" s="247">
        <v>638</v>
      </c>
      <c r="B11" s="247" t="s">
        <v>205</v>
      </c>
      <c r="C11" s="248"/>
    </row>
    <row r="12" spans="1:3" ht="12.75">
      <c r="A12" s="247">
        <v>6521</v>
      </c>
      <c r="B12" s="247" t="s">
        <v>206</v>
      </c>
      <c r="C12" s="248"/>
    </row>
    <row r="13" spans="1:3" ht="12.75">
      <c r="A13" s="247">
        <v>6524</v>
      </c>
      <c r="B13" s="247" t="s">
        <v>207</v>
      </c>
      <c r="C13" s="248"/>
    </row>
    <row r="14" spans="1:3" ht="12.75">
      <c r="A14" s="247">
        <v>6541</v>
      </c>
      <c r="B14" s="247" t="s">
        <v>208</v>
      </c>
      <c r="C14" s="248"/>
    </row>
    <row r="15" spans="1:3" ht="12.75">
      <c r="A15" s="247">
        <v>657</v>
      </c>
      <c r="B15" s="247" t="s">
        <v>209</v>
      </c>
      <c r="C15" s="248">
        <v>3086780</v>
      </c>
    </row>
    <row r="16" spans="1:3" ht="12.75">
      <c r="A16" s="247">
        <v>6571</v>
      </c>
      <c r="B16" s="247" t="s">
        <v>210</v>
      </c>
      <c r="C16" s="248"/>
    </row>
    <row r="17" spans="1:3" ht="12.75">
      <c r="A17" s="247">
        <v>658</v>
      </c>
      <c r="B17" s="247" t="s">
        <v>211</v>
      </c>
      <c r="C17" s="248"/>
    </row>
    <row r="18" spans="1:3" ht="12.75">
      <c r="A18" s="247">
        <v>667</v>
      </c>
      <c r="B18" s="247" t="s">
        <v>157</v>
      </c>
      <c r="C18" s="248"/>
    </row>
    <row r="19" spans="1:3" ht="12.75">
      <c r="A19" s="247">
        <v>6812</v>
      </c>
      <c r="B19" s="247" t="s">
        <v>212</v>
      </c>
      <c r="C19" s="248"/>
    </row>
    <row r="20" spans="1:3" ht="12.75">
      <c r="A20" s="247">
        <v>6820</v>
      </c>
      <c r="B20" s="247" t="s">
        <v>213</v>
      </c>
      <c r="C20" s="248"/>
    </row>
    <row r="21" spans="1:3" ht="12.75">
      <c r="A21" s="247">
        <v>6823</v>
      </c>
      <c r="B21" s="247" t="s">
        <v>214</v>
      </c>
      <c r="C21" s="248"/>
    </row>
    <row r="22" spans="1:3" ht="12.75">
      <c r="A22" s="247">
        <v>6866</v>
      </c>
      <c r="B22" s="247" t="s">
        <v>215</v>
      </c>
      <c r="C22" s="248"/>
    </row>
    <row r="23" spans="1:3" ht="12.75">
      <c r="A23" s="247"/>
      <c r="B23" s="247"/>
      <c r="C23" s="248"/>
    </row>
    <row r="24" spans="1:3" ht="12.75">
      <c r="A24" s="249"/>
      <c r="B24" s="249" t="s">
        <v>216</v>
      </c>
      <c r="C24" s="250">
        <f>SUM(C9:C23)</f>
        <v>3086780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Administrator</cp:lastModifiedBy>
  <cp:lastPrinted>2014-03-30T14:23:42Z</cp:lastPrinted>
  <dcterms:created xsi:type="dcterms:W3CDTF">2002-02-16T18:16:52Z</dcterms:created>
  <dcterms:modified xsi:type="dcterms:W3CDTF">2014-03-30T14:23:59Z</dcterms:modified>
  <cp:category/>
  <cp:version/>
  <cp:contentType/>
  <cp:contentStatus/>
</cp:coreProperties>
</file>