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4"/>
  </bookViews>
  <sheets>
    <sheet name="KAPAKU " sheetId="1" r:id="rId1"/>
    <sheet name="AKTIVI PASIV  08 " sheetId="2" r:id="rId2"/>
    <sheet name="Te ardhura+shpenzime" sheetId="3" r:id="rId3"/>
    <sheet name="MET INDIREKTE" sheetId="4" r:id="rId4"/>
    <sheet name="kapitalet e vet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<sst xmlns="http://schemas.openxmlformats.org/spreadsheetml/2006/main" count="280" uniqueCount="226">
  <si>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</si>
  <si>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</si>
  <si>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</si>
  <si>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</si>
  <si>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</si>
  <si>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</si>
  <si>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</si>
  <si>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</si>
  <si>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</si>
  <si>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</si>
  <si>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</si>
  <si>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</si>
  <si>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</si>
  <si>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</si>
  <si>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</si>
  <si>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</si>
  <si>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</si>
  <si>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</si>
  <si>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</si>
  <si>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</si>
  <si>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</si>
  <si>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</si>
  <si>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</si>
  <si>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</si>
  <si>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</si>
  <si>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</si>
  <si>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</si>
  <si>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</si>
  <si>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</si>
  <si>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</si>
  <si>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</si>
  <si>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</si>
  <si>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</si>
  <si>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</si>
  <si>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</si>
  <si>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</si>
  <si>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</si>
  <si>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</si>
  <si>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</si>
  <si>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</si>
  <si>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</si>
  <si>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</si>
  <si>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</si>
  <si>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</si>
  <si>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</si>
  <si>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</si>
  <si>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</si>
  <si>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</si>
  <si>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</si>
  <si>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</si>
  <si>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</si>
  <si>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</si>
  <si>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</si>
  <si>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</si>
  <si>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</si>
  <si>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</si>
  <si>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</si>
  <si>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</si>
  <si>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</si>
  <si>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</si>
  <si>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</si>
  <si>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</si>
  <si>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</si>
  <si>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</si>
  <si>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</si>
  <si>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</si>
  <si>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</si>
  <si>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</si>
  <si>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</si>
  <si>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</si>
  <si>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</si>
  <si>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</si>
  <si>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</si>
  <si>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</si>
  <si>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</si>
  <si>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</si>
  <si>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</si>
  <si>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</si>
  <si>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</si>
  <si>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</si>
  <si>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</si>
  <si>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</si>
  <si>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</si>
  <si>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</si>
  <si>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</si>
  <si>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</si>
  <si>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</si>
  <si>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</si>
  <si>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</si>
  <si>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</si>
  <si>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</si>
  <si>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</si>
  <si>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</si>
  <si>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</si>
  <si>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</si>
  <si>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</si>
  <si>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</si>
  <si>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</si>
  <si>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</si>
  <si>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</si>
  <si>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</si>
  <si>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</si>
  <si>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</si>
  <si>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</si>
  <si>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</si>
  <si>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</si>
  <si>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</si>
  <si>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</si>
  <si>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</si>
  <si>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</si>
  <si>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</si>
  <si>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</si>
  <si>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</si>
  <si>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</si>
  <si>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</si>
  <si>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</si>
  <si>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</si>
  <si>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</si>
  <si>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</si>
  <si>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</si>
  <si>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</si>
  <si>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</si>
  <si>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</si>
  <si>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</si>
  <si>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</si>
  <si>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</si>
  <si>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</si>
  <si>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</si>
  <si>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</si>
  <si>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</si>
  <si>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</si>
  <si>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</si>
  <si>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</si>
  <si>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</si>
  <si>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</si>
  <si>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</si>
  <si>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</si>
  <si>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</si>
  <si>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</si>
  <si>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</si>
  <si>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</si>
  <si>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</si>
  <si>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</si>
  <si>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</si>
  <si>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</si>
  <si>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</si>
  <si>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</si>
  <si>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</si>
  <si>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</si>
  <si>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</si>
  <si>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</si>
  <si>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</si>
  <si>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</si>
  <si>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</si>
  <si>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</si>
  <si>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</si>
  <si>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</si>
  <si>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</si>
  <si>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</si>
  <si>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</si>
  <si>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</si>
  <si>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</si>
  <si>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</si>
  <si>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</si>
  <si>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</si>
  <si>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</si>
  <si>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</si>
  <si>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</si>
  <si>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</si>
  <si>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</si>
  <si>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</si>
  <si>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</si>
  <si>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</si>
  <si>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</si>
  <si>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</si>
  <si>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</si>
  <si>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</si>
  <si>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</si>
  <si>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</si>
  <si>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</si>
  <si>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</si>
  <si>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</si>
  <si>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</si>
  <si>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</si>
  <si>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</si>
  <si>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</si>
  <si>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</si>
  <si>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</si>
  <si>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</si>
  <si>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</si>
  <si>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</si>
  <si>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</si>
  <si>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</si>
  <si>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</si>
  <si>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</si>
  <si>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</si>
  <si>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</si>
  <si>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</si>
  <si>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</si>
  <si>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TIRANE</t>
  </si>
  <si>
    <t>SHPK</t>
  </si>
  <si>
    <t>K92111023E</t>
  </si>
  <si>
    <t>Rruga "Budi"   Nr.  74/1</t>
  </si>
  <si>
    <t>"UNIVERSITETI PLANETAR I TIRANES"</t>
  </si>
  <si>
    <t>Viti   2010</t>
  </si>
  <si>
    <t>01.01.2010</t>
  </si>
  <si>
    <t>31.12.2010</t>
  </si>
  <si>
    <t>03.02.2011</t>
  </si>
  <si>
    <t xml:space="preserve">   "Universiteti Planetar I Tiranes"  </t>
  </si>
  <si>
    <t xml:space="preserve">  "Universiteti Planetar I Tiranes"</t>
  </si>
  <si>
    <t xml:space="preserve">    1.  BILANC  KONTABEL     DATE  31.12.2010</t>
  </si>
  <si>
    <t>31.12.2009</t>
  </si>
  <si>
    <t xml:space="preserve">Hua te tjera </t>
  </si>
  <si>
    <t xml:space="preserve">Ndertesa </t>
  </si>
  <si>
    <t>Aktive te tjera afatgjata Ne proces)</t>
  </si>
  <si>
    <t xml:space="preserve"> "Universiteti Planetar I Tiranes"</t>
  </si>
  <si>
    <t xml:space="preserve">                               01 Janar - 31 Dhjetor 2010</t>
  </si>
  <si>
    <t>Viti 2010</t>
  </si>
  <si>
    <t>Viti 2009</t>
  </si>
  <si>
    <t xml:space="preserve">  " Universiteti Planetar I Tiranes"</t>
  </si>
  <si>
    <t xml:space="preserve">                       01 Janar - 31 Dhjetor 2010</t>
  </si>
  <si>
    <t xml:space="preserve"> " Universiteti Planetar I Tiranes"</t>
  </si>
  <si>
    <t xml:space="preserve">                                  01 Janar - 31 Dhjetor 2010</t>
  </si>
  <si>
    <t>Pozicioni me 31 dhjetor 2009</t>
  </si>
  <si>
    <t>Pozicioni me 31 dhjetor 2010</t>
  </si>
  <si>
    <t xml:space="preserve">Te gjitha pasqyrat Financiare jane pranuar dhe jane firmosur nga drejtimi 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</si>
</sst>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[$-409]h:mm:ss\ AM/PM"/>
    <numFmt numFmtId="191" formatCode="0.0"/>
    <numFmt numFmtId="192" formatCode="#,##0\ &quot;Δρχ&quot;;\-#,##0\ &quot;Δρχ&quot;"/>
    <numFmt numFmtId="193" formatCode="#,##0\ &quot;Δρχ&quot;;[Red]\-#,##0\ &quot;Δρχ&quot;"/>
    <numFmt numFmtId="194" formatCode="#,##0.00\ &quot;Δρχ&quot;;\-#,##0.00\ &quot;Δρχ&quot;"/>
    <numFmt numFmtId="195" formatCode="#,##0.00\ &quot;Δρχ&quot;;[Red]\-#,##0.00\ &quot;Δρχ&quot;"/>
    <numFmt numFmtId="196" formatCode="_-* #,##0\ &quot;Δρχ&quot;_-;\-* #,##0\ &quot;Δρχ&quot;_-;_-* &quot;-&quot;\ &quot;Δρχ&quot;_-;_-@_-"/>
    <numFmt numFmtId="197" formatCode="_-* #,##0\ _Δ_ρ_χ_-;\-* #,##0\ _Δ_ρ_χ_-;_-* &quot;-&quot;\ _Δ_ρ_χ_-;_-@_-"/>
    <numFmt numFmtId="198" formatCode="_-* #,##0.00\ &quot;Δρχ&quot;_-;\-* #,##0.00\ &quot;Δρχ&quot;_-;_-* &quot;-&quot;??\ &quot;Δρχ&quot;_-;_-@_-"/>
    <numFmt numFmtId="199" formatCode="_-* #,##0.00\ _Δ_ρ_χ_-;\-* #,##0.00\ _Δ_ρ_χ_-;_-* &quot;-&quot;??\ _Δ_ρ_χ_-;_-@_-"/>
    <numFmt numFmtId="200" formatCode="0;\(0\)"/>
    <numFmt numFmtId="201" formatCode="000000000000"/>
    <numFmt numFmtId="202" formatCode="###,000\ &quot;$&quot;"/>
    <numFmt numFmtId="203" formatCode="###\ &quot;$&quot;"/>
    <numFmt numFmtId="204" formatCode="m/d"/>
    <numFmt numFmtId="205" formatCode="d\-mmm\-yyyy"/>
    <numFmt numFmtId="206" formatCode="#,##0.00\ [$€-1]_);[Red]\(#,##0.00\ [$€-1]\)"/>
    <numFmt numFmtId="207" formatCode="#,##0.000\ [$€-1]_);[Red]\(#,##0.000\ [$€-1]\)"/>
    <numFmt numFmtId="208" formatCode="#,##0.0\ [$€-1]_);[Red]\(#,##0.0\ [$€-1]\)"/>
    <numFmt numFmtId="209" formatCode="#,##0\ [$€-1]_);[Red]\(#,##0\ [$€-1]\)"/>
    <numFmt numFmtId="210" formatCode="#,##0.00\ [$€-1]"/>
    <numFmt numFmtId="211" formatCode="#,##0.0\ [$€-1]"/>
    <numFmt numFmtId="212" formatCode="#,##0\ [$€-1]"/>
    <numFmt numFmtId="213" formatCode="0.0000"/>
    <numFmt numFmtId="214" formatCode="0.000"/>
    <numFmt numFmtId="215" formatCode="#,##0.0"/>
    <numFmt numFmtId="216" formatCode="[$-41C]h:mm:ss\.AM/PM"/>
    <numFmt numFmtId="217" formatCode="&quot;€&quot;\ #,##0;\-&quot;€&quot;\ #,##0"/>
    <numFmt numFmtId="218" formatCode="&quot;€&quot;\ #,##0;[Red]\-&quot;€&quot;\ #,##0"/>
    <numFmt numFmtId="219" formatCode="&quot;€&quot;\ #,##0.00;\-&quot;€&quot;\ #,##0.00"/>
    <numFmt numFmtId="220" formatCode="&quot;€&quot;\ #,##0.00;[Red]\-&quot;€&quot;\ #,##0.00"/>
    <numFmt numFmtId="221" formatCode="_-&quot;€&quot;\ * #,##0_-;\-&quot;€&quot;\ * #,##0_-;_-&quot;€&quot;\ * &quot;-&quot;_-;_-@_-"/>
    <numFmt numFmtId="222" formatCode="_-&quot;€&quot;\ * #,##0.00_-;\-&quot;€&quot;\ * #,##0.00_-;_-&quot;€&quot;\ * &quot;-&quot;??_-;_-@_-"/>
  </numFmts>
  <fonts count="1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187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87" fontId="0" fillId="0" borderId="0" xfId="15" applyAlignment="1">
      <alignment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10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10" fillId="0" borderId="4" xfId="15" applyNumberFormat="1" applyFont="1" applyBorder="1" applyAlignment="1">
      <alignment vertical="center" wrapText="1"/>
    </xf>
    <xf numFmtId="3" fontId="10" fillId="0" borderId="4" xfId="15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0" borderId="8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/>
    </xf>
    <xf numFmtId="3" fontId="9" fillId="0" borderId="9" xfId="1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1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0" xfId="0" applyFont="1" applyFill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14" fontId="12" fillId="2" borderId="16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87" fontId="0" fillId="2" borderId="0" xfId="15" applyFill="1" applyAlignment="1">
      <alignment/>
    </xf>
    <xf numFmtId="187" fontId="3" fillId="2" borderId="0" xfId="15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87" fontId="3" fillId="2" borderId="1" xfId="15" applyFont="1" applyFill="1" applyBorder="1" applyAlignment="1">
      <alignment horizontal="center"/>
    </xf>
    <xf numFmtId="187" fontId="3" fillId="2" borderId="7" xfId="15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9" fontId="3" fillId="2" borderId="4" xfId="15" applyNumberFormat="1" applyFont="1" applyFill="1" applyBorder="1" applyAlignment="1">
      <alignment/>
    </xf>
    <xf numFmtId="189" fontId="3" fillId="2" borderId="5" xfId="15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189" fontId="0" fillId="2" borderId="4" xfId="15" applyNumberFormat="1" applyFill="1" applyBorder="1" applyAlignment="1">
      <alignment/>
    </xf>
    <xf numFmtId="189" fontId="0" fillId="2" borderId="5" xfId="15" applyNumberForma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 wrapText="1" shrinkToFit="1"/>
    </xf>
    <xf numFmtId="189" fontId="0" fillId="2" borderId="4" xfId="15" applyNumberFormat="1" applyFill="1" applyBorder="1" applyAlignment="1">
      <alignment vertical="center" wrapText="1" shrinkToFit="1"/>
    </xf>
    <xf numFmtId="189" fontId="0" fillId="2" borderId="5" xfId="15" applyNumberFormat="1" applyFill="1" applyBorder="1" applyAlignment="1">
      <alignment vertical="center" wrapText="1" shrinkToFi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89" fontId="0" fillId="2" borderId="4" xfId="15" applyNumberFormat="1" applyFont="1" applyFill="1" applyBorder="1" applyAlignment="1">
      <alignment/>
    </xf>
    <xf numFmtId="189" fontId="0" fillId="2" borderId="5" xfId="15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189" fontId="3" fillId="2" borderId="8" xfId="15" applyNumberFormat="1" applyFont="1" applyFill="1" applyBorder="1" applyAlignment="1">
      <alignment/>
    </xf>
    <xf numFmtId="189" fontId="3" fillId="2" borderId="9" xfId="15" applyNumberFormat="1" applyFont="1" applyFill="1" applyBorder="1" applyAlignment="1">
      <alignment/>
    </xf>
    <xf numFmtId="189" fontId="0" fillId="2" borderId="0" xfId="0" applyNumberFormat="1" applyFill="1" applyAlignment="1">
      <alignment/>
    </xf>
    <xf numFmtId="0" fontId="3" fillId="2" borderId="6" xfId="0" applyFont="1" applyFill="1" applyBorder="1" applyAlignment="1">
      <alignment horizontal="right"/>
    </xf>
    <xf numFmtId="189" fontId="0" fillId="2" borderId="0" xfId="15" applyNumberForma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189" fontId="0" fillId="2" borderId="4" xfId="15" applyNumberFormat="1" applyFill="1" applyBorder="1" applyAlignment="1">
      <alignment/>
    </xf>
    <xf numFmtId="189" fontId="0" fillId="2" borderId="5" xfId="15" applyNumberFormat="1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89" fontId="0" fillId="2" borderId="4" xfId="15" applyNumberFormat="1" applyFill="1" applyBorder="1" applyAlignment="1">
      <alignment vertical="center" wrapText="1"/>
    </xf>
    <xf numFmtId="189" fontId="0" fillId="2" borderId="5" xfId="15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89" fontId="0" fillId="2" borderId="4" xfId="15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89" fontId="3" fillId="2" borderId="4" xfId="15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89" fontId="3" fillId="2" borderId="0" xfId="0" applyNumberFormat="1" applyFont="1" applyFill="1" applyAlignment="1">
      <alignment vertical="center" wrapText="1"/>
    </xf>
    <xf numFmtId="189" fontId="3" fillId="2" borderId="5" xfId="15" applyNumberFormat="1" applyFont="1" applyFill="1" applyBorder="1" applyAlignment="1">
      <alignment vertical="center" wrapText="1"/>
    </xf>
    <xf numFmtId="189" fontId="3" fillId="2" borderId="0" xfId="0" applyNumberFormat="1" applyFont="1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/>
    </xf>
    <xf numFmtId="189" fontId="0" fillId="2" borderId="8" xfId="15" applyNumberFormat="1" applyFill="1" applyBorder="1" applyAlignment="1">
      <alignment/>
    </xf>
    <xf numFmtId="189" fontId="0" fillId="2" borderId="9" xfId="15" applyNumberForma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/>
    </xf>
    <xf numFmtId="189" fontId="3" fillId="2" borderId="4" xfId="0" applyNumberFormat="1" applyFont="1" applyFill="1" applyBorder="1" applyAlignment="1">
      <alignment/>
    </xf>
    <xf numFmtId="189" fontId="3" fillId="2" borderId="5" xfId="0" applyNumberFormat="1" applyFont="1" applyFill="1" applyBorder="1" applyAlignment="1">
      <alignment/>
    </xf>
    <xf numFmtId="189" fontId="0" fillId="2" borderId="5" xfId="0" applyNumberFormat="1" applyFill="1" applyBorder="1" applyAlignment="1">
      <alignment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 indent="3"/>
    </xf>
    <xf numFmtId="189" fontId="0" fillId="2" borderId="4" xfId="15" applyNumberFormat="1" applyFont="1" applyFill="1" applyBorder="1" applyAlignment="1">
      <alignment vertical="center" wrapText="1"/>
    </xf>
    <xf numFmtId="189" fontId="0" fillId="2" borderId="5" xfId="15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indent="3"/>
    </xf>
    <xf numFmtId="0" fontId="0" fillId="2" borderId="4" xfId="0" applyFont="1" applyFill="1" applyBorder="1" applyAlignment="1">
      <alignment vertical="center" wrapText="1"/>
    </xf>
    <xf numFmtId="189" fontId="0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89" fontId="2" fillId="2" borderId="4" xfId="15" applyNumberFormat="1" applyFont="1" applyFill="1" applyBorder="1" applyAlignment="1">
      <alignment/>
    </xf>
    <xf numFmtId="189" fontId="2" fillId="2" borderId="5" xfId="15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6" xfId="0" applyFill="1" applyBorder="1" applyAlignment="1">
      <alignment/>
    </xf>
    <xf numFmtId="189" fontId="0" fillId="2" borderId="9" xfId="0" applyNumberFormat="1" applyFill="1" applyBorder="1" applyAlignment="1">
      <alignment/>
    </xf>
    <xf numFmtId="0" fontId="3" fillId="2" borderId="4" xfId="0" applyFont="1" applyFill="1" applyBorder="1" applyAlignment="1">
      <alignment/>
    </xf>
    <xf numFmtId="189" fontId="17" fillId="2" borderId="5" xfId="15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46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21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9" fontId="0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Univ.Plan.B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"/>
      <sheetName val="AKTIVI PASIV  08 "/>
      <sheetName val="Te ardhura+shpenzime"/>
      <sheetName val="MET INDIREKTE"/>
      <sheetName val="kapitalet e veta"/>
    </sheetNames>
    <sheetDataSet>
      <sheetData sheetId="1">
        <row r="8">
          <cell r="D8">
            <v>17082804</v>
          </cell>
          <cell r="E8">
            <v>13284684</v>
          </cell>
        </row>
        <row r="9">
          <cell r="D9">
            <v>9318</v>
          </cell>
        </row>
        <row r="19">
          <cell r="D19">
            <v>549778</v>
          </cell>
          <cell r="E19">
            <v>21070</v>
          </cell>
        </row>
        <row r="27">
          <cell r="D27">
            <v>0</v>
          </cell>
          <cell r="E27">
            <v>0</v>
          </cell>
        </row>
        <row r="34">
          <cell r="I34">
            <v>10573148</v>
          </cell>
          <cell r="J34">
            <v>9015597</v>
          </cell>
        </row>
        <row r="44">
          <cell r="D44">
            <v>4785348</v>
          </cell>
          <cell r="E44">
            <v>3272555</v>
          </cell>
        </row>
        <row r="46">
          <cell r="I46">
            <v>11754100</v>
          </cell>
        </row>
      </sheetData>
      <sheetData sheetId="2">
        <row r="15">
          <cell r="D15">
            <v>-838210</v>
          </cell>
        </row>
        <row r="27">
          <cell r="D27">
            <v>13060110</v>
          </cell>
          <cell r="E27">
            <v>8291902</v>
          </cell>
        </row>
        <row r="28">
          <cell r="D28">
            <v>1306010</v>
          </cell>
          <cell r="E28">
            <v>829190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workbookViewId="0" topLeftCell="A1">
      <selection activeCell="B2" sqref="B2:K55"/>
    </sheetView>
  </sheetViews>
  <sheetFormatPr defaultColWidth="9.140625" defaultRowHeight="12.75"/>
  <cols>
    <col min="1" max="1" width="0.85546875" style="28" customWidth="1"/>
    <col min="2" max="2" width="3.140625" style="28" customWidth="1"/>
    <col min="3" max="3" width="16.57421875" style="28" customWidth="1"/>
    <col min="4" max="4" width="12.57421875" style="28" customWidth="1"/>
    <col min="5" max="5" width="11.421875" style="28" customWidth="1"/>
    <col min="6" max="6" width="12.8515625" style="28" customWidth="1"/>
    <col min="7" max="7" width="5.421875" style="28" customWidth="1"/>
    <col min="8" max="8" width="9.140625" style="28" customWidth="1"/>
    <col min="9" max="9" width="10.57421875" style="28" customWidth="1"/>
    <col min="10" max="10" width="7.421875" style="28" customWidth="1"/>
    <col min="11" max="11" width="9.140625" style="28" customWidth="1"/>
    <col min="12" max="12" width="1.8515625" style="28" customWidth="1"/>
    <col min="13" max="16384" width="9.140625" style="28" customWidth="1"/>
  </cols>
  <sheetData>
    <row r="1" ht="6.75" customHeight="1" thickBot="1"/>
    <row r="2" spans="2:11" s="32" customFormat="1" ht="15" thickTop="1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38" customFormat="1" ht="13.5" customHeight="1">
      <c r="B3" s="33"/>
      <c r="C3" s="34" t="s">
        <v>179</v>
      </c>
      <c r="D3" s="34"/>
      <c r="E3" s="34"/>
      <c r="F3" s="144" t="s">
        <v>200</v>
      </c>
      <c r="G3" s="144"/>
      <c r="H3" s="144"/>
      <c r="I3" s="35"/>
      <c r="J3" s="36"/>
      <c r="K3" s="37"/>
    </row>
    <row r="4" spans="2:11" s="38" customFormat="1" ht="13.5" customHeight="1">
      <c r="B4" s="33"/>
      <c r="C4" s="34" t="s">
        <v>180</v>
      </c>
      <c r="D4" s="34"/>
      <c r="E4" s="34"/>
      <c r="F4" s="148" t="s">
        <v>201</v>
      </c>
      <c r="G4" s="148"/>
      <c r="H4" s="148"/>
      <c r="I4" s="34"/>
      <c r="J4" s="36"/>
      <c r="K4" s="37"/>
    </row>
    <row r="5" spans="2:11" s="38" customFormat="1" ht="13.5" customHeight="1">
      <c r="B5" s="33"/>
      <c r="C5" s="34" t="s">
        <v>181</v>
      </c>
      <c r="D5" s="34"/>
      <c r="E5" s="34"/>
      <c r="F5" s="40" t="s">
        <v>202</v>
      </c>
      <c r="G5" s="40"/>
      <c r="H5" s="40"/>
      <c r="I5" s="34"/>
      <c r="J5" s="36"/>
      <c r="K5" s="37"/>
    </row>
    <row r="6" spans="2:11" s="38" customFormat="1" ht="13.5" customHeight="1">
      <c r="B6" s="33"/>
      <c r="C6" s="34"/>
      <c r="D6" s="34"/>
      <c r="E6" s="34"/>
      <c r="F6" s="34"/>
      <c r="G6" s="34"/>
      <c r="H6" s="39" t="s">
        <v>199</v>
      </c>
      <c r="I6" s="41"/>
      <c r="J6" s="36"/>
      <c r="K6" s="37"/>
    </row>
    <row r="7" spans="2:11" s="38" customFormat="1" ht="13.5" customHeight="1">
      <c r="B7" s="33"/>
      <c r="C7" s="34" t="s">
        <v>182</v>
      </c>
      <c r="D7" s="34"/>
      <c r="E7" s="34"/>
      <c r="F7" s="42">
        <v>40067</v>
      </c>
      <c r="G7" s="43"/>
      <c r="H7" s="34"/>
      <c r="I7" s="34"/>
      <c r="J7" s="36"/>
      <c r="K7" s="37"/>
    </row>
    <row r="8" spans="2:11" s="38" customFormat="1" ht="13.5" customHeight="1">
      <c r="B8" s="33"/>
      <c r="C8" s="34" t="s">
        <v>183</v>
      </c>
      <c r="D8" s="34"/>
      <c r="E8" s="34"/>
      <c r="F8" s="39"/>
      <c r="G8" s="41"/>
      <c r="H8" s="34"/>
      <c r="I8" s="34"/>
      <c r="J8" s="36"/>
      <c r="K8" s="37"/>
    </row>
    <row r="9" spans="2:11" s="38" customFormat="1" ht="13.5" customHeight="1">
      <c r="B9" s="33"/>
      <c r="C9" s="34"/>
      <c r="D9" s="34"/>
      <c r="E9" s="34"/>
      <c r="F9" s="34"/>
      <c r="G9" s="34"/>
      <c r="H9" s="34"/>
      <c r="I9" s="34"/>
      <c r="J9" s="36"/>
      <c r="K9" s="37"/>
    </row>
    <row r="10" spans="2:11" s="38" customFormat="1" ht="13.5" customHeight="1">
      <c r="B10" s="33"/>
      <c r="C10" s="34" t="s">
        <v>184</v>
      </c>
      <c r="D10" s="34"/>
      <c r="E10" s="34"/>
      <c r="F10" s="40" t="s">
        <v>203</v>
      </c>
      <c r="G10" s="40"/>
      <c r="H10" s="40"/>
      <c r="I10" s="40"/>
      <c r="J10" s="36"/>
      <c r="K10" s="37"/>
    </row>
    <row r="11" spans="2:11" s="38" customFormat="1" ht="13.5" customHeight="1">
      <c r="B11" s="33"/>
      <c r="C11" s="34"/>
      <c r="D11" s="34"/>
      <c r="E11" s="34"/>
      <c r="F11" s="44"/>
      <c r="G11" s="44"/>
      <c r="H11" s="44"/>
      <c r="I11" s="44"/>
      <c r="J11" s="36"/>
      <c r="K11" s="37"/>
    </row>
    <row r="12" spans="2:11" s="38" customFormat="1" ht="13.5" customHeight="1">
      <c r="B12" s="33"/>
      <c r="C12" s="34"/>
      <c r="D12" s="34"/>
      <c r="E12" s="34"/>
      <c r="F12" s="44"/>
      <c r="G12" s="44"/>
      <c r="H12" s="44"/>
      <c r="I12" s="44"/>
      <c r="J12" s="36"/>
      <c r="K12" s="37"/>
    </row>
    <row r="13" spans="2:11" s="32" customFormat="1" ht="12.7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s="32" customFormat="1" ht="12.7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s="32" customFormat="1" ht="12.7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s="32" customFormat="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s="32" customFormat="1" ht="12.7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s="32" customFormat="1" ht="12.75"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2:11" s="32" customFormat="1" ht="12.75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s="32" customFormat="1" ht="12.75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s="32" customFormat="1" ht="12.75">
      <c r="B21" s="45"/>
      <c r="C21" s="46"/>
      <c r="D21" s="46"/>
      <c r="E21" s="46"/>
      <c r="F21" s="46"/>
      <c r="G21" s="46"/>
      <c r="H21" s="46"/>
      <c r="I21" s="46"/>
      <c r="J21" s="46"/>
      <c r="K21" s="47"/>
    </row>
    <row r="22" spans="2:11" s="32" customFormat="1" ht="12.75"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2:11" s="32" customFormat="1" ht="12.75">
      <c r="B23" s="45"/>
      <c r="C23" s="46"/>
      <c r="D23" s="46"/>
      <c r="E23" s="46"/>
      <c r="F23" s="46"/>
      <c r="G23" s="46"/>
      <c r="H23" s="46"/>
      <c r="I23" s="46"/>
      <c r="J23" s="46"/>
      <c r="K23" s="47"/>
    </row>
    <row r="24" spans="2:11" s="32" customFormat="1" ht="12.75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2:11" s="32" customFormat="1" ht="30">
      <c r="B25" s="149" t="s">
        <v>185</v>
      </c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s="32" customFormat="1" ht="12.75">
      <c r="B26" s="48"/>
      <c r="C26" s="143" t="s">
        <v>186</v>
      </c>
      <c r="D26" s="143"/>
      <c r="E26" s="143"/>
      <c r="F26" s="143"/>
      <c r="G26" s="143"/>
      <c r="H26" s="143"/>
      <c r="I26" s="143"/>
      <c r="J26" s="143"/>
      <c r="K26" s="49"/>
    </row>
    <row r="27" spans="2:11" s="32" customFormat="1" ht="12.75">
      <c r="B27" s="48"/>
      <c r="C27" s="143" t="s">
        <v>187</v>
      </c>
      <c r="D27" s="143"/>
      <c r="E27" s="143"/>
      <c r="F27" s="143"/>
      <c r="G27" s="143"/>
      <c r="H27" s="143"/>
      <c r="I27" s="143"/>
      <c r="J27" s="143"/>
      <c r="K27" s="49"/>
    </row>
    <row r="28" spans="2:11" s="32" customFormat="1" ht="12.75">
      <c r="B28" s="48"/>
      <c r="C28" s="50"/>
      <c r="D28" s="50"/>
      <c r="E28" s="50"/>
      <c r="F28" s="50"/>
      <c r="G28" s="50"/>
      <c r="H28" s="50"/>
      <c r="I28" s="50"/>
      <c r="J28" s="50"/>
      <c r="K28" s="49"/>
    </row>
    <row r="29" spans="2:11" s="32" customFormat="1" ht="12.75">
      <c r="B29" s="48"/>
      <c r="C29" s="50"/>
      <c r="D29" s="50"/>
      <c r="E29" s="50"/>
      <c r="F29" s="50"/>
      <c r="G29" s="50"/>
      <c r="H29" s="50"/>
      <c r="I29" s="50"/>
      <c r="J29" s="50"/>
      <c r="K29" s="49"/>
    </row>
    <row r="30" spans="2:11" s="32" customFormat="1" ht="12.75" customHeight="1">
      <c r="B30" s="145" t="s">
        <v>204</v>
      </c>
      <c r="C30" s="146"/>
      <c r="D30" s="146"/>
      <c r="E30" s="146"/>
      <c r="F30" s="146"/>
      <c r="G30" s="146"/>
      <c r="H30" s="146"/>
      <c r="I30" s="146"/>
      <c r="J30" s="146"/>
      <c r="K30" s="147"/>
    </row>
    <row r="31" spans="2:11" s="32" customFormat="1" ht="37.5" customHeight="1">
      <c r="B31" s="145"/>
      <c r="C31" s="146"/>
      <c r="D31" s="146"/>
      <c r="E31" s="146"/>
      <c r="F31" s="146"/>
      <c r="G31" s="146"/>
      <c r="H31" s="146"/>
      <c r="I31" s="146"/>
      <c r="J31" s="146"/>
      <c r="K31" s="147"/>
    </row>
    <row r="32" spans="2:11" s="32" customFormat="1" ht="12.75">
      <c r="B32" s="45"/>
      <c r="C32" s="46"/>
      <c r="D32" s="46"/>
      <c r="E32" s="46"/>
      <c r="F32" s="46"/>
      <c r="G32" s="46"/>
      <c r="H32" s="46"/>
      <c r="I32" s="46"/>
      <c r="J32" s="46"/>
      <c r="K32" s="47"/>
    </row>
    <row r="33" spans="2:11" s="32" customFormat="1" ht="12.75">
      <c r="B33" s="45"/>
      <c r="C33" s="46"/>
      <c r="D33" s="46"/>
      <c r="E33" s="46"/>
      <c r="F33" s="46"/>
      <c r="G33" s="46"/>
      <c r="H33" s="46"/>
      <c r="I33" s="46"/>
      <c r="J33" s="46"/>
      <c r="K33" s="47"/>
    </row>
    <row r="34" spans="2:11" s="32" customFormat="1" ht="12.75">
      <c r="B34" s="45"/>
      <c r="C34" s="46"/>
      <c r="D34" s="46"/>
      <c r="E34" s="46"/>
      <c r="F34" s="46"/>
      <c r="G34" s="46"/>
      <c r="H34" s="46"/>
      <c r="I34" s="46"/>
      <c r="J34" s="46"/>
      <c r="K34" s="47"/>
    </row>
    <row r="35" spans="2:11" s="32" customFormat="1" ht="12.75"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6" spans="2:11" s="32" customFormat="1" ht="12.75">
      <c r="B36" s="45"/>
      <c r="C36" s="46"/>
      <c r="D36" s="46"/>
      <c r="E36" s="46"/>
      <c r="F36" s="46"/>
      <c r="G36" s="46"/>
      <c r="H36" s="46"/>
      <c r="I36" s="46"/>
      <c r="J36" s="46"/>
      <c r="K36" s="47"/>
    </row>
    <row r="37" spans="2:11" s="32" customFormat="1" ht="12.75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38" spans="2:11" s="32" customFormat="1" ht="12.75">
      <c r="B38" s="45"/>
      <c r="C38" s="46"/>
      <c r="D38" s="46"/>
      <c r="E38" s="46"/>
      <c r="F38" s="46"/>
      <c r="G38" s="46"/>
      <c r="H38" s="46"/>
      <c r="I38" s="46"/>
      <c r="J38" s="46"/>
      <c r="K38" s="47"/>
    </row>
    <row r="39" spans="2:11" s="32" customFormat="1" ht="12.75"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2:11" s="32" customFormat="1" ht="12.75">
      <c r="B40" s="45"/>
      <c r="C40" s="46"/>
      <c r="D40" s="46"/>
      <c r="E40" s="46"/>
      <c r="F40" s="46"/>
      <c r="G40" s="46"/>
      <c r="H40" s="46"/>
      <c r="I40" s="46"/>
      <c r="J40" s="46"/>
      <c r="K40" s="47"/>
    </row>
    <row r="41" spans="2:11" s="32" customFormat="1" ht="12.75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32" customFormat="1" ht="12.75">
      <c r="B42" s="45"/>
      <c r="C42" s="46"/>
      <c r="D42" s="46"/>
      <c r="E42" s="46"/>
      <c r="F42" s="46"/>
      <c r="G42" s="46"/>
      <c r="H42" s="46"/>
      <c r="I42" s="46"/>
      <c r="J42" s="46"/>
      <c r="K42" s="47"/>
    </row>
    <row r="43" spans="2:11" s="32" customFormat="1" ht="9" customHeight="1">
      <c r="B43" s="45"/>
      <c r="C43" s="46"/>
      <c r="D43" s="46"/>
      <c r="E43" s="46"/>
      <c r="F43" s="46"/>
      <c r="G43" s="46"/>
      <c r="H43" s="46"/>
      <c r="I43" s="46"/>
      <c r="J43" s="46"/>
      <c r="K43" s="47"/>
    </row>
    <row r="44" spans="2:11" s="32" customFormat="1" ht="12.75">
      <c r="B44" s="45"/>
      <c r="C44" s="46"/>
      <c r="D44" s="46"/>
      <c r="E44" s="46"/>
      <c r="F44" s="46"/>
      <c r="G44" s="46"/>
      <c r="H44" s="46"/>
      <c r="I44" s="46"/>
      <c r="J44" s="46"/>
      <c r="K44" s="47"/>
    </row>
    <row r="45" spans="2:11" s="32" customFormat="1" ht="13.5" customHeight="1">
      <c r="B45" s="45"/>
      <c r="C45" s="46"/>
      <c r="D45" s="46"/>
      <c r="E45" s="46"/>
      <c r="F45" s="46"/>
      <c r="G45" s="46"/>
      <c r="H45" s="46"/>
      <c r="I45" s="46"/>
      <c r="J45" s="46"/>
      <c r="K45" s="47"/>
    </row>
    <row r="46" spans="2:11" s="38" customFormat="1" ht="13.5" customHeight="1">
      <c r="B46" s="33"/>
      <c r="C46" s="34" t="s">
        <v>188</v>
      </c>
      <c r="D46" s="34"/>
      <c r="E46" s="34"/>
      <c r="F46" s="34"/>
      <c r="G46" s="34"/>
      <c r="H46" s="144" t="s">
        <v>189</v>
      </c>
      <c r="I46" s="144"/>
      <c r="J46" s="36"/>
      <c r="K46" s="37"/>
    </row>
    <row r="47" spans="2:11" s="38" customFormat="1" ht="13.5" customHeight="1">
      <c r="B47" s="33"/>
      <c r="C47" s="34" t="s">
        <v>190</v>
      </c>
      <c r="D47" s="34"/>
      <c r="E47" s="34"/>
      <c r="F47" s="34"/>
      <c r="G47" s="34"/>
      <c r="H47" s="148" t="s">
        <v>191</v>
      </c>
      <c r="I47" s="148"/>
      <c r="J47" s="36"/>
      <c r="K47" s="37"/>
    </row>
    <row r="48" spans="2:11" s="38" customFormat="1" ht="13.5" customHeight="1">
      <c r="B48" s="33"/>
      <c r="C48" s="34" t="s">
        <v>192</v>
      </c>
      <c r="D48" s="34"/>
      <c r="E48" s="34"/>
      <c r="F48" s="34"/>
      <c r="G48" s="34"/>
      <c r="H48" s="148" t="s">
        <v>193</v>
      </c>
      <c r="I48" s="148"/>
      <c r="J48" s="36"/>
      <c r="K48" s="37"/>
    </row>
    <row r="49" spans="2:11" s="38" customFormat="1" ht="13.5" customHeight="1">
      <c r="B49" s="33"/>
      <c r="C49" s="34" t="s">
        <v>194</v>
      </c>
      <c r="D49" s="34"/>
      <c r="E49" s="34"/>
      <c r="F49" s="34"/>
      <c r="G49" s="34"/>
      <c r="H49" s="148" t="s">
        <v>191</v>
      </c>
      <c r="I49" s="148"/>
      <c r="J49" s="36"/>
      <c r="K49" s="37"/>
    </row>
    <row r="50" spans="2:11" s="32" customFormat="1" ht="13.5" customHeight="1">
      <c r="B50" s="45"/>
      <c r="C50" s="34"/>
      <c r="D50" s="34"/>
      <c r="E50" s="34"/>
      <c r="F50" s="34"/>
      <c r="G50" s="34"/>
      <c r="H50" s="34"/>
      <c r="I50" s="34"/>
      <c r="J50" s="36"/>
      <c r="K50" s="47"/>
    </row>
    <row r="51" spans="2:11" s="53" customFormat="1" ht="13.5" customHeight="1">
      <c r="B51" s="51"/>
      <c r="C51" s="34" t="s">
        <v>195</v>
      </c>
      <c r="D51" s="34"/>
      <c r="E51" s="34"/>
      <c r="F51" s="34"/>
      <c r="G51" s="41" t="s">
        <v>196</v>
      </c>
      <c r="H51" s="154" t="s">
        <v>205</v>
      </c>
      <c r="I51" s="153"/>
      <c r="J51" s="36"/>
      <c r="K51" s="52"/>
    </row>
    <row r="52" spans="2:11" s="53" customFormat="1" ht="13.5" customHeight="1">
      <c r="B52" s="51"/>
      <c r="C52" s="34"/>
      <c r="D52" s="34"/>
      <c r="E52" s="34"/>
      <c r="F52" s="34"/>
      <c r="G52" s="41" t="s">
        <v>197</v>
      </c>
      <c r="H52" s="152" t="s">
        <v>206</v>
      </c>
      <c r="I52" s="153"/>
      <c r="J52" s="36"/>
      <c r="K52" s="52"/>
    </row>
    <row r="53" spans="2:11" s="53" customFormat="1" ht="13.5" customHeight="1">
      <c r="B53" s="51"/>
      <c r="C53" s="34"/>
      <c r="D53" s="34"/>
      <c r="E53" s="34"/>
      <c r="F53" s="34"/>
      <c r="G53" s="41"/>
      <c r="H53" s="41"/>
      <c r="I53" s="41"/>
      <c r="J53" s="36"/>
      <c r="K53" s="52"/>
    </row>
    <row r="54" spans="2:11" s="53" customFormat="1" ht="13.5" customHeight="1">
      <c r="B54" s="51"/>
      <c r="C54" s="34" t="s">
        <v>198</v>
      </c>
      <c r="D54" s="34"/>
      <c r="E54" s="34"/>
      <c r="F54" s="41"/>
      <c r="G54" s="34"/>
      <c r="H54" s="144" t="s">
        <v>207</v>
      </c>
      <c r="I54" s="144"/>
      <c r="J54" s="36"/>
      <c r="K54" s="52"/>
    </row>
    <row r="55" spans="2:11" s="32" customFormat="1" ht="22.5" customHeight="1" thickBot="1">
      <c r="B55" s="54"/>
      <c r="C55" s="55"/>
      <c r="D55" s="55"/>
      <c r="E55" s="55"/>
      <c r="F55" s="55"/>
      <c r="G55" s="55"/>
      <c r="H55" s="55"/>
      <c r="I55" s="55"/>
      <c r="J55" s="55"/>
      <c r="K55" s="56"/>
    </row>
    <row r="56" s="32" customFormat="1" ht="6.75" customHeight="1" thickTop="1"/>
    <row r="57" s="32" customFormat="1" ht="12.75"/>
    <row r="58" s="32" customFormat="1" ht="12.75"/>
  </sheetData>
  <mergeCells count="13">
    <mergeCell ref="H54:I54"/>
    <mergeCell ref="H52:I52"/>
    <mergeCell ref="H47:I47"/>
    <mergeCell ref="H48:I48"/>
    <mergeCell ref="H49:I49"/>
    <mergeCell ref="H51:I51"/>
    <mergeCell ref="C27:J27"/>
    <mergeCell ref="H46:I46"/>
    <mergeCell ref="B30:K31"/>
    <mergeCell ref="F3:H3"/>
    <mergeCell ref="F4:H4"/>
    <mergeCell ref="B25:K25"/>
    <mergeCell ref="C26:J26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E28">
      <selection activeCell="A1" sqref="A1:J54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4.28125" style="10" customWidth="1"/>
    <col min="5" max="5" width="13.7109375" style="10" customWidth="1"/>
    <col min="7" max="7" width="38.57421875" style="0" customWidth="1"/>
    <col min="8" max="8" width="9.00390625" style="0" customWidth="1"/>
    <col min="9" max="9" width="14.421875" style="0" customWidth="1"/>
    <col min="10" max="10" width="14.8515625" style="0" customWidth="1"/>
  </cols>
  <sheetData>
    <row r="1" spans="1:10" s="58" customFormat="1" ht="12.75">
      <c r="A1" s="155" t="s">
        <v>208</v>
      </c>
      <c r="B1" s="155"/>
      <c r="C1" s="155"/>
      <c r="D1" s="155"/>
      <c r="E1" s="60"/>
      <c r="F1" s="155" t="s">
        <v>209</v>
      </c>
      <c r="G1" s="155"/>
      <c r="H1" s="155"/>
      <c r="I1" s="155"/>
      <c r="J1" s="60"/>
    </row>
    <row r="2" spans="1:10" s="61" customFormat="1" ht="12.75">
      <c r="A2" s="62"/>
      <c r="B2" s="155" t="s">
        <v>210</v>
      </c>
      <c r="C2" s="155"/>
      <c r="D2" s="155"/>
      <c r="E2" s="59"/>
      <c r="F2" s="62"/>
      <c r="G2" s="155" t="s">
        <v>210</v>
      </c>
      <c r="H2" s="155"/>
      <c r="I2" s="155"/>
      <c r="J2" s="59"/>
    </row>
    <row r="3" spans="1:10" s="58" customFormat="1" ht="13.5" thickBot="1">
      <c r="A3" s="57"/>
      <c r="B3" s="61"/>
      <c r="D3" s="59"/>
      <c r="E3" s="60" t="s">
        <v>165</v>
      </c>
      <c r="F3" s="57"/>
      <c r="G3" s="61"/>
      <c r="I3" s="59"/>
      <c r="J3" s="60" t="s">
        <v>165</v>
      </c>
    </row>
    <row r="4" spans="1:10" s="58" customFormat="1" ht="13.5" thickTop="1">
      <c r="A4" s="63"/>
      <c r="B4" s="64" t="s">
        <v>1</v>
      </c>
      <c r="C4" s="65" t="s">
        <v>0</v>
      </c>
      <c r="D4" s="66" t="s">
        <v>206</v>
      </c>
      <c r="E4" s="66" t="s">
        <v>211</v>
      </c>
      <c r="F4" s="68"/>
      <c r="G4" s="65" t="s">
        <v>50</v>
      </c>
      <c r="H4" s="65" t="s">
        <v>0</v>
      </c>
      <c r="I4" s="66" t="s">
        <v>206</v>
      </c>
      <c r="J4" s="67" t="s">
        <v>211</v>
      </c>
    </row>
    <row r="5" spans="1:10" s="58" customFormat="1" ht="18.75" customHeight="1">
      <c r="A5" s="69" t="s">
        <v>2</v>
      </c>
      <c r="B5" s="70" t="s">
        <v>178</v>
      </c>
      <c r="C5" s="70"/>
      <c r="D5" s="71"/>
      <c r="E5" s="72"/>
      <c r="F5" s="69" t="s">
        <v>2</v>
      </c>
      <c r="G5" s="70" t="s">
        <v>51</v>
      </c>
      <c r="H5" s="70"/>
      <c r="I5" s="71"/>
      <c r="J5" s="72"/>
    </row>
    <row r="6" spans="1:10" s="61" customFormat="1" ht="12.75">
      <c r="A6" s="73">
        <v>1</v>
      </c>
      <c r="B6" s="74" t="s">
        <v>3</v>
      </c>
      <c r="C6" s="74"/>
      <c r="D6" s="71">
        <f>D7+D8</f>
        <v>17092122</v>
      </c>
      <c r="E6" s="71">
        <f>E7+E8</f>
        <v>13284684</v>
      </c>
      <c r="F6" s="73">
        <v>1</v>
      </c>
      <c r="G6" s="74" t="s">
        <v>6</v>
      </c>
      <c r="H6" s="74"/>
      <c r="I6" s="75"/>
      <c r="J6" s="76"/>
    </row>
    <row r="7" spans="1:10" s="58" customFormat="1" ht="12.75">
      <c r="A7" s="73" t="s">
        <v>5</v>
      </c>
      <c r="B7" s="77" t="s">
        <v>167</v>
      </c>
      <c r="C7" s="74"/>
      <c r="D7" s="75">
        <v>17082804</v>
      </c>
      <c r="E7" s="75">
        <v>13284684</v>
      </c>
      <c r="F7" s="73" t="s">
        <v>5</v>
      </c>
      <c r="G7" s="77" t="s">
        <v>8</v>
      </c>
      <c r="H7" s="74"/>
      <c r="I7" s="75"/>
      <c r="J7" s="76"/>
    </row>
    <row r="8" spans="1:10" s="58" customFormat="1" ht="12.75">
      <c r="A8" s="73" t="s">
        <v>7</v>
      </c>
      <c r="B8" s="77" t="s">
        <v>168</v>
      </c>
      <c r="C8" s="74"/>
      <c r="D8" s="75">
        <v>9318</v>
      </c>
      <c r="E8" s="76"/>
      <c r="F8" s="73" t="s">
        <v>7</v>
      </c>
      <c r="G8" s="77" t="s">
        <v>9</v>
      </c>
      <c r="H8" s="74"/>
      <c r="I8" s="75"/>
      <c r="J8" s="76"/>
    </row>
    <row r="9" spans="1:10" s="58" customFormat="1" ht="12.75">
      <c r="A9" s="73">
        <v>2</v>
      </c>
      <c r="B9" s="74" t="s">
        <v>4</v>
      </c>
      <c r="C9" s="74"/>
      <c r="D9" s="75"/>
      <c r="E9" s="76"/>
      <c r="F9" s="73">
        <v>2</v>
      </c>
      <c r="G9" s="74" t="s">
        <v>52</v>
      </c>
      <c r="H9" s="74"/>
      <c r="I9" s="75"/>
      <c r="J9" s="76"/>
    </row>
    <row r="10" spans="1:10" s="58" customFormat="1" ht="12.75">
      <c r="A10" s="73" t="s">
        <v>5</v>
      </c>
      <c r="B10" s="77" t="s">
        <v>8</v>
      </c>
      <c r="C10" s="74"/>
      <c r="D10" s="75"/>
      <c r="E10" s="76"/>
      <c r="F10" s="73" t="s">
        <v>5</v>
      </c>
      <c r="G10" s="77" t="s">
        <v>59</v>
      </c>
      <c r="H10" s="74"/>
      <c r="I10" s="75"/>
      <c r="J10" s="76"/>
    </row>
    <row r="11" spans="1:10" s="58" customFormat="1" ht="12.75">
      <c r="A11" s="73" t="s">
        <v>7</v>
      </c>
      <c r="B11" s="77" t="s">
        <v>9</v>
      </c>
      <c r="C11" s="74"/>
      <c r="D11" s="75"/>
      <c r="E11" s="76"/>
      <c r="F11" s="73" t="s">
        <v>7</v>
      </c>
      <c r="G11" s="77" t="s">
        <v>53</v>
      </c>
      <c r="H11" s="74"/>
      <c r="I11" s="75"/>
      <c r="J11" s="76"/>
    </row>
    <row r="12" spans="1:10" s="58" customFormat="1" ht="12.75">
      <c r="A12" s="73"/>
      <c r="B12" s="70" t="s">
        <v>10</v>
      </c>
      <c r="C12" s="74"/>
      <c r="D12" s="71"/>
      <c r="E12" s="71"/>
      <c r="F12" s="73" t="s">
        <v>15</v>
      </c>
      <c r="G12" s="77" t="s">
        <v>54</v>
      </c>
      <c r="H12" s="74"/>
      <c r="I12" s="75"/>
      <c r="J12" s="76"/>
    </row>
    <row r="13" spans="1:10" s="58" customFormat="1" ht="12.75">
      <c r="A13" s="73">
        <v>3</v>
      </c>
      <c r="B13" s="74" t="s">
        <v>11</v>
      </c>
      <c r="C13" s="74"/>
      <c r="D13" s="75"/>
      <c r="E13" s="76"/>
      <c r="F13" s="73"/>
      <c r="G13" s="74" t="s">
        <v>10</v>
      </c>
      <c r="H13" s="74"/>
      <c r="I13" s="75"/>
      <c r="J13" s="76"/>
    </row>
    <row r="14" spans="1:10" s="58" customFormat="1" ht="12.75">
      <c r="A14" s="73" t="s">
        <v>5</v>
      </c>
      <c r="B14" s="77" t="s">
        <v>170</v>
      </c>
      <c r="C14" s="74"/>
      <c r="D14" s="75"/>
      <c r="E14" s="76"/>
      <c r="F14" s="73">
        <v>3</v>
      </c>
      <c r="G14" s="74" t="s">
        <v>58</v>
      </c>
      <c r="H14" s="74"/>
      <c r="I14" s="75"/>
      <c r="J14" s="76"/>
    </row>
    <row r="15" spans="1:10" s="58" customFormat="1" ht="12.75">
      <c r="A15" s="73" t="s">
        <v>7</v>
      </c>
      <c r="B15" s="77" t="s">
        <v>12</v>
      </c>
      <c r="C15" s="74"/>
      <c r="D15" s="75">
        <v>549778</v>
      </c>
      <c r="E15" s="75">
        <v>21070</v>
      </c>
      <c r="F15" s="73" t="s">
        <v>5</v>
      </c>
      <c r="G15" s="77" t="s">
        <v>55</v>
      </c>
      <c r="H15" s="74"/>
      <c r="I15" s="75">
        <v>1700068</v>
      </c>
      <c r="J15" s="75">
        <v>1487165</v>
      </c>
    </row>
    <row r="16" spans="1:10" s="58" customFormat="1" ht="12.75">
      <c r="A16" s="73" t="s">
        <v>15</v>
      </c>
      <c r="B16" s="77" t="s">
        <v>13</v>
      </c>
      <c r="C16" s="74"/>
      <c r="D16" s="75"/>
      <c r="E16" s="76"/>
      <c r="F16" s="73" t="s">
        <v>7</v>
      </c>
      <c r="G16" s="77" t="s">
        <v>56</v>
      </c>
      <c r="H16" s="74"/>
      <c r="I16" s="75">
        <v>879765</v>
      </c>
      <c r="J16" s="75">
        <v>1256494</v>
      </c>
    </row>
    <row r="17" spans="1:10" s="58" customFormat="1" ht="12.75">
      <c r="A17" s="73" t="s">
        <v>14</v>
      </c>
      <c r="B17" s="77" t="s">
        <v>16</v>
      </c>
      <c r="C17" s="74"/>
      <c r="D17" s="75"/>
      <c r="E17" s="76"/>
      <c r="F17" s="73" t="s">
        <v>15</v>
      </c>
      <c r="G17" s="77" t="s">
        <v>57</v>
      </c>
      <c r="H17" s="74"/>
      <c r="I17" s="75">
        <v>931278</v>
      </c>
      <c r="J17" s="75">
        <v>1195074</v>
      </c>
    </row>
    <row r="18" spans="1:10" s="58" customFormat="1" ht="12.75">
      <c r="A18" s="73"/>
      <c r="B18" s="70" t="s">
        <v>17</v>
      </c>
      <c r="C18" s="74"/>
      <c r="D18" s="71">
        <f>SUM(D14:D17)</f>
        <v>549778</v>
      </c>
      <c r="E18" s="71">
        <f>SUM(E14:E17)</f>
        <v>21070</v>
      </c>
      <c r="F18" s="73" t="s">
        <v>14</v>
      </c>
      <c r="G18" s="77" t="s">
        <v>212</v>
      </c>
      <c r="H18" s="74"/>
      <c r="I18" s="75">
        <v>7062037</v>
      </c>
      <c r="J18" s="75">
        <v>5076864</v>
      </c>
    </row>
    <row r="19" spans="1:10" s="58" customFormat="1" ht="12.75">
      <c r="A19" s="73">
        <v>4</v>
      </c>
      <c r="B19" s="74" t="s">
        <v>18</v>
      </c>
      <c r="C19" s="74"/>
      <c r="D19" s="75">
        <f>D20+D21+D22+D23</f>
        <v>0</v>
      </c>
      <c r="E19" s="75">
        <f>E20+E21+E22+E23</f>
        <v>0</v>
      </c>
      <c r="F19" s="73" t="s">
        <v>23</v>
      </c>
      <c r="G19" s="77" t="s">
        <v>60</v>
      </c>
      <c r="H19" s="74"/>
      <c r="I19" s="75"/>
      <c r="J19" s="76"/>
    </row>
    <row r="20" spans="1:10" s="58" customFormat="1" ht="12.75">
      <c r="A20" s="73" t="s">
        <v>5</v>
      </c>
      <c r="B20" s="77" t="s">
        <v>19</v>
      </c>
      <c r="C20" s="74"/>
      <c r="D20" s="75"/>
      <c r="E20" s="76"/>
      <c r="F20" s="73"/>
      <c r="G20" s="70" t="s">
        <v>17</v>
      </c>
      <c r="H20" s="70"/>
      <c r="I20" s="71">
        <f>SUM(I15:I19)</f>
        <v>10573148</v>
      </c>
      <c r="J20" s="72">
        <f>SUM(J15:J19)</f>
        <v>9015597</v>
      </c>
    </row>
    <row r="21" spans="1:10" s="58" customFormat="1" ht="12.75">
      <c r="A21" s="73" t="s">
        <v>7</v>
      </c>
      <c r="B21" s="77" t="s">
        <v>20</v>
      </c>
      <c r="C21" s="74"/>
      <c r="D21" s="75"/>
      <c r="E21" s="76"/>
      <c r="F21" s="73">
        <v>4</v>
      </c>
      <c r="G21" s="74" t="s">
        <v>61</v>
      </c>
      <c r="H21" s="74"/>
      <c r="I21" s="75"/>
      <c r="J21" s="76"/>
    </row>
    <row r="22" spans="1:10" s="58" customFormat="1" ht="12.75">
      <c r="A22" s="73" t="s">
        <v>15</v>
      </c>
      <c r="B22" s="77" t="s">
        <v>21</v>
      </c>
      <c r="C22" s="74"/>
      <c r="D22" s="75"/>
      <c r="E22" s="76"/>
      <c r="F22" s="73">
        <v>5</v>
      </c>
      <c r="G22" s="74" t="s">
        <v>62</v>
      </c>
      <c r="H22" s="74"/>
      <c r="I22" s="75"/>
      <c r="J22" s="76"/>
    </row>
    <row r="23" spans="1:10" s="58" customFormat="1" ht="12.75">
      <c r="A23" s="73" t="s">
        <v>14</v>
      </c>
      <c r="B23" s="77" t="s">
        <v>22</v>
      </c>
      <c r="C23" s="74"/>
      <c r="D23" s="75"/>
      <c r="E23" s="76"/>
      <c r="F23" s="69"/>
      <c r="G23" s="70" t="s">
        <v>63</v>
      </c>
      <c r="H23" s="70"/>
      <c r="I23" s="71">
        <f>+I22+I21+I20+I13+I8+I7</f>
        <v>10573148</v>
      </c>
      <c r="J23" s="72">
        <f>+J22+J21+J20+J13+J8+J7</f>
        <v>9015597</v>
      </c>
    </row>
    <row r="24" spans="1:10" s="58" customFormat="1" ht="12.75">
      <c r="A24" s="73" t="s">
        <v>14</v>
      </c>
      <c r="B24" s="77" t="s">
        <v>169</v>
      </c>
      <c r="C24" s="74"/>
      <c r="D24" s="75"/>
      <c r="E24" s="76"/>
      <c r="F24" s="69" t="s">
        <v>30</v>
      </c>
      <c r="G24" s="70" t="s">
        <v>64</v>
      </c>
      <c r="H24" s="70"/>
      <c r="I24" s="71"/>
      <c r="J24" s="72"/>
    </row>
    <row r="25" spans="1:10" s="58" customFormat="1" ht="12.75">
      <c r="A25" s="73" t="s">
        <v>23</v>
      </c>
      <c r="B25" s="77" t="s">
        <v>24</v>
      </c>
      <c r="C25" s="74"/>
      <c r="D25" s="75"/>
      <c r="E25" s="76"/>
      <c r="F25" s="73">
        <v>1</v>
      </c>
      <c r="G25" s="74" t="s">
        <v>65</v>
      </c>
      <c r="H25" s="74"/>
      <c r="I25" s="75"/>
      <c r="J25" s="76"/>
    </row>
    <row r="26" spans="1:10" s="58" customFormat="1" ht="12.75">
      <c r="A26" s="73"/>
      <c r="B26" s="70" t="s">
        <v>25</v>
      </c>
      <c r="C26" s="74"/>
      <c r="D26" s="71">
        <f>SUM(D20:D25)</f>
        <v>0</v>
      </c>
      <c r="E26" s="71">
        <f>SUM(E20:E25)</f>
        <v>0</v>
      </c>
      <c r="F26" s="73" t="s">
        <v>5</v>
      </c>
      <c r="G26" s="77" t="s">
        <v>66</v>
      </c>
      <c r="H26" s="74"/>
      <c r="I26" s="75"/>
      <c r="J26" s="76"/>
    </row>
    <row r="27" spans="1:10" s="58" customFormat="1" ht="12.75">
      <c r="A27" s="73">
        <v>5</v>
      </c>
      <c r="B27" s="74" t="s">
        <v>26</v>
      </c>
      <c r="C27" s="74"/>
      <c r="D27" s="75"/>
      <c r="E27" s="76"/>
      <c r="F27" s="73" t="s">
        <v>7</v>
      </c>
      <c r="G27" s="77" t="s">
        <v>67</v>
      </c>
      <c r="H27" s="74"/>
      <c r="I27" s="75"/>
      <c r="J27" s="76"/>
    </row>
    <row r="28" spans="1:10" s="58" customFormat="1" ht="12.75">
      <c r="A28" s="73">
        <v>6</v>
      </c>
      <c r="B28" s="74" t="s">
        <v>27</v>
      </c>
      <c r="C28" s="74"/>
      <c r="D28" s="75"/>
      <c r="E28" s="76"/>
      <c r="F28" s="73"/>
      <c r="G28" s="74" t="s">
        <v>37</v>
      </c>
      <c r="H28" s="74"/>
      <c r="I28" s="75">
        <f>SUM(I26:I27)</f>
        <v>0</v>
      </c>
      <c r="J28" s="76">
        <f>SUM(J26:J27)</f>
        <v>0</v>
      </c>
    </row>
    <row r="29" spans="1:10" s="58" customFormat="1" ht="12.75">
      <c r="A29" s="73">
        <v>7</v>
      </c>
      <c r="B29" s="74" t="s">
        <v>28</v>
      </c>
      <c r="C29" s="74"/>
      <c r="D29" s="75"/>
      <c r="E29" s="76"/>
      <c r="F29" s="73">
        <v>2</v>
      </c>
      <c r="G29" s="74" t="s">
        <v>68</v>
      </c>
      <c r="H29" s="74"/>
      <c r="I29" s="75"/>
      <c r="J29" s="76"/>
    </row>
    <row r="30" spans="1:10" s="58" customFormat="1" ht="12.75">
      <c r="A30" s="69"/>
      <c r="B30" s="70" t="s">
        <v>29</v>
      </c>
      <c r="C30" s="70"/>
      <c r="D30" s="71">
        <f>SUM(D27:D29)+D26+D18+D12+D8+D7</f>
        <v>17641900</v>
      </c>
      <c r="E30" s="71">
        <f>SUM(E27:E29)+E26+E18+E12+E8+E7</f>
        <v>13305754</v>
      </c>
      <c r="F30" s="73">
        <v>3</v>
      </c>
      <c r="G30" s="74" t="s">
        <v>69</v>
      </c>
      <c r="H30" s="74"/>
      <c r="I30" s="75"/>
      <c r="J30" s="76"/>
    </row>
    <row r="31" spans="1:10" s="61" customFormat="1" ht="12.75">
      <c r="A31" s="69" t="s">
        <v>30</v>
      </c>
      <c r="B31" s="70" t="s">
        <v>31</v>
      </c>
      <c r="C31" s="70"/>
      <c r="D31" s="71"/>
      <c r="E31" s="72"/>
      <c r="F31" s="73">
        <v>4</v>
      </c>
      <c r="G31" s="74" t="s">
        <v>61</v>
      </c>
      <c r="H31" s="74"/>
      <c r="I31" s="75"/>
      <c r="J31" s="76"/>
    </row>
    <row r="32" spans="1:10" s="58" customFormat="1" ht="12.75">
      <c r="A32" s="73">
        <v>1</v>
      </c>
      <c r="B32" s="74" t="s">
        <v>32</v>
      </c>
      <c r="C32" s="74"/>
      <c r="D32" s="75"/>
      <c r="E32" s="76"/>
      <c r="F32" s="73"/>
      <c r="G32" s="70" t="s">
        <v>70</v>
      </c>
      <c r="H32" s="74"/>
      <c r="I32" s="75"/>
      <c r="J32" s="76">
        <f>+J31+J30+J29+J28</f>
        <v>0</v>
      </c>
    </row>
    <row r="33" spans="1:10" s="61" customFormat="1" ht="12.75">
      <c r="A33" s="73" t="s">
        <v>5</v>
      </c>
      <c r="B33" s="77" t="s">
        <v>33</v>
      </c>
      <c r="C33" s="74"/>
      <c r="D33" s="75"/>
      <c r="E33" s="76"/>
      <c r="F33" s="69"/>
      <c r="G33" s="70" t="s">
        <v>71</v>
      </c>
      <c r="H33" s="70"/>
      <c r="I33" s="71">
        <f>+I32+I23</f>
        <v>10573148</v>
      </c>
      <c r="J33" s="72">
        <f>+J32+J23</f>
        <v>9015597</v>
      </c>
    </row>
    <row r="34" spans="1:10" s="58" customFormat="1" ht="12.75">
      <c r="A34" s="73" t="s">
        <v>7</v>
      </c>
      <c r="B34" s="77" t="s">
        <v>34</v>
      </c>
      <c r="C34" s="74"/>
      <c r="D34" s="75"/>
      <c r="E34" s="76"/>
      <c r="F34" s="73"/>
      <c r="G34" s="74"/>
      <c r="H34" s="74"/>
      <c r="I34" s="75"/>
      <c r="J34" s="76"/>
    </row>
    <row r="35" spans="1:10" s="58" customFormat="1" ht="12.75">
      <c r="A35" s="73" t="s">
        <v>15</v>
      </c>
      <c r="B35" s="77" t="s">
        <v>35</v>
      </c>
      <c r="C35" s="74"/>
      <c r="D35" s="75"/>
      <c r="E35" s="76"/>
      <c r="F35" s="69" t="s">
        <v>72</v>
      </c>
      <c r="G35" s="70" t="s">
        <v>73</v>
      </c>
      <c r="H35" s="70"/>
      <c r="I35" s="71"/>
      <c r="J35" s="72"/>
    </row>
    <row r="36" spans="1:10" s="58" customFormat="1" ht="25.5">
      <c r="A36" s="73" t="s">
        <v>14</v>
      </c>
      <c r="B36" s="77" t="s">
        <v>36</v>
      </c>
      <c r="C36" s="74"/>
      <c r="D36" s="75"/>
      <c r="E36" s="76"/>
      <c r="F36" s="78">
        <v>1</v>
      </c>
      <c r="G36" s="79" t="s">
        <v>74</v>
      </c>
      <c r="H36" s="80"/>
      <c r="I36" s="81"/>
      <c r="J36" s="82"/>
    </row>
    <row r="37" spans="1:10" s="58" customFormat="1" ht="12" customHeight="1">
      <c r="A37" s="83"/>
      <c r="B37" s="70" t="s">
        <v>37</v>
      </c>
      <c r="C37" s="84"/>
      <c r="D37" s="85">
        <f>SUM(D32:D36)</f>
        <v>0</v>
      </c>
      <c r="E37" s="86">
        <f>SUM(E32:E36)</f>
        <v>0</v>
      </c>
      <c r="F37" s="78">
        <v>2</v>
      </c>
      <c r="G37" s="79" t="s">
        <v>75</v>
      </c>
      <c r="H37" s="80"/>
      <c r="I37" s="81"/>
      <c r="J37" s="82"/>
    </row>
    <row r="38" spans="1:10" s="58" customFormat="1" ht="27" customHeight="1">
      <c r="A38" s="73">
        <v>2</v>
      </c>
      <c r="B38" s="74" t="s">
        <v>38</v>
      </c>
      <c r="C38" s="74"/>
      <c r="D38" s="75"/>
      <c r="E38" s="76"/>
      <c r="F38" s="73">
        <v>3</v>
      </c>
      <c r="G38" s="74" t="s">
        <v>76</v>
      </c>
      <c r="H38" s="74"/>
      <c r="I38" s="75">
        <v>100000</v>
      </c>
      <c r="J38" s="75">
        <v>100000</v>
      </c>
    </row>
    <row r="39" spans="1:10" s="87" customFormat="1" ht="14.25" customHeight="1">
      <c r="A39" s="73" t="s">
        <v>5</v>
      </c>
      <c r="B39" s="77" t="s">
        <v>39</v>
      </c>
      <c r="C39" s="74"/>
      <c r="D39" s="75"/>
      <c r="E39" s="76"/>
      <c r="F39" s="73">
        <v>4</v>
      </c>
      <c r="G39" s="74" t="s">
        <v>77</v>
      </c>
      <c r="H39" s="74"/>
      <c r="I39" s="75"/>
      <c r="J39" s="76"/>
    </row>
    <row r="40" spans="1:10" s="58" customFormat="1" ht="12.75" customHeight="1">
      <c r="A40" s="73" t="s">
        <v>7</v>
      </c>
      <c r="B40" s="77" t="s">
        <v>213</v>
      </c>
      <c r="C40" s="74"/>
      <c r="D40" s="75"/>
      <c r="E40" s="76"/>
      <c r="F40" s="73">
        <v>5</v>
      </c>
      <c r="G40" s="74" t="s">
        <v>78</v>
      </c>
      <c r="H40" s="74"/>
      <c r="I40" s="75"/>
      <c r="J40" s="76"/>
    </row>
    <row r="41" spans="1:10" s="58" customFormat="1" ht="12.75">
      <c r="A41" s="73" t="s">
        <v>15</v>
      </c>
      <c r="B41" s="77" t="s">
        <v>40</v>
      </c>
      <c r="C41" s="74"/>
      <c r="D41" s="75"/>
      <c r="E41" s="76"/>
      <c r="F41" s="73">
        <v>6</v>
      </c>
      <c r="G41" s="74" t="s">
        <v>79</v>
      </c>
      <c r="H41" s="74"/>
      <c r="I41" s="75"/>
      <c r="J41" s="76"/>
    </row>
    <row r="42" spans="1:10" s="58" customFormat="1" ht="12.75">
      <c r="A42" s="73" t="s">
        <v>14</v>
      </c>
      <c r="B42" s="77" t="s">
        <v>41</v>
      </c>
      <c r="C42" s="74"/>
      <c r="D42" s="75">
        <v>4785348</v>
      </c>
      <c r="E42" s="75">
        <v>3272555</v>
      </c>
      <c r="F42" s="73">
        <v>7</v>
      </c>
      <c r="G42" s="74" t="s">
        <v>80</v>
      </c>
      <c r="H42" s="74"/>
      <c r="I42" s="75"/>
      <c r="J42" s="76"/>
    </row>
    <row r="43" spans="1:10" s="58" customFormat="1" ht="12.75">
      <c r="A43" s="73"/>
      <c r="B43" s="70" t="s">
        <v>10</v>
      </c>
      <c r="C43" s="74"/>
      <c r="D43" s="71">
        <f>SUM(D39:D42)</f>
        <v>4785348</v>
      </c>
      <c r="E43" s="72">
        <f>SUM(E39:E42)</f>
        <v>3272555</v>
      </c>
      <c r="F43" s="73">
        <v>8</v>
      </c>
      <c r="G43" s="74" t="s">
        <v>81</v>
      </c>
      <c r="H43" s="74"/>
      <c r="I43" s="75"/>
      <c r="J43" s="76"/>
    </row>
    <row r="44" spans="1:10" s="58" customFormat="1" ht="12.75">
      <c r="A44" s="73">
        <v>3</v>
      </c>
      <c r="B44" s="74" t="s">
        <v>42</v>
      </c>
      <c r="C44" s="74"/>
      <c r="D44" s="75"/>
      <c r="E44" s="76"/>
      <c r="F44" s="73">
        <v>9</v>
      </c>
      <c r="G44" s="74" t="s">
        <v>82</v>
      </c>
      <c r="H44" s="74"/>
      <c r="I44" s="75"/>
      <c r="J44" s="76"/>
    </row>
    <row r="45" spans="1:10" s="58" customFormat="1" ht="12.75">
      <c r="A45" s="73">
        <v>4</v>
      </c>
      <c r="B45" s="74" t="s">
        <v>43</v>
      </c>
      <c r="C45" s="74"/>
      <c r="D45" s="75"/>
      <c r="E45" s="76"/>
      <c r="F45" s="73">
        <v>10</v>
      </c>
      <c r="G45" s="74" t="s">
        <v>83</v>
      </c>
      <c r="H45" s="74"/>
      <c r="I45" s="75">
        <v>11754100</v>
      </c>
      <c r="J45" s="75">
        <v>7462712</v>
      </c>
    </row>
    <row r="46" spans="1:10" s="58" customFormat="1" ht="12.75">
      <c r="A46" s="73" t="s">
        <v>5</v>
      </c>
      <c r="B46" s="77" t="s">
        <v>44</v>
      </c>
      <c r="C46" s="74"/>
      <c r="D46" s="75"/>
      <c r="E46" s="76"/>
      <c r="F46" s="69"/>
      <c r="G46" s="70" t="s">
        <v>84</v>
      </c>
      <c r="H46" s="70"/>
      <c r="I46" s="71">
        <f>SUM(I36:I45)</f>
        <v>11854100</v>
      </c>
      <c r="J46" s="72">
        <f>SUM(J36:J45)</f>
        <v>7562712</v>
      </c>
    </row>
    <row r="47" spans="1:10" s="58" customFormat="1" ht="12.75">
      <c r="A47" s="73" t="s">
        <v>7</v>
      </c>
      <c r="B47" s="77" t="s">
        <v>45</v>
      </c>
      <c r="C47" s="74"/>
      <c r="D47" s="75"/>
      <c r="E47" s="76"/>
      <c r="F47" s="73"/>
      <c r="G47" s="74" t="s">
        <v>166</v>
      </c>
      <c r="H47" s="74"/>
      <c r="I47" s="75"/>
      <c r="J47" s="76"/>
    </row>
    <row r="48" spans="1:10" s="58" customFormat="1" ht="13.5" thickBot="1">
      <c r="A48" s="73" t="s">
        <v>15</v>
      </c>
      <c r="B48" s="77" t="s">
        <v>46</v>
      </c>
      <c r="C48" s="74"/>
      <c r="D48" s="75"/>
      <c r="E48" s="76"/>
      <c r="F48" s="88"/>
      <c r="G48" s="89" t="s">
        <v>85</v>
      </c>
      <c r="H48" s="89"/>
      <c r="I48" s="90">
        <f>+I33+I46+I47</f>
        <v>22427248</v>
      </c>
      <c r="J48" s="91">
        <f>+J33+J46+J47</f>
        <v>16578309</v>
      </c>
    </row>
    <row r="49" spans="1:5" s="58" customFormat="1" ht="13.5" thickTop="1">
      <c r="A49" s="73"/>
      <c r="B49" s="74" t="s">
        <v>25</v>
      </c>
      <c r="C49" s="74"/>
      <c r="D49" s="75">
        <f>SUM(D46:D48)</f>
        <v>0</v>
      </c>
      <c r="E49" s="76">
        <f>SUM(E46:E48)</f>
        <v>0</v>
      </c>
    </row>
    <row r="50" spans="1:7" s="58" customFormat="1" ht="12.75">
      <c r="A50" s="73">
        <v>5</v>
      </c>
      <c r="B50" s="74" t="s">
        <v>47</v>
      </c>
      <c r="C50" s="74"/>
      <c r="D50" s="75"/>
      <c r="E50" s="76"/>
      <c r="G50" s="92">
        <f>+I48-D53</f>
        <v>0</v>
      </c>
    </row>
    <row r="51" spans="1:5" s="58" customFormat="1" ht="12.75">
      <c r="A51" s="73">
        <v>6</v>
      </c>
      <c r="B51" s="74" t="s">
        <v>214</v>
      </c>
      <c r="C51" s="74"/>
      <c r="D51" s="75">
        <v>0</v>
      </c>
      <c r="E51" s="76"/>
    </row>
    <row r="52" spans="1:5" s="58" customFormat="1" ht="12.75">
      <c r="A52" s="69"/>
      <c r="B52" s="70" t="s">
        <v>48</v>
      </c>
      <c r="C52" s="70"/>
      <c r="D52" s="71">
        <f>+D51+D50+D49+D44+D43</f>
        <v>4785348</v>
      </c>
      <c r="E52" s="72">
        <f>+E51+E50+E49+E44+E43</f>
        <v>3272555</v>
      </c>
    </row>
    <row r="53" spans="1:10" s="58" customFormat="1" ht="13.5" thickBot="1">
      <c r="A53" s="93"/>
      <c r="B53" s="89" t="s">
        <v>49</v>
      </c>
      <c r="C53" s="89"/>
      <c r="D53" s="90">
        <f>+D52+D30</f>
        <v>22427248</v>
      </c>
      <c r="E53" s="91">
        <f>+E52+E30</f>
        <v>16578309</v>
      </c>
      <c r="F53" s="61"/>
      <c r="G53" s="61"/>
      <c r="H53" s="61"/>
      <c r="I53" s="61"/>
      <c r="J53" s="61"/>
    </row>
    <row r="54" spans="1:5" s="61" customFormat="1" ht="14.25" thickBot="1" thickTop="1">
      <c r="A54" s="93"/>
      <c r="B54" s="89" t="s">
        <v>49</v>
      </c>
      <c r="C54" s="89"/>
      <c r="D54" s="90">
        <f>+D53+D31</f>
        <v>22427248</v>
      </c>
      <c r="E54" s="90">
        <f>+E53+E31</f>
        <v>16578309</v>
      </c>
    </row>
    <row r="55" s="61" customFormat="1" ht="13.5" thickTop="1">
      <c r="G55" s="112"/>
    </row>
    <row r="56" spans="1:5" s="58" customFormat="1" ht="12.75">
      <c r="A56" s="57"/>
      <c r="D56" s="94"/>
      <c r="E56" s="59"/>
    </row>
    <row r="57" spans="1:5" s="58" customFormat="1" ht="12.75">
      <c r="A57" s="57"/>
      <c r="D57" s="59"/>
      <c r="E57" s="59"/>
    </row>
    <row r="58" spans="1:5" s="58" customFormat="1" ht="12.75">
      <c r="A58" s="57"/>
      <c r="D58" s="59"/>
      <c r="E58" s="59"/>
    </row>
    <row r="59" spans="1:5" s="58" customFormat="1" ht="12.75">
      <c r="A59" s="57"/>
      <c r="D59" s="59"/>
      <c r="E59" s="59"/>
    </row>
    <row r="60" spans="1:5" s="58" customFormat="1" ht="12.75">
      <c r="A60" s="57"/>
      <c r="D60" s="59"/>
      <c r="E60" s="59"/>
    </row>
    <row r="61" spans="1:5" s="58" customFormat="1" ht="12.75">
      <c r="A61" s="57"/>
      <c r="D61" s="59"/>
      <c r="E61" s="59"/>
    </row>
    <row r="62" spans="1:5" s="58" customFormat="1" ht="12.75">
      <c r="A62" s="57"/>
      <c r="D62" s="59"/>
      <c r="E62" s="59"/>
    </row>
    <row r="63" spans="1:5" s="58" customFormat="1" ht="12.75">
      <c r="A63" s="57"/>
      <c r="D63" s="59"/>
      <c r="E63" s="59"/>
    </row>
    <row r="64" spans="1:5" s="58" customFormat="1" ht="12.75">
      <c r="A64" s="57"/>
      <c r="D64" s="59"/>
      <c r="E64" s="59"/>
    </row>
    <row r="65" spans="1:5" s="58" customFormat="1" ht="12.75">
      <c r="A65" s="57"/>
      <c r="D65" s="59"/>
      <c r="E65" s="59"/>
    </row>
    <row r="66" spans="1:5" s="58" customFormat="1" ht="12.75">
      <c r="A66" s="57"/>
      <c r="D66" s="59"/>
      <c r="E66" s="59"/>
    </row>
    <row r="67" spans="1:5" s="58" customFormat="1" ht="12.75">
      <c r="A67" s="57"/>
      <c r="D67" s="59"/>
      <c r="E67" s="59"/>
    </row>
    <row r="68" spans="1:5" s="58" customFormat="1" ht="12.75">
      <c r="A68" s="57"/>
      <c r="D68" s="59"/>
      <c r="E68" s="59"/>
    </row>
    <row r="69" spans="1:5" s="58" customFormat="1" ht="12.75">
      <c r="A69" s="57"/>
      <c r="D69" s="59"/>
      <c r="E69" s="59"/>
    </row>
    <row r="70" spans="1:5" s="58" customFormat="1" ht="12.75">
      <c r="A70" s="57"/>
      <c r="D70" s="59"/>
      <c r="E70" s="59"/>
    </row>
    <row r="71" spans="1:5" s="58" customFormat="1" ht="12.75">
      <c r="A71" s="57"/>
      <c r="D71" s="59"/>
      <c r="E71" s="59"/>
    </row>
    <row r="72" spans="1:5" s="58" customFormat="1" ht="12.75">
      <c r="A72" s="57"/>
      <c r="D72" s="59"/>
      <c r="E72" s="59"/>
    </row>
    <row r="73" spans="1:5" s="58" customFormat="1" ht="12.75">
      <c r="A73" s="57"/>
      <c r="D73" s="59"/>
      <c r="E73" s="59"/>
    </row>
    <row r="74" spans="1:5" s="58" customFormat="1" ht="12.75">
      <c r="A74" s="57"/>
      <c r="D74" s="59"/>
      <c r="E74" s="59"/>
    </row>
    <row r="75" spans="1:5" s="58" customFormat="1" ht="12.75">
      <c r="A75" s="57"/>
      <c r="D75" s="59"/>
      <c r="E75" s="59"/>
    </row>
    <row r="76" spans="1:5" s="58" customFormat="1" ht="12.75">
      <c r="A76" s="57"/>
      <c r="D76" s="59"/>
      <c r="E76" s="59"/>
    </row>
    <row r="77" spans="1:5" s="58" customFormat="1" ht="12.75">
      <c r="A77" s="57"/>
      <c r="D77" s="59"/>
      <c r="E77" s="59"/>
    </row>
    <row r="78" spans="1:5" s="58" customFormat="1" ht="12.75">
      <c r="A78" s="57"/>
      <c r="D78" s="59"/>
      <c r="E78" s="59"/>
    </row>
    <row r="79" spans="1:5" s="58" customFormat="1" ht="12.75">
      <c r="A79" s="57"/>
      <c r="D79" s="59"/>
      <c r="E79" s="59"/>
    </row>
    <row r="80" spans="1:5" s="58" customFormat="1" ht="12.75">
      <c r="A80" s="57"/>
      <c r="D80" s="59"/>
      <c r="E80" s="59"/>
    </row>
    <row r="81" spans="1:5" s="58" customFormat="1" ht="12.75">
      <c r="A81" s="57"/>
      <c r="D81" s="59"/>
      <c r="E81" s="59"/>
    </row>
    <row r="82" spans="1:5" s="58" customFormat="1" ht="12.75">
      <c r="A82" s="57"/>
      <c r="D82" s="59"/>
      <c r="E82" s="59"/>
    </row>
    <row r="83" spans="1:5" s="58" customFormat="1" ht="12.75">
      <c r="A83" s="57"/>
      <c r="D83" s="59"/>
      <c r="E83" s="59"/>
    </row>
    <row r="84" spans="1:5" s="58" customFormat="1" ht="12.75">
      <c r="A84" s="57"/>
      <c r="D84" s="59"/>
      <c r="E84" s="59"/>
    </row>
    <row r="85" spans="1:5" s="58" customFormat="1" ht="12.75">
      <c r="A85" s="57"/>
      <c r="D85" s="59"/>
      <c r="E85" s="59"/>
    </row>
    <row r="86" spans="1:5" s="58" customFormat="1" ht="12.75">
      <c r="A86" s="57"/>
      <c r="D86" s="59"/>
      <c r="E86" s="59"/>
    </row>
    <row r="87" spans="1:5" s="58" customFormat="1" ht="12.75">
      <c r="A87" s="57"/>
      <c r="D87" s="59"/>
      <c r="E87" s="59"/>
    </row>
    <row r="88" spans="1:5" s="58" customFormat="1" ht="12.75">
      <c r="A88" s="57"/>
      <c r="D88" s="59"/>
      <c r="E88" s="59"/>
    </row>
    <row r="89" spans="1:5" s="58" customFormat="1" ht="12.75">
      <c r="A89" s="57"/>
      <c r="D89" s="59"/>
      <c r="E89" s="59"/>
    </row>
    <row r="90" spans="1:5" s="58" customFormat="1" ht="12.75">
      <c r="A90" s="57"/>
      <c r="D90" s="59"/>
      <c r="E90" s="59"/>
    </row>
    <row r="91" spans="1:5" s="58" customFormat="1" ht="12.75">
      <c r="A91" s="57"/>
      <c r="D91" s="59"/>
      <c r="E91" s="59"/>
    </row>
    <row r="92" spans="1:5" s="58" customFormat="1" ht="12.75">
      <c r="A92" s="57"/>
      <c r="D92" s="59"/>
      <c r="E92" s="59"/>
    </row>
    <row r="93" spans="1:5" s="58" customFormat="1" ht="12.75">
      <c r="A93" s="57"/>
      <c r="D93" s="59"/>
      <c r="E93" s="59"/>
    </row>
    <row r="94" spans="1:5" s="58" customFormat="1" ht="12.75">
      <c r="A94" s="57"/>
      <c r="D94" s="59"/>
      <c r="E94" s="59"/>
    </row>
    <row r="95" spans="1:5" s="58" customFormat="1" ht="12.75">
      <c r="A95" s="57"/>
      <c r="D95" s="59"/>
      <c r="E95" s="59"/>
    </row>
    <row r="96" spans="1:5" s="58" customFormat="1" ht="12.75">
      <c r="A96" s="57"/>
      <c r="D96" s="59"/>
      <c r="E96" s="59"/>
    </row>
    <row r="97" spans="1:5" s="58" customFormat="1" ht="12.75">
      <c r="A97" s="57"/>
      <c r="D97" s="59"/>
      <c r="E97" s="59"/>
    </row>
    <row r="98" spans="1:5" s="58" customFormat="1" ht="12.75">
      <c r="A98" s="57"/>
      <c r="D98" s="59"/>
      <c r="E98" s="59"/>
    </row>
    <row r="99" spans="1:5" s="58" customFormat="1" ht="12.75">
      <c r="A99" s="57"/>
      <c r="D99" s="59"/>
      <c r="E99" s="59"/>
    </row>
    <row r="100" spans="1:5" s="58" customFormat="1" ht="12.75">
      <c r="A100" s="57"/>
      <c r="D100" s="59"/>
      <c r="E100" s="59"/>
    </row>
    <row r="101" spans="1:5" s="58" customFormat="1" ht="12.75">
      <c r="A101" s="57"/>
      <c r="D101" s="59"/>
      <c r="E101" s="59"/>
    </row>
    <row r="102" spans="1:5" s="58" customFormat="1" ht="12.75">
      <c r="A102" s="57"/>
      <c r="D102" s="59"/>
      <c r="E102" s="59"/>
    </row>
    <row r="103" spans="1:5" s="58" customFormat="1" ht="12.75">
      <c r="A103" s="57"/>
      <c r="D103" s="59"/>
      <c r="E103" s="59"/>
    </row>
    <row r="104" spans="1:5" s="58" customFormat="1" ht="12.75">
      <c r="A104" s="57"/>
      <c r="D104" s="59"/>
      <c r="E104" s="59"/>
    </row>
  </sheetData>
  <mergeCells count="4">
    <mergeCell ref="A1:D1"/>
    <mergeCell ref="F1:I1"/>
    <mergeCell ref="B2:D2"/>
    <mergeCell ref="G2:I2"/>
  </mergeCells>
  <printOptions/>
  <pageMargins left="0.7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E30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6.8515625" style="0" customWidth="1"/>
    <col min="5" max="5" width="15.28125" style="0" customWidth="1"/>
    <col min="7" max="7" width="11.28125" style="0" bestFit="1" customWidth="1"/>
    <col min="8" max="8" width="9.28125" style="0" bestFit="1" customWidth="1"/>
  </cols>
  <sheetData>
    <row r="1" spans="1:5" s="61" customFormat="1" ht="17.25" customHeight="1">
      <c r="A1" s="95" t="s">
        <v>215</v>
      </c>
      <c r="D1" s="60"/>
      <c r="E1" s="60"/>
    </row>
    <row r="2" s="61" customFormat="1" ht="17.25" customHeight="1">
      <c r="B2" s="61" t="s">
        <v>88</v>
      </c>
    </row>
    <row r="3" s="61" customFormat="1" ht="17.25" customHeight="1">
      <c r="B3" s="61" t="s">
        <v>216</v>
      </c>
    </row>
    <row r="4" s="61" customFormat="1" ht="17.25" customHeight="1" thickBot="1">
      <c r="E4" s="60" t="s">
        <v>112</v>
      </c>
    </row>
    <row r="5" spans="1:5" s="61" customFormat="1" ht="21" customHeight="1" thickTop="1">
      <c r="A5" s="96" t="s">
        <v>86</v>
      </c>
      <c r="B5" s="65" t="s">
        <v>87</v>
      </c>
      <c r="C5" s="65"/>
      <c r="D5" s="64" t="s">
        <v>217</v>
      </c>
      <c r="E5" s="97" t="s">
        <v>218</v>
      </c>
    </row>
    <row r="6" spans="1:5" s="61" customFormat="1" ht="21" customHeight="1">
      <c r="A6" s="73"/>
      <c r="B6" s="74"/>
      <c r="C6" s="74"/>
      <c r="D6" s="98"/>
      <c r="E6" s="99"/>
    </row>
    <row r="7" spans="1:5" s="61" customFormat="1" ht="22.5" customHeight="1">
      <c r="A7" s="69">
        <v>1</v>
      </c>
      <c r="B7" s="70" t="s">
        <v>89</v>
      </c>
      <c r="C7" s="70"/>
      <c r="D7" s="71">
        <v>40228763</v>
      </c>
      <c r="E7" s="71">
        <v>13395116</v>
      </c>
    </row>
    <row r="8" spans="1:5" s="61" customFormat="1" ht="22.5" customHeight="1">
      <c r="A8" s="69">
        <v>2</v>
      </c>
      <c r="B8" s="70" t="s">
        <v>90</v>
      </c>
      <c r="C8" s="70"/>
      <c r="D8" s="71">
        <v>0</v>
      </c>
      <c r="E8" s="72"/>
    </row>
    <row r="9" spans="1:5" s="104" customFormat="1" ht="28.5" customHeight="1">
      <c r="A9" s="100">
        <v>3</v>
      </c>
      <c r="B9" s="101" t="s">
        <v>91</v>
      </c>
      <c r="C9" s="101"/>
      <c r="D9" s="102"/>
      <c r="E9" s="103"/>
    </row>
    <row r="10" spans="1:5" s="58" customFormat="1" ht="21" customHeight="1">
      <c r="A10" s="73">
        <v>4</v>
      </c>
      <c r="B10" s="74" t="s">
        <v>92</v>
      </c>
      <c r="C10" s="74"/>
      <c r="D10" s="105">
        <v>-120415</v>
      </c>
      <c r="E10" s="99"/>
    </row>
    <row r="11" spans="1:5" s="58" customFormat="1" ht="21" customHeight="1">
      <c r="A11" s="73">
        <v>5</v>
      </c>
      <c r="B11" s="74" t="s">
        <v>93</v>
      </c>
      <c r="C11" s="74"/>
      <c r="D11" s="98">
        <f>SUM(D12:D14)</f>
        <v>-10541124</v>
      </c>
      <c r="E11" s="99">
        <f>SUM(E12:E14)</f>
        <v>-1580916</v>
      </c>
    </row>
    <row r="12" spans="1:5" s="58" customFormat="1" ht="21" customHeight="1">
      <c r="A12" s="73"/>
      <c r="B12" s="74" t="s">
        <v>94</v>
      </c>
      <c r="C12" s="74"/>
      <c r="D12" s="98">
        <v>-10000695</v>
      </c>
      <c r="E12" s="98">
        <v>-1522400</v>
      </c>
    </row>
    <row r="13" spans="1:5" s="58" customFormat="1" ht="21" customHeight="1">
      <c r="A13" s="73"/>
      <c r="B13" s="74" t="s">
        <v>95</v>
      </c>
      <c r="C13" s="74"/>
      <c r="D13" s="98">
        <v>0</v>
      </c>
      <c r="E13" s="99"/>
    </row>
    <row r="14" spans="1:5" s="104" customFormat="1" ht="33.75" customHeight="1">
      <c r="A14" s="100"/>
      <c r="B14" s="101" t="s">
        <v>130</v>
      </c>
      <c r="C14" s="101"/>
      <c r="D14" s="102">
        <v>-540429</v>
      </c>
      <c r="E14" s="102">
        <v>-58516</v>
      </c>
    </row>
    <row r="15" spans="1:5" s="58" customFormat="1" ht="21" customHeight="1">
      <c r="A15" s="73">
        <v>6</v>
      </c>
      <c r="B15" s="74" t="s">
        <v>96</v>
      </c>
      <c r="C15" s="74"/>
      <c r="D15" s="98">
        <v>-838210</v>
      </c>
      <c r="E15" s="99"/>
    </row>
    <row r="16" spans="1:5" s="58" customFormat="1" ht="21" customHeight="1">
      <c r="A16" s="73">
        <v>7</v>
      </c>
      <c r="B16" s="74" t="s">
        <v>97</v>
      </c>
      <c r="C16" s="74"/>
      <c r="D16" s="98">
        <v>-15017205</v>
      </c>
      <c r="E16" s="98">
        <v>-3590517</v>
      </c>
    </row>
    <row r="17" spans="1:5" s="58" customFormat="1" ht="21" customHeight="1">
      <c r="A17" s="73">
        <v>8</v>
      </c>
      <c r="B17" s="74" t="s">
        <v>98</v>
      </c>
      <c r="C17" s="74"/>
      <c r="D17" s="98">
        <f>+D16+D15+D11+D10</f>
        <v>-26516954</v>
      </c>
      <c r="E17" s="99">
        <f>SUM(E10:E16)-E11</f>
        <v>-5171433</v>
      </c>
    </row>
    <row r="18" spans="1:7" s="109" customFormat="1" ht="34.5" customHeight="1">
      <c r="A18" s="106">
        <v>9</v>
      </c>
      <c r="B18" s="107" t="s">
        <v>99</v>
      </c>
      <c r="C18" s="107"/>
      <c r="D18" s="108">
        <f>D7+D17</f>
        <v>13711809</v>
      </c>
      <c r="E18" s="108">
        <f>E7+E17</f>
        <v>8223683</v>
      </c>
      <c r="G18" s="110"/>
    </row>
    <row r="19" spans="1:5" s="104" customFormat="1" ht="32.25" customHeight="1">
      <c r="A19" s="100">
        <v>10</v>
      </c>
      <c r="B19" s="101" t="s">
        <v>100</v>
      </c>
      <c r="C19" s="101"/>
      <c r="D19" s="102"/>
      <c r="E19" s="103"/>
    </row>
    <row r="20" spans="1:5" s="104" customFormat="1" ht="28.5" customHeight="1">
      <c r="A20" s="100">
        <v>11</v>
      </c>
      <c r="B20" s="101" t="s">
        <v>101</v>
      </c>
      <c r="C20" s="101"/>
      <c r="D20" s="102"/>
      <c r="E20" s="103"/>
    </row>
    <row r="21" spans="1:5" s="58" customFormat="1" ht="21" customHeight="1">
      <c r="A21" s="73">
        <v>12</v>
      </c>
      <c r="B21" s="74" t="s">
        <v>102</v>
      </c>
      <c r="C21" s="74"/>
      <c r="D21" s="98"/>
      <c r="E21" s="99"/>
    </row>
    <row r="22" spans="1:5" s="58" customFormat="1" ht="31.5" customHeight="1">
      <c r="A22" s="73">
        <v>12.1</v>
      </c>
      <c r="B22" s="101" t="s">
        <v>103</v>
      </c>
      <c r="C22" s="74"/>
      <c r="D22" s="98"/>
      <c r="E22" s="99"/>
    </row>
    <row r="23" spans="1:5" s="58" customFormat="1" ht="21" customHeight="1">
      <c r="A23" s="73">
        <v>12.2</v>
      </c>
      <c r="B23" s="74" t="s">
        <v>104</v>
      </c>
      <c r="C23" s="74"/>
      <c r="D23" s="98">
        <v>-18141</v>
      </c>
      <c r="E23" s="98">
        <v>-3754</v>
      </c>
    </row>
    <row r="24" spans="1:5" s="58" customFormat="1" ht="21" customHeight="1">
      <c r="A24" s="73">
        <v>12.3</v>
      </c>
      <c r="B24" s="74" t="s">
        <v>105</v>
      </c>
      <c r="C24" s="74"/>
      <c r="D24" s="98">
        <v>-633558</v>
      </c>
      <c r="E24" s="98">
        <v>71973</v>
      </c>
    </row>
    <row r="25" spans="1:5" s="58" customFormat="1" ht="21" customHeight="1">
      <c r="A25" s="73">
        <v>12.4</v>
      </c>
      <c r="B25" s="74" t="s">
        <v>106</v>
      </c>
      <c r="C25" s="74"/>
      <c r="D25" s="98"/>
      <c r="E25" s="99"/>
    </row>
    <row r="26" spans="1:7" s="109" customFormat="1" ht="32.25" customHeight="1">
      <c r="A26" s="106">
        <v>13</v>
      </c>
      <c r="B26" s="107" t="s">
        <v>107</v>
      </c>
      <c r="C26" s="107"/>
      <c r="D26" s="108">
        <f>SUM(D19:D25)</f>
        <v>-651699</v>
      </c>
      <c r="E26" s="111">
        <f>SUM(E19:E25)</f>
        <v>68219</v>
      </c>
      <c r="G26" s="110"/>
    </row>
    <row r="27" spans="1:8" s="61" customFormat="1" ht="21" customHeight="1">
      <c r="A27" s="69">
        <v>14</v>
      </c>
      <c r="B27" s="70" t="s">
        <v>108</v>
      </c>
      <c r="C27" s="70"/>
      <c r="D27" s="71">
        <f>+D26+D18</f>
        <v>13060110</v>
      </c>
      <c r="E27" s="72">
        <f>+E26+E18</f>
        <v>8291902</v>
      </c>
      <c r="G27" s="112"/>
      <c r="H27" s="112"/>
    </row>
    <row r="28" spans="1:6" s="58" customFormat="1" ht="21" customHeight="1">
      <c r="A28" s="73">
        <v>15</v>
      </c>
      <c r="B28" s="74" t="s">
        <v>109</v>
      </c>
      <c r="C28" s="74"/>
      <c r="D28" s="98">
        <v>1306010</v>
      </c>
      <c r="E28" s="98">
        <v>829190</v>
      </c>
      <c r="F28" s="92"/>
    </row>
    <row r="29" spans="1:5" s="61" customFormat="1" ht="21" customHeight="1">
      <c r="A29" s="69">
        <v>16</v>
      </c>
      <c r="B29" s="70" t="s">
        <v>110</v>
      </c>
      <c r="C29" s="70"/>
      <c r="D29" s="71">
        <f>+D27-D28</f>
        <v>11754100</v>
      </c>
      <c r="E29" s="72">
        <f>+E27-E28</f>
        <v>7462712</v>
      </c>
    </row>
    <row r="30" spans="1:5" s="58" customFormat="1" ht="21" customHeight="1" thickBot="1">
      <c r="A30" s="113"/>
      <c r="B30" s="114"/>
      <c r="C30" s="114"/>
      <c r="D30" s="115"/>
      <c r="E30" s="116"/>
    </row>
    <row r="31" s="58" customFormat="1" ht="13.5" thickTop="1"/>
    <row r="32" s="58" customFormat="1" ht="12.75"/>
    <row r="33" s="58" customFormat="1" ht="12.75">
      <c r="D33" s="92"/>
    </row>
    <row r="34" s="58" customFormat="1" ht="12.75">
      <c r="E34" s="92"/>
    </row>
    <row r="35" s="58" customFormat="1" ht="12.75"/>
    <row r="36" s="58" customFormat="1" ht="12.75"/>
    <row r="37" s="58" customFormat="1" ht="12.75"/>
    <row r="38" s="58" customFormat="1" ht="12.75"/>
    <row r="39" s="58" customFormat="1" ht="12.75"/>
    <row r="40" s="58" customFormat="1" ht="12.75"/>
    <row r="41" s="58" customFormat="1" ht="12.75"/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</sheetData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D40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1" customFormat="1" ht="12.75">
      <c r="A1" s="95" t="s">
        <v>219</v>
      </c>
      <c r="F1" s="60"/>
      <c r="G1" s="60"/>
    </row>
    <row r="2" s="61" customFormat="1" ht="12.75">
      <c r="B2" s="61" t="s">
        <v>132</v>
      </c>
    </row>
    <row r="3" spans="2:4" s="61" customFormat="1" ht="12.75">
      <c r="B3" s="61" t="s">
        <v>220</v>
      </c>
      <c r="D3" s="61" t="s">
        <v>131</v>
      </c>
    </row>
    <row r="4" spans="4:5" s="58" customFormat="1" ht="18.75" customHeight="1" thickBot="1">
      <c r="D4" s="117" t="s">
        <v>133</v>
      </c>
      <c r="E4" s="117"/>
    </row>
    <row r="5" spans="1:4" s="58" customFormat="1" ht="18.75" customHeight="1" thickTop="1">
      <c r="A5" s="118"/>
      <c r="B5" s="119"/>
      <c r="C5" s="120">
        <v>2010</v>
      </c>
      <c r="D5" s="121">
        <v>2009</v>
      </c>
    </row>
    <row r="6" spans="1:4" s="58" customFormat="1" ht="18.75" customHeight="1">
      <c r="A6" s="122"/>
      <c r="B6" s="141" t="s">
        <v>134</v>
      </c>
      <c r="C6" s="123">
        <f>C7+C14+C16</f>
        <v>14088953</v>
      </c>
      <c r="D6" s="124"/>
    </row>
    <row r="7" spans="1:4" s="58" customFormat="1" ht="18.75" customHeight="1">
      <c r="A7" s="122"/>
      <c r="B7" s="74" t="s">
        <v>135</v>
      </c>
      <c r="C7" s="75">
        <f>+'[1]Te ardhura+shpenzime'!D27</f>
        <v>13060110</v>
      </c>
      <c r="D7" s="125">
        <f>+'[1]Te ardhura+shpenzime'!E27</f>
        <v>8291902</v>
      </c>
    </row>
    <row r="8" spans="1:4" s="58" customFormat="1" ht="18.75" customHeight="1">
      <c r="A8" s="122"/>
      <c r="B8" s="74" t="s">
        <v>136</v>
      </c>
      <c r="C8" s="75"/>
      <c r="D8" s="76"/>
    </row>
    <row r="9" spans="1:4" s="130" customFormat="1" ht="18.75" customHeight="1">
      <c r="A9" s="126"/>
      <c r="B9" s="127" t="s">
        <v>137</v>
      </c>
      <c r="C9" s="128">
        <f>-'[1]Te ardhura+shpenzime'!D15</f>
        <v>838210</v>
      </c>
      <c r="D9" s="129">
        <f>-'[1]Te ardhura+shpenzime'!E15</f>
        <v>0</v>
      </c>
    </row>
    <row r="10" spans="1:4" s="87" customFormat="1" ht="18.75" customHeight="1">
      <c r="A10" s="131"/>
      <c r="B10" s="132" t="s">
        <v>138</v>
      </c>
      <c r="C10" s="85"/>
      <c r="D10" s="86"/>
    </row>
    <row r="11" spans="1:4" s="87" customFormat="1" ht="18.75" customHeight="1">
      <c r="A11" s="131"/>
      <c r="B11" s="132" t="s">
        <v>164</v>
      </c>
      <c r="C11" s="85"/>
      <c r="D11" s="86"/>
    </row>
    <row r="12" spans="1:4" s="87" customFormat="1" ht="18.75" customHeight="1">
      <c r="A12" s="131"/>
      <c r="B12" s="132" t="s">
        <v>139</v>
      </c>
      <c r="C12" s="85"/>
      <c r="D12" s="86"/>
    </row>
    <row r="13" spans="1:4" s="87" customFormat="1" ht="18.75" customHeight="1">
      <c r="A13" s="131"/>
      <c r="B13" s="132" t="s">
        <v>140</v>
      </c>
      <c r="C13" s="85"/>
      <c r="D13" s="86"/>
    </row>
    <row r="14" spans="1:4" s="130" customFormat="1" ht="29.25" customHeight="1">
      <c r="A14" s="126"/>
      <c r="B14" s="133" t="s">
        <v>141</v>
      </c>
      <c r="C14" s="128">
        <f>'[1]AKTIVI PASIV  08 '!E19-'[1]AKTIVI PASIV  08 '!D19</f>
        <v>-528708</v>
      </c>
      <c r="D14" s="129"/>
    </row>
    <row r="15" spans="1:4" s="87" customFormat="1" ht="21" customHeight="1">
      <c r="A15" s="131"/>
      <c r="B15" s="84" t="s">
        <v>142</v>
      </c>
      <c r="C15" s="128">
        <f>+'[1]AKTIVI PASIV  08 '!D27-'[1]AKTIVI PASIV  08 '!E27</f>
        <v>0</v>
      </c>
      <c r="D15" s="86"/>
    </row>
    <row r="16" spans="1:7" s="87" customFormat="1" ht="20.25" customHeight="1">
      <c r="A16" s="131"/>
      <c r="B16" s="84" t="s">
        <v>143</v>
      </c>
      <c r="C16" s="85">
        <f>+('[1]AKTIVI PASIV  08 '!I34-'[1]AKTIVI PASIV  08 '!J34)</f>
        <v>1557551</v>
      </c>
      <c r="D16" s="85">
        <f>+('[1]AKTIVI PASIV  08 '!J34-'[1]AKTIVI PASIV  08 '!K34)</f>
        <v>9015597</v>
      </c>
      <c r="G16" s="134"/>
    </row>
    <row r="17" spans="1:4" s="87" customFormat="1" ht="18.75" customHeight="1">
      <c r="A17" s="131"/>
      <c r="B17" s="70" t="s">
        <v>144</v>
      </c>
      <c r="C17" s="71"/>
      <c r="D17" s="72"/>
    </row>
    <row r="18" spans="1:4" s="87" customFormat="1" ht="18.75" customHeight="1">
      <c r="A18" s="131"/>
      <c r="B18" s="84" t="s">
        <v>145</v>
      </c>
      <c r="C18" s="85"/>
      <c r="D18" s="86"/>
    </row>
    <row r="19" spans="1:4" s="87" customFormat="1" ht="18.75" customHeight="1">
      <c r="A19" s="131"/>
      <c r="B19" s="84" t="s">
        <v>146</v>
      </c>
      <c r="C19" s="85">
        <f>-'[1]Te ardhura+shpenzime'!D28</f>
        <v>-1306010</v>
      </c>
      <c r="D19" s="86">
        <f>-'[1]Te ardhura+shpenzime'!E28</f>
        <v>-829190</v>
      </c>
    </row>
    <row r="20" spans="1:4" s="138" customFormat="1" ht="18.75" customHeight="1">
      <c r="A20" s="135"/>
      <c r="B20" s="77" t="s">
        <v>160</v>
      </c>
      <c r="C20" s="136"/>
      <c r="D20" s="137"/>
    </row>
    <row r="21" spans="1:4" s="87" customFormat="1" ht="18.75" customHeight="1">
      <c r="A21" s="131"/>
      <c r="B21" s="84"/>
      <c r="C21" s="71">
        <f>SUM(C18:C20)</f>
        <v>-1306010</v>
      </c>
      <c r="D21" s="72">
        <f>SUM(D18:D20)</f>
        <v>-829190</v>
      </c>
    </row>
    <row r="22" spans="1:7" s="87" customFormat="1" ht="18.75" customHeight="1">
      <c r="A22" s="131"/>
      <c r="B22" s="70" t="s">
        <v>147</v>
      </c>
      <c r="C22" s="85"/>
      <c r="D22" s="86"/>
      <c r="G22" s="134"/>
    </row>
    <row r="23" spans="1:4" s="87" customFormat="1" ht="18.75" customHeight="1">
      <c r="A23" s="131"/>
      <c r="B23" s="84" t="s">
        <v>148</v>
      </c>
      <c r="C23" s="85"/>
      <c r="D23" s="86"/>
    </row>
    <row r="24" spans="1:4" s="87" customFormat="1" ht="18.75" customHeight="1">
      <c r="A24" s="131"/>
      <c r="B24" s="84" t="s">
        <v>149</v>
      </c>
      <c r="C24" s="85">
        <f>-'[1]AKTIVI PASIV  08 '!D44+'[1]AKTIVI PASIV  08 '!E44+'[1]Te ardhura+shpenzime'!D15</f>
        <v>-2351003</v>
      </c>
      <c r="D24" s="85"/>
    </row>
    <row r="25" spans="1:4" s="87" customFormat="1" ht="18.75" customHeight="1">
      <c r="A25" s="131"/>
      <c r="B25" s="84" t="s">
        <v>150</v>
      </c>
      <c r="C25" s="85"/>
      <c r="D25" s="86"/>
    </row>
    <row r="26" spans="1:4" s="87" customFormat="1" ht="18.75" customHeight="1">
      <c r="A26" s="131"/>
      <c r="B26" s="84" t="s">
        <v>151</v>
      </c>
      <c r="C26" s="85"/>
      <c r="D26" s="86"/>
    </row>
    <row r="27" spans="1:4" s="87" customFormat="1" ht="18.75" customHeight="1">
      <c r="A27" s="131"/>
      <c r="B27" s="84" t="s">
        <v>152</v>
      </c>
      <c r="C27" s="85"/>
      <c r="D27" s="86"/>
    </row>
    <row r="28" spans="1:4" s="138" customFormat="1" ht="18.75" customHeight="1">
      <c r="A28" s="135"/>
      <c r="B28" s="77" t="s">
        <v>159</v>
      </c>
      <c r="C28" s="85"/>
      <c r="D28" s="86"/>
    </row>
    <row r="29" spans="1:4" s="87" customFormat="1" ht="18.75" customHeight="1">
      <c r="A29" s="131"/>
      <c r="B29" s="77"/>
      <c r="C29" s="71">
        <f>SUM(C23:C28)</f>
        <v>-2351003</v>
      </c>
      <c r="D29" s="72">
        <f>SUM(D23:D28)</f>
        <v>0</v>
      </c>
    </row>
    <row r="30" spans="1:4" s="87" customFormat="1" ht="18.75" customHeight="1">
      <c r="A30" s="131"/>
      <c r="B30" s="70" t="s">
        <v>153</v>
      </c>
      <c r="C30" s="85">
        <f>+C21+C6+C29</f>
        <v>10431940</v>
      </c>
      <c r="D30" s="86">
        <f>+D21+D6+D29</f>
        <v>-829190</v>
      </c>
    </row>
    <row r="31" spans="1:4" s="87" customFormat="1" ht="18.75" customHeight="1">
      <c r="A31" s="131"/>
      <c r="B31" s="84" t="s">
        <v>154</v>
      </c>
      <c r="C31" s="85"/>
      <c r="D31" s="86"/>
    </row>
    <row r="32" spans="1:7" s="87" customFormat="1" ht="18.75" customHeight="1">
      <c r="A32" s="131"/>
      <c r="B32" s="84" t="s">
        <v>155</v>
      </c>
      <c r="C32" s="85"/>
      <c r="D32" s="86"/>
      <c r="G32" s="134"/>
    </row>
    <row r="33" spans="1:4" s="87" customFormat="1" ht="18.75" customHeight="1">
      <c r="A33" s="131"/>
      <c r="B33" s="84" t="s">
        <v>156</v>
      </c>
      <c r="C33" s="85"/>
      <c r="D33" s="86"/>
    </row>
    <row r="34" spans="1:4" s="87" customFormat="1" ht="18.75" customHeight="1">
      <c r="A34" s="131"/>
      <c r="B34" s="84" t="s">
        <v>157</v>
      </c>
      <c r="C34" s="85"/>
      <c r="D34" s="86"/>
    </row>
    <row r="35" spans="1:4" s="87" customFormat="1" ht="18.75" customHeight="1">
      <c r="A35" s="131"/>
      <c r="B35" s="77" t="s">
        <v>158</v>
      </c>
      <c r="C35" s="85">
        <f>SUM(C30:C34)</f>
        <v>10431940</v>
      </c>
      <c r="D35" s="85">
        <f>SUM(D30:D34)</f>
        <v>-829190</v>
      </c>
    </row>
    <row r="36" spans="1:7" s="87" customFormat="1" ht="18.75" customHeight="1">
      <c r="A36" s="131"/>
      <c r="B36" s="84"/>
      <c r="C36" s="84"/>
      <c r="D36" s="142"/>
      <c r="G36" s="134"/>
    </row>
    <row r="37" spans="1:7" s="87" customFormat="1" ht="18.75" customHeight="1">
      <c r="A37" s="131"/>
      <c r="B37" s="70" t="s">
        <v>161</v>
      </c>
      <c r="C37" s="85">
        <f>SUM(C39-C38)</f>
        <v>3807438</v>
      </c>
      <c r="D37" s="86"/>
      <c r="G37" s="134"/>
    </row>
    <row r="38" spans="1:7" s="87" customFormat="1" ht="18.75" customHeight="1">
      <c r="A38" s="131"/>
      <c r="B38" s="70" t="s">
        <v>162</v>
      </c>
      <c r="C38" s="71">
        <f>+D39</f>
        <v>13284684</v>
      </c>
      <c r="D38" s="72"/>
      <c r="F38" s="134"/>
      <c r="G38" s="134"/>
    </row>
    <row r="39" spans="1:7" s="87" customFormat="1" ht="18.75" customHeight="1">
      <c r="A39" s="131"/>
      <c r="B39" s="70" t="s">
        <v>163</v>
      </c>
      <c r="C39" s="71">
        <f>+'[1]AKTIVI PASIV  08 '!D8+'[1]AKTIVI PASIV  08 '!D9</f>
        <v>17092122</v>
      </c>
      <c r="D39" s="72">
        <f>+'[1]AKTIVI PASIV  08 '!E8+'[1]AKTIVI PASIV  08 '!E9</f>
        <v>13284684</v>
      </c>
      <c r="F39" s="156"/>
      <c r="G39" s="156"/>
    </row>
    <row r="40" spans="1:7" s="58" customFormat="1" ht="18.75" customHeight="1" thickBot="1">
      <c r="A40" s="139"/>
      <c r="B40" s="114"/>
      <c r="C40" s="114"/>
      <c r="D40" s="140"/>
      <c r="G40" s="92"/>
    </row>
    <row r="41" s="58" customFormat="1" ht="13.5" thickTop="1">
      <c r="G41" s="92"/>
    </row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</sheetData>
  <mergeCells count="1">
    <mergeCell ref="F39:G39"/>
  </mergeCells>
  <printOptions/>
  <pageMargins left="0.28" right="0.31" top="0.59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8">
      <selection activeCell="A1" sqref="A1:J27"/>
    </sheetView>
  </sheetViews>
  <sheetFormatPr defaultColWidth="9.140625" defaultRowHeight="12.75"/>
  <cols>
    <col min="1" max="1" width="46.0039062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9" max="9" width="10.28125" style="0" customWidth="1"/>
    <col min="10" max="10" width="10.421875" style="0" customWidth="1"/>
  </cols>
  <sheetData>
    <row r="1" spans="1:5" s="2" customFormat="1" ht="12.75">
      <c r="A1" s="6" t="s">
        <v>221</v>
      </c>
      <c r="D1" s="5"/>
      <c r="E1" s="5"/>
    </row>
    <row r="2" s="2" customFormat="1" ht="12.75">
      <c r="B2" s="2" t="s">
        <v>111</v>
      </c>
    </row>
    <row r="3" s="2" customFormat="1" ht="13.5" thickBot="1">
      <c r="B3" s="2" t="s">
        <v>222</v>
      </c>
    </row>
    <row r="4" spans="1:10" s="2" customFormat="1" ht="13.5" thickTop="1">
      <c r="A4" s="7"/>
      <c r="B4" s="4" t="s">
        <v>113</v>
      </c>
      <c r="C4" s="4"/>
      <c r="D4" s="4"/>
      <c r="E4" s="4"/>
      <c r="F4" s="4"/>
      <c r="G4" s="4"/>
      <c r="H4" s="4"/>
      <c r="I4" s="4"/>
      <c r="J4" s="19"/>
    </row>
    <row r="5" spans="1:10" s="8" customFormat="1" ht="48" customHeight="1">
      <c r="A5" s="11"/>
      <c r="B5" s="12" t="s">
        <v>76</v>
      </c>
      <c r="C5" s="12" t="s">
        <v>114</v>
      </c>
      <c r="D5" s="12" t="s">
        <v>129</v>
      </c>
      <c r="E5" s="12" t="s">
        <v>115</v>
      </c>
      <c r="F5" s="12" t="s">
        <v>116</v>
      </c>
      <c r="G5" s="12" t="s">
        <v>120</v>
      </c>
      <c r="H5" s="12" t="s">
        <v>81</v>
      </c>
      <c r="I5" s="12" t="s">
        <v>117</v>
      </c>
      <c r="J5" s="13" t="s">
        <v>118</v>
      </c>
    </row>
    <row r="6" spans="1:10" s="8" customFormat="1" ht="19.5" customHeight="1">
      <c r="A6" s="14" t="s">
        <v>128</v>
      </c>
      <c r="B6" s="20"/>
      <c r="C6" s="20"/>
      <c r="D6" s="20"/>
      <c r="E6" s="20"/>
      <c r="F6" s="20"/>
      <c r="G6" s="20"/>
      <c r="H6" s="20"/>
      <c r="I6" s="20"/>
      <c r="J6" s="21">
        <f>SUM(B6:I6)</f>
        <v>0</v>
      </c>
    </row>
    <row r="7" spans="1:10" s="8" customFormat="1" ht="19.5" customHeight="1">
      <c r="A7" s="15" t="s">
        <v>119</v>
      </c>
      <c r="B7" s="20"/>
      <c r="C7" s="20"/>
      <c r="D7" s="20"/>
      <c r="E7" s="20"/>
      <c r="F7" s="20"/>
      <c r="G7" s="20"/>
      <c r="H7" s="20"/>
      <c r="I7" s="20"/>
      <c r="J7" s="21">
        <f aca="true" t="shared" si="0" ref="J7:J14">SUM(B7:I7)</f>
        <v>0</v>
      </c>
    </row>
    <row r="8" spans="1:10" s="8" customFormat="1" ht="19.5" customHeight="1">
      <c r="A8" s="16" t="s">
        <v>121</v>
      </c>
      <c r="B8" s="20">
        <v>0</v>
      </c>
      <c r="C8" s="20"/>
      <c r="D8" s="20"/>
      <c r="E8" s="20"/>
      <c r="F8" s="20"/>
      <c r="G8" s="20"/>
      <c r="H8" s="20"/>
      <c r="I8" s="20"/>
      <c r="J8" s="21">
        <f t="shared" si="0"/>
        <v>0</v>
      </c>
    </row>
    <row r="9" spans="1:10" s="8" customFormat="1" ht="25.5" customHeight="1">
      <c r="A9" s="15" t="s">
        <v>171</v>
      </c>
      <c r="B9" s="20"/>
      <c r="C9" s="20"/>
      <c r="D9" s="20"/>
      <c r="E9" s="20"/>
      <c r="F9" s="20"/>
      <c r="G9" s="20"/>
      <c r="H9" s="20"/>
      <c r="I9" s="20"/>
      <c r="J9" s="21">
        <f t="shared" si="0"/>
        <v>0</v>
      </c>
    </row>
    <row r="10" spans="1:10" s="8" customFormat="1" ht="25.5" customHeight="1">
      <c r="A10" s="15" t="s">
        <v>172</v>
      </c>
      <c r="B10" s="20"/>
      <c r="C10" s="20"/>
      <c r="D10" s="20"/>
      <c r="E10" s="20"/>
      <c r="F10" s="20"/>
      <c r="G10" s="20"/>
      <c r="H10" s="20"/>
      <c r="I10" s="20"/>
      <c r="J10" s="21">
        <f t="shared" si="0"/>
        <v>0</v>
      </c>
    </row>
    <row r="11" spans="1:10" s="8" customFormat="1" ht="19.5" customHeight="1">
      <c r="A11" s="15" t="s">
        <v>173</v>
      </c>
      <c r="B11" s="20"/>
      <c r="C11" s="20"/>
      <c r="D11" s="20"/>
      <c r="E11" s="20"/>
      <c r="F11" s="20"/>
      <c r="G11" s="20">
        <v>0</v>
      </c>
      <c r="H11" s="20"/>
      <c r="I11" s="20"/>
      <c r="J11" s="21">
        <f t="shared" si="0"/>
        <v>0</v>
      </c>
    </row>
    <row r="12" spans="1:10" s="8" customFormat="1" ht="19.5" customHeight="1">
      <c r="A12" s="15" t="s">
        <v>174</v>
      </c>
      <c r="B12" s="20"/>
      <c r="C12" s="20"/>
      <c r="D12" s="20"/>
      <c r="E12" s="20"/>
      <c r="F12" s="20"/>
      <c r="G12" s="20">
        <v>0</v>
      </c>
      <c r="H12" s="20"/>
      <c r="I12" s="20"/>
      <c r="J12" s="21">
        <f t="shared" si="0"/>
        <v>0</v>
      </c>
    </row>
    <row r="13" spans="1:10" s="8" customFormat="1" ht="19.5" customHeight="1">
      <c r="A13" s="15" t="s">
        <v>175</v>
      </c>
      <c r="B13" s="20"/>
      <c r="C13" s="20"/>
      <c r="D13" s="20"/>
      <c r="E13" s="20"/>
      <c r="F13" s="20"/>
      <c r="G13" s="20"/>
      <c r="H13" s="20"/>
      <c r="I13" s="20"/>
      <c r="J13" s="21">
        <f t="shared" si="0"/>
        <v>0</v>
      </c>
    </row>
    <row r="14" spans="1:10" s="8" customFormat="1" ht="19.5" customHeight="1">
      <c r="A14" s="15" t="s">
        <v>176</v>
      </c>
      <c r="B14" s="20"/>
      <c r="C14" s="20"/>
      <c r="D14" s="20"/>
      <c r="E14" s="20"/>
      <c r="F14" s="20"/>
      <c r="G14" s="20"/>
      <c r="H14" s="20"/>
      <c r="I14" s="20"/>
      <c r="J14" s="21">
        <f t="shared" si="0"/>
        <v>0</v>
      </c>
    </row>
    <row r="15" spans="1:10" s="8" customFormat="1" ht="19.5" customHeight="1">
      <c r="A15" s="14" t="s">
        <v>223</v>
      </c>
      <c r="B15" s="20">
        <f>SUM(B6:B14)</f>
        <v>0</v>
      </c>
      <c r="C15" s="20">
        <f aca="true" t="shared" si="1" ref="C15:J15">SUM(C6:C14)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1">
        <f t="shared" si="1"/>
        <v>0</v>
      </c>
    </row>
    <row r="16" spans="1:10" s="9" customFormat="1" ht="24.75" customHeight="1">
      <c r="A16" s="15" t="s">
        <v>171</v>
      </c>
      <c r="B16" s="22"/>
      <c r="C16" s="22"/>
      <c r="D16" s="22"/>
      <c r="E16" s="22"/>
      <c r="F16" s="22"/>
      <c r="G16" s="22"/>
      <c r="H16" s="22"/>
      <c r="I16" s="22"/>
      <c r="J16" s="26">
        <f aca="true" t="shared" si="2" ref="J16:J24">SUM(B16:I16)</f>
        <v>0</v>
      </c>
    </row>
    <row r="17" spans="1:10" s="3" customFormat="1" ht="24.75" customHeight="1">
      <c r="A17" s="15" t="s">
        <v>172</v>
      </c>
      <c r="B17" s="23"/>
      <c r="C17" s="23"/>
      <c r="D17" s="23"/>
      <c r="E17" s="23"/>
      <c r="F17" s="23"/>
      <c r="G17" s="23"/>
      <c r="H17" s="23"/>
      <c r="I17" s="23"/>
      <c r="J17" s="26">
        <f t="shared" si="2"/>
        <v>0</v>
      </c>
    </row>
    <row r="18" spans="1:10" s="3" customFormat="1" ht="19.5" customHeight="1">
      <c r="A18" s="17" t="s">
        <v>122</v>
      </c>
      <c r="B18" s="24"/>
      <c r="C18" s="23"/>
      <c r="D18" s="23"/>
      <c r="E18" s="23"/>
      <c r="F18" s="23"/>
      <c r="G18" s="23">
        <f>+'[1]AKTIVI PASIV  08 '!I46</f>
        <v>11754100</v>
      </c>
      <c r="H18" s="23"/>
      <c r="I18" s="23"/>
      <c r="J18" s="26">
        <f>SUM(C18:I18)</f>
        <v>11754100</v>
      </c>
    </row>
    <row r="19" spans="1:10" s="3" customFormat="1" ht="19.5" customHeight="1">
      <c r="A19" s="17" t="s">
        <v>123</v>
      </c>
      <c r="B19" s="23"/>
      <c r="C19" s="23"/>
      <c r="D19" s="23"/>
      <c r="E19" s="23"/>
      <c r="F19" s="23"/>
      <c r="G19" s="23"/>
      <c r="H19" s="23"/>
      <c r="I19" s="23"/>
      <c r="J19" s="26">
        <f t="shared" si="2"/>
        <v>0</v>
      </c>
    </row>
    <row r="20" spans="1:10" s="3" customFormat="1" ht="19.5" customHeight="1">
      <c r="A20" s="17" t="s">
        <v>124</v>
      </c>
      <c r="B20" s="23">
        <v>100000</v>
      </c>
      <c r="C20" s="23"/>
      <c r="D20" s="23"/>
      <c r="E20" s="23"/>
      <c r="F20" s="23"/>
      <c r="G20" s="23"/>
      <c r="H20" s="23"/>
      <c r="I20" s="23"/>
      <c r="J20" s="26">
        <f t="shared" si="2"/>
        <v>100000</v>
      </c>
    </row>
    <row r="21" spans="1:10" s="3" customFormat="1" ht="19.5" customHeight="1">
      <c r="A21" s="17" t="s">
        <v>177</v>
      </c>
      <c r="B21" s="23"/>
      <c r="C21" s="23"/>
      <c r="D21" s="23"/>
      <c r="E21" s="23"/>
      <c r="F21" s="23"/>
      <c r="G21" s="23"/>
      <c r="H21" s="23"/>
      <c r="I21" s="23"/>
      <c r="J21" s="26"/>
    </row>
    <row r="22" spans="1:10" s="3" customFormat="1" ht="19.5" customHeight="1">
      <c r="A22" s="17" t="s">
        <v>125</v>
      </c>
      <c r="B22" s="23"/>
      <c r="C22" s="23"/>
      <c r="D22" s="23"/>
      <c r="E22" s="23"/>
      <c r="F22" s="23"/>
      <c r="G22" s="23"/>
      <c r="H22" s="23"/>
      <c r="I22" s="23"/>
      <c r="J22" s="26">
        <f t="shared" si="2"/>
        <v>0</v>
      </c>
    </row>
    <row r="23" spans="1:10" s="3" customFormat="1" ht="19.5" customHeight="1">
      <c r="A23" s="17" t="s">
        <v>126</v>
      </c>
      <c r="B23" s="23"/>
      <c r="C23" s="23"/>
      <c r="D23" s="23"/>
      <c r="E23" s="23"/>
      <c r="F23" s="23"/>
      <c r="G23" s="23"/>
      <c r="H23" s="23"/>
      <c r="I23" s="23"/>
      <c r="J23" s="26">
        <f t="shared" si="2"/>
        <v>0</v>
      </c>
    </row>
    <row r="24" spans="1:10" s="9" customFormat="1" ht="19.5" customHeight="1">
      <c r="A24" s="15" t="s">
        <v>127</v>
      </c>
      <c r="B24" s="22"/>
      <c r="C24" s="22"/>
      <c r="D24" s="22"/>
      <c r="E24" s="22"/>
      <c r="F24" s="22"/>
      <c r="G24" s="22"/>
      <c r="H24" s="22"/>
      <c r="I24" s="22"/>
      <c r="J24" s="26">
        <f t="shared" si="2"/>
        <v>0</v>
      </c>
    </row>
    <row r="25" spans="1:10" s="2" customFormat="1" ht="19.5" customHeight="1" thickBot="1">
      <c r="A25" s="18" t="s">
        <v>224</v>
      </c>
      <c r="B25" s="25">
        <f>SUM(B15:B24)</f>
        <v>100000</v>
      </c>
      <c r="C25" s="25">
        <f aca="true" t="shared" si="3" ref="C25:J25">SUM(C15:C24)</f>
        <v>0</v>
      </c>
      <c r="D25" s="25">
        <f t="shared" si="3"/>
        <v>0</v>
      </c>
      <c r="E25" s="25">
        <f t="shared" si="3"/>
        <v>0</v>
      </c>
      <c r="F25" s="25">
        <f t="shared" si="3"/>
        <v>0</v>
      </c>
      <c r="G25" s="25">
        <f t="shared" si="3"/>
        <v>11754100</v>
      </c>
      <c r="H25" s="25">
        <f t="shared" si="3"/>
        <v>0</v>
      </c>
      <c r="I25" s="25">
        <f t="shared" si="3"/>
        <v>0</v>
      </c>
      <c r="J25" s="27">
        <f t="shared" si="3"/>
        <v>11854100</v>
      </c>
    </row>
    <row r="26" ht="13.5" thickTop="1"/>
    <row r="27" spans="1:3" ht="12.75">
      <c r="A27" s="2" t="s">
        <v>225</v>
      </c>
      <c r="B27" s="2"/>
      <c r="C27" s="2"/>
    </row>
    <row r="31" s="8" customFormat="1" ht="12.75"/>
    <row r="32" s="2" customFormat="1" ht="12.75"/>
    <row r="34" s="2" customFormat="1" ht="12.75"/>
  </sheetData>
  <printOptions/>
  <pageMargins left="0.22" right="0.17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2011-03-28T12:58:46Z</cp:lastPrinted>
  <dcterms:created xsi:type="dcterms:W3CDTF">2008-10-23T11:07:49Z</dcterms:created>
  <dcterms:modified xsi:type="dcterms:W3CDTF">2011-03-28T13:07:51Z</dcterms:modified>
  <cp:category/>
  <cp:version/>
  <cp:contentType/>
  <cp:contentStatus/>
</cp:coreProperties>
</file>