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firstSheet="1" activeTab="9"/>
  </bookViews>
  <sheets>
    <sheet name="Centro 08" sheetId="1" state="hidden" r:id="rId1"/>
    <sheet name="Kopertina" sheetId="2" r:id="rId2"/>
    <sheet name="Aktivet" sheetId="3" r:id="rId3"/>
    <sheet name="Pasivet" sheetId="4" r:id="rId4"/>
    <sheet name="Rezultati" sheetId="5" r:id="rId5"/>
    <sheet name="Fluksi" sheetId="6" r:id="rId6"/>
    <sheet name="Kapitali" sheetId="7" r:id="rId7"/>
    <sheet name="Ndihmese Fluksi" sheetId="8" state="hidden" r:id="rId8"/>
    <sheet name="1" sheetId="9" r:id="rId9"/>
    <sheet name="2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H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6753409 grupo dhe 4366731 rus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22934 GJOBA +343272=366205*10%=36621
</t>
        </r>
      </text>
    </comment>
    <comment ref="G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22934 GJOBA +343272=366205*10%=36621
</t>
        </r>
      </text>
    </comment>
  </commentList>
</comments>
</file>

<file path=xl/sharedStrings.xml><?xml version="1.0" encoding="utf-8"?>
<sst xmlns="http://schemas.openxmlformats.org/spreadsheetml/2006/main" count="855" uniqueCount="405">
  <si>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</si>
  <si>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</si>
  <si>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</si>
  <si>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</si>
  <si>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</si>
  <si>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</si>
  <si>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</si>
  <si>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</si>
  <si>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</si>
  <si>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</si>
  <si>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</si>
  <si>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</si>
  <si>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</si>
  <si>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</si>
  <si>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</si>
  <si>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</si>
  <si>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</si>
  <si>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</si>
  <si>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</si>
  <si>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</si>
  <si>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</si>
  <si>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</si>
  <si>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</si>
  <si>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</si>
  <si>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</si>
  <si>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</si>
  <si>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</si>
  <si>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</si>
  <si>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</si>
  <si>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</si>
  <si>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</si>
  <si>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</si>
  <si>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</si>
  <si>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</si>
  <si>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</si>
  <si>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</si>
  <si>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</si>
  <si>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</si>
  <si>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</si>
  <si>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</si>
  <si>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</si>
  <si>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</si>
  <si>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</si>
  <si>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</si>
  <si>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</si>
  <si>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</si>
  <si>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</si>
  <si>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</si>
  <si>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</si>
  <si>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</si>
  <si>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</si>
  <si>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</si>
  <si>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</si>
  <si>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</si>
  <si>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</si>
  <si>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</si>
  <si>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</si>
  <si>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</si>
  <si>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</si>
  <si>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</si>
  <si>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</si>
  <si>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</si>
  <si>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</si>
  <si>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</si>
  <si>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me 31 dhjetor 2006</t>
  </si>
  <si>
    <t>Pozicioni i rregulluar</t>
  </si>
  <si>
    <t>TOTALI</t>
  </si>
  <si>
    <t>Efekti ndryshimeve ne politikat kontabel</t>
  </si>
  <si>
    <t>Dividentet e paguar</t>
  </si>
  <si>
    <t>Pozicioni me 31 dhjetor 2007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</si>
  <si>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</si>
  <si>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</si>
  <si>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</si>
  <si>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</si>
  <si>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</si>
  <si>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</si>
  <si>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</si>
  <si>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</si>
  <si>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</si>
  <si>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</si>
  <si>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</si>
  <si>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</si>
  <si>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</si>
  <si>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</si>
  <si>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</si>
  <si>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</si>
  <si>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</si>
  <si>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</si>
  <si>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</si>
  <si>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</si>
  <si>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</si>
  <si>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</si>
  <si>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</si>
  <si>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</si>
  <si>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</si>
  <si>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</si>
  <si>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</si>
  <si>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</si>
  <si>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</si>
  <si>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</si>
  <si>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</si>
  <si>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</si>
  <si>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</si>
  <si>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</si>
  <si>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</si>
  <si>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</si>
  <si>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</si>
  <si>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</si>
  <si>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</si>
  <si>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Pasqyrat    Financiare    te    Vitit   2008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</si>
  <si>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</si>
  <si>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</si>
  <si>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</si>
  <si>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</si>
  <si>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</si>
  <si>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</si>
  <si>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</si>
  <si>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</si>
  <si>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</si>
  <si>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</si>
  <si>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</si>
  <si>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</si>
  <si>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</si>
  <si>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</si>
  <si>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</si>
  <si>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</si>
  <si>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</si>
  <si>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</si>
  <si>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</si>
  <si>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</si>
  <si>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</si>
  <si>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</si>
  <si>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</si>
  <si>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</si>
  <si>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</si>
  <si>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</si>
  <si>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</si>
  <si>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</si>
  <si>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</si>
  <si>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</si>
  <si>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</si>
  <si>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</si>
  <si>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</si>
  <si>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</si>
  <si>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</si>
  <si>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</si>
  <si>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</si>
  <si>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</si>
  <si>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</si>
  <si>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</si>
  <si>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</si>
  <si>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</si>
  <si>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</si>
  <si>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</si>
  <si>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</si>
  <si>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</si>
  <si>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</si>
  <si>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</si>
  <si>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</si>
  <si>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</si>
  <si>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</si>
  <si>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</si>
  <si>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</si>
  <si>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</si>
  <si>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</si>
  <si>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</si>
  <si>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</si>
  <si>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</si>
  <si>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</si>
  <si>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</si>
  <si>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</si>
  <si>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</si>
  <si>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</si>
  <si>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</si>
  <si>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</si>
  <si>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</si>
  <si>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</si>
  <si>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</si>
  <si>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</si>
  <si>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</si>
  <si>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</si>
  <si>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</si>
  <si>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</si>
  <si>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</si>
  <si>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</si>
  <si>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</si>
  <si>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</si>
  <si>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</si>
  <si>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</si>
  <si>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</si>
  <si>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</si>
  <si>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</si>
  <si>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</si>
  <si>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</si>
  <si>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</si>
  <si>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</si>
  <si>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</si>
  <si>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</si>
  <si>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</si>
  <si>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</si>
  <si>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</si>
  <si>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</si>
  <si>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</si>
  <si>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657 penalitete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</si>
  <si>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</si>
  <si>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</si>
  <si>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</si>
  <si>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</si>
  <si>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</si>
  <si>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</si>
  <si>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</si>
  <si>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</si>
  <si>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</si>
  <si>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</si>
  <si>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</si>
  <si>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</si>
  <si>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</si>
  <si>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</si>
  <si>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</si>
  <si>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</si>
  <si>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</si>
  <si>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</si>
  <si>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</si>
  <si>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</si>
  <si>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</si>
  <si>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</si>
  <si>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</si>
  <si>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</si>
  <si>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</si>
  <si>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</si>
  <si>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</si>
  <si>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</si>
  <si>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</si>
  <si>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</si>
  <si>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</si>
  <si>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</si>
  <si>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</si>
  <si>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</si>
  <si>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</si>
  <si>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</si>
  <si>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</si>
  <si>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</si>
  <si>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31.12.07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</si>
  <si>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</si>
  <si>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</si>
  <si>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</si>
  <si>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</si>
  <si>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</si>
  <si>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</si>
  <si>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</si>
  <si>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</si>
  <si>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</si>
  <si>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</si>
  <si>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Pasqyre  Ndihmese per Fluksin Monetar 2008</t>
  </si>
  <si>
    <t>Pasivet afatgjata</t>
  </si>
  <si>
    <t>Pasivet afatshkurtera</t>
  </si>
  <si>
    <t xml:space="preserve">Kapitali </t>
  </si>
  <si>
    <t xml:space="preserve">Sherbime  </t>
  </si>
  <si>
    <t>Detyrime otrakeve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</si>
  <si>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</si>
  <si>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</si>
  <si>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</si>
  <si>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</si>
  <si>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</si>
  <si>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</si>
  <si>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</si>
  <si>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</si>
  <si>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</si>
  <si>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</si>
  <si>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</si>
  <si>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</si>
  <si>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</si>
  <si>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</si>
  <si>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</si>
  <si>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</si>
  <si>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</si>
  <si>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</si>
  <si>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</si>
  <si>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</si>
  <si>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</si>
  <si>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</si>
  <si>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</si>
  <si>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</si>
  <si>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</si>
  <si>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</si>
  <si>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</si>
  <si>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</si>
  <si>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</si>
  <si>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</si>
  <si>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</si>
  <si>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</si>
  <si>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</si>
  <si>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</si>
  <si>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</si>
  <si>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</si>
  <si>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Ref.</t>
  </si>
  <si>
    <t>Shënimet qe shpjegojnë zërat e ndryshëm të pasqyrave financiare</t>
  </si>
  <si>
    <t>AKTIVET  AFAT SHKURTERA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</si>
  <si>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</si>
  <si>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</si>
  <si>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</si>
  <si>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</si>
  <si>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</si>
  <si>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</si>
  <si>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</si>
  <si>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</si>
  <si>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</si>
  <si>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Kliente per mallra,produkte e sherbime</t>
  </si>
  <si>
    <t>Tvsh e zbriteshme ne celje te vitit</t>
  </si>
  <si>
    <t>Tvsh e pagueshme ne shitje gjate vitit</t>
  </si>
  <si>
    <t>Tvsh e zbriteshme ne mbyllje te vitit</t>
  </si>
  <si>
    <t>AKTIVET AFATGJATA</t>
  </si>
  <si>
    <t>PASIVET  AFATSHKURTRA</t>
  </si>
  <si>
    <t>Te pagueshme ndaj furnitoreve</t>
  </si>
  <si>
    <t>Te pagueshme ndaj punonjesve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</si>
  <si>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</si>
  <si>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</si>
  <si>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</si>
  <si>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</si>
  <si>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</si>
  <si>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</si>
  <si>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</si>
  <si>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</si>
  <si>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</si>
  <si>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Tvsh e pagueshme ne banke</t>
  </si>
  <si>
    <t>Pasqyra   e   te   Ardhurave   dhe   Shpenzimeve</t>
  </si>
  <si>
    <t xml:space="preserve">Fitimi (humbja) neto e vitit financiar </t>
  </si>
  <si>
    <t>Pasqyra   e   Fluksit   Monetar  -  Metoda  Indirekte</t>
  </si>
  <si>
    <t xml:space="preserve">Ne fluksin monetar kane ndikuar </t>
  </si>
  <si>
    <t>Pozitivisht :</t>
  </si>
  <si>
    <t>dhe Negativisht :</t>
  </si>
  <si>
    <t>Ulja e gjendjes se inventarit</t>
  </si>
  <si>
    <t>Gabime materiale te ndodhura ne periudhat kontabel te mepareshme e te konstatuara gjate</t>
  </si>
  <si>
    <t>periudhes rraportuese nuk ka.</t>
  </si>
  <si>
    <t xml:space="preserve">Shoqeria  </t>
  </si>
  <si>
    <t>Pasqyrat    Financiare    te    Vitit   2008            (ne leke)</t>
  </si>
  <si>
    <t xml:space="preserve">Materiale te para </t>
  </si>
  <si>
    <t xml:space="preserve">Shpenzime te viteve te </t>
  </si>
  <si>
    <t>??????</t>
  </si>
  <si>
    <t xml:space="preserve">Shoqeria  Ilir Kujtim Agolli </t>
  </si>
  <si>
    <t xml:space="preserve">Shoqeria  Ilir  Kujtim Agolli </t>
  </si>
  <si>
    <t xml:space="preserve">     Per percaktimin e kostos se inventareve eshte zgjedhur metoda "mestare e ponderuar</t>
  </si>
  <si>
    <t>.(SKK 4: 15)</t>
  </si>
  <si>
    <t xml:space="preserve">Administratori </t>
  </si>
  <si>
    <t>Pozicioni me 31 dhjetor 2009</t>
  </si>
  <si>
    <t xml:space="preserve">Humbje e mbartur </t>
  </si>
  <si>
    <t xml:space="preserve">Pasqyra  e  Ndryshimeve  ne  Kapital  </t>
  </si>
  <si>
    <t xml:space="preserve">Pasqyre  Ndihmese per Fluksin Monetar </t>
  </si>
  <si>
    <t>humbja</t>
  </si>
  <si>
    <t xml:space="preserve">     Per llogaritjen e amortizimit te AAM (SKK 5: 38) njesia jone ekonomike ka zbatuar normat</t>
  </si>
  <si>
    <t xml:space="preserve">e percaktuar me  L I G J Nr. 8438, Datë 28.12.1998 PËR TATIMIN MBI TË ARDHURAT
</t>
  </si>
  <si>
    <t>detyrimi per tatim fitimin</t>
  </si>
  <si>
    <t>fitimi  qe bartet ne vitin e ardheshem</t>
  </si>
  <si>
    <t>Shënime të tjera shpjeguse</t>
  </si>
  <si>
    <t>Pasqyra  e  Ndryshimeve  ne  Kapital  2010</t>
  </si>
  <si>
    <t>Te ardhura dhe shpenzime te tjera financiare</t>
  </si>
  <si>
    <t>Pozicioni me 31 dhjetor 2010</t>
  </si>
  <si>
    <t>Humbja/FITIMI e bartur nga viti kaluar</t>
  </si>
  <si>
    <t>total</t>
  </si>
  <si>
    <t>THE INDEPENDENT SHPK</t>
  </si>
  <si>
    <t>K42725403F</t>
  </si>
  <si>
    <t>KM 8 LINZE TIRANE</t>
  </si>
  <si>
    <t>TIRANE</t>
  </si>
  <si>
    <t>VEPRIMTARI ARSIMORE PRIVATE</t>
  </si>
  <si>
    <t>01.01.2004</t>
  </si>
  <si>
    <t>SHOQERIA THE INDEPENDENT SHPK</t>
  </si>
  <si>
    <t>MYNEVERE HASANAJ</t>
  </si>
  <si>
    <t xml:space="preserve">MYNEVERE HASANAJ </t>
  </si>
  <si>
    <t>(     _______MYNEVERE HASANAJ ____________    )</t>
  </si>
  <si>
    <t>Huamarje te tjera afatgjata/ ORTAKET</t>
  </si>
  <si>
    <t>MYNYVERE HASANAJ</t>
  </si>
  <si>
    <t>DEBITORE KREDIT. TJERE</t>
  </si>
  <si>
    <t>QERA FINANCIARE</t>
  </si>
  <si>
    <t>ORTAKU</t>
  </si>
  <si>
    <t>materialet e konsumuara:</t>
  </si>
  <si>
    <t>shpenzime interesaa lisingu</t>
  </si>
  <si>
    <t>gjendja mbartur e tatim fitimit</t>
  </si>
  <si>
    <t>paguar gjate vitit</t>
  </si>
  <si>
    <t>t. fitmi sipas bilancit</t>
  </si>
  <si>
    <t>gjendja e tatim fitimin ne fund vitit</t>
  </si>
  <si>
    <t>Viti   2011</t>
  </si>
  <si>
    <t>01.01.2011</t>
  </si>
  <si>
    <t>31.12.2011</t>
  </si>
  <si>
    <t>30.03.2012</t>
  </si>
  <si>
    <t>Pasqyrat    Financiare    te    Vitit   2011           (ne leke)</t>
  </si>
  <si>
    <t>Pasqyrat    Financiare    te    Vitit   2011</t>
  </si>
  <si>
    <t>Pasqyra   e   te   Ardhurave   dhe   Shpenzimeve     2011</t>
  </si>
  <si>
    <t>Pasqyra   e   Fluksit   Monetar  -  Metoda  Indirekte   2011</t>
  </si>
  <si>
    <t>Pozicioni me 31 dhjetor 2011</t>
  </si>
  <si>
    <t>Fitimi neto per periudhen kontabel/10</t>
  </si>
  <si>
    <t>Fitimi neto per periudhen kontabel/2011</t>
  </si>
  <si>
    <t>alpha bank lek</t>
  </si>
  <si>
    <t>raifaisen bank lek</t>
  </si>
  <si>
    <t>bkt ne leke</t>
  </si>
  <si>
    <t>alpha bank   euro</t>
  </si>
  <si>
    <t>intesa bank ne euro</t>
  </si>
  <si>
    <t>ALFA BANK gbp</t>
  </si>
  <si>
    <t>Tvsh e zbriteshme ne Blerje gjate vitit importe</t>
  </si>
  <si>
    <t>Pagat e punonjesve (perfitimet nga raportet barrelindjes)</t>
  </si>
  <si>
    <t>Detyrimet e muajit dhjetor 2011</t>
  </si>
  <si>
    <t>detyrimi per tatim burim</t>
  </si>
  <si>
    <t>Te drejta e detyrime ndaj debitore kreditore te tjere</t>
  </si>
  <si>
    <t>fitimi kursi I kembimit</t>
  </si>
  <si>
    <t>Gjendja e Mj.Monetare me 31.12.2011</t>
  </si>
  <si>
    <t>Pasqyra  e  Ndryshimeve  ne  Kapital  2011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</si>
</sst>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</numFmts>
  <fonts count="6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26"/>
      <name val="Arial Narrow"/>
      <family val="2"/>
    </font>
    <font>
      <b/>
      <i/>
      <sz val="26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5" fillId="0" borderId="20" xfId="59" applyFont="1" applyFill="1" applyBorder="1">
      <alignment/>
      <protection/>
    </xf>
    <xf numFmtId="0" fontId="15" fillId="0" borderId="0" xfId="59" applyFont="1" applyFill="1">
      <alignment/>
      <protection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9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9" fillId="0" borderId="19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" fontId="6" fillId="0" borderId="3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6" fontId="6" fillId="0" borderId="32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3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8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1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33" borderId="20" xfId="59" applyFont="1" applyFill="1" applyBorder="1" applyAlignment="1">
      <alignment horizontal="center"/>
      <protection/>
    </xf>
    <xf numFmtId="0" fontId="13" fillId="33" borderId="19" xfId="59" applyFont="1" applyFill="1" applyBorder="1" applyAlignment="1">
      <alignment horizontal="center"/>
      <protection/>
    </xf>
    <xf numFmtId="0" fontId="14" fillId="33" borderId="41" xfId="59" applyFont="1" applyFill="1" applyBorder="1" applyAlignment="1">
      <alignment horizontal="center"/>
      <protection/>
    </xf>
    <xf numFmtId="0" fontId="14" fillId="33" borderId="42" xfId="59" applyFont="1" applyFill="1" applyBorder="1" applyAlignment="1">
      <alignment horizontal="center"/>
      <protection/>
    </xf>
    <xf numFmtId="0" fontId="13" fillId="33" borderId="33" xfId="59" applyFont="1" applyFill="1" applyBorder="1" applyAlignment="1">
      <alignment horizontal="center"/>
      <protection/>
    </xf>
    <xf numFmtId="0" fontId="13" fillId="33" borderId="0" xfId="59" applyFont="1" applyFill="1" applyAlignment="1">
      <alignment horizontal="center"/>
      <protection/>
    </xf>
    <xf numFmtId="3" fontId="29" fillId="0" borderId="20" xfId="44" applyNumberFormat="1" applyFont="1" applyFill="1" applyBorder="1" applyAlignment="1">
      <alignment/>
    </xf>
    <xf numFmtId="3" fontId="29" fillId="0" borderId="19" xfId="44" applyNumberFormat="1" applyFont="1" applyFill="1" applyBorder="1" applyAlignment="1">
      <alignment/>
    </xf>
    <xf numFmtId="3" fontId="29" fillId="0" borderId="43" xfId="44" applyNumberFormat="1" applyFont="1" applyFill="1" applyBorder="1" applyAlignment="1">
      <alignment/>
    </xf>
    <xf numFmtId="3" fontId="29" fillId="0" borderId="44" xfId="44" applyNumberFormat="1" applyFont="1" applyFill="1" applyBorder="1" applyAlignment="1">
      <alignment/>
    </xf>
    <xf numFmtId="3" fontId="29" fillId="0" borderId="33" xfId="44" applyNumberFormat="1" applyFont="1" applyFill="1" applyBorder="1" applyAlignment="1">
      <alignment/>
    </xf>
    <xf numFmtId="3" fontId="29" fillId="0" borderId="45" xfId="44" applyNumberFormat="1" applyFont="1" applyFill="1" applyBorder="1" applyAlignment="1">
      <alignment/>
    </xf>
    <xf numFmtId="3" fontId="29" fillId="0" borderId="46" xfId="44" applyNumberFormat="1" applyFont="1" applyFill="1" applyBorder="1" applyAlignment="1">
      <alignment/>
    </xf>
    <xf numFmtId="3" fontId="30" fillId="0" borderId="19" xfId="44" applyNumberFormat="1" applyFont="1" applyFill="1" applyBorder="1" applyAlignment="1">
      <alignment/>
    </xf>
    <xf numFmtId="3" fontId="30" fillId="0" borderId="44" xfId="44" applyNumberFormat="1" applyFont="1" applyFill="1" applyBorder="1" applyAlignment="1">
      <alignment/>
    </xf>
    <xf numFmtId="3" fontId="30" fillId="0" borderId="33" xfId="44" applyNumberFormat="1" applyFont="1" applyFill="1" applyBorder="1" applyAlignment="1">
      <alignment/>
    </xf>
    <xf numFmtId="3" fontId="30" fillId="0" borderId="20" xfId="44" applyNumberFormat="1" applyFont="1" applyFill="1" applyBorder="1" applyAlignment="1">
      <alignment/>
    </xf>
    <xf numFmtId="3" fontId="30" fillId="0" borderId="43" xfId="44" applyNumberFormat="1" applyFont="1" applyFill="1" applyBorder="1" applyAlignment="1">
      <alignment/>
    </xf>
    <xf numFmtId="0" fontId="0" fillId="0" borderId="0" xfId="58" applyFont="1" applyFill="1">
      <alignment/>
      <protection/>
    </xf>
    <xf numFmtId="0" fontId="30" fillId="0" borderId="20" xfId="59" applyFont="1" applyFill="1" applyBorder="1">
      <alignment/>
      <protection/>
    </xf>
    <xf numFmtId="0" fontId="30" fillId="0" borderId="0" xfId="59" applyFont="1" applyFill="1">
      <alignment/>
      <protection/>
    </xf>
    <xf numFmtId="0" fontId="19" fillId="0" borderId="0" xfId="58" applyFont="1" applyFill="1">
      <alignment/>
      <protection/>
    </xf>
    <xf numFmtId="0" fontId="19" fillId="0" borderId="0" xfId="58" applyFont="1" applyFill="1">
      <alignment/>
      <protection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9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4" fontId="6" fillId="0" borderId="16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1" xfId="0" applyFill="1" applyBorder="1" applyAlignment="1">
      <alignment horizontal="left"/>
    </xf>
    <xf numFmtId="3" fontId="5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19" fillId="0" borderId="48" xfId="0" applyFont="1" applyFill="1" applyBorder="1" applyAlignment="1">
      <alignment/>
    </xf>
    <xf numFmtId="0" fontId="19" fillId="0" borderId="49" xfId="0" applyFont="1" applyBorder="1" applyAlignment="1">
      <alignment/>
    </xf>
    <xf numFmtId="4" fontId="0" fillId="0" borderId="33" xfId="0" applyNumberFormat="1" applyBorder="1" applyAlignment="1">
      <alignment/>
    </xf>
    <xf numFmtId="0" fontId="20" fillId="0" borderId="0" xfId="0" applyFont="1" applyBorder="1" applyAlignment="1">
      <alignment vertical="center"/>
    </xf>
    <xf numFmtId="3" fontId="16" fillId="0" borderId="50" xfId="0" applyNumberFormat="1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2" ySplit="2" topLeftCell="D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:E41"/>
    </sheetView>
  </sheetViews>
  <sheetFormatPr defaultColWidth="9.140625" defaultRowHeight="12.75"/>
  <cols>
    <col min="1" max="1" width="4.140625" style="34" customWidth="1"/>
    <col min="2" max="2" width="12.57421875" style="34" customWidth="1"/>
    <col min="3" max="3" width="7.421875" style="34" bestFit="1" customWidth="1"/>
    <col min="4" max="5" width="7.7109375" style="34" bestFit="1" customWidth="1"/>
    <col min="6" max="6" width="7.57421875" style="34" bestFit="1" customWidth="1"/>
    <col min="7" max="7" width="8.140625" style="34" customWidth="1"/>
    <col min="8" max="8" width="7.00390625" style="34" bestFit="1" customWidth="1"/>
    <col min="9" max="9" width="7.28125" style="34" customWidth="1"/>
    <col min="10" max="10" width="8.28125" style="34" bestFit="1" customWidth="1"/>
    <col min="11" max="11" width="8.8515625" style="34" customWidth="1"/>
    <col min="12" max="13" width="8.28125" style="34" bestFit="1" customWidth="1"/>
    <col min="14" max="14" width="9.28125" style="34" customWidth="1"/>
    <col min="15" max="15" width="7.57421875" style="34" bestFit="1" customWidth="1"/>
    <col min="16" max="16" width="8.7109375" style="34" customWidth="1"/>
    <col min="17" max="17" width="7.00390625" style="34" bestFit="1" customWidth="1"/>
    <col min="18" max="18" width="8.28125" style="34" bestFit="1" customWidth="1"/>
    <col min="19" max="19" width="7.57421875" style="34" bestFit="1" customWidth="1"/>
    <col min="20" max="20" width="8.28125" style="34" bestFit="1" customWidth="1"/>
    <col min="21" max="21" width="7.7109375" style="34" bestFit="1" customWidth="1"/>
    <col min="22" max="22" width="7.421875" style="34" bestFit="1" customWidth="1"/>
    <col min="23" max="23" width="2.7109375" style="34" customWidth="1"/>
    <col min="24" max="24" width="4.00390625" style="34" customWidth="1"/>
    <col min="25" max="25" width="13.00390625" style="34" customWidth="1"/>
    <col min="26" max="16384" width="9.140625" style="34" customWidth="1"/>
  </cols>
  <sheetData>
    <row r="1" spans="1:25" ht="19.5" thickBot="1">
      <c r="A1" s="33"/>
      <c r="C1" s="35"/>
      <c r="D1" s="36"/>
      <c r="E1" s="35"/>
      <c r="F1" s="35"/>
      <c r="G1" s="37" t="s">
        <v>150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2.75">
      <c r="A2" s="318" t="s">
        <v>151</v>
      </c>
      <c r="B2" s="318" t="s">
        <v>152</v>
      </c>
      <c r="C2" s="318" t="s">
        <v>153</v>
      </c>
      <c r="D2" s="318" t="s">
        <v>30</v>
      </c>
      <c r="E2" s="318" t="s">
        <v>29</v>
      </c>
      <c r="F2" s="318" t="s">
        <v>154</v>
      </c>
      <c r="G2" s="318" t="s">
        <v>155</v>
      </c>
      <c r="H2" s="318" t="s">
        <v>156</v>
      </c>
      <c r="I2" s="318" t="s">
        <v>157</v>
      </c>
      <c r="J2" s="318" t="s">
        <v>158</v>
      </c>
      <c r="K2" s="319"/>
      <c r="L2" s="320" t="s">
        <v>159</v>
      </c>
      <c r="M2" s="321" t="s">
        <v>160</v>
      </c>
      <c r="N2" s="322"/>
      <c r="O2" s="318" t="s">
        <v>158</v>
      </c>
      <c r="P2" s="318" t="s">
        <v>157</v>
      </c>
      <c r="Q2" s="318" t="s">
        <v>156</v>
      </c>
      <c r="R2" s="318" t="s">
        <v>155</v>
      </c>
      <c r="S2" s="318" t="s">
        <v>154</v>
      </c>
      <c r="T2" s="318" t="s">
        <v>29</v>
      </c>
      <c r="U2" s="318" t="s">
        <v>30</v>
      </c>
      <c r="V2" s="318" t="s">
        <v>153</v>
      </c>
      <c r="W2" s="323"/>
      <c r="X2" s="318" t="s">
        <v>151</v>
      </c>
      <c r="Y2" s="318" t="s">
        <v>152</v>
      </c>
    </row>
    <row r="3" spans="1:25" ht="13.5">
      <c r="A3" s="38">
        <v>101</v>
      </c>
      <c r="B3" s="38" t="s">
        <v>161</v>
      </c>
      <c r="C3" s="324"/>
      <c r="D3" s="324"/>
      <c r="E3" s="324"/>
      <c r="F3" s="324"/>
      <c r="G3" s="324"/>
      <c r="H3" s="324"/>
      <c r="I3" s="324"/>
      <c r="J3" s="324"/>
      <c r="K3" s="331"/>
      <c r="L3" s="326"/>
      <c r="M3" s="332"/>
      <c r="N3" s="333"/>
      <c r="O3" s="334"/>
      <c r="P3" s="334"/>
      <c r="Q3" s="334"/>
      <c r="R3" s="334"/>
      <c r="S3" s="334"/>
      <c r="T3" s="334"/>
      <c r="U3" s="334"/>
      <c r="V3" s="334"/>
      <c r="W3" s="39"/>
      <c r="X3" s="38">
        <v>101</v>
      </c>
      <c r="Y3" s="38" t="s">
        <v>161</v>
      </c>
    </row>
    <row r="4" spans="1:25" ht="13.5">
      <c r="A4" s="38">
        <v>1071</v>
      </c>
      <c r="B4" s="38" t="s">
        <v>162</v>
      </c>
      <c r="C4" s="324"/>
      <c r="D4" s="324"/>
      <c r="E4" s="324"/>
      <c r="F4" s="324"/>
      <c r="G4" s="324"/>
      <c r="H4" s="324"/>
      <c r="I4" s="324"/>
      <c r="J4" s="324"/>
      <c r="K4" s="325"/>
      <c r="L4" s="326"/>
      <c r="M4" s="327"/>
      <c r="N4" s="328"/>
      <c r="O4" s="324"/>
      <c r="P4" s="324"/>
      <c r="Q4" s="324"/>
      <c r="R4" s="324"/>
      <c r="S4" s="324"/>
      <c r="T4" s="324"/>
      <c r="U4" s="324"/>
      <c r="V4" s="324"/>
      <c r="W4" s="39"/>
      <c r="X4" s="38">
        <v>1071</v>
      </c>
      <c r="Y4" s="38" t="s">
        <v>162</v>
      </c>
    </row>
    <row r="5" spans="1:25" ht="13.5">
      <c r="A5" s="38">
        <v>1078</v>
      </c>
      <c r="B5" s="38" t="s">
        <v>163</v>
      </c>
      <c r="C5" s="324"/>
      <c r="D5" s="324"/>
      <c r="E5" s="324"/>
      <c r="F5" s="324"/>
      <c r="G5" s="324"/>
      <c r="H5" s="324"/>
      <c r="I5" s="324"/>
      <c r="J5" s="324"/>
      <c r="K5" s="325"/>
      <c r="L5" s="326"/>
      <c r="M5" s="327"/>
      <c r="N5" s="328"/>
      <c r="O5" s="324"/>
      <c r="P5" s="324"/>
      <c r="Q5" s="324"/>
      <c r="R5" s="324"/>
      <c r="S5" s="324"/>
      <c r="T5" s="324"/>
      <c r="U5" s="324"/>
      <c r="V5" s="324"/>
      <c r="W5" s="39"/>
      <c r="X5" s="38">
        <v>1078</v>
      </c>
      <c r="Y5" s="38" t="s">
        <v>163</v>
      </c>
    </row>
    <row r="6" spans="1:25" ht="13.5">
      <c r="A6" s="38">
        <v>108</v>
      </c>
      <c r="B6" s="38" t="s">
        <v>164</v>
      </c>
      <c r="C6" s="324"/>
      <c r="D6" s="324"/>
      <c r="E6" s="324"/>
      <c r="F6" s="324"/>
      <c r="G6" s="324"/>
      <c r="H6" s="324"/>
      <c r="I6" s="324"/>
      <c r="J6" s="324"/>
      <c r="K6" s="331"/>
      <c r="L6" s="326"/>
      <c r="M6" s="332"/>
      <c r="N6" s="333"/>
      <c r="O6" s="324"/>
      <c r="P6" s="334"/>
      <c r="Q6" s="324"/>
      <c r="R6" s="324"/>
      <c r="S6" s="324"/>
      <c r="T6" s="324"/>
      <c r="U6" s="324"/>
      <c r="V6" s="334"/>
      <c r="W6" s="39"/>
      <c r="X6" s="38">
        <v>108</v>
      </c>
      <c r="Y6" s="38" t="s">
        <v>164</v>
      </c>
    </row>
    <row r="7" spans="1:25" ht="13.5">
      <c r="A7" s="38">
        <v>109</v>
      </c>
      <c r="B7" s="38" t="s">
        <v>165</v>
      </c>
      <c r="C7" s="334"/>
      <c r="D7" s="334"/>
      <c r="E7" s="334"/>
      <c r="F7" s="334"/>
      <c r="G7" s="334"/>
      <c r="H7" s="334"/>
      <c r="I7" s="334"/>
      <c r="J7" s="334"/>
      <c r="K7" s="331"/>
      <c r="L7" s="335"/>
      <c r="M7" s="332"/>
      <c r="N7" s="333"/>
      <c r="O7" s="334"/>
      <c r="P7" s="334"/>
      <c r="Q7" s="334"/>
      <c r="R7" s="334"/>
      <c r="S7" s="334"/>
      <c r="T7" s="334"/>
      <c r="U7" s="334"/>
      <c r="V7" s="334"/>
      <c r="W7" s="39"/>
      <c r="X7" s="38">
        <v>109</v>
      </c>
      <c r="Y7" s="38" t="s">
        <v>165</v>
      </c>
    </row>
    <row r="8" spans="1:25" ht="13.5">
      <c r="A8" s="38">
        <v>211</v>
      </c>
      <c r="B8" s="38" t="s">
        <v>24</v>
      </c>
      <c r="C8" s="324"/>
      <c r="D8" s="324"/>
      <c r="E8" s="324"/>
      <c r="F8" s="324"/>
      <c r="G8" s="324"/>
      <c r="H8" s="324"/>
      <c r="I8" s="324"/>
      <c r="J8" s="324"/>
      <c r="K8" s="325"/>
      <c r="L8" s="326"/>
      <c r="M8" s="327"/>
      <c r="N8" s="328"/>
      <c r="O8" s="324"/>
      <c r="P8" s="324"/>
      <c r="Q8" s="324"/>
      <c r="R8" s="324"/>
      <c r="S8" s="324"/>
      <c r="T8" s="324"/>
      <c r="U8" s="324"/>
      <c r="V8" s="324"/>
      <c r="W8" s="39"/>
      <c r="X8" s="38">
        <v>211</v>
      </c>
      <c r="Y8" s="38" t="s">
        <v>24</v>
      </c>
    </row>
    <row r="9" spans="1:25" ht="13.5">
      <c r="A9" s="38">
        <v>212</v>
      </c>
      <c r="B9" s="38" t="s">
        <v>5</v>
      </c>
      <c r="C9" s="324"/>
      <c r="D9" s="324"/>
      <c r="E9" s="324"/>
      <c r="F9" s="324"/>
      <c r="G9" s="324"/>
      <c r="H9" s="324"/>
      <c r="I9" s="324"/>
      <c r="J9" s="324"/>
      <c r="K9" s="325"/>
      <c r="L9" s="326"/>
      <c r="M9" s="327"/>
      <c r="N9" s="328"/>
      <c r="O9" s="324"/>
      <c r="P9" s="324"/>
      <c r="Q9" s="324"/>
      <c r="R9" s="324"/>
      <c r="S9" s="324"/>
      <c r="T9" s="324"/>
      <c r="U9" s="324"/>
      <c r="V9" s="324"/>
      <c r="W9" s="39"/>
      <c r="X9" s="38">
        <v>212</v>
      </c>
      <c r="Y9" s="38" t="s">
        <v>5</v>
      </c>
    </row>
    <row r="10" spans="1:25" s="336" customFormat="1" ht="13.5">
      <c r="A10" s="38">
        <v>213</v>
      </c>
      <c r="B10" s="38" t="s">
        <v>166</v>
      </c>
      <c r="C10" s="334">
        <v>131533</v>
      </c>
      <c r="D10" s="334"/>
      <c r="E10" s="334"/>
      <c r="F10" s="334"/>
      <c r="G10" s="334"/>
      <c r="H10" s="334"/>
      <c r="I10" s="334"/>
      <c r="J10" s="334"/>
      <c r="K10" s="331"/>
      <c r="L10" s="335"/>
      <c r="M10" s="332"/>
      <c r="N10" s="333"/>
      <c r="O10" s="334"/>
      <c r="P10" s="334"/>
      <c r="Q10" s="334"/>
      <c r="R10" s="334"/>
      <c r="S10" s="334"/>
      <c r="T10" s="334"/>
      <c r="U10" s="334"/>
      <c r="V10" s="334"/>
      <c r="W10" s="39"/>
      <c r="X10" s="38">
        <v>213</v>
      </c>
      <c r="Y10" s="38" t="s">
        <v>166</v>
      </c>
    </row>
    <row r="11" spans="1:25" ht="13.5">
      <c r="A11" s="38">
        <v>215</v>
      </c>
      <c r="B11" s="38" t="s">
        <v>167</v>
      </c>
      <c r="C11" s="324">
        <v>0</v>
      </c>
      <c r="D11" s="324"/>
      <c r="E11" s="324"/>
      <c r="F11" s="324"/>
      <c r="G11" s="324"/>
      <c r="H11" s="324"/>
      <c r="I11" s="324"/>
      <c r="J11" s="324"/>
      <c r="K11" s="325"/>
      <c r="L11" s="326"/>
      <c r="M11" s="327"/>
      <c r="N11" s="328"/>
      <c r="O11" s="324"/>
      <c r="P11" s="324"/>
      <c r="Q11" s="324"/>
      <c r="R11" s="324"/>
      <c r="S11" s="324"/>
      <c r="T11" s="324"/>
      <c r="U11" s="324"/>
      <c r="V11" s="324"/>
      <c r="W11" s="39"/>
      <c r="X11" s="38">
        <v>215</v>
      </c>
      <c r="Y11" s="38" t="s">
        <v>167</v>
      </c>
    </row>
    <row r="12" spans="1:25" s="336" customFormat="1" ht="13.5">
      <c r="A12" s="337">
        <v>218</v>
      </c>
      <c r="B12" s="38" t="s">
        <v>168</v>
      </c>
      <c r="C12" s="334"/>
      <c r="D12" s="334"/>
      <c r="E12" s="334"/>
      <c r="F12" s="334"/>
      <c r="G12" s="334"/>
      <c r="H12" s="334"/>
      <c r="I12" s="334"/>
      <c r="J12" s="334"/>
      <c r="K12" s="331"/>
      <c r="L12" s="335"/>
      <c r="M12" s="332"/>
      <c r="N12" s="333"/>
      <c r="O12" s="334"/>
      <c r="P12" s="334"/>
      <c r="Q12" s="334"/>
      <c r="R12" s="334"/>
      <c r="S12" s="334"/>
      <c r="T12" s="334"/>
      <c r="U12" s="334"/>
      <c r="V12" s="334"/>
      <c r="W12" s="39"/>
      <c r="X12" s="38">
        <v>218</v>
      </c>
      <c r="Y12" s="38" t="s">
        <v>168</v>
      </c>
    </row>
    <row r="13" spans="1:25" s="336" customFormat="1" ht="13.5">
      <c r="A13" s="38">
        <v>2812</v>
      </c>
      <c r="B13" s="38" t="s">
        <v>169</v>
      </c>
      <c r="C13" s="334"/>
      <c r="D13" s="334"/>
      <c r="E13" s="334"/>
      <c r="F13" s="334"/>
      <c r="G13" s="334"/>
      <c r="H13" s="334"/>
      <c r="I13" s="334"/>
      <c r="J13" s="334"/>
      <c r="K13" s="331"/>
      <c r="L13" s="335"/>
      <c r="M13" s="332"/>
      <c r="N13" s="333"/>
      <c r="O13" s="334"/>
      <c r="P13" s="334"/>
      <c r="Q13" s="334"/>
      <c r="R13" s="334"/>
      <c r="S13" s="334"/>
      <c r="T13" s="334"/>
      <c r="U13" s="334"/>
      <c r="V13" s="334"/>
      <c r="W13" s="39"/>
      <c r="X13" s="38">
        <v>2812</v>
      </c>
      <c r="Y13" s="38" t="s">
        <v>169</v>
      </c>
    </row>
    <row r="14" spans="1:25" s="336" customFormat="1" ht="13.5">
      <c r="A14" s="38">
        <v>2813</v>
      </c>
      <c r="B14" s="38" t="s">
        <v>170</v>
      </c>
      <c r="C14" s="334">
        <v>0</v>
      </c>
      <c r="D14" s="334"/>
      <c r="E14" s="334"/>
      <c r="F14" s="334"/>
      <c r="G14" s="334"/>
      <c r="H14" s="334"/>
      <c r="I14" s="334"/>
      <c r="J14" s="334"/>
      <c r="K14" s="331"/>
      <c r="L14" s="335"/>
      <c r="M14" s="332"/>
      <c r="N14" s="333"/>
      <c r="O14" s="334"/>
      <c r="P14" s="334"/>
      <c r="Q14" s="334"/>
      <c r="R14" s="334"/>
      <c r="S14" s="334"/>
      <c r="T14" s="334"/>
      <c r="U14" s="334"/>
      <c r="V14" s="334"/>
      <c r="W14" s="39"/>
      <c r="X14" s="38">
        <v>2813</v>
      </c>
      <c r="Y14" s="38" t="s">
        <v>170</v>
      </c>
    </row>
    <row r="15" spans="1:25" s="339" customFormat="1" ht="13.5">
      <c r="A15" s="337">
        <v>2815</v>
      </c>
      <c r="B15" s="337" t="s">
        <v>171</v>
      </c>
      <c r="C15" s="334">
        <v>0</v>
      </c>
      <c r="D15" s="334"/>
      <c r="E15" s="334"/>
      <c r="F15" s="334"/>
      <c r="G15" s="334"/>
      <c r="H15" s="334"/>
      <c r="I15" s="334"/>
      <c r="J15" s="334"/>
      <c r="K15" s="331"/>
      <c r="L15" s="335"/>
      <c r="M15" s="332"/>
      <c r="N15" s="333"/>
      <c r="O15" s="334"/>
      <c r="P15" s="334"/>
      <c r="Q15" s="334"/>
      <c r="R15" s="334"/>
      <c r="S15" s="334"/>
      <c r="T15" s="334"/>
      <c r="U15" s="334"/>
      <c r="V15" s="334"/>
      <c r="W15" s="338"/>
      <c r="X15" s="337">
        <v>2815</v>
      </c>
      <c r="Y15" s="337" t="s">
        <v>171</v>
      </c>
    </row>
    <row r="16" spans="1:25" ht="13.5">
      <c r="A16" s="38">
        <v>2818</v>
      </c>
      <c r="B16" s="38" t="s">
        <v>172</v>
      </c>
      <c r="C16" s="324"/>
      <c r="D16" s="324"/>
      <c r="E16" s="324"/>
      <c r="F16" s="324"/>
      <c r="G16" s="324"/>
      <c r="H16" s="324"/>
      <c r="I16" s="324"/>
      <c r="J16" s="324"/>
      <c r="K16" s="325"/>
      <c r="L16" s="326"/>
      <c r="M16" s="327"/>
      <c r="N16" s="328"/>
      <c r="O16" s="324"/>
      <c r="P16" s="324"/>
      <c r="Q16" s="324"/>
      <c r="R16" s="324"/>
      <c r="S16" s="324"/>
      <c r="T16" s="324"/>
      <c r="U16" s="324"/>
      <c r="V16" s="324"/>
      <c r="W16" s="39"/>
      <c r="X16" s="38">
        <v>2818</v>
      </c>
      <c r="Y16" s="38" t="s">
        <v>172</v>
      </c>
    </row>
    <row r="17" spans="1:25" s="336" customFormat="1" ht="13.5">
      <c r="A17" s="38">
        <v>311</v>
      </c>
      <c r="B17" s="38" t="s">
        <v>336</v>
      </c>
      <c r="C17" s="334">
        <v>0</v>
      </c>
      <c r="D17" s="334"/>
      <c r="E17" s="334"/>
      <c r="F17" s="334"/>
      <c r="G17" s="334"/>
      <c r="H17" s="334"/>
      <c r="I17" s="334"/>
      <c r="J17" s="334"/>
      <c r="K17" s="331"/>
      <c r="L17" s="335"/>
      <c r="M17" s="332"/>
      <c r="N17" s="333"/>
      <c r="O17" s="334"/>
      <c r="P17" s="334"/>
      <c r="Q17" s="334"/>
      <c r="R17" s="334"/>
      <c r="S17" s="334"/>
      <c r="T17" s="334"/>
      <c r="U17" s="334"/>
      <c r="V17" s="334"/>
      <c r="W17" s="39"/>
      <c r="X17" s="38">
        <v>312</v>
      </c>
      <c r="Y17" s="38" t="s">
        <v>173</v>
      </c>
    </row>
    <row r="18" spans="1:25" s="336" customFormat="1" ht="13.5">
      <c r="A18" s="38">
        <v>401</v>
      </c>
      <c r="B18" s="38" t="s">
        <v>174</v>
      </c>
      <c r="C18" s="334">
        <v>0</v>
      </c>
      <c r="D18" s="334"/>
      <c r="E18" s="334"/>
      <c r="F18" s="334"/>
      <c r="G18" s="334"/>
      <c r="H18" s="334"/>
      <c r="I18" s="334"/>
      <c r="J18" s="334"/>
      <c r="K18" s="331"/>
      <c r="L18" s="335"/>
      <c r="M18" s="332"/>
      <c r="N18" s="333"/>
      <c r="O18" s="334"/>
      <c r="P18" s="334"/>
      <c r="Q18" s="334"/>
      <c r="R18" s="334"/>
      <c r="S18" s="334"/>
      <c r="T18" s="334"/>
      <c r="U18" s="334"/>
      <c r="V18" s="334"/>
      <c r="W18" s="39"/>
      <c r="X18" s="38">
        <v>401</v>
      </c>
      <c r="Y18" s="38" t="s">
        <v>174</v>
      </c>
    </row>
    <row r="19" spans="1:25" s="336" customFormat="1" ht="13.5">
      <c r="A19" s="38">
        <v>411</v>
      </c>
      <c r="B19" s="38" t="s">
        <v>111</v>
      </c>
      <c r="C19" s="334"/>
      <c r="D19" s="334"/>
      <c r="E19" s="334"/>
      <c r="F19" s="334"/>
      <c r="G19" s="334"/>
      <c r="H19" s="334"/>
      <c r="I19" s="334"/>
      <c r="J19" s="334"/>
      <c r="K19" s="331"/>
      <c r="L19" s="335"/>
      <c r="M19" s="332"/>
      <c r="N19" s="333"/>
      <c r="O19" s="334"/>
      <c r="P19" s="334"/>
      <c r="Q19" s="334"/>
      <c r="R19" s="334"/>
      <c r="S19" s="334"/>
      <c r="T19" s="334"/>
      <c r="U19" s="334"/>
      <c r="V19" s="334"/>
      <c r="W19" s="39"/>
      <c r="X19" s="38">
        <v>411</v>
      </c>
      <c r="Y19" s="38" t="s">
        <v>111</v>
      </c>
    </row>
    <row r="20" spans="1:25" s="340" customFormat="1" ht="13.5">
      <c r="A20" s="337">
        <v>421</v>
      </c>
      <c r="B20" s="337" t="s">
        <v>175</v>
      </c>
      <c r="C20" s="334"/>
      <c r="D20" s="334"/>
      <c r="E20" s="334"/>
      <c r="F20" s="334"/>
      <c r="G20" s="334"/>
      <c r="H20" s="334"/>
      <c r="I20" s="334"/>
      <c r="J20" s="334"/>
      <c r="K20" s="331"/>
      <c r="L20" s="335"/>
      <c r="M20" s="332"/>
      <c r="N20" s="333"/>
      <c r="O20" s="334"/>
      <c r="P20" s="334"/>
      <c r="Q20" s="334"/>
      <c r="R20" s="334"/>
      <c r="S20" s="334"/>
      <c r="T20" s="334"/>
      <c r="U20" s="334"/>
      <c r="V20" s="334"/>
      <c r="W20" s="338"/>
      <c r="X20" s="337">
        <v>421</v>
      </c>
      <c r="Y20" s="337" t="s">
        <v>175</v>
      </c>
    </row>
    <row r="21" spans="1:25" ht="13.5">
      <c r="A21" s="38">
        <v>431</v>
      </c>
      <c r="B21" s="38" t="s">
        <v>176</v>
      </c>
      <c r="C21" s="334"/>
      <c r="D21" s="334"/>
      <c r="E21" s="334"/>
      <c r="F21" s="334"/>
      <c r="G21" s="334"/>
      <c r="H21" s="334"/>
      <c r="I21" s="334"/>
      <c r="J21" s="334"/>
      <c r="K21" s="331"/>
      <c r="L21" s="335"/>
      <c r="M21" s="332"/>
      <c r="N21" s="333"/>
      <c r="O21" s="334"/>
      <c r="P21" s="334"/>
      <c r="Q21" s="334"/>
      <c r="R21" s="334"/>
      <c r="S21" s="334"/>
      <c r="T21" s="334"/>
      <c r="U21" s="334"/>
      <c r="V21" s="334"/>
      <c r="W21" s="39"/>
      <c r="X21" s="38">
        <v>431</v>
      </c>
      <c r="Y21" s="38" t="s">
        <v>176</v>
      </c>
    </row>
    <row r="22" spans="1:25" ht="13.5">
      <c r="A22" s="38">
        <v>442</v>
      </c>
      <c r="B22" s="38" t="s">
        <v>177</v>
      </c>
      <c r="C22" s="334"/>
      <c r="D22" s="334"/>
      <c r="E22" s="334"/>
      <c r="F22" s="334"/>
      <c r="G22" s="334"/>
      <c r="H22" s="334"/>
      <c r="I22" s="334"/>
      <c r="J22" s="334"/>
      <c r="K22" s="331"/>
      <c r="L22" s="335"/>
      <c r="M22" s="332"/>
      <c r="N22" s="333"/>
      <c r="O22" s="334"/>
      <c r="P22" s="334"/>
      <c r="Q22" s="334"/>
      <c r="R22" s="334"/>
      <c r="S22" s="334"/>
      <c r="T22" s="334"/>
      <c r="U22" s="334"/>
      <c r="V22" s="334"/>
      <c r="W22" s="39"/>
      <c r="X22" s="38">
        <v>442</v>
      </c>
      <c r="Y22" s="38" t="s">
        <v>177</v>
      </c>
    </row>
    <row r="23" spans="1:25" ht="13.5">
      <c r="A23" s="38">
        <v>444</v>
      </c>
      <c r="B23" s="38" t="s">
        <v>178</v>
      </c>
      <c r="C23" s="334"/>
      <c r="D23" s="334"/>
      <c r="E23" s="334"/>
      <c r="F23" s="334"/>
      <c r="G23" s="334"/>
      <c r="H23" s="334"/>
      <c r="I23" s="334"/>
      <c r="J23" s="334"/>
      <c r="K23" s="331"/>
      <c r="L23" s="335"/>
      <c r="M23" s="332"/>
      <c r="N23" s="333"/>
      <c r="O23" s="334"/>
      <c r="P23" s="334"/>
      <c r="Q23" s="334"/>
      <c r="R23" s="334"/>
      <c r="S23" s="334"/>
      <c r="T23" s="334"/>
      <c r="U23" s="334"/>
      <c r="V23" s="334"/>
      <c r="W23" s="39"/>
      <c r="X23" s="38">
        <v>444</v>
      </c>
      <c r="Y23" s="38" t="s">
        <v>178</v>
      </c>
    </row>
    <row r="24" spans="1:25" ht="13.5">
      <c r="A24" s="38">
        <v>445</v>
      </c>
      <c r="B24" s="38" t="s">
        <v>114</v>
      </c>
      <c r="C24" s="334">
        <v>26307</v>
      </c>
      <c r="D24" s="334"/>
      <c r="E24" s="334"/>
      <c r="F24" s="334"/>
      <c r="G24" s="334"/>
      <c r="H24" s="334"/>
      <c r="I24" s="334"/>
      <c r="J24" s="334"/>
      <c r="K24" s="331"/>
      <c r="L24" s="335"/>
      <c r="M24" s="332"/>
      <c r="N24" s="333"/>
      <c r="O24" s="334"/>
      <c r="P24" s="334"/>
      <c r="Q24" s="334"/>
      <c r="R24" s="334"/>
      <c r="S24" s="334"/>
      <c r="T24" s="334"/>
      <c r="U24" s="334"/>
      <c r="V24" s="334"/>
      <c r="W24" s="39"/>
      <c r="X24" s="38">
        <v>445</v>
      </c>
      <c r="Y24" s="38" t="s">
        <v>114</v>
      </c>
    </row>
    <row r="25" spans="1:25" ht="13.5">
      <c r="A25" s="38">
        <v>449</v>
      </c>
      <c r="B25" s="38" t="s">
        <v>179</v>
      </c>
      <c r="C25" s="324"/>
      <c r="D25" s="324"/>
      <c r="E25" s="324"/>
      <c r="F25" s="324"/>
      <c r="G25" s="324"/>
      <c r="H25" s="324"/>
      <c r="I25" s="324"/>
      <c r="J25" s="324"/>
      <c r="K25" s="325"/>
      <c r="L25" s="326"/>
      <c r="M25" s="327"/>
      <c r="N25" s="328"/>
      <c r="O25" s="324"/>
      <c r="P25" s="324"/>
      <c r="Q25" s="324"/>
      <c r="R25" s="324"/>
      <c r="S25" s="324"/>
      <c r="T25" s="324"/>
      <c r="U25" s="324"/>
      <c r="V25" s="324"/>
      <c r="W25" s="39"/>
      <c r="X25" s="38">
        <v>449</v>
      </c>
      <c r="Y25" s="38" t="s">
        <v>179</v>
      </c>
    </row>
    <row r="26" spans="1:25" ht="13.5">
      <c r="A26" s="38">
        <v>455</v>
      </c>
      <c r="B26" s="38" t="s">
        <v>258</v>
      </c>
      <c r="C26" s="334"/>
      <c r="D26" s="334"/>
      <c r="E26" s="334"/>
      <c r="F26" s="334"/>
      <c r="G26" s="334"/>
      <c r="H26" s="334"/>
      <c r="I26" s="334"/>
      <c r="J26" s="334"/>
      <c r="K26" s="331"/>
      <c r="L26" s="335"/>
      <c r="M26" s="332"/>
      <c r="N26" s="333"/>
      <c r="O26" s="334"/>
      <c r="P26" s="334"/>
      <c r="Q26" s="334"/>
      <c r="R26" s="334"/>
      <c r="S26" s="334"/>
      <c r="T26" s="334"/>
      <c r="U26" s="334"/>
      <c r="V26" s="334"/>
      <c r="W26" s="39"/>
      <c r="X26" s="38">
        <v>455</v>
      </c>
      <c r="Y26" s="38" t="s">
        <v>258</v>
      </c>
    </row>
    <row r="27" spans="1:25" ht="13.5">
      <c r="A27" s="38">
        <v>461</v>
      </c>
      <c r="B27" s="38" t="s">
        <v>200</v>
      </c>
      <c r="C27" s="334"/>
      <c r="D27" s="334"/>
      <c r="E27" s="334"/>
      <c r="F27" s="334"/>
      <c r="G27" s="334"/>
      <c r="H27" s="334"/>
      <c r="I27" s="334"/>
      <c r="J27" s="334"/>
      <c r="K27" s="331"/>
      <c r="L27" s="335"/>
      <c r="M27" s="332"/>
      <c r="N27" s="333"/>
      <c r="O27" s="334"/>
      <c r="P27" s="334"/>
      <c r="Q27" s="334"/>
      <c r="R27" s="334"/>
      <c r="S27" s="334"/>
      <c r="T27" s="334"/>
      <c r="U27" s="334"/>
      <c r="V27" s="334"/>
      <c r="W27" s="39"/>
      <c r="X27" s="38">
        <v>461</v>
      </c>
      <c r="Y27" s="38" t="s">
        <v>200</v>
      </c>
    </row>
    <row r="28" spans="1:25" ht="13.5">
      <c r="A28" s="38">
        <v>467</v>
      </c>
      <c r="B28" s="38" t="s">
        <v>202</v>
      </c>
      <c r="C28" s="324"/>
      <c r="D28" s="324"/>
      <c r="E28" s="324"/>
      <c r="F28" s="324"/>
      <c r="G28" s="324"/>
      <c r="H28" s="324"/>
      <c r="I28" s="324"/>
      <c r="J28" s="324"/>
      <c r="K28" s="325"/>
      <c r="L28" s="326"/>
      <c r="M28" s="327"/>
      <c r="N28" s="328"/>
      <c r="O28" s="324"/>
      <c r="P28" s="324"/>
      <c r="Q28" s="324"/>
      <c r="R28" s="324"/>
      <c r="S28" s="324"/>
      <c r="T28" s="324"/>
      <c r="U28" s="324"/>
      <c r="V28" s="324"/>
      <c r="W28" s="39"/>
      <c r="X28" s="38">
        <v>467</v>
      </c>
      <c r="Y28" s="38" t="s">
        <v>202</v>
      </c>
    </row>
    <row r="29" spans="1:25" ht="13.5">
      <c r="A29" s="38">
        <v>468</v>
      </c>
      <c r="B29" s="38" t="s">
        <v>201</v>
      </c>
      <c r="C29" s="334"/>
      <c r="D29" s="334"/>
      <c r="E29" s="334"/>
      <c r="F29" s="334"/>
      <c r="G29" s="334"/>
      <c r="H29" s="334"/>
      <c r="I29" s="334"/>
      <c r="J29" s="334"/>
      <c r="K29" s="331"/>
      <c r="L29" s="335"/>
      <c r="M29" s="332"/>
      <c r="N29" s="333"/>
      <c r="O29" s="334"/>
      <c r="P29" s="334"/>
      <c r="Q29" s="334"/>
      <c r="R29" s="334"/>
      <c r="S29" s="334"/>
      <c r="T29" s="334"/>
      <c r="U29" s="334"/>
      <c r="V29" s="334"/>
      <c r="W29" s="39"/>
      <c r="X29" s="38">
        <v>468</v>
      </c>
      <c r="Y29" s="38" t="s">
        <v>201</v>
      </c>
    </row>
    <row r="30" spans="1:25" ht="13.5">
      <c r="A30" s="38">
        <v>486</v>
      </c>
      <c r="B30" s="38" t="s">
        <v>337</v>
      </c>
      <c r="C30" s="334">
        <v>40000</v>
      </c>
      <c r="D30" s="334"/>
      <c r="E30" s="334"/>
      <c r="F30" s="334"/>
      <c r="G30" s="334"/>
      <c r="H30" s="334"/>
      <c r="I30" s="334"/>
      <c r="J30" s="334"/>
      <c r="K30" s="331"/>
      <c r="L30" s="335"/>
      <c r="M30" s="332"/>
      <c r="N30" s="333"/>
      <c r="O30" s="334"/>
      <c r="P30" s="334"/>
      <c r="Q30" s="334"/>
      <c r="R30" s="334"/>
      <c r="S30" s="334"/>
      <c r="T30" s="334"/>
      <c r="U30" s="334"/>
      <c r="V30" s="334"/>
      <c r="W30" s="39"/>
      <c r="X30" s="38">
        <v>468</v>
      </c>
      <c r="Y30" s="38" t="s">
        <v>201</v>
      </c>
    </row>
    <row r="31" spans="1:25" ht="13.5">
      <c r="A31" s="38">
        <v>512</v>
      </c>
      <c r="B31" s="38" t="s">
        <v>180</v>
      </c>
      <c r="C31" s="334">
        <v>92970</v>
      </c>
      <c r="D31" s="334"/>
      <c r="E31" s="334"/>
      <c r="F31" s="334"/>
      <c r="G31" s="334"/>
      <c r="H31" s="334"/>
      <c r="I31" s="334"/>
      <c r="J31" s="334"/>
      <c r="K31" s="331"/>
      <c r="L31" s="335"/>
      <c r="M31" s="332"/>
      <c r="N31" s="333"/>
      <c r="O31" s="334"/>
      <c r="P31" s="334"/>
      <c r="Q31" s="334"/>
      <c r="R31" s="334"/>
      <c r="S31" s="334"/>
      <c r="T31" s="334"/>
      <c r="U31" s="334"/>
      <c r="V31" s="334"/>
      <c r="W31" s="39"/>
      <c r="X31" s="38">
        <v>512</v>
      </c>
      <c r="Y31" s="38" t="s">
        <v>180</v>
      </c>
    </row>
    <row r="32" spans="1:25" ht="13.5">
      <c r="A32" s="38">
        <v>519</v>
      </c>
      <c r="B32" s="38" t="s">
        <v>181</v>
      </c>
      <c r="C32" s="334"/>
      <c r="D32" s="334"/>
      <c r="E32" s="334"/>
      <c r="F32" s="334"/>
      <c r="G32" s="334"/>
      <c r="H32" s="334"/>
      <c r="I32" s="334"/>
      <c r="J32" s="334"/>
      <c r="K32" s="331"/>
      <c r="L32" s="335"/>
      <c r="M32" s="332"/>
      <c r="N32" s="333"/>
      <c r="O32" s="334"/>
      <c r="P32" s="334"/>
      <c r="Q32" s="334"/>
      <c r="R32" s="334"/>
      <c r="S32" s="334"/>
      <c r="T32" s="334"/>
      <c r="U32" s="334"/>
      <c r="V32" s="334"/>
      <c r="W32" s="39"/>
      <c r="X32" s="38">
        <v>519</v>
      </c>
      <c r="Y32" s="38" t="s">
        <v>181</v>
      </c>
    </row>
    <row r="33" spans="1:25" ht="13.5">
      <c r="A33" s="38">
        <v>531</v>
      </c>
      <c r="B33" s="38" t="s">
        <v>30</v>
      </c>
      <c r="C33" s="334">
        <v>72300</v>
      </c>
      <c r="D33" s="334"/>
      <c r="E33" s="334"/>
      <c r="F33" s="334"/>
      <c r="G33" s="334"/>
      <c r="H33" s="334"/>
      <c r="I33" s="334"/>
      <c r="J33" s="334"/>
      <c r="K33" s="331"/>
      <c r="L33" s="335"/>
      <c r="M33" s="332"/>
      <c r="N33" s="333"/>
      <c r="O33" s="334"/>
      <c r="P33" s="334"/>
      <c r="Q33" s="334"/>
      <c r="R33" s="334"/>
      <c r="S33" s="334"/>
      <c r="T33" s="334"/>
      <c r="U33" s="334"/>
      <c r="V33" s="334"/>
      <c r="W33" s="39"/>
      <c r="X33" s="38">
        <v>531</v>
      </c>
      <c r="Y33" s="38" t="s">
        <v>30</v>
      </c>
    </row>
    <row r="34" spans="1:25" ht="13.5">
      <c r="A34" s="38">
        <v>581</v>
      </c>
      <c r="B34" s="38" t="s">
        <v>182</v>
      </c>
      <c r="C34" s="334"/>
      <c r="D34" s="334"/>
      <c r="E34" s="334"/>
      <c r="F34" s="334"/>
      <c r="G34" s="334"/>
      <c r="H34" s="334"/>
      <c r="I34" s="334"/>
      <c r="J34" s="334"/>
      <c r="K34" s="331"/>
      <c r="L34" s="335"/>
      <c r="M34" s="332"/>
      <c r="N34" s="333"/>
      <c r="O34" s="334"/>
      <c r="P34" s="334"/>
      <c r="Q34" s="334"/>
      <c r="R34" s="334"/>
      <c r="S34" s="334"/>
      <c r="T34" s="334"/>
      <c r="U34" s="334"/>
      <c r="V34" s="334"/>
      <c r="W34" s="39"/>
      <c r="X34" s="38">
        <v>581</v>
      </c>
      <c r="Y34" s="38" t="s">
        <v>182</v>
      </c>
    </row>
    <row r="35" spans="1:25" ht="13.5">
      <c r="A35" s="38">
        <v>601</v>
      </c>
      <c r="B35" s="38" t="s">
        <v>183</v>
      </c>
      <c r="C35" s="324"/>
      <c r="D35" s="324"/>
      <c r="E35" s="324"/>
      <c r="F35" s="324"/>
      <c r="G35" s="324"/>
      <c r="H35" s="324"/>
      <c r="I35" s="324"/>
      <c r="J35" s="324"/>
      <c r="K35" s="325"/>
      <c r="L35" s="326"/>
      <c r="M35" s="327"/>
      <c r="N35" s="328"/>
      <c r="O35" s="324"/>
      <c r="P35" s="324"/>
      <c r="Q35" s="324"/>
      <c r="R35" s="324"/>
      <c r="S35" s="324"/>
      <c r="T35" s="324"/>
      <c r="U35" s="324"/>
      <c r="V35" s="324"/>
      <c r="W35" s="39"/>
      <c r="X35" s="38">
        <v>601</v>
      </c>
      <c r="Y35" s="38" t="s">
        <v>183</v>
      </c>
    </row>
    <row r="36" spans="1:25" ht="13.5">
      <c r="A36" s="38">
        <v>602</v>
      </c>
      <c r="B36" s="38" t="s">
        <v>184</v>
      </c>
      <c r="C36" s="334"/>
      <c r="D36" s="334"/>
      <c r="E36" s="334"/>
      <c r="F36" s="334"/>
      <c r="G36" s="334"/>
      <c r="H36" s="334"/>
      <c r="I36" s="334"/>
      <c r="J36" s="334"/>
      <c r="K36" s="331"/>
      <c r="L36" s="335"/>
      <c r="M36" s="332"/>
      <c r="N36" s="333"/>
      <c r="O36" s="334"/>
      <c r="P36" s="334"/>
      <c r="Q36" s="334"/>
      <c r="R36" s="334"/>
      <c r="S36" s="334"/>
      <c r="T36" s="334"/>
      <c r="U36" s="334"/>
      <c r="V36" s="334"/>
      <c r="W36" s="39"/>
      <c r="X36" s="38">
        <v>602</v>
      </c>
      <c r="Y36" s="38" t="s">
        <v>184</v>
      </c>
    </row>
    <row r="37" spans="1:25" ht="13.5">
      <c r="A37" s="38">
        <v>605</v>
      </c>
      <c r="B37" s="38" t="s">
        <v>185</v>
      </c>
      <c r="C37" s="334"/>
      <c r="D37" s="334"/>
      <c r="E37" s="334"/>
      <c r="F37" s="334"/>
      <c r="G37" s="334"/>
      <c r="H37" s="334"/>
      <c r="I37" s="334"/>
      <c r="J37" s="334"/>
      <c r="K37" s="331"/>
      <c r="L37" s="335"/>
      <c r="M37" s="332"/>
      <c r="N37" s="333"/>
      <c r="O37" s="334"/>
      <c r="P37" s="334"/>
      <c r="Q37" s="334"/>
      <c r="R37" s="334"/>
      <c r="S37" s="334"/>
      <c r="T37" s="334"/>
      <c r="U37" s="334"/>
      <c r="V37" s="334"/>
      <c r="W37" s="39"/>
      <c r="X37" s="38">
        <v>605</v>
      </c>
      <c r="Y37" s="38" t="s">
        <v>185</v>
      </c>
    </row>
    <row r="38" spans="1:25" ht="13.5">
      <c r="A38" s="38">
        <v>608</v>
      </c>
      <c r="B38" s="38" t="s">
        <v>186</v>
      </c>
      <c r="C38" s="334"/>
      <c r="D38" s="334"/>
      <c r="E38" s="334"/>
      <c r="F38" s="334"/>
      <c r="G38" s="334"/>
      <c r="H38" s="334"/>
      <c r="I38" s="334"/>
      <c r="J38" s="334"/>
      <c r="K38" s="331"/>
      <c r="L38" s="335"/>
      <c r="M38" s="332"/>
      <c r="N38" s="333"/>
      <c r="O38" s="334"/>
      <c r="P38" s="334"/>
      <c r="Q38" s="334"/>
      <c r="R38" s="334"/>
      <c r="S38" s="334"/>
      <c r="T38" s="334"/>
      <c r="U38" s="334"/>
      <c r="V38" s="334"/>
      <c r="W38" s="39"/>
      <c r="X38" s="38">
        <v>608</v>
      </c>
      <c r="Y38" s="38" t="s">
        <v>186</v>
      </c>
    </row>
    <row r="39" spans="1:25" ht="13.5">
      <c r="A39" s="38">
        <v>613</v>
      </c>
      <c r="B39" s="38" t="s">
        <v>187</v>
      </c>
      <c r="C39" s="324"/>
      <c r="D39" s="324"/>
      <c r="E39" s="324"/>
      <c r="F39" s="324"/>
      <c r="G39" s="324"/>
      <c r="H39" s="324"/>
      <c r="I39" s="324"/>
      <c r="J39" s="324"/>
      <c r="K39" s="325"/>
      <c r="L39" s="326"/>
      <c r="M39" s="327"/>
      <c r="N39" s="328"/>
      <c r="O39" s="324"/>
      <c r="P39" s="324"/>
      <c r="Q39" s="324"/>
      <c r="R39" s="324"/>
      <c r="S39" s="324"/>
      <c r="T39" s="324"/>
      <c r="U39" s="324"/>
      <c r="V39" s="324"/>
      <c r="W39" s="39"/>
      <c r="X39" s="38">
        <v>613</v>
      </c>
      <c r="Y39" s="38" t="s">
        <v>187</v>
      </c>
    </row>
    <row r="40" spans="1:25" ht="13.5">
      <c r="A40" s="38">
        <v>618</v>
      </c>
      <c r="B40" s="38" t="s">
        <v>188</v>
      </c>
      <c r="C40" s="334"/>
      <c r="D40" s="334"/>
      <c r="E40" s="334"/>
      <c r="F40" s="334"/>
      <c r="G40" s="334"/>
      <c r="H40" s="334"/>
      <c r="I40" s="334"/>
      <c r="J40" s="334"/>
      <c r="K40" s="331"/>
      <c r="L40" s="335"/>
      <c r="M40" s="332"/>
      <c r="N40" s="333"/>
      <c r="O40" s="334"/>
      <c r="P40" s="334"/>
      <c r="Q40" s="334"/>
      <c r="R40" s="334"/>
      <c r="S40" s="334"/>
      <c r="T40" s="334"/>
      <c r="U40" s="334"/>
      <c r="V40" s="334"/>
      <c r="W40" s="39"/>
      <c r="X40" s="38">
        <v>618</v>
      </c>
      <c r="Y40" s="38" t="s">
        <v>188</v>
      </c>
    </row>
    <row r="41" spans="1:25" ht="13.5">
      <c r="A41" s="38">
        <v>628</v>
      </c>
      <c r="B41" s="38" t="s">
        <v>338</v>
      </c>
      <c r="C41" s="334"/>
      <c r="D41" s="334"/>
      <c r="E41" s="334"/>
      <c r="F41" s="334"/>
      <c r="G41" s="334"/>
      <c r="H41" s="334"/>
      <c r="I41" s="334"/>
      <c r="J41" s="334"/>
      <c r="K41" s="331"/>
      <c r="L41" s="335"/>
      <c r="M41" s="332"/>
      <c r="N41" s="333"/>
      <c r="O41" s="334"/>
      <c r="P41" s="334"/>
      <c r="Q41" s="334"/>
      <c r="R41" s="334"/>
      <c r="S41" s="334"/>
      <c r="T41" s="334"/>
      <c r="U41" s="334"/>
      <c r="V41" s="334"/>
      <c r="W41" s="39"/>
      <c r="X41" s="38">
        <v>628</v>
      </c>
      <c r="Y41" s="38" t="s">
        <v>189</v>
      </c>
    </row>
    <row r="42" spans="1:25" ht="13.5">
      <c r="A42" s="38">
        <v>634</v>
      </c>
      <c r="B42" s="38" t="s">
        <v>190</v>
      </c>
      <c r="C42" s="324"/>
      <c r="D42" s="324"/>
      <c r="E42" s="324"/>
      <c r="F42" s="324"/>
      <c r="G42" s="324"/>
      <c r="H42" s="324"/>
      <c r="I42" s="324"/>
      <c r="J42" s="324"/>
      <c r="K42" s="325"/>
      <c r="L42" s="326"/>
      <c r="M42" s="327"/>
      <c r="N42" s="328"/>
      <c r="O42" s="324"/>
      <c r="P42" s="324"/>
      <c r="Q42" s="324"/>
      <c r="R42" s="324"/>
      <c r="S42" s="324"/>
      <c r="T42" s="324"/>
      <c r="U42" s="324"/>
      <c r="V42" s="324"/>
      <c r="W42" s="39"/>
      <c r="X42" s="38">
        <v>634</v>
      </c>
      <c r="Y42" s="38" t="s">
        <v>190</v>
      </c>
    </row>
    <row r="43" spans="1:25" ht="13.5">
      <c r="A43" s="38">
        <v>641</v>
      </c>
      <c r="B43" s="38" t="s">
        <v>131</v>
      </c>
      <c r="C43" s="334"/>
      <c r="D43" s="334"/>
      <c r="E43" s="334"/>
      <c r="F43" s="334"/>
      <c r="G43" s="334"/>
      <c r="H43" s="334"/>
      <c r="I43" s="334"/>
      <c r="J43" s="334"/>
      <c r="K43" s="331"/>
      <c r="L43" s="335"/>
      <c r="M43" s="332"/>
      <c r="N43" s="333"/>
      <c r="O43" s="334"/>
      <c r="P43" s="334"/>
      <c r="Q43" s="334"/>
      <c r="R43" s="334"/>
      <c r="S43" s="334"/>
      <c r="T43" s="334"/>
      <c r="U43" s="334"/>
      <c r="V43" s="334"/>
      <c r="W43" s="39"/>
      <c r="X43" s="38">
        <v>641</v>
      </c>
      <c r="Y43" s="38" t="s">
        <v>131</v>
      </c>
    </row>
    <row r="44" spans="1:25" s="340" customFormat="1" ht="13.5">
      <c r="A44" s="337">
        <v>644</v>
      </c>
      <c r="B44" s="337" t="s">
        <v>191</v>
      </c>
      <c r="C44" s="334"/>
      <c r="D44" s="334"/>
      <c r="E44" s="334"/>
      <c r="F44" s="334"/>
      <c r="G44" s="334"/>
      <c r="H44" s="334"/>
      <c r="I44" s="334"/>
      <c r="J44" s="334"/>
      <c r="K44" s="331"/>
      <c r="L44" s="335"/>
      <c r="M44" s="332"/>
      <c r="N44" s="333"/>
      <c r="O44" s="334"/>
      <c r="P44" s="334"/>
      <c r="Q44" s="334"/>
      <c r="R44" s="334"/>
      <c r="S44" s="334"/>
      <c r="T44" s="334"/>
      <c r="U44" s="334"/>
      <c r="V44" s="334"/>
      <c r="W44" s="338"/>
      <c r="X44" s="337">
        <v>644</v>
      </c>
      <c r="Y44" s="337" t="s">
        <v>191</v>
      </c>
    </row>
    <row r="45" spans="1:25" s="340" customFormat="1" ht="13.5">
      <c r="A45" s="337">
        <v>657</v>
      </c>
      <c r="B45" s="337" t="s">
        <v>192</v>
      </c>
      <c r="C45" s="334"/>
      <c r="D45" s="334"/>
      <c r="E45" s="334"/>
      <c r="F45" s="334"/>
      <c r="G45" s="334"/>
      <c r="H45" s="334"/>
      <c r="I45" s="334"/>
      <c r="J45" s="334"/>
      <c r="K45" s="331"/>
      <c r="L45" s="335"/>
      <c r="M45" s="332"/>
      <c r="N45" s="333"/>
      <c r="O45" s="334"/>
      <c r="P45" s="334"/>
      <c r="Q45" s="334"/>
      <c r="R45" s="334"/>
      <c r="S45" s="334"/>
      <c r="T45" s="334"/>
      <c r="U45" s="334"/>
      <c r="V45" s="334"/>
      <c r="W45" s="338"/>
      <c r="X45" s="337">
        <v>657</v>
      </c>
      <c r="Y45" s="337" t="s">
        <v>192</v>
      </c>
    </row>
    <row r="46" spans="1:25" ht="13.5">
      <c r="A46" s="38">
        <v>667</v>
      </c>
      <c r="B46" s="38" t="s">
        <v>193</v>
      </c>
      <c r="C46" s="324"/>
      <c r="D46" s="324"/>
      <c r="E46" s="324"/>
      <c r="F46" s="324"/>
      <c r="G46" s="324"/>
      <c r="H46" s="324"/>
      <c r="I46" s="324"/>
      <c r="J46" s="324"/>
      <c r="K46" s="325"/>
      <c r="L46" s="326"/>
      <c r="M46" s="327"/>
      <c r="N46" s="328"/>
      <c r="O46" s="324"/>
      <c r="P46" s="324"/>
      <c r="Q46" s="324"/>
      <c r="R46" s="324"/>
      <c r="S46" s="324"/>
      <c r="T46" s="324"/>
      <c r="U46" s="324"/>
      <c r="V46" s="324"/>
      <c r="W46" s="39"/>
      <c r="X46" s="38">
        <v>667</v>
      </c>
      <c r="Y46" s="38" t="s">
        <v>193</v>
      </c>
    </row>
    <row r="47" spans="1:25" ht="13.5">
      <c r="A47" s="38">
        <v>669</v>
      </c>
      <c r="B47" s="38" t="s">
        <v>194</v>
      </c>
      <c r="C47" s="324"/>
      <c r="D47" s="324"/>
      <c r="E47" s="324"/>
      <c r="F47" s="324"/>
      <c r="G47" s="324"/>
      <c r="H47" s="324"/>
      <c r="I47" s="324"/>
      <c r="J47" s="324"/>
      <c r="K47" s="325"/>
      <c r="L47" s="326"/>
      <c r="M47" s="327"/>
      <c r="N47" s="328"/>
      <c r="O47" s="324"/>
      <c r="P47" s="324"/>
      <c r="Q47" s="324"/>
      <c r="R47" s="324"/>
      <c r="S47" s="324"/>
      <c r="T47" s="324"/>
      <c r="U47" s="324"/>
      <c r="V47" s="324"/>
      <c r="W47" s="39"/>
      <c r="X47" s="38">
        <v>669</v>
      </c>
      <c r="Y47" s="38" t="s">
        <v>194</v>
      </c>
    </row>
    <row r="48" spans="1:25" ht="13.5">
      <c r="A48" s="38">
        <v>6811</v>
      </c>
      <c r="B48" s="38" t="s">
        <v>195</v>
      </c>
      <c r="C48" s="334"/>
      <c r="D48" s="334"/>
      <c r="E48" s="334"/>
      <c r="F48" s="334"/>
      <c r="G48" s="334"/>
      <c r="H48" s="334"/>
      <c r="I48" s="334"/>
      <c r="J48" s="334"/>
      <c r="K48" s="331"/>
      <c r="L48" s="335"/>
      <c r="M48" s="332"/>
      <c r="N48" s="333"/>
      <c r="O48" s="334"/>
      <c r="P48" s="334"/>
      <c r="Q48" s="334"/>
      <c r="R48" s="334"/>
      <c r="S48" s="334"/>
      <c r="T48" s="334"/>
      <c r="U48" s="334"/>
      <c r="V48" s="334"/>
      <c r="W48" s="39"/>
      <c r="X48" s="38">
        <v>6811</v>
      </c>
      <c r="Y48" s="38" t="s">
        <v>195</v>
      </c>
    </row>
    <row r="49" spans="1:25" ht="13.5">
      <c r="A49" s="38">
        <v>69</v>
      </c>
      <c r="B49" s="38" t="s">
        <v>113</v>
      </c>
      <c r="C49" s="334"/>
      <c r="D49" s="334"/>
      <c r="E49" s="334"/>
      <c r="F49" s="334"/>
      <c r="G49" s="334"/>
      <c r="H49" s="334"/>
      <c r="I49" s="334"/>
      <c r="J49" s="334"/>
      <c r="K49" s="331"/>
      <c r="L49" s="335"/>
      <c r="M49" s="332"/>
      <c r="N49" s="333"/>
      <c r="O49" s="334"/>
      <c r="P49" s="334"/>
      <c r="Q49" s="334"/>
      <c r="R49" s="334"/>
      <c r="S49" s="334"/>
      <c r="T49" s="334"/>
      <c r="U49" s="334"/>
      <c r="V49" s="334"/>
      <c r="W49" s="39"/>
      <c r="X49" s="38">
        <v>69</v>
      </c>
      <c r="Y49" s="38" t="s">
        <v>113</v>
      </c>
    </row>
    <row r="50" spans="1:25" ht="13.5">
      <c r="A50" s="38">
        <v>704</v>
      </c>
      <c r="B50" s="38" t="s">
        <v>257</v>
      </c>
      <c r="C50" s="334"/>
      <c r="D50" s="334"/>
      <c r="E50" s="334"/>
      <c r="F50" s="334"/>
      <c r="G50" s="334"/>
      <c r="H50" s="334"/>
      <c r="I50" s="334"/>
      <c r="J50" s="334"/>
      <c r="K50" s="331"/>
      <c r="L50" s="335"/>
      <c r="M50" s="332"/>
      <c r="N50" s="333"/>
      <c r="O50" s="334"/>
      <c r="P50" s="334"/>
      <c r="Q50" s="334"/>
      <c r="R50" s="334"/>
      <c r="S50" s="334"/>
      <c r="T50" s="334"/>
      <c r="U50" s="334"/>
      <c r="V50" s="334"/>
      <c r="W50" s="39"/>
      <c r="X50" s="38">
        <v>704</v>
      </c>
      <c r="Y50" s="38" t="s">
        <v>257</v>
      </c>
    </row>
    <row r="51" spans="1:25" ht="13.5">
      <c r="A51" s="38">
        <v>767</v>
      </c>
      <c r="B51" s="38" t="s">
        <v>197</v>
      </c>
      <c r="C51" s="324"/>
      <c r="D51" s="324"/>
      <c r="E51" s="324"/>
      <c r="F51" s="324"/>
      <c r="G51" s="324"/>
      <c r="H51" s="324"/>
      <c r="I51" s="324"/>
      <c r="J51" s="324"/>
      <c r="K51" s="325"/>
      <c r="L51" s="326"/>
      <c r="M51" s="327"/>
      <c r="N51" s="328"/>
      <c r="O51" s="324"/>
      <c r="P51" s="324"/>
      <c r="Q51" s="324"/>
      <c r="R51" s="324"/>
      <c r="S51" s="324"/>
      <c r="T51" s="324"/>
      <c r="U51" s="324"/>
      <c r="V51" s="324"/>
      <c r="W51" s="39"/>
      <c r="X51" s="38">
        <v>767</v>
      </c>
      <c r="Y51" s="38" t="s">
        <v>197</v>
      </c>
    </row>
    <row r="52" spans="1:25" ht="13.5">
      <c r="A52" s="38">
        <v>768</v>
      </c>
      <c r="B52" s="38" t="s">
        <v>198</v>
      </c>
      <c r="C52" s="334"/>
      <c r="D52" s="334"/>
      <c r="E52" s="334"/>
      <c r="F52" s="334"/>
      <c r="G52" s="334"/>
      <c r="H52" s="334"/>
      <c r="I52" s="334"/>
      <c r="J52" s="334"/>
      <c r="K52" s="331"/>
      <c r="L52" s="335"/>
      <c r="M52" s="332"/>
      <c r="N52" s="333"/>
      <c r="O52" s="334"/>
      <c r="P52" s="334"/>
      <c r="Q52" s="334"/>
      <c r="R52" s="334"/>
      <c r="S52" s="334"/>
      <c r="T52" s="334"/>
      <c r="U52" s="334"/>
      <c r="V52" s="334"/>
      <c r="W52" s="39"/>
      <c r="X52" s="38">
        <v>768</v>
      </c>
      <c r="Y52" s="38" t="s">
        <v>198</v>
      </c>
    </row>
    <row r="53" spans="1:25" ht="13.5">
      <c r="A53" s="38">
        <v>769</v>
      </c>
      <c r="B53" s="38" t="s">
        <v>196</v>
      </c>
      <c r="C53" s="324"/>
      <c r="D53" s="324"/>
      <c r="E53" s="324"/>
      <c r="F53" s="324"/>
      <c r="G53" s="324"/>
      <c r="H53" s="324"/>
      <c r="I53" s="324"/>
      <c r="J53" s="324"/>
      <c r="K53" s="325"/>
      <c r="L53" s="326"/>
      <c r="M53" s="327"/>
      <c r="N53" s="328"/>
      <c r="O53" s="324"/>
      <c r="P53" s="324"/>
      <c r="Q53" s="324"/>
      <c r="R53" s="324"/>
      <c r="S53" s="324"/>
      <c r="T53" s="324"/>
      <c r="U53" s="324"/>
      <c r="V53" s="324"/>
      <c r="W53" s="39"/>
      <c r="X53" s="38">
        <v>769</v>
      </c>
      <c r="Y53" s="38" t="s">
        <v>196</v>
      </c>
    </row>
    <row r="54" spans="1:25" ht="14.25" thickBot="1">
      <c r="A54" s="38"/>
      <c r="B54" s="38" t="s">
        <v>199</v>
      </c>
      <c r="C54" s="324">
        <f>SUM(C3:C53)</f>
        <v>363110</v>
      </c>
      <c r="D54" s="324"/>
      <c r="E54" s="324"/>
      <c r="F54" s="324"/>
      <c r="G54" s="324"/>
      <c r="H54" s="324"/>
      <c r="I54" s="324"/>
      <c r="J54" s="324"/>
      <c r="K54" s="324"/>
      <c r="L54" s="329"/>
      <c r="M54" s="330"/>
      <c r="N54" s="324"/>
      <c r="O54" s="324"/>
      <c r="P54" s="324"/>
      <c r="Q54" s="324"/>
      <c r="R54" s="324"/>
      <c r="S54" s="324"/>
      <c r="T54" s="324"/>
      <c r="U54" s="324"/>
      <c r="V54" s="324"/>
      <c r="W54" s="39"/>
      <c r="X54" s="38"/>
      <c r="Y54" s="38" t="s">
        <v>199</v>
      </c>
    </row>
    <row r="55" spans="3:15" s="40" customFormat="1" ht="12.75">
      <c r="C55" s="41">
        <f>C54-V54</f>
        <v>363110</v>
      </c>
      <c r="D55" s="41"/>
      <c r="E55" s="41"/>
      <c r="F55" s="41"/>
      <c r="G55" s="41"/>
      <c r="H55" s="41"/>
      <c r="I55" s="41"/>
      <c r="J55" s="41"/>
      <c r="N55" s="42"/>
      <c r="O55" s="41"/>
    </row>
    <row r="56" spans="11:15" ht="13.5">
      <c r="K56" s="43"/>
      <c r="M56" s="41"/>
      <c r="N56" s="41"/>
      <c r="O56" s="41"/>
    </row>
    <row r="57" spans="9:14" ht="12.75">
      <c r="I57" s="44"/>
      <c r="K57" s="45"/>
      <c r="N57" s="46"/>
    </row>
    <row r="58" spans="9:14" ht="12.75">
      <c r="I58" s="44"/>
      <c r="N58" s="46"/>
    </row>
    <row r="59" spans="9:14" ht="12.75">
      <c r="I59" s="44"/>
      <c r="L59" s="46"/>
      <c r="M59" s="46"/>
      <c r="N59" s="46"/>
    </row>
    <row r="60" ht="12.75">
      <c r="N60" s="4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53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10.57421875" style="0" customWidth="1"/>
    <col min="2" max="2" width="2.421875" style="0" customWidth="1"/>
    <col min="3" max="3" width="3.8515625" style="268" customWidth="1"/>
    <col min="4" max="4" width="2.00390625" style="0" customWidth="1"/>
    <col min="5" max="5" width="3.421875" style="0" customWidth="1"/>
    <col min="6" max="6" width="13.7109375" style="0" customWidth="1"/>
    <col min="7" max="7" width="8.7109375" style="0" customWidth="1"/>
    <col min="8" max="8" width="9.8515625" style="0" customWidth="1"/>
    <col min="9" max="10" width="8.7109375" style="0" customWidth="1"/>
    <col min="11" max="11" width="10.28125" style="0" customWidth="1"/>
    <col min="12" max="12" width="10.00390625" style="284" customWidth="1"/>
    <col min="13" max="13" width="10.421875" style="284" customWidth="1"/>
    <col min="14" max="14" width="1.57421875" style="0" customWidth="1"/>
    <col min="15" max="15" width="0.9921875" style="0" customWidth="1"/>
  </cols>
  <sheetData>
    <row r="2" spans="2:14" ht="12.75">
      <c r="B2" s="1"/>
      <c r="C2" s="235"/>
      <c r="D2" s="2"/>
      <c r="E2" s="2"/>
      <c r="F2" s="2"/>
      <c r="G2" s="2"/>
      <c r="H2" s="2"/>
      <c r="I2" s="2"/>
      <c r="J2" s="2"/>
      <c r="K2" s="2"/>
      <c r="L2" s="278"/>
      <c r="M2" s="278"/>
      <c r="N2" s="3"/>
    </row>
    <row r="3" spans="2:14" ht="12.75">
      <c r="B3" s="4"/>
      <c r="C3" s="236" t="s">
        <v>295</v>
      </c>
      <c r="D3" s="5"/>
      <c r="E3" s="5"/>
      <c r="F3" s="5"/>
      <c r="G3" s="5"/>
      <c r="H3" s="5"/>
      <c r="I3" s="5"/>
      <c r="J3" s="5"/>
      <c r="K3" s="5"/>
      <c r="L3" s="279"/>
      <c r="M3" s="279"/>
      <c r="N3" s="6"/>
    </row>
    <row r="4" spans="2:14" s="11" customFormat="1" ht="12.75" customHeight="1"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80"/>
      <c r="M4" s="280"/>
      <c r="N4" s="211"/>
    </row>
    <row r="5" spans="2:14" ht="15.75">
      <c r="B5" s="4"/>
      <c r="C5" s="236"/>
      <c r="D5" s="426" t="s">
        <v>217</v>
      </c>
      <c r="E5" s="426"/>
      <c r="F5" s="237" t="s">
        <v>296</v>
      </c>
      <c r="G5" s="5"/>
      <c r="H5" s="5"/>
      <c r="I5" s="5"/>
      <c r="J5" s="5"/>
      <c r="K5" s="238"/>
      <c r="L5" s="289"/>
      <c r="M5" s="279"/>
      <c r="N5" s="6"/>
    </row>
    <row r="6" spans="2:14" ht="12.75">
      <c r="B6" s="4"/>
      <c r="C6" s="236"/>
      <c r="D6" s="5"/>
      <c r="E6" s="5"/>
      <c r="F6" s="5"/>
      <c r="G6" s="5"/>
      <c r="H6" s="5"/>
      <c r="I6" s="5"/>
      <c r="J6" s="5"/>
      <c r="K6" s="238"/>
      <c r="L6" s="289"/>
      <c r="M6" s="279"/>
      <c r="N6" s="6"/>
    </row>
    <row r="7" spans="2:14" ht="12.75">
      <c r="B7" s="4"/>
      <c r="C7" s="236"/>
      <c r="D7" s="5"/>
      <c r="E7" s="239" t="s">
        <v>3</v>
      </c>
      <c r="F7" s="240" t="s">
        <v>297</v>
      </c>
      <c r="G7" s="240"/>
      <c r="H7" s="241"/>
      <c r="I7" s="5"/>
      <c r="J7" s="5"/>
      <c r="K7" s="5"/>
      <c r="L7" s="279"/>
      <c r="M7" s="279"/>
      <c r="N7" s="6"/>
    </row>
    <row r="8" spans="2:14" ht="12.75">
      <c r="B8" s="4"/>
      <c r="C8" s="236"/>
      <c r="D8" s="5"/>
      <c r="E8" s="239"/>
      <c r="F8" s="240"/>
      <c r="G8" s="240"/>
      <c r="H8" s="241"/>
      <c r="I8" s="5"/>
      <c r="J8" s="5"/>
      <c r="K8" s="5"/>
      <c r="L8" s="279"/>
      <c r="M8" s="279"/>
      <c r="N8" s="6"/>
    </row>
    <row r="9" spans="2:14" ht="12.75">
      <c r="B9" s="232"/>
      <c r="C9" s="242"/>
      <c r="D9" s="231"/>
      <c r="E9" s="243">
        <v>1</v>
      </c>
      <c r="F9" s="244" t="s">
        <v>10</v>
      </c>
      <c r="G9" s="170"/>
      <c r="H9" s="5"/>
      <c r="I9" s="5"/>
      <c r="J9" s="5"/>
      <c r="K9" s="5"/>
      <c r="L9" s="279"/>
      <c r="M9" s="279"/>
      <c r="N9" s="6"/>
    </row>
    <row r="10" spans="2:14" ht="12.75">
      <c r="B10" s="4"/>
      <c r="C10" s="236">
        <v>4</v>
      </c>
      <c r="D10" s="5"/>
      <c r="E10" s="253"/>
      <c r="F10" s="242" t="s">
        <v>30</v>
      </c>
      <c r="G10" s="253"/>
      <c r="H10" s="253"/>
      <c r="I10" s="253"/>
      <c r="J10" s="253"/>
      <c r="K10" s="253"/>
      <c r="L10" s="291"/>
      <c r="M10" s="279"/>
      <c r="N10" s="6"/>
    </row>
    <row r="11" spans="2:14" ht="12.75">
      <c r="B11" s="4"/>
      <c r="C11" s="236"/>
      <c r="D11" s="5"/>
      <c r="E11" s="440" t="s">
        <v>2</v>
      </c>
      <c r="F11" s="433" t="s">
        <v>304</v>
      </c>
      <c r="G11" s="434"/>
      <c r="H11" s="434"/>
      <c r="I11" s="434"/>
      <c r="J11" s="435"/>
      <c r="K11" s="245" t="s">
        <v>298</v>
      </c>
      <c r="L11" s="281" t="s">
        <v>299</v>
      </c>
      <c r="M11" s="281" t="s">
        <v>298</v>
      </c>
      <c r="N11" s="6"/>
    </row>
    <row r="12" spans="2:14" ht="12.75">
      <c r="B12" s="4"/>
      <c r="C12" s="236"/>
      <c r="D12" s="5"/>
      <c r="E12" s="440"/>
      <c r="F12" s="436"/>
      <c r="G12" s="437"/>
      <c r="H12" s="437"/>
      <c r="I12" s="437"/>
      <c r="J12" s="438"/>
      <c r="K12" s="246" t="s">
        <v>300</v>
      </c>
      <c r="L12" s="282" t="s">
        <v>301</v>
      </c>
      <c r="M12" s="282" t="s">
        <v>302</v>
      </c>
      <c r="N12" s="6"/>
    </row>
    <row r="13" spans="2:14" ht="12.75">
      <c r="B13" s="4"/>
      <c r="C13" s="236"/>
      <c r="D13" s="5"/>
      <c r="E13" s="247"/>
      <c r="F13" s="441" t="s">
        <v>305</v>
      </c>
      <c r="G13" s="431"/>
      <c r="H13" s="431"/>
      <c r="I13" s="431"/>
      <c r="J13" s="432"/>
      <c r="K13" s="248"/>
      <c r="L13" s="290"/>
      <c r="M13" s="275">
        <f>Aktivet!F10</f>
        <v>39785</v>
      </c>
      <c r="N13" s="6"/>
    </row>
    <row r="14" spans="2:14" ht="12.75">
      <c r="B14" s="4"/>
      <c r="C14" s="236"/>
      <c r="D14" s="5"/>
      <c r="E14" s="249"/>
      <c r="F14" s="430" t="s">
        <v>391</v>
      </c>
      <c r="G14" s="431"/>
      <c r="H14" s="431"/>
      <c r="I14" s="431"/>
      <c r="J14" s="432"/>
      <c r="K14" s="249"/>
      <c r="L14" s="275"/>
      <c r="M14" s="275">
        <v>854410.15</v>
      </c>
      <c r="N14" s="6"/>
    </row>
    <row r="15" spans="2:14" ht="12.75">
      <c r="B15" s="4"/>
      <c r="C15" s="236"/>
      <c r="D15" s="5"/>
      <c r="E15" s="249"/>
      <c r="F15" s="363" t="s">
        <v>392</v>
      </c>
      <c r="G15" s="358"/>
      <c r="H15" s="358"/>
      <c r="I15" s="358"/>
      <c r="J15" s="358"/>
      <c r="K15" s="261"/>
      <c r="L15" s="293"/>
      <c r="M15" s="275">
        <v>4601.73</v>
      </c>
      <c r="N15" s="6"/>
    </row>
    <row r="16" spans="2:14" ht="12.75">
      <c r="B16" s="4"/>
      <c r="C16" s="236"/>
      <c r="D16" s="5"/>
      <c r="E16" s="249"/>
      <c r="F16" s="363" t="s">
        <v>393</v>
      </c>
      <c r="G16" s="358"/>
      <c r="H16" s="358"/>
      <c r="I16" s="358"/>
      <c r="J16" s="358"/>
      <c r="K16" s="261"/>
      <c r="L16" s="293"/>
      <c r="M16" s="275">
        <v>6728.43</v>
      </c>
      <c r="N16" s="6"/>
    </row>
    <row r="17" spans="2:14" ht="12.75">
      <c r="B17" s="4"/>
      <c r="C17" s="236"/>
      <c r="D17" s="5"/>
      <c r="E17" s="249"/>
      <c r="F17" s="363" t="s">
        <v>394</v>
      </c>
      <c r="G17" s="358"/>
      <c r="H17" s="358"/>
      <c r="I17" s="358"/>
      <c r="J17" s="358"/>
      <c r="K17" s="261">
        <v>3624</v>
      </c>
      <c r="L17" s="371">
        <v>138.93</v>
      </c>
      <c r="M17" s="275">
        <f>K17*L17</f>
        <v>503482.32</v>
      </c>
      <c r="N17" s="6"/>
    </row>
    <row r="18" spans="2:14" ht="12.75">
      <c r="B18" s="4"/>
      <c r="C18" s="236"/>
      <c r="D18" s="5"/>
      <c r="E18" s="249"/>
      <c r="F18" s="363" t="s">
        <v>395</v>
      </c>
      <c r="G18" s="358"/>
      <c r="H18" s="358"/>
      <c r="I18" s="358"/>
      <c r="J18" s="358"/>
      <c r="K18" s="261">
        <v>1266.03</v>
      </c>
      <c r="L18" s="371">
        <v>138.93</v>
      </c>
      <c r="M18" s="275">
        <f>K18*L18</f>
        <v>175889.5479</v>
      </c>
      <c r="N18" s="6"/>
    </row>
    <row r="19" spans="2:14" ht="12.75">
      <c r="B19" s="4"/>
      <c r="C19" s="236"/>
      <c r="D19" s="5"/>
      <c r="E19" s="249"/>
      <c r="F19" s="363" t="s">
        <v>396</v>
      </c>
      <c r="G19" s="358"/>
      <c r="H19" s="358"/>
      <c r="I19" s="358"/>
      <c r="J19" s="358"/>
      <c r="K19" s="261">
        <v>36.17</v>
      </c>
      <c r="L19" s="371">
        <v>165.93</v>
      </c>
      <c r="M19" s="275">
        <f>K19*L19</f>
        <v>6001.6881</v>
      </c>
      <c r="N19" s="6"/>
    </row>
    <row r="20" spans="2:14" ht="12.75">
      <c r="B20" s="4"/>
      <c r="C20" s="236"/>
      <c r="D20" s="5"/>
      <c r="E20" s="251"/>
      <c r="F20" s="427" t="s">
        <v>303</v>
      </c>
      <c r="G20" s="428"/>
      <c r="H20" s="428"/>
      <c r="I20" s="428"/>
      <c r="J20" s="428"/>
      <c r="K20" s="428"/>
      <c r="L20" s="429"/>
      <c r="M20" s="277">
        <f>SUM(M13:M19)</f>
        <v>1590898.866</v>
      </c>
      <c r="N20" s="6"/>
    </row>
    <row r="21" spans="2:14" ht="12.75">
      <c r="B21" s="4"/>
      <c r="C21" s="236"/>
      <c r="D21" s="5"/>
      <c r="E21" s="5"/>
      <c r="F21" s="5"/>
      <c r="G21" s="5"/>
      <c r="H21" s="5"/>
      <c r="I21" s="5"/>
      <c r="J21" s="5"/>
      <c r="K21" s="5"/>
      <c r="L21" s="279"/>
      <c r="M21" s="279"/>
      <c r="N21" s="6"/>
    </row>
    <row r="22" spans="2:14" ht="12.75">
      <c r="B22" s="4"/>
      <c r="C22" s="236">
        <v>5</v>
      </c>
      <c r="D22" s="5"/>
      <c r="E22" s="254">
        <v>2</v>
      </c>
      <c r="F22" s="255" t="s">
        <v>207</v>
      </c>
      <c r="G22" s="256"/>
      <c r="H22" s="5"/>
      <c r="I22" s="5"/>
      <c r="J22" s="5"/>
      <c r="K22" s="5"/>
      <c r="L22" s="279"/>
      <c r="M22" s="279"/>
      <c r="N22" s="6"/>
    </row>
    <row r="23" spans="2:14" s="11" customFormat="1" ht="23.25" customHeight="1">
      <c r="B23" s="250"/>
      <c r="C23" s="236"/>
      <c r="D23" s="5"/>
      <c r="E23" s="5"/>
      <c r="F23" s="5"/>
      <c r="G23" s="5" t="s">
        <v>306</v>
      </c>
      <c r="H23" s="5"/>
      <c r="I23" s="5"/>
      <c r="J23" s="5"/>
      <c r="K23" s="5"/>
      <c r="L23" s="279"/>
      <c r="M23" s="279"/>
      <c r="N23" s="252"/>
    </row>
    <row r="24" spans="2:14" s="11" customFormat="1" ht="15.75" customHeight="1">
      <c r="B24" s="250"/>
      <c r="C24" s="236"/>
      <c r="D24" s="5"/>
      <c r="E24" s="5"/>
      <c r="F24" s="5"/>
      <c r="G24" s="5"/>
      <c r="H24" s="5"/>
      <c r="I24" s="5"/>
      <c r="J24" s="5"/>
      <c r="K24" s="5"/>
      <c r="L24" s="279"/>
      <c r="M24" s="279"/>
      <c r="N24" s="252"/>
    </row>
    <row r="25" spans="2:14" ht="12.75">
      <c r="B25" s="4"/>
      <c r="C25" s="236">
        <v>6</v>
      </c>
      <c r="D25" s="5"/>
      <c r="E25" s="254">
        <v>3</v>
      </c>
      <c r="F25" s="255" t="s">
        <v>208</v>
      </c>
      <c r="G25" s="256"/>
      <c r="H25" s="5"/>
      <c r="I25" s="5"/>
      <c r="J25" s="5"/>
      <c r="K25" s="5"/>
      <c r="L25" s="279"/>
      <c r="M25" s="279"/>
      <c r="N25" s="6"/>
    </row>
    <row r="26" spans="2:14" ht="12.75">
      <c r="B26" s="4"/>
      <c r="C26" s="236"/>
      <c r="D26" s="5"/>
      <c r="E26" s="257"/>
      <c r="F26" s="258"/>
      <c r="G26" s="256"/>
      <c r="H26" s="5"/>
      <c r="I26" s="5"/>
      <c r="J26" s="5"/>
      <c r="K26" s="5"/>
      <c r="L26" s="279"/>
      <c r="M26" s="279"/>
      <c r="N26" s="6"/>
    </row>
    <row r="27" spans="2:14" ht="12.75">
      <c r="B27" s="4"/>
      <c r="C27" s="236">
        <v>7</v>
      </c>
      <c r="D27" s="5"/>
      <c r="E27" s="259" t="s">
        <v>110</v>
      </c>
      <c r="F27" s="260" t="s">
        <v>307</v>
      </c>
      <c r="G27" s="5"/>
      <c r="H27" s="5"/>
      <c r="I27" s="5"/>
      <c r="J27" s="356">
        <f>Aktivet!F13</f>
        <v>0</v>
      </c>
      <c r="K27" s="5"/>
      <c r="L27" s="279"/>
      <c r="M27" s="279"/>
      <c r="N27" s="6"/>
    </row>
    <row r="28" spans="2:14" ht="12.75">
      <c r="B28" s="4"/>
      <c r="C28" s="236"/>
      <c r="D28" s="5"/>
      <c r="E28" s="5"/>
      <c r="F28" s="447"/>
      <c r="G28" s="447"/>
      <c r="H28" s="5"/>
      <c r="I28" s="236"/>
      <c r="J28" s="5"/>
      <c r="K28" s="236"/>
      <c r="M28" s="279"/>
      <c r="N28" s="6"/>
    </row>
    <row r="29" spans="2:14" ht="12.75">
      <c r="B29" s="4"/>
      <c r="C29" s="236"/>
      <c r="D29" s="5"/>
      <c r="E29" s="5"/>
      <c r="F29" s="262"/>
      <c r="G29" s="5"/>
      <c r="H29" s="5"/>
      <c r="I29" s="236"/>
      <c r="J29" s="2"/>
      <c r="K29" s="236"/>
      <c r="L29" s="278"/>
      <c r="M29" s="279"/>
      <c r="N29" s="6"/>
    </row>
    <row r="30" spans="2:14" ht="12.75">
      <c r="B30" s="4"/>
      <c r="C30" s="236">
        <v>8</v>
      </c>
      <c r="D30" s="5"/>
      <c r="E30" s="259" t="s">
        <v>110</v>
      </c>
      <c r="F30" s="260" t="s">
        <v>112</v>
      </c>
      <c r="G30" s="5"/>
      <c r="H30" s="5"/>
      <c r="I30" s="5"/>
      <c r="J30" s="356">
        <f>Aktivet!F14</f>
        <v>0</v>
      </c>
      <c r="K30" s="27"/>
      <c r="L30" s="279"/>
      <c r="M30" s="279"/>
      <c r="N30" s="6"/>
    </row>
    <row r="31" spans="2:14" ht="12.75">
      <c r="B31" s="4"/>
      <c r="C31" s="236"/>
      <c r="D31" s="5"/>
      <c r="E31" s="5"/>
      <c r="F31" s="5"/>
      <c r="G31" s="5"/>
      <c r="H31" s="5"/>
      <c r="I31" s="5"/>
      <c r="J31" s="5"/>
      <c r="K31" s="5"/>
      <c r="L31" s="279"/>
      <c r="M31" s="279"/>
      <c r="N31" s="6"/>
    </row>
    <row r="32" spans="2:14" ht="12.75">
      <c r="B32" s="4"/>
      <c r="C32" s="236">
        <v>9</v>
      </c>
      <c r="D32" s="5"/>
      <c r="E32" s="259" t="s">
        <v>110</v>
      </c>
      <c r="F32" s="260" t="s">
        <v>113</v>
      </c>
      <c r="G32" s="5"/>
      <c r="H32" s="442"/>
      <c r="I32" s="442"/>
      <c r="J32" s="279">
        <f>Aktivet!F15</f>
        <v>0</v>
      </c>
      <c r="K32" s="5"/>
      <c r="L32" s="279"/>
      <c r="M32" s="279"/>
      <c r="N32" s="6"/>
    </row>
    <row r="33" spans="2:14" ht="14.25" customHeight="1">
      <c r="B33" s="4"/>
      <c r="C33" s="263">
        <v>10</v>
      </c>
      <c r="D33" s="27"/>
      <c r="E33" s="259" t="s">
        <v>110</v>
      </c>
      <c r="F33" s="260" t="s">
        <v>114</v>
      </c>
      <c r="G33" s="10"/>
      <c r="H33" s="10"/>
      <c r="I33" s="10"/>
      <c r="J33" s="356">
        <f>Aktivet!F16</f>
        <v>800902</v>
      </c>
      <c r="K33" s="10"/>
      <c r="L33" s="292"/>
      <c r="M33" s="283"/>
      <c r="N33" s="6"/>
    </row>
    <row r="34" spans="2:14" ht="22.5" customHeight="1">
      <c r="B34" s="4"/>
      <c r="C34" s="263"/>
      <c r="D34" s="27"/>
      <c r="E34" s="27"/>
      <c r="F34" s="27"/>
      <c r="G34" s="27" t="s">
        <v>308</v>
      </c>
      <c r="H34" s="27"/>
      <c r="I34" s="27"/>
      <c r="J34" s="27"/>
      <c r="K34" s="236" t="s">
        <v>107</v>
      </c>
      <c r="L34" s="279">
        <f>Aktivet!G16</f>
        <v>0</v>
      </c>
      <c r="M34" s="283"/>
      <c r="N34" s="6"/>
    </row>
    <row r="35" spans="2:14" ht="12.75">
      <c r="B35" s="4"/>
      <c r="C35" s="263"/>
      <c r="D35" s="27"/>
      <c r="E35" s="27"/>
      <c r="F35" s="27"/>
      <c r="G35" s="27" t="s">
        <v>397</v>
      </c>
      <c r="H35" s="27"/>
      <c r="I35" s="27"/>
      <c r="J35" s="27"/>
      <c r="K35" s="236" t="s">
        <v>107</v>
      </c>
      <c r="L35" s="285">
        <v>800902</v>
      </c>
      <c r="M35" s="283"/>
      <c r="N35" s="6"/>
    </row>
    <row r="36" spans="2:14" ht="12.75">
      <c r="B36" s="4"/>
      <c r="C36" s="263"/>
      <c r="D36" s="27"/>
      <c r="E36" s="27"/>
      <c r="F36" s="27"/>
      <c r="G36" s="264" t="s">
        <v>324</v>
      </c>
      <c r="H36" s="27"/>
      <c r="I36" s="27"/>
      <c r="J36" s="27"/>
      <c r="K36" s="236" t="s">
        <v>107</v>
      </c>
      <c r="L36" s="285"/>
      <c r="M36" s="283"/>
      <c r="N36" s="6"/>
    </row>
    <row r="37" spans="2:14" ht="12.75">
      <c r="B37" s="4"/>
      <c r="C37" s="263"/>
      <c r="D37" s="27"/>
      <c r="E37" s="27"/>
      <c r="F37" s="27"/>
      <c r="G37" s="264" t="s">
        <v>309</v>
      </c>
      <c r="H37" s="27"/>
      <c r="I37" s="27"/>
      <c r="J37" s="27"/>
      <c r="K37" s="236" t="s">
        <v>107</v>
      </c>
      <c r="L37" s="285"/>
      <c r="M37" s="283"/>
      <c r="N37" s="6"/>
    </row>
    <row r="38" spans="2:14" ht="12.75">
      <c r="B38" s="4"/>
      <c r="C38" s="263"/>
      <c r="D38" s="27"/>
      <c r="E38" s="27"/>
      <c r="F38" s="27"/>
      <c r="G38" s="27" t="s">
        <v>310</v>
      </c>
      <c r="H38" s="27"/>
      <c r="I38" s="27"/>
      <c r="J38" s="27"/>
      <c r="K38" s="236" t="s">
        <v>107</v>
      </c>
      <c r="L38" s="285">
        <f>L34+L35+L36-L37</f>
        <v>800902</v>
      </c>
      <c r="M38" s="283"/>
      <c r="N38" s="6"/>
    </row>
    <row r="39" spans="2:14" ht="12.75">
      <c r="B39" s="4"/>
      <c r="C39" s="263"/>
      <c r="D39" s="27"/>
      <c r="E39" s="27"/>
      <c r="F39" s="265"/>
      <c r="G39" s="265"/>
      <c r="H39" s="265"/>
      <c r="I39" s="265"/>
      <c r="J39" s="265"/>
      <c r="K39" s="263"/>
      <c r="L39" s="288"/>
      <c r="M39" s="283"/>
      <c r="N39" s="6"/>
    </row>
    <row r="40" spans="2:14" s="29" customFormat="1" ht="12.75">
      <c r="B40" s="26"/>
      <c r="C40" s="236"/>
      <c r="D40" s="5"/>
      <c r="E40"/>
      <c r="F40" s="266"/>
      <c r="G40" s="266"/>
      <c r="H40" s="238"/>
      <c r="I40" s="238"/>
      <c r="J40"/>
      <c r="K40" s="236"/>
      <c r="L40" s="289"/>
      <c r="M40" s="283"/>
      <c r="N40" s="28"/>
    </row>
    <row r="41" spans="2:14" s="29" customFormat="1" ht="12.75">
      <c r="B41" s="26"/>
      <c r="C41" s="236">
        <v>14</v>
      </c>
      <c r="D41" s="5"/>
      <c r="E41" s="239">
        <v>4</v>
      </c>
      <c r="F41" s="267" t="s">
        <v>11</v>
      </c>
      <c r="G41" s="266"/>
      <c r="H41" s="238"/>
      <c r="I41" s="238"/>
      <c r="J41"/>
      <c r="K41" s="236"/>
      <c r="L41" s="279"/>
      <c r="M41" s="283"/>
      <c r="N41" s="28"/>
    </row>
    <row r="42" spans="2:14" s="29" customFormat="1" ht="12.75">
      <c r="B42" s="26"/>
      <c r="C42" s="236"/>
      <c r="D42" s="5"/>
      <c r="E42" s="257"/>
      <c r="F42" s="258"/>
      <c r="G42" s="256"/>
      <c r="H42" s="5"/>
      <c r="I42" s="5"/>
      <c r="J42"/>
      <c r="K42" s="236"/>
      <c r="L42" s="279"/>
      <c r="M42" s="283"/>
      <c r="N42" s="28"/>
    </row>
    <row r="43" spans="2:14" s="29" customFormat="1" ht="12.75">
      <c r="B43" s="26"/>
      <c r="C43" s="236">
        <v>22</v>
      </c>
      <c r="D43" s="5"/>
      <c r="E43" s="239">
        <v>5</v>
      </c>
      <c r="F43" s="267" t="s">
        <v>209</v>
      </c>
      <c r="G43" s="170"/>
      <c r="H43" s="5"/>
      <c r="I43" s="5"/>
      <c r="J43"/>
      <c r="K43" s="236"/>
      <c r="L43" s="279"/>
      <c r="M43" s="283"/>
      <c r="N43" s="28"/>
    </row>
    <row r="44" spans="2:14" s="29" customFormat="1" ht="12.75">
      <c r="B44" s="26"/>
      <c r="C44" s="236"/>
      <c r="D44" s="5"/>
      <c r="E44" s="5"/>
      <c r="F44" s="5"/>
      <c r="G44" s="5"/>
      <c r="H44" s="5"/>
      <c r="I44" s="5"/>
      <c r="J44"/>
      <c r="K44" s="236"/>
      <c r="L44" s="279"/>
      <c r="M44" s="283"/>
      <c r="N44" s="28"/>
    </row>
    <row r="45" spans="2:14" s="29" customFormat="1" ht="12.75">
      <c r="B45" s="26"/>
      <c r="C45" s="236">
        <v>23</v>
      </c>
      <c r="D45" s="5"/>
      <c r="E45" s="239">
        <v>6</v>
      </c>
      <c r="F45" s="267" t="s">
        <v>210</v>
      </c>
      <c r="G45" s="170"/>
      <c r="H45" s="5"/>
      <c r="I45" s="5"/>
      <c r="J45"/>
      <c r="K45" s="236"/>
      <c r="L45" s="279"/>
      <c r="M45" s="283"/>
      <c r="N45" s="28"/>
    </row>
    <row r="46" spans="2:14" s="29" customFormat="1" ht="12.75">
      <c r="B46" s="26"/>
      <c r="C46" s="236"/>
      <c r="D46" s="5"/>
      <c r="E46"/>
      <c r="F46"/>
      <c r="G46"/>
      <c r="H46" s="5"/>
      <c r="I46" s="5"/>
      <c r="J46"/>
      <c r="K46" s="236"/>
      <c r="L46" s="279"/>
      <c r="M46" s="283"/>
      <c r="N46" s="28"/>
    </row>
    <row r="47" spans="2:14" s="29" customFormat="1" ht="12.75">
      <c r="B47" s="26"/>
      <c r="C47" s="236">
        <v>24</v>
      </c>
      <c r="D47" s="5"/>
      <c r="E47" s="239">
        <v>7</v>
      </c>
      <c r="F47" s="267" t="s">
        <v>16</v>
      </c>
      <c r="G47" s="170"/>
      <c r="H47" s="5"/>
      <c r="I47" s="5"/>
      <c r="J47"/>
      <c r="K47" s="236"/>
      <c r="L47" s="279">
        <f>Aktivet!F31</f>
        <v>0</v>
      </c>
      <c r="M47" s="283"/>
      <c r="N47" s="28"/>
    </row>
    <row r="48" spans="2:14" s="29" customFormat="1" ht="12.75">
      <c r="B48" s="26"/>
      <c r="C48" s="236"/>
      <c r="D48"/>
      <c r="E48"/>
      <c r="F48"/>
      <c r="G48"/>
      <c r="H48" s="5"/>
      <c r="I48" s="236"/>
      <c r="J48"/>
      <c r="K48" s="236"/>
      <c r="L48" s="279"/>
      <c r="M48" s="283"/>
      <c r="N48" s="28"/>
    </row>
    <row r="49" spans="2:14" s="29" customFormat="1" ht="12.75">
      <c r="B49" s="308"/>
      <c r="C49" s="236">
        <v>27</v>
      </c>
      <c r="D49" s="5"/>
      <c r="E49" s="265" t="s">
        <v>4</v>
      </c>
      <c r="F49" s="265" t="s">
        <v>311</v>
      </c>
      <c r="G49" s="5"/>
      <c r="H49" s="5"/>
      <c r="I49" s="236"/>
      <c r="J49"/>
      <c r="K49" s="236"/>
      <c r="L49" s="279"/>
      <c r="M49" s="283"/>
      <c r="N49" s="308"/>
    </row>
    <row r="50" spans="2:14" s="29" customFormat="1" ht="12.75">
      <c r="B50" s="26"/>
      <c r="C50" s="236"/>
      <c r="D50" s="5"/>
      <c r="E50" s="5"/>
      <c r="F50" s="266"/>
      <c r="G50" s="266"/>
      <c r="H50" s="5"/>
      <c r="I50" s="236"/>
      <c r="J50"/>
      <c r="K50" s="236"/>
      <c r="L50" s="279"/>
      <c r="M50" s="283"/>
      <c r="N50" s="28"/>
    </row>
    <row r="51" spans="2:14" s="29" customFormat="1" ht="12.75">
      <c r="B51" s="26"/>
      <c r="C51" s="236">
        <v>28</v>
      </c>
      <c r="D51" s="5"/>
      <c r="E51" s="265">
        <v>1</v>
      </c>
      <c r="F51" s="269" t="s">
        <v>18</v>
      </c>
      <c r="G51" s="5"/>
      <c r="H51" s="5"/>
      <c r="I51" s="236"/>
      <c r="J51"/>
      <c r="K51" s="236"/>
      <c r="L51" s="279"/>
      <c r="M51" s="283"/>
      <c r="N51" s="28"/>
    </row>
    <row r="52" spans="2:14" s="29" customFormat="1" ht="12.75">
      <c r="B52" s="26"/>
      <c r="C52" s="236"/>
      <c r="D52" s="5"/>
      <c r="E52" s="265"/>
      <c r="F52" s="269"/>
      <c r="G52" s="5"/>
      <c r="H52" s="5"/>
      <c r="I52" s="236"/>
      <c r="J52"/>
      <c r="K52" s="236"/>
      <c r="L52" s="279"/>
      <c r="M52" s="283"/>
      <c r="N52" s="28"/>
    </row>
    <row r="53" spans="2:14" s="29" customFormat="1" ht="12.75">
      <c r="B53" s="26"/>
      <c r="C53" s="236">
        <v>29</v>
      </c>
      <c r="D53" s="5"/>
      <c r="E53" s="265">
        <v>2</v>
      </c>
      <c r="F53" s="265" t="s">
        <v>19</v>
      </c>
      <c r="G53" s="5"/>
      <c r="H53" s="5"/>
      <c r="I53"/>
      <c r="J53"/>
      <c r="K53" s="236"/>
      <c r="L53" s="279">
        <f>Aktivet!F35</f>
        <v>23414439</v>
      </c>
      <c r="M53" s="283"/>
      <c r="N53" s="28"/>
    </row>
    <row r="54" spans="2:14" s="29" customFormat="1" ht="12.75">
      <c r="B54" s="26"/>
      <c r="C54" s="263"/>
      <c r="D54" s="27"/>
      <c r="E54" s="27"/>
      <c r="F54" s="265"/>
      <c r="G54" s="265"/>
      <c r="H54" s="265"/>
      <c r="I54" s="265"/>
      <c r="J54" s="265"/>
      <c r="K54" s="263"/>
      <c r="L54" s="288"/>
      <c r="M54" s="283"/>
      <c r="N54" s="28"/>
    </row>
    <row r="55" spans="2:14" s="29" customFormat="1" ht="12.75">
      <c r="B55" s="26"/>
      <c r="C55" s="236">
        <v>34</v>
      </c>
      <c r="D55" s="5"/>
      <c r="E55" s="265">
        <v>3</v>
      </c>
      <c r="F55" s="265" t="s">
        <v>20</v>
      </c>
      <c r="G55" s="5"/>
      <c r="H55" s="5"/>
      <c r="I55" s="5"/>
      <c r="J55"/>
      <c r="K55" s="5"/>
      <c r="L55" s="288"/>
      <c r="M55" s="283"/>
      <c r="N55" s="28"/>
    </row>
    <row r="56" spans="2:14" s="29" customFormat="1" ht="12.75">
      <c r="B56" s="26"/>
      <c r="C56" s="236"/>
      <c r="D56" s="5"/>
      <c r="E56" s="265"/>
      <c r="F56" s="265"/>
      <c r="G56" s="5"/>
      <c r="H56" s="5"/>
      <c r="I56" s="5"/>
      <c r="J56"/>
      <c r="K56" s="5"/>
      <c r="L56" s="288"/>
      <c r="M56" s="283"/>
      <c r="N56" s="28"/>
    </row>
    <row r="57" spans="2:14" s="29" customFormat="1" ht="12.75">
      <c r="B57" s="286"/>
      <c r="C57" s="236">
        <v>35</v>
      </c>
      <c r="D57" s="27"/>
      <c r="E57" s="265">
        <v>4</v>
      </c>
      <c r="F57" s="265" t="s">
        <v>21</v>
      </c>
      <c r="G57" s="27"/>
      <c r="H57" s="27"/>
      <c r="I57" s="27"/>
      <c r="J57"/>
      <c r="K57" s="27"/>
      <c r="L57" s="288">
        <f>Aktivet!F41</f>
        <v>1222471</v>
      </c>
      <c r="M57" s="283"/>
      <c r="N57" s="287"/>
    </row>
    <row r="58" spans="2:14" s="29" customFormat="1" ht="12.75">
      <c r="B58" s="26"/>
      <c r="C58" s="236"/>
      <c r="D58" s="27"/>
      <c r="E58" s="265"/>
      <c r="F58" s="265"/>
      <c r="G58" s="27"/>
      <c r="H58" s="27"/>
      <c r="I58" s="27"/>
      <c r="J58"/>
      <c r="K58" s="27"/>
      <c r="L58" s="288"/>
      <c r="M58" s="283"/>
      <c r="N58" s="28"/>
    </row>
    <row r="59" spans="2:14" s="29" customFormat="1" ht="15">
      <c r="B59" s="26"/>
      <c r="C59" s="236">
        <v>36</v>
      </c>
      <c r="D59" s="27"/>
      <c r="E59" s="265">
        <v>5</v>
      </c>
      <c r="F59" s="265" t="s">
        <v>22</v>
      </c>
      <c r="G59" s="27"/>
      <c r="H59" s="10"/>
      <c r="I59" s="10"/>
      <c r="J59"/>
      <c r="K59" s="27"/>
      <c r="L59" s="288"/>
      <c r="M59" s="283"/>
      <c r="N59" s="28"/>
    </row>
    <row r="60" spans="2:14" s="29" customFormat="1" ht="15">
      <c r="B60" s="26"/>
      <c r="C60" s="236"/>
      <c r="D60" s="27"/>
      <c r="E60" s="265"/>
      <c r="F60" s="265"/>
      <c r="G60" s="27"/>
      <c r="H60" s="10"/>
      <c r="I60" s="10"/>
      <c r="J60"/>
      <c r="K60" s="27"/>
      <c r="L60" s="288"/>
      <c r="M60" s="283"/>
      <c r="N60" s="28"/>
    </row>
    <row r="61" spans="2:14" ht="15">
      <c r="B61" s="26"/>
      <c r="C61" s="236">
        <v>37</v>
      </c>
      <c r="D61" s="27"/>
      <c r="E61" s="265">
        <v>6</v>
      </c>
      <c r="F61" s="265" t="s">
        <v>23</v>
      </c>
      <c r="G61" s="10"/>
      <c r="H61" s="10"/>
      <c r="I61" s="10"/>
      <c r="K61" s="27"/>
      <c r="L61" s="288"/>
      <c r="M61" s="283"/>
      <c r="N61" s="28"/>
    </row>
    <row r="63" spans="2:14" ht="15">
      <c r="B63" s="26"/>
      <c r="C63" s="236"/>
      <c r="D63" s="27"/>
      <c r="E63" s="265"/>
      <c r="F63" s="265"/>
      <c r="G63" s="10"/>
      <c r="H63" s="10"/>
      <c r="I63" s="10"/>
      <c r="K63" s="27"/>
      <c r="L63" s="288"/>
      <c r="M63" s="283"/>
      <c r="N63" s="28"/>
    </row>
    <row r="64" spans="2:14" ht="12.75">
      <c r="B64" s="26"/>
      <c r="C64" s="263"/>
      <c r="D64" s="231"/>
      <c r="E64" s="270" t="s">
        <v>3</v>
      </c>
      <c r="F64" s="240" t="s">
        <v>312</v>
      </c>
      <c r="G64" s="240"/>
      <c r="H64" s="271"/>
      <c r="I64" s="271"/>
      <c r="J64" s="27"/>
      <c r="K64" s="263"/>
      <c r="L64" s="288"/>
      <c r="M64" s="283"/>
      <c r="N64" s="28"/>
    </row>
    <row r="65" spans="2:14" ht="12.75">
      <c r="B65" s="26"/>
      <c r="C65" s="263"/>
      <c r="D65" s="231"/>
      <c r="E65" s="270"/>
      <c r="F65" s="240"/>
      <c r="G65" s="240"/>
      <c r="H65" s="271"/>
      <c r="I65" s="271"/>
      <c r="J65" s="27"/>
      <c r="K65" s="263"/>
      <c r="L65" s="288"/>
      <c r="M65" s="283"/>
      <c r="N65" s="28"/>
    </row>
    <row r="66" spans="2:14" ht="12.75">
      <c r="B66" s="26"/>
      <c r="C66" s="263">
        <v>40</v>
      </c>
      <c r="D66" s="231"/>
      <c r="E66" s="239">
        <v>1</v>
      </c>
      <c r="F66" s="267" t="s">
        <v>25</v>
      </c>
      <c r="G66" s="170"/>
      <c r="H66" s="272"/>
      <c r="I66" s="272"/>
      <c r="J66" s="5"/>
      <c r="K66" s="27"/>
      <c r="L66" s="288"/>
      <c r="M66" s="283"/>
      <c r="N66" s="28"/>
    </row>
    <row r="67" spans="2:14" ht="12.75">
      <c r="B67" s="26"/>
      <c r="C67" s="263"/>
      <c r="D67" s="231"/>
      <c r="E67" s="239"/>
      <c r="F67" s="267"/>
      <c r="G67" s="170"/>
      <c r="H67" s="272"/>
      <c r="I67" s="272"/>
      <c r="J67" s="5"/>
      <c r="K67" s="27"/>
      <c r="L67" s="288"/>
      <c r="M67" s="283"/>
      <c r="N67" s="28"/>
    </row>
    <row r="68" spans="2:14" ht="12.75">
      <c r="B68" s="26"/>
      <c r="C68" s="263">
        <v>41</v>
      </c>
      <c r="D68" s="231"/>
      <c r="E68" s="239">
        <v>2</v>
      </c>
      <c r="F68" s="267" t="s">
        <v>26</v>
      </c>
      <c r="G68" s="170"/>
      <c r="H68" s="231"/>
      <c r="I68" s="231"/>
      <c r="J68" s="5"/>
      <c r="K68" s="27"/>
      <c r="L68" s="279"/>
      <c r="M68" s="279"/>
      <c r="N68" s="28"/>
    </row>
    <row r="69" spans="2:14" ht="12.75">
      <c r="B69" s="26"/>
      <c r="C69" s="263"/>
      <c r="D69" s="231"/>
      <c r="E69" s="239"/>
      <c r="F69" s="267"/>
      <c r="G69" s="170"/>
      <c r="H69" s="231"/>
      <c r="I69" s="231"/>
      <c r="J69" s="5"/>
      <c r="K69" s="27"/>
      <c r="L69" s="279"/>
      <c r="M69" s="279"/>
      <c r="N69" s="28"/>
    </row>
    <row r="70" spans="2:14" ht="12.75">
      <c r="B70" s="26"/>
      <c r="C70" s="263"/>
      <c r="D70" s="231"/>
      <c r="E70" s="259"/>
      <c r="F70" s="260"/>
      <c r="G70" s="231"/>
      <c r="H70" s="231"/>
      <c r="I70" s="231"/>
      <c r="J70" s="5"/>
      <c r="K70" s="27"/>
      <c r="L70" s="279"/>
      <c r="M70" s="279"/>
      <c r="N70" s="28"/>
    </row>
    <row r="71" spans="2:14" ht="12.75">
      <c r="B71" s="26"/>
      <c r="C71" s="263">
        <v>43</v>
      </c>
      <c r="D71" s="231"/>
      <c r="E71" s="259" t="s">
        <v>110</v>
      </c>
      <c r="F71" s="260" t="s">
        <v>213</v>
      </c>
      <c r="G71" s="231"/>
      <c r="H71" s="231"/>
      <c r="I71" s="357"/>
      <c r="J71" s="27"/>
      <c r="K71" s="27"/>
      <c r="L71" s="279"/>
      <c r="M71" s="279"/>
      <c r="N71" s="28"/>
    </row>
    <row r="72" spans="2:14" ht="12.75">
      <c r="B72" s="26"/>
      <c r="C72" s="263"/>
      <c r="D72" s="231"/>
      <c r="E72" s="259"/>
      <c r="F72" s="260"/>
      <c r="G72" s="231"/>
      <c r="H72" s="231"/>
      <c r="I72" s="231"/>
      <c r="J72" s="27"/>
      <c r="K72" s="27"/>
      <c r="L72" s="279"/>
      <c r="M72" s="279"/>
      <c r="N72" s="28"/>
    </row>
    <row r="73" spans="2:14" ht="12.75">
      <c r="B73" s="26"/>
      <c r="C73" s="263"/>
      <c r="D73" s="231"/>
      <c r="E73" s="259"/>
      <c r="F73" s="260"/>
      <c r="G73" s="231"/>
      <c r="H73" s="231"/>
      <c r="I73" s="231"/>
      <c r="J73" s="27"/>
      <c r="K73" s="27"/>
      <c r="L73" s="279"/>
      <c r="M73" s="279"/>
      <c r="N73" s="28"/>
    </row>
    <row r="74" spans="2:14" ht="12.75">
      <c r="B74" s="26"/>
      <c r="C74" s="263">
        <v>44</v>
      </c>
      <c r="D74" s="231"/>
      <c r="E74" s="239">
        <v>3</v>
      </c>
      <c r="F74" s="267" t="s">
        <v>27</v>
      </c>
      <c r="G74" s="170"/>
      <c r="H74" s="231"/>
      <c r="I74" s="231"/>
      <c r="J74" s="5"/>
      <c r="K74" s="27"/>
      <c r="L74" s="279"/>
      <c r="M74" s="279"/>
      <c r="N74" s="28"/>
    </row>
    <row r="75" spans="2:14" ht="12.75">
      <c r="B75" s="4"/>
      <c r="C75" s="263"/>
      <c r="D75" s="231"/>
      <c r="E75" s="239"/>
      <c r="F75" s="267"/>
      <c r="G75" s="170"/>
      <c r="H75" s="231"/>
      <c r="I75" s="231"/>
      <c r="J75" s="5"/>
      <c r="K75" s="27"/>
      <c r="L75" s="279"/>
      <c r="M75" s="279"/>
      <c r="N75" s="6"/>
    </row>
    <row r="76" spans="2:14" ht="12.75">
      <c r="B76" s="4"/>
      <c r="C76" s="263"/>
      <c r="D76" s="231"/>
      <c r="E76" s="239"/>
      <c r="F76" s="267"/>
      <c r="G76" s="170"/>
      <c r="H76" s="231"/>
      <c r="I76" s="231"/>
      <c r="J76" s="5"/>
      <c r="K76" s="27"/>
      <c r="L76" s="279"/>
      <c r="M76" s="279"/>
      <c r="N76" s="6"/>
    </row>
    <row r="77" spans="2:14" ht="12.75">
      <c r="B77" s="4"/>
      <c r="C77" s="307"/>
      <c r="D77" s="53"/>
      <c r="E77" s="303"/>
      <c r="F77" s="310"/>
      <c r="G77" s="311"/>
      <c r="H77" s="53"/>
      <c r="I77" s="53"/>
      <c r="J77" s="2"/>
      <c r="K77" s="306"/>
      <c r="L77" s="278"/>
      <c r="M77" s="278"/>
      <c r="N77" s="6"/>
    </row>
    <row r="78" spans="2:14" ht="12.75">
      <c r="B78" s="4"/>
      <c r="C78" s="309"/>
      <c r="D78" s="312"/>
      <c r="E78" s="304"/>
      <c r="F78" s="313"/>
      <c r="G78" s="314"/>
      <c r="H78" s="312"/>
      <c r="I78" s="312"/>
      <c r="J78" s="8"/>
      <c r="K78" s="308"/>
      <c r="L78" s="315"/>
      <c r="M78" s="315"/>
      <c r="N78" s="6"/>
    </row>
    <row r="79" spans="2:14" ht="12.75">
      <c r="B79" s="4"/>
      <c r="C79" s="263"/>
      <c r="D79" s="231"/>
      <c r="E79" s="239"/>
      <c r="F79" s="267"/>
      <c r="G79" s="170"/>
      <c r="H79" s="231"/>
      <c r="I79" s="231"/>
      <c r="J79" s="5"/>
      <c r="K79" s="27"/>
      <c r="L79" s="279"/>
      <c r="M79" s="279"/>
      <c r="N79" s="6"/>
    </row>
    <row r="80" spans="2:14" ht="24" customHeight="1">
      <c r="B80" s="4"/>
      <c r="C80" s="263">
        <v>45</v>
      </c>
      <c r="D80" s="231"/>
      <c r="E80" s="259" t="s">
        <v>110</v>
      </c>
      <c r="F80" s="260" t="s">
        <v>313</v>
      </c>
      <c r="G80" s="231"/>
      <c r="H80" s="231"/>
      <c r="I80" s="231"/>
      <c r="J80" s="5"/>
      <c r="K80" s="27"/>
      <c r="L80" s="279">
        <f>Pasivet!G14</f>
        <v>6156463</v>
      </c>
      <c r="M80" s="279"/>
      <c r="N80" s="6"/>
    </row>
    <row r="81" spans="2:14" ht="12.75">
      <c r="B81" s="4"/>
      <c r="C81" s="263"/>
      <c r="D81" s="231"/>
      <c r="E81" s="259"/>
      <c r="F81" s="238"/>
      <c r="G81" s="238"/>
      <c r="H81" s="5"/>
      <c r="I81" s="236"/>
      <c r="J81" s="5"/>
      <c r="K81" s="236"/>
      <c r="M81" s="279"/>
      <c r="N81" s="6"/>
    </row>
    <row r="82" spans="2:14" ht="12.75">
      <c r="B82" s="2"/>
      <c r="C82" s="263"/>
      <c r="D82" s="231"/>
      <c r="E82" s="259"/>
      <c r="F82" s="262"/>
      <c r="G82" s="5"/>
      <c r="H82" s="5"/>
      <c r="I82" s="236"/>
      <c r="J82" s="5"/>
      <c r="K82" s="236"/>
      <c r="L82" s="279"/>
      <c r="M82" s="279"/>
      <c r="N82" s="2"/>
    </row>
    <row r="83" spans="2:14" ht="12.75">
      <c r="B83" s="8"/>
      <c r="C83" s="263">
        <v>46</v>
      </c>
      <c r="D83" s="231"/>
      <c r="E83" s="259" t="s">
        <v>110</v>
      </c>
      <c r="F83" s="260" t="s">
        <v>314</v>
      </c>
      <c r="G83" s="231"/>
      <c r="H83" s="231"/>
      <c r="I83" s="231"/>
      <c r="J83" s="5"/>
      <c r="K83" s="27"/>
      <c r="L83" s="279"/>
      <c r="M83" s="279"/>
      <c r="N83" s="8"/>
    </row>
    <row r="84" spans="2:14" ht="12.75">
      <c r="B84" s="4"/>
      <c r="C84" s="263"/>
      <c r="D84" s="231"/>
      <c r="E84" s="259"/>
      <c r="G84" s="372" t="s">
        <v>398</v>
      </c>
      <c r="H84" s="231"/>
      <c r="I84" s="231"/>
      <c r="J84" s="5"/>
      <c r="K84" s="27"/>
      <c r="L84" s="279">
        <f>Pasivet!G15</f>
        <v>99181</v>
      </c>
      <c r="M84" s="279"/>
      <c r="N84" s="6"/>
    </row>
    <row r="85" spans="2:14" ht="12.75">
      <c r="B85" s="4"/>
      <c r="C85" s="263"/>
      <c r="D85" s="231"/>
      <c r="E85" s="259"/>
      <c r="F85" s="260"/>
      <c r="G85" s="231"/>
      <c r="H85" s="231"/>
      <c r="I85" s="231"/>
      <c r="J85" s="5"/>
      <c r="K85" s="27"/>
      <c r="L85" s="279"/>
      <c r="M85" s="279"/>
      <c r="N85" s="6"/>
    </row>
    <row r="86" spans="2:14" ht="12.75">
      <c r="B86" s="4"/>
      <c r="C86" s="263">
        <v>47</v>
      </c>
      <c r="D86" s="231"/>
      <c r="E86" s="259" t="s">
        <v>110</v>
      </c>
      <c r="F86" s="260" t="s">
        <v>119</v>
      </c>
      <c r="G86" s="231"/>
      <c r="H86" s="231"/>
      <c r="I86" s="231"/>
      <c r="J86" s="5"/>
      <c r="K86" s="27"/>
      <c r="L86" s="279"/>
      <c r="M86" s="279"/>
      <c r="N86" s="6"/>
    </row>
    <row r="87" spans="2:14" ht="12.75">
      <c r="B87" s="4"/>
      <c r="C87" s="263"/>
      <c r="D87" s="231"/>
      <c r="E87" s="259"/>
      <c r="G87" s="372" t="s">
        <v>399</v>
      </c>
      <c r="H87" s="231"/>
      <c r="I87" s="231"/>
      <c r="J87" s="5"/>
      <c r="K87" s="27"/>
      <c r="L87" s="279">
        <f>Pasivet!G16</f>
        <v>369076</v>
      </c>
      <c r="M87" s="279"/>
      <c r="N87" s="6"/>
    </row>
    <row r="88" spans="2:14" ht="12.75">
      <c r="B88" s="4"/>
      <c r="C88" s="263"/>
      <c r="D88" s="231"/>
      <c r="E88" s="259"/>
      <c r="F88" s="260"/>
      <c r="G88" s="231"/>
      <c r="H88" s="231"/>
      <c r="I88" s="231"/>
      <c r="J88" s="5"/>
      <c r="K88" s="27"/>
      <c r="L88" s="279"/>
      <c r="M88" s="279"/>
      <c r="N88" s="6"/>
    </row>
    <row r="89" spans="2:14" ht="12.75">
      <c r="B89" s="4"/>
      <c r="C89" s="263">
        <v>48</v>
      </c>
      <c r="D89" s="231"/>
      <c r="E89" s="259" t="s">
        <v>110</v>
      </c>
      <c r="F89" s="260" t="s">
        <v>120</v>
      </c>
      <c r="G89" s="231"/>
      <c r="H89" s="231"/>
      <c r="I89" s="231"/>
      <c r="J89" s="5"/>
      <c r="K89" s="27"/>
      <c r="L89" s="279"/>
      <c r="M89" s="279"/>
      <c r="N89" s="6"/>
    </row>
    <row r="90" spans="2:14" ht="12.75">
      <c r="B90" s="4"/>
      <c r="C90" s="263"/>
      <c r="D90" s="231"/>
      <c r="E90" s="259"/>
      <c r="G90" s="372" t="s">
        <v>399</v>
      </c>
      <c r="H90" s="231"/>
      <c r="I90" s="231"/>
      <c r="J90" s="5"/>
      <c r="K90" s="27"/>
      <c r="L90" s="279">
        <f>Pasivet!G17</f>
        <v>135234</v>
      </c>
      <c r="M90" s="279"/>
      <c r="N90" s="6"/>
    </row>
    <row r="91" spans="2:14" ht="12.75">
      <c r="B91" s="4"/>
      <c r="C91" s="263"/>
      <c r="D91" s="231"/>
      <c r="E91" s="259"/>
      <c r="G91" s="260"/>
      <c r="H91" s="231"/>
      <c r="I91" s="231"/>
      <c r="J91" s="5"/>
      <c r="K91" s="27"/>
      <c r="L91" s="279"/>
      <c r="M91" s="279"/>
      <c r="N91" s="6"/>
    </row>
    <row r="92" spans="2:14" ht="12.75">
      <c r="B92" s="4"/>
      <c r="C92" s="263"/>
      <c r="D92" s="231"/>
      <c r="E92" s="259"/>
      <c r="F92" s="29" t="s">
        <v>351</v>
      </c>
      <c r="G92" s="260"/>
      <c r="H92" s="231"/>
      <c r="I92" s="231"/>
      <c r="J92" s="5"/>
      <c r="K92" s="27"/>
      <c r="L92" s="279">
        <f>Pasivet!G18</f>
        <v>269712</v>
      </c>
      <c r="M92" s="279"/>
      <c r="N92" s="6"/>
    </row>
    <row r="93" spans="2:14" ht="12.75">
      <c r="B93" s="4"/>
      <c r="C93" s="263"/>
      <c r="D93" s="231"/>
      <c r="E93" s="259"/>
      <c r="F93" s="372" t="s">
        <v>400</v>
      </c>
      <c r="G93" s="231"/>
      <c r="H93" s="231"/>
      <c r="I93" s="231"/>
      <c r="J93" s="5"/>
      <c r="K93" s="27"/>
      <c r="L93" s="279">
        <f>Pasivet!G20</f>
        <v>44932</v>
      </c>
      <c r="M93" s="279"/>
      <c r="N93" s="6"/>
    </row>
    <row r="94" spans="2:14" s="11" customFormat="1" ht="22.5" customHeight="1">
      <c r="B94" s="250"/>
      <c r="C94" s="263"/>
      <c r="D94" s="231"/>
      <c r="E94" s="259"/>
      <c r="F94" s="260"/>
      <c r="G94" s="231"/>
      <c r="H94" s="231"/>
      <c r="I94" s="231"/>
      <c r="J94" s="5"/>
      <c r="K94" s="27"/>
      <c r="L94" s="279"/>
      <c r="M94" s="279"/>
      <c r="N94" s="252"/>
    </row>
    <row r="95" spans="2:14" ht="12.75">
      <c r="B95" s="4"/>
      <c r="C95" s="263">
        <v>52</v>
      </c>
      <c r="D95" s="231"/>
      <c r="E95" s="259" t="s">
        <v>110</v>
      </c>
      <c r="F95" s="372" t="s">
        <v>401</v>
      </c>
      <c r="G95" s="231"/>
      <c r="H95" s="231"/>
      <c r="I95" s="231"/>
      <c r="J95" s="5"/>
      <c r="K95" s="27"/>
      <c r="L95" s="279">
        <f>Pasivet!G23</f>
        <v>2549344</v>
      </c>
      <c r="M95" s="279"/>
      <c r="N95" s="6"/>
    </row>
    <row r="96" spans="2:14" ht="12.75">
      <c r="B96" s="4"/>
      <c r="C96" s="263"/>
      <c r="D96" s="231"/>
      <c r="E96" s="259"/>
      <c r="F96" s="260"/>
      <c r="G96" s="260"/>
      <c r="H96" s="231"/>
      <c r="I96" s="231"/>
      <c r="J96" s="5"/>
      <c r="K96" s="27"/>
      <c r="L96" s="279"/>
      <c r="M96" s="279"/>
      <c r="N96" s="6"/>
    </row>
    <row r="97" spans="2:14" ht="12.75">
      <c r="B97" s="4"/>
      <c r="C97" s="263"/>
      <c r="D97" s="231"/>
      <c r="E97" s="259"/>
      <c r="F97" s="260"/>
      <c r="G97" s="231"/>
      <c r="H97" s="231"/>
      <c r="I97" s="231"/>
      <c r="J97" s="5"/>
      <c r="K97" s="27"/>
      <c r="L97" s="279"/>
      <c r="M97" s="279"/>
      <c r="N97" s="6"/>
    </row>
    <row r="98" spans="2:14" ht="12.75">
      <c r="B98" s="4"/>
      <c r="C98" s="263">
        <v>55</v>
      </c>
      <c r="D98" s="231"/>
      <c r="E98" s="239">
        <v>4</v>
      </c>
      <c r="F98" s="267" t="s">
        <v>28</v>
      </c>
      <c r="G98" s="170"/>
      <c r="H98" s="231"/>
      <c r="I98" s="231"/>
      <c r="J98" s="5"/>
      <c r="K98" s="27"/>
      <c r="L98" s="279"/>
      <c r="M98" s="279"/>
      <c r="N98" s="6"/>
    </row>
    <row r="99" spans="2:14" ht="12.75">
      <c r="B99" s="4"/>
      <c r="C99" s="263"/>
      <c r="D99" s="231"/>
      <c r="E99" s="239"/>
      <c r="F99" s="267"/>
      <c r="G99" s="170"/>
      <c r="H99" s="231"/>
      <c r="I99" s="231"/>
      <c r="J99" s="5"/>
      <c r="K99" s="27"/>
      <c r="L99" s="279"/>
      <c r="M99" s="279"/>
      <c r="N99" s="6"/>
    </row>
    <row r="100" spans="2:14" ht="12.75">
      <c r="B100" s="4"/>
      <c r="C100" s="263">
        <v>56</v>
      </c>
      <c r="D100" s="231"/>
      <c r="E100" s="239">
        <v>5</v>
      </c>
      <c r="F100" s="267" t="s">
        <v>214</v>
      </c>
      <c r="G100" s="170"/>
      <c r="H100" s="231"/>
      <c r="I100" s="231"/>
      <c r="J100" s="5"/>
      <c r="K100" s="27"/>
      <c r="L100" s="279"/>
      <c r="M100" s="279"/>
      <c r="N100" s="6"/>
    </row>
    <row r="101" spans="2:14" ht="12.75">
      <c r="B101" s="4"/>
      <c r="C101" s="263"/>
      <c r="D101" s="231"/>
      <c r="E101" s="239"/>
      <c r="F101" s="267"/>
      <c r="G101" s="170"/>
      <c r="H101" s="231"/>
      <c r="I101" s="231"/>
      <c r="J101" s="5"/>
      <c r="K101" s="27"/>
      <c r="L101" s="279"/>
      <c r="M101" s="279"/>
      <c r="N101" s="6"/>
    </row>
    <row r="102" spans="2:14" ht="12.75">
      <c r="B102" s="4"/>
      <c r="C102" s="263"/>
      <c r="D102" s="231"/>
      <c r="E102" s="272" t="s">
        <v>4</v>
      </c>
      <c r="F102" s="240" t="s">
        <v>315</v>
      </c>
      <c r="G102" s="240"/>
      <c r="H102" s="231"/>
      <c r="I102" s="231"/>
      <c r="J102" s="5"/>
      <c r="K102" s="27"/>
      <c r="L102" s="279"/>
      <c r="M102" s="279"/>
      <c r="N102" s="6"/>
    </row>
    <row r="103" spans="2:14" ht="12.75">
      <c r="B103" s="4"/>
      <c r="C103" s="263"/>
      <c r="D103" s="231"/>
      <c r="E103" s="272"/>
      <c r="F103" s="240"/>
      <c r="G103" s="240"/>
      <c r="H103" s="231"/>
      <c r="I103" s="231"/>
      <c r="J103" s="5"/>
      <c r="K103" s="27"/>
      <c r="L103" s="279"/>
      <c r="M103" s="279"/>
      <c r="N103" s="6"/>
    </row>
    <row r="104" spans="2:14" ht="12.75">
      <c r="B104" s="4"/>
      <c r="C104" s="263">
        <v>58</v>
      </c>
      <c r="D104" s="231"/>
      <c r="E104" s="239">
        <v>1</v>
      </c>
      <c r="F104" s="267" t="s">
        <v>34</v>
      </c>
      <c r="G104" s="240"/>
      <c r="H104" s="231"/>
      <c r="I104" s="231"/>
      <c r="J104" s="5"/>
      <c r="K104" s="27"/>
      <c r="L104" s="279"/>
      <c r="M104" s="279"/>
      <c r="N104" s="6"/>
    </row>
    <row r="105" spans="2:14" ht="12.75">
      <c r="B105" s="4"/>
      <c r="C105" s="263"/>
      <c r="D105" s="231"/>
      <c r="E105" s="239"/>
      <c r="F105" s="267"/>
      <c r="G105" s="240"/>
      <c r="H105" s="231"/>
      <c r="I105" s="231"/>
      <c r="J105" s="5"/>
      <c r="K105" s="27"/>
      <c r="L105" s="279"/>
      <c r="M105" s="279"/>
      <c r="N105" s="6"/>
    </row>
    <row r="106" spans="2:14" ht="12.75">
      <c r="B106" s="4"/>
      <c r="C106" s="263"/>
      <c r="D106" s="231"/>
      <c r="E106" s="259"/>
      <c r="F106" s="260"/>
      <c r="G106" s="231"/>
      <c r="H106" s="231"/>
      <c r="I106" s="231"/>
      <c r="J106" s="5"/>
      <c r="K106" s="27"/>
      <c r="L106" s="279"/>
      <c r="M106" s="279"/>
      <c r="N106" s="6"/>
    </row>
    <row r="107" spans="2:14" ht="12.75">
      <c r="B107" s="4"/>
      <c r="C107" s="263">
        <v>61</v>
      </c>
      <c r="D107" s="231"/>
      <c r="E107" s="239">
        <v>2</v>
      </c>
      <c r="F107" s="267" t="s">
        <v>36</v>
      </c>
      <c r="G107" s="170"/>
      <c r="H107" s="231"/>
      <c r="I107" s="231"/>
      <c r="J107" s="5"/>
      <c r="K107" s="27"/>
      <c r="L107" s="279"/>
      <c r="M107" s="279"/>
      <c r="N107" s="6"/>
    </row>
    <row r="108" spans="2:14" ht="12.75">
      <c r="B108" s="4"/>
      <c r="C108" s="263"/>
      <c r="D108" s="231"/>
      <c r="E108" s="239"/>
      <c r="F108" s="368" t="s">
        <v>371</v>
      </c>
      <c r="G108" s="366"/>
      <c r="H108" s="367"/>
      <c r="I108" s="231"/>
      <c r="J108" s="5"/>
      <c r="K108" s="27"/>
      <c r="L108" s="279">
        <f>Pasivet!G29</f>
        <v>0</v>
      </c>
      <c r="M108" s="279"/>
      <c r="N108" s="6"/>
    </row>
    <row r="109" spans="2:14" ht="12.75">
      <c r="B109" s="4"/>
      <c r="C109" s="263"/>
      <c r="D109" s="231"/>
      <c r="E109" s="239"/>
      <c r="F109" s="368" t="s">
        <v>372</v>
      </c>
      <c r="G109" s="366"/>
      <c r="H109" s="367"/>
      <c r="I109" s="231"/>
      <c r="J109" s="5"/>
      <c r="K109" s="27"/>
      <c r="L109" s="279">
        <f>Pasivet!G28</f>
        <v>4439137</v>
      </c>
      <c r="M109" s="279"/>
      <c r="N109" s="6"/>
    </row>
    <row r="110" spans="2:14" ht="12.75">
      <c r="B110" s="4"/>
      <c r="C110" s="263"/>
      <c r="D110" s="231"/>
      <c r="E110" s="239"/>
      <c r="F110" s="368" t="s">
        <v>373</v>
      </c>
      <c r="G110" s="366"/>
      <c r="H110" s="367"/>
      <c r="I110" s="231"/>
      <c r="J110" s="5"/>
      <c r="K110" s="27"/>
      <c r="L110" s="279">
        <f>Pasivet!G30</f>
        <v>10473700</v>
      </c>
      <c r="M110" s="279"/>
      <c r="N110" s="6"/>
    </row>
    <row r="111" spans="2:14" ht="12.75">
      <c r="B111" s="4"/>
      <c r="C111" s="263">
        <v>62</v>
      </c>
      <c r="D111" s="231"/>
      <c r="E111" s="239">
        <v>3</v>
      </c>
      <c r="F111" s="267" t="s">
        <v>28</v>
      </c>
      <c r="G111" s="170"/>
      <c r="H111" s="231"/>
      <c r="I111" s="231"/>
      <c r="J111" s="5"/>
      <c r="K111" s="27"/>
      <c r="L111" s="279"/>
      <c r="M111" s="279"/>
      <c r="N111" s="6"/>
    </row>
    <row r="112" spans="2:14" ht="12.75">
      <c r="B112" s="4"/>
      <c r="C112" s="263"/>
      <c r="D112" s="231"/>
      <c r="E112" s="239"/>
      <c r="F112" s="267"/>
      <c r="G112" s="170"/>
      <c r="H112" s="231"/>
      <c r="I112" s="231"/>
      <c r="J112" s="5"/>
      <c r="K112" s="27"/>
      <c r="L112" s="279"/>
      <c r="M112" s="279"/>
      <c r="N112" s="6"/>
    </row>
    <row r="113" spans="2:14" ht="12.75">
      <c r="B113" s="4"/>
      <c r="C113" s="263">
        <v>63</v>
      </c>
      <c r="D113" s="231"/>
      <c r="E113" s="239">
        <v>4</v>
      </c>
      <c r="F113" s="267" t="s">
        <v>37</v>
      </c>
      <c r="G113" s="170"/>
      <c r="H113" s="231"/>
      <c r="I113" s="231"/>
      <c r="J113" s="5"/>
      <c r="K113" s="27"/>
      <c r="L113" s="279"/>
      <c r="M113" s="279"/>
      <c r="N113" s="6"/>
    </row>
    <row r="114" spans="2:14" ht="12.75">
      <c r="B114" s="4"/>
      <c r="C114" s="263"/>
      <c r="D114" s="231"/>
      <c r="E114" s="239"/>
      <c r="F114" s="267"/>
      <c r="G114" s="170"/>
      <c r="H114" s="231"/>
      <c r="I114" s="231"/>
      <c r="J114" s="5"/>
      <c r="K114" s="27"/>
      <c r="L114" s="279"/>
      <c r="M114" s="279"/>
      <c r="N114" s="6"/>
    </row>
    <row r="115" spans="2:14" ht="12.75">
      <c r="B115" s="4"/>
      <c r="C115" s="263"/>
      <c r="D115" s="231"/>
      <c r="E115" s="272" t="s">
        <v>38</v>
      </c>
      <c r="F115" s="240" t="s">
        <v>316</v>
      </c>
      <c r="G115" s="240"/>
      <c r="H115" s="231"/>
      <c r="I115" s="231"/>
      <c r="J115" s="5"/>
      <c r="K115" s="27"/>
      <c r="L115" s="279"/>
      <c r="M115" s="279"/>
      <c r="N115" s="6"/>
    </row>
    <row r="116" spans="2:14" ht="12.75">
      <c r="B116" s="4"/>
      <c r="C116" s="263"/>
      <c r="D116" s="231"/>
      <c r="E116" s="272"/>
      <c r="F116" s="240"/>
      <c r="G116" s="240"/>
      <c r="H116" s="231"/>
      <c r="I116" s="231"/>
      <c r="J116" s="5"/>
      <c r="K116" s="27"/>
      <c r="L116" s="279"/>
      <c r="M116" s="279"/>
      <c r="N116" s="6"/>
    </row>
    <row r="117" spans="2:14" ht="12.75">
      <c r="B117" s="4"/>
      <c r="C117" s="263">
        <v>66</v>
      </c>
      <c r="D117" s="231"/>
      <c r="E117" s="239">
        <v>1</v>
      </c>
      <c r="F117" s="267" t="s">
        <v>40</v>
      </c>
      <c r="G117" s="170"/>
      <c r="H117" s="231"/>
      <c r="I117" s="231"/>
      <c r="J117" s="5"/>
      <c r="K117" s="27"/>
      <c r="L117" s="279"/>
      <c r="M117" s="279"/>
      <c r="N117" s="6"/>
    </row>
    <row r="118" spans="2:14" ht="12.75">
      <c r="B118" s="4"/>
      <c r="C118" s="263"/>
      <c r="D118" s="231"/>
      <c r="E118" s="239"/>
      <c r="F118" s="267"/>
      <c r="G118" s="170"/>
      <c r="H118" s="231"/>
      <c r="I118" s="231"/>
      <c r="J118" s="5"/>
      <c r="K118" s="27"/>
      <c r="L118" s="279"/>
      <c r="M118" s="279"/>
      <c r="N118" s="6"/>
    </row>
    <row r="119" spans="2:14" ht="12.75">
      <c r="B119" s="4"/>
      <c r="C119" s="263">
        <v>67</v>
      </c>
      <c r="D119" s="231"/>
      <c r="E119" s="239">
        <v>2</v>
      </c>
      <c r="F119" s="267" t="s">
        <v>41</v>
      </c>
      <c r="G119" s="170"/>
      <c r="H119" s="231"/>
      <c r="I119" s="231"/>
      <c r="J119" s="5"/>
      <c r="K119" s="27"/>
      <c r="L119" s="279"/>
      <c r="M119" s="279"/>
      <c r="N119" s="6"/>
    </row>
    <row r="120" spans="2:14" ht="12.75">
      <c r="B120" s="4"/>
      <c r="C120" s="263"/>
      <c r="D120" s="231"/>
      <c r="E120" s="239"/>
      <c r="F120" s="267"/>
      <c r="G120" s="170"/>
      <c r="H120" s="231"/>
      <c r="I120" s="231"/>
      <c r="J120" s="5"/>
      <c r="K120" s="27"/>
      <c r="L120" s="279"/>
      <c r="M120" s="279"/>
      <c r="N120" s="6"/>
    </row>
    <row r="121" spans="2:14" ht="12.75">
      <c r="B121" s="4"/>
      <c r="C121" s="263">
        <v>68</v>
      </c>
      <c r="D121" s="231"/>
      <c r="E121" s="239">
        <v>3</v>
      </c>
      <c r="F121" s="267" t="s">
        <v>42</v>
      </c>
      <c r="G121" s="170"/>
      <c r="H121" s="231"/>
      <c r="I121" s="231"/>
      <c r="J121" s="5"/>
      <c r="K121" s="27"/>
      <c r="L121" s="279">
        <f>Pasivet!G37</f>
        <v>4525000</v>
      </c>
      <c r="M121" s="279"/>
      <c r="N121" s="6"/>
    </row>
    <row r="122" spans="2:14" ht="12.75">
      <c r="B122" s="4"/>
      <c r="C122" s="263"/>
      <c r="D122" s="231"/>
      <c r="E122" s="239"/>
      <c r="F122" s="267"/>
      <c r="G122" s="170"/>
      <c r="H122" s="231"/>
      <c r="I122" s="231"/>
      <c r="J122" s="5"/>
      <c r="K122" s="27"/>
      <c r="L122" s="279"/>
      <c r="M122" s="279"/>
      <c r="N122" s="6"/>
    </row>
    <row r="123" spans="2:14" ht="12.75">
      <c r="B123" s="4"/>
      <c r="C123" s="263">
        <v>69</v>
      </c>
      <c r="D123" s="231"/>
      <c r="E123" s="239">
        <v>4</v>
      </c>
      <c r="F123" s="267" t="s">
        <v>43</v>
      </c>
      <c r="G123" s="170"/>
      <c r="H123" s="231"/>
      <c r="I123" s="231"/>
      <c r="J123" s="5"/>
      <c r="K123" s="27"/>
      <c r="L123" s="279"/>
      <c r="M123" s="279"/>
      <c r="N123" s="6"/>
    </row>
    <row r="124" spans="2:14" ht="12.75">
      <c r="B124" s="4"/>
      <c r="C124" s="263"/>
      <c r="D124" s="231"/>
      <c r="E124" s="239"/>
      <c r="F124" s="267"/>
      <c r="G124" s="170"/>
      <c r="H124" s="231"/>
      <c r="I124" s="231"/>
      <c r="J124" s="5"/>
      <c r="K124" s="27"/>
      <c r="L124" s="279"/>
      <c r="M124" s="279"/>
      <c r="N124" s="6"/>
    </row>
    <row r="125" spans="2:14" ht="12.75">
      <c r="B125" s="4"/>
      <c r="C125" s="263">
        <v>70</v>
      </c>
      <c r="D125" s="231"/>
      <c r="E125" s="239">
        <v>5</v>
      </c>
      <c r="F125" s="267" t="s">
        <v>127</v>
      </c>
      <c r="G125" s="170"/>
      <c r="H125" s="231"/>
      <c r="I125" s="231"/>
      <c r="J125" s="5"/>
      <c r="K125" s="27"/>
      <c r="L125" s="279"/>
      <c r="M125" s="279"/>
      <c r="N125" s="6"/>
    </row>
    <row r="126" spans="2:14" ht="12.75">
      <c r="B126" s="4"/>
      <c r="C126" s="263"/>
      <c r="D126" s="231"/>
      <c r="E126" s="239"/>
      <c r="F126" s="267"/>
      <c r="G126" s="170"/>
      <c r="H126" s="231"/>
      <c r="I126" s="231"/>
      <c r="J126" s="5"/>
      <c r="K126" s="27"/>
      <c r="L126" s="279"/>
      <c r="M126" s="279"/>
      <c r="N126" s="6"/>
    </row>
    <row r="127" spans="2:14" ht="12.75">
      <c r="B127" s="4"/>
      <c r="C127" s="263">
        <v>71</v>
      </c>
      <c r="D127" s="231"/>
      <c r="E127" s="239">
        <v>6</v>
      </c>
      <c r="F127" s="267" t="s">
        <v>44</v>
      </c>
      <c r="G127" s="170"/>
      <c r="H127" s="231"/>
      <c r="I127" s="231"/>
      <c r="J127" s="5"/>
      <c r="K127" s="27"/>
      <c r="L127" s="279"/>
      <c r="M127" s="279"/>
      <c r="N127" s="6"/>
    </row>
    <row r="128" spans="2:14" ht="12.75">
      <c r="B128" s="4"/>
      <c r="C128" s="263"/>
      <c r="D128" s="231"/>
      <c r="E128" s="239"/>
      <c r="F128" s="267"/>
      <c r="G128" s="170"/>
      <c r="H128" s="231"/>
      <c r="I128" s="231"/>
      <c r="J128" s="5"/>
      <c r="K128" s="27"/>
      <c r="L128" s="279"/>
      <c r="M128" s="279"/>
      <c r="N128" s="6"/>
    </row>
    <row r="129" spans="2:14" ht="12.75">
      <c r="B129" s="4"/>
      <c r="C129" s="263">
        <v>72</v>
      </c>
      <c r="D129" s="231"/>
      <c r="E129" s="239">
        <v>7</v>
      </c>
      <c r="F129" s="267" t="s">
        <v>45</v>
      </c>
      <c r="G129" s="170"/>
      <c r="H129" s="231"/>
      <c r="I129" s="231"/>
      <c r="J129" s="5"/>
      <c r="K129" s="27"/>
      <c r="L129" s="279">
        <f>Pasivet!G41</f>
        <v>231664</v>
      </c>
      <c r="M129" s="279"/>
      <c r="N129" s="6"/>
    </row>
    <row r="130" spans="2:14" ht="12.75">
      <c r="B130" s="4"/>
      <c r="C130" s="263"/>
      <c r="D130" s="231"/>
      <c r="E130" s="239"/>
      <c r="F130" s="267"/>
      <c r="G130" s="170"/>
      <c r="H130" s="231"/>
      <c r="I130" s="231"/>
      <c r="J130" s="5"/>
      <c r="K130" s="27"/>
      <c r="L130" s="279"/>
      <c r="M130" s="279"/>
      <c r="N130" s="6"/>
    </row>
    <row r="131" spans="2:14" ht="12.75">
      <c r="B131" s="4"/>
      <c r="C131" s="263">
        <v>73</v>
      </c>
      <c r="D131" s="231"/>
      <c r="E131" s="239">
        <v>8</v>
      </c>
      <c r="F131" s="267" t="s">
        <v>46</v>
      </c>
      <c r="G131" s="170"/>
      <c r="H131" s="231"/>
      <c r="I131" s="231"/>
      <c r="J131" s="5"/>
      <c r="K131" s="27"/>
      <c r="L131" s="279"/>
      <c r="M131" s="279"/>
      <c r="N131" s="6"/>
    </row>
    <row r="132" spans="2:14" ht="12.75">
      <c r="B132" s="4"/>
      <c r="C132" s="263"/>
      <c r="D132" s="231"/>
      <c r="E132" s="239"/>
      <c r="F132" s="267"/>
      <c r="G132" s="170"/>
      <c r="H132" s="231"/>
      <c r="I132" s="231"/>
      <c r="J132" s="5"/>
      <c r="K132" s="27"/>
      <c r="L132" s="279"/>
      <c r="M132" s="279"/>
      <c r="N132" s="6"/>
    </row>
    <row r="133" spans="2:14" ht="12.75">
      <c r="B133" s="4"/>
      <c r="C133" s="263">
        <v>74</v>
      </c>
      <c r="D133" s="231"/>
      <c r="E133" s="239">
        <v>9</v>
      </c>
      <c r="F133" s="267" t="s">
        <v>47</v>
      </c>
      <c r="G133" s="170"/>
      <c r="H133" s="231"/>
      <c r="I133" s="231"/>
      <c r="J133" s="5"/>
      <c r="K133" s="27"/>
      <c r="L133" s="356">
        <f>Pasivet!G43</f>
        <v>-10227160</v>
      </c>
      <c r="M133" s="279"/>
      <c r="N133" s="6"/>
    </row>
    <row r="134" spans="2:14" ht="12.75">
      <c r="B134" s="4"/>
      <c r="C134" s="263"/>
      <c r="D134" s="231"/>
      <c r="E134" s="239"/>
      <c r="F134" s="267"/>
      <c r="G134" s="170"/>
      <c r="H134" s="231"/>
      <c r="I134" s="231"/>
      <c r="J134" s="5"/>
      <c r="K134" s="27"/>
      <c r="L134" s="279"/>
      <c r="M134" s="279"/>
      <c r="N134" s="6"/>
    </row>
    <row r="135" spans="2:14" ht="12.75">
      <c r="B135" s="4"/>
      <c r="C135" s="307"/>
      <c r="D135" s="53"/>
      <c r="E135" s="303"/>
      <c r="F135" s="310"/>
      <c r="G135" s="311"/>
      <c r="H135" s="53"/>
      <c r="I135" s="53"/>
      <c r="J135" s="2"/>
      <c r="K135" s="306"/>
      <c r="L135" s="278"/>
      <c r="M135" s="278"/>
      <c r="N135" s="6"/>
    </row>
    <row r="136" spans="2:14" ht="12.75">
      <c r="B136" s="4"/>
      <c r="C136" s="309"/>
      <c r="D136" s="312"/>
      <c r="E136" s="304"/>
      <c r="F136" s="313"/>
      <c r="G136" s="314"/>
      <c r="H136" s="312"/>
      <c r="I136" s="312"/>
      <c r="J136" s="8"/>
      <c r="K136" s="308"/>
      <c r="L136" s="315"/>
      <c r="M136" s="315"/>
      <c r="N136" s="6"/>
    </row>
    <row r="137" spans="2:14" ht="12.75">
      <c r="B137" s="4"/>
      <c r="C137" s="263"/>
      <c r="D137" s="231"/>
      <c r="E137" s="239"/>
      <c r="F137" s="267"/>
      <c r="G137" s="170"/>
      <c r="H137" s="231"/>
      <c r="I137" s="231"/>
      <c r="J137" s="5"/>
      <c r="K137" s="27"/>
      <c r="L137" s="279"/>
      <c r="M137" s="279"/>
      <c r="N137" s="6"/>
    </row>
    <row r="138" spans="2:14" ht="12.75">
      <c r="B138" s="4"/>
      <c r="C138" s="263">
        <v>75</v>
      </c>
      <c r="D138" s="231"/>
      <c r="E138" s="239">
        <v>10</v>
      </c>
      <c r="F138" s="267" t="s">
        <v>48</v>
      </c>
      <c r="G138" s="170"/>
      <c r="H138" s="231"/>
      <c r="I138" s="231"/>
      <c r="J138" s="5"/>
      <c r="K138" s="27"/>
      <c r="L138" s="279"/>
      <c r="M138" s="279"/>
      <c r="N138" s="6"/>
    </row>
    <row r="139" spans="2:14" ht="12.75">
      <c r="B139" s="4"/>
      <c r="C139" s="236"/>
      <c r="D139" s="5"/>
      <c r="E139" s="5"/>
      <c r="F139" s="5"/>
      <c r="G139" s="5"/>
      <c r="H139" s="5"/>
      <c r="I139" s="5"/>
      <c r="J139" s="5"/>
      <c r="K139" s="5"/>
      <c r="L139" s="279"/>
      <c r="M139" s="279"/>
      <c r="N139" s="6"/>
    </row>
    <row r="140" spans="2:14" ht="12.75">
      <c r="B140" s="4"/>
      <c r="C140" s="236"/>
      <c r="D140" s="5"/>
      <c r="E140" s="5"/>
      <c r="F140" s="273" t="s">
        <v>317</v>
      </c>
      <c r="G140" s="276" t="s">
        <v>318</v>
      </c>
      <c r="H140" s="261"/>
      <c r="I140" s="261"/>
      <c r="J140" s="261"/>
      <c r="K140" s="274" t="s">
        <v>107</v>
      </c>
      <c r="L140" s="293">
        <f>Rezultati!F28</f>
        <v>8847142</v>
      </c>
      <c r="M140" s="279"/>
      <c r="N140" s="6"/>
    </row>
    <row r="141" spans="2:14" ht="12.75">
      <c r="B141" s="4"/>
      <c r="C141" s="236"/>
      <c r="D141" s="5"/>
      <c r="E141" s="5"/>
      <c r="F141" s="273" t="s">
        <v>317</v>
      </c>
      <c r="G141" s="294" t="s">
        <v>319</v>
      </c>
      <c r="H141" s="261"/>
      <c r="I141" s="261"/>
      <c r="J141" s="261"/>
      <c r="K141" s="274" t="s">
        <v>107</v>
      </c>
      <c r="L141" s="293">
        <v>0</v>
      </c>
      <c r="M141" s="279"/>
      <c r="N141" s="6"/>
    </row>
    <row r="142" spans="2:14" ht="12.75">
      <c r="B142" s="4"/>
      <c r="C142" s="236"/>
      <c r="D142" s="5"/>
      <c r="E142" s="5"/>
      <c r="F142" s="273"/>
      <c r="G142" s="294" t="s">
        <v>345</v>
      </c>
      <c r="H142" s="261"/>
      <c r="I142" s="261"/>
      <c r="J142" s="261"/>
      <c r="K142" s="274"/>
      <c r="L142" s="293">
        <v>0</v>
      </c>
      <c r="M142" s="279"/>
      <c r="N142" s="6"/>
    </row>
    <row r="143" spans="2:14" ht="12.75">
      <c r="B143" s="4"/>
      <c r="C143" s="236"/>
      <c r="D143" s="5"/>
      <c r="E143" s="5"/>
      <c r="F143" s="273" t="s">
        <v>317</v>
      </c>
      <c r="G143" s="294" t="s">
        <v>204</v>
      </c>
      <c r="H143" s="261"/>
      <c r="I143" s="261"/>
      <c r="J143" s="261"/>
      <c r="K143" s="274" t="s">
        <v>107</v>
      </c>
      <c r="L143" s="293">
        <f>L140+L141+L142</f>
        <v>8847142</v>
      </c>
      <c r="M143" s="279"/>
      <c r="N143" s="6"/>
    </row>
    <row r="144" spans="2:14" ht="12.75">
      <c r="B144" s="4"/>
      <c r="C144" s="236"/>
      <c r="D144" s="5"/>
      <c r="E144" s="5"/>
      <c r="F144" s="273" t="s">
        <v>317</v>
      </c>
      <c r="G144" s="295" t="s">
        <v>320</v>
      </c>
      <c r="H144" s="261"/>
      <c r="I144" s="261"/>
      <c r="J144" s="261"/>
      <c r="K144" s="274" t="s">
        <v>107</v>
      </c>
      <c r="L144" s="293">
        <f>L143*10%</f>
        <v>884714.2000000001</v>
      </c>
      <c r="M144" s="279"/>
      <c r="N144" s="6"/>
    </row>
    <row r="145" spans="2:14" ht="12.75">
      <c r="B145" s="4"/>
      <c r="C145" s="236"/>
      <c r="D145" s="5"/>
      <c r="E145" s="5"/>
      <c r="F145" s="5"/>
      <c r="G145" s="5"/>
      <c r="H145" s="5"/>
      <c r="I145" s="5"/>
      <c r="J145" s="5"/>
      <c r="K145" s="5"/>
      <c r="L145" s="279"/>
      <c r="M145" s="279"/>
      <c r="N145" s="6"/>
    </row>
    <row r="146" spans="2:14" ht="12.75">
      <c r="B146" s="4"/>
      <c r="C146" s="236"/>
      <c r="D146" s="5"/>
      <c r="E146" s="5"/>
      <c r="F146" s="5"/>
      <c r="G146" s="5"/>
      <c r="H146" s="5"/>
      <c r="I146" s="5"/>
      <c r="J146" s="5"/>
      <c r="K146" s="5"/>
      <c r="L146" s="279"/>
      <c r="M146" s="279"/>
      <c r="N146" s="6"/>
    </row>
    <row r="147" spans="2:14" ht="18">
      <c r="B147" s="2"/>
      <c r="C147" s="236"/>
      <c r="D147" s="5"/>
      <c r="E147" s="5"/>
      <c r="F147" s="448" t="s">
        <v>325</v>
      </c>
      <c r="G147" s="448"/>
      <c r="H147" s="448"/>
      <c r="I147" s="448"/>
      <c r="J147" s="448"/>
      <c r="K147" s="448"/>
      <c r="L147" s="448"/>
      <c r="M147" s="279"/>
      <c r="N147" s="2"/>
    </row>
    <row r="148" spans="2:14" ht="12.75">
      <c r="B148" s="8"/>
      <c r="C148" s="236"/>
      <c r="D148" s="5"/>
      <c r="E148" s="5"/>
      <c r="F148" s="5"/>
      <c r="G148" s="5"/>
      <c r="H148" s="5"/>
      <c r="I148" s="5"/>
      <c r="J148" s="5"/>
      <c r="K148" s="56"/>
      <c r="L148" s="296"/>
      <c r="M148" s="279"/>
      <c r="N148" s="8"/>
    </row>
    <row r="149" spans="2:14" ht="13.5" thickBot="1">
      <c r="B149" s="4"/>
      <c r="C149" s="236"/>
      <c r="D149" s="5"/>
      <c r="E149" s="5"/>
      <c r="F149" s="27" t="s">
        <v>374</v>
      </c>
      <c r="G149" s="5"/>
      <c r="H149" s="5"/>
      <c r="I149" s="5"/>
      <c r="J149" s="5"/>
      <c r="K149" s="56"/>
      <c r="L149" s="296"/>
      <c r="M149" s="279"/>
      <c r="N149" s="6"/>
    </row>
    <row r="150" spans="2:14" ht="13.5" thickBot="1">
      <c r="B150" s="4"/>
      <c r="C150" s="236"/>
      <c r="D150" s="5"/>
      <c r="E150" s="5"/>
      <c r="F150" s="369" t="s">
        <v>358</v>
      </c>
      <c r="G150" s="370"/>
      <c r="H150" s="370"/>
      <c r="I150" s="370"/>
      <c r="J150" s="370"/>
      <c r="K150" s="373">
        <f>Rezultati!F12</f>
        <v>-2014095</v>
      </c>
      <c r="L150" s="296"/>
      <c r="M150" s="279"/>
      <c r="N150" s="6"/>
    </row>
    <row r="151" spans="2:14" ht="13.5" thickBot="1">
      <c r="B151" s="4"/>
      <c r="C151" s="236"/>
      <c r="D151" s="5"/>
      <c r="E151" s="5"/>
      <c r="F151" s="265" t="s">
        <v>134</v>
      </c>
      <c r="G151" s="5"/>
      <c r="H151" s="5"/>
      <c r="I151" s="5"/>
      <c r="J151" s="5"/>
      <c r="K151" s="56"/>
      <c r="L151" s="296"/>
      <c r="M151" s="279"/>
      <c r="N151" s="6"/>
    </row>
    <row r="152" spans="2:14" ht="13.5" thickBot="1">
      <c r="B152" s="4"/>
      <c r="C152" s="236"/>
      <c r="D152" s="5"/>
      <c r="E152" s="5"/>
      <c r="F152" s="369" t="s">
        <v>358</v>
      </c>
      <c r="G152" s="370"/>
      <c r="H152" s="370"/>
      <c r="I152" s="370"/>
      <c r="J152" s="370"/>
      <c r="K152" s="373">
        <f>Rezultati!F17</f>
        <v>-6716849</v>
      </c>
      <c r="L152" s="362"/>
      <c r="M152" s="279"/>
      <c r="N152" s="6"/>
    </row>
    <row r="153" spans="2:14" ht="12.75">
      <c r="B153" s="4"/>
      <c r="C153" s="236"/>
      <c r="D153" s="5"/>
      <c r="E153" s="5"/>
      <c r="F153" s="269"/>
      <c r="G153" s="265"/>
      <c r="H153" s="265"/>
      <c r="I153" s="265"/>
      <c r="J153" s="265"/>
      <c r="K153" s="361"/>
      <c r="L153" s="362"/>
      <c r="M153" s="279"/>
      <c r="N153" s="6"/>
    </row>
    <row r="154" spans="2:14" ht="12.75">
      <c r="B154" s="4"/>
      <c r="C154" s="236"/>
      <c r="D154" s="5"/>
      <c r="E154" s="5"/>
      <c r="F154" s="269" t="s">
        <v>375</v>
      </c>
      <c r="G154" s="265"/>
      <c r="H154" s="265"/>
      <c r="I154" s="265"/>
      <c r="J154" s="265"/>
      <c r="K154" s="362">
        <f>Rezultati!F24</f>
        <v>-446072</v>
      </c>
      <c r="L154" s="362"/>
      <c r="M154" s="279"/>
      <c r="N154" s="6"/>
    </row>
    <row r="155" spans="2:14" ht="12.75">
      <c r="B155" s="4"/>
      <c r="C155" s="236"/>
      <c r="D155" s="5"/>
      <c r="E155" s="5"/>
      <c r="F155" s="269" t="s">
        <v>402</v>
      </c>
      <c r="G155" s="265"/>
      <c r="H155" s="265"/>
      <c r="I155" s="265"/>
      <c r="J155" s="265"/>
      <c r="K155" s="362">
        <f>Rezultati!F25</f>
        <v>84670</v>
      </c>
      <c r="L155" s="362"/>
      <c r="M155" s="279"/>
      <c r="N155" s="6"/>
    </row>
    <row r="156" spans="2:14" ht="18">
      <c r="B156" s="4"/>
      <c r="C156" s="236"/>
      <c r="D156" s="5"/>
      <c r="E156" s="5"/>
      <c r="F156" s="393" t="s">
        <v>327</v>
      </c>
      <c r="G156" s="393"/>
      <c r="H156" s="393"/>
      <c r="I156" s="393"/>
      <c r="J156" s="393"/>
      <c r="K156" s="393"/>
      <c r="L156" s="393"/>
      <c r="M156" s="279"/>
      <c r="N156" s="6"/>
    </row>
    <row r="157" spans="2:14" ht="12.75">
      <c r="B157" s="4"/>
      <c r="C157" s="236"/>
      <c r="D157" s="5"/>
      <c r="E157" s="5"/>
      <c r="F157" s="5"/>
      <c r="G157" s="5"/>
      <c r="H157" s="5"/>
      <c r="I157" s="5"/>
      <c r="J157" s="5"/>
      <c r="K157" s="56"/>
      <c r="L157" s="296"/>
      <c r="M157" s="279"/>
      <c r="N157" s="6"/>
    </row>
    <row r="158" spans="2:14" ht="12.75">
      <c r="B158" s="4"/>
      <c r="C158" s="236"/>
      <c r="D158" s="5"/>
      <c r="E158" s="5"/>
      <c r="F158" s="5"/>
      <c r="G158" s="5"/>
      <c r="H158" s="5"/>
      <c r="I158" s="5"/>
      <c r="J158" s="5"/>
      <c r="K158" s="56"/>
      <c r="L158" s="296"/>
      <c r="M158" s="279"/>
      <c r="N158" s="6"/>
    </row>
    <row r="159" spans="2:14" ht="12.75">
      <c r="B159" s="4"/>
      <c r="C159" s="236"/>
      <c r="D159" s="5"/>
      <c r="E159" s="5"/>
      <c r="F159" s="5" t="s">
        <v>328</v>
      </c>
      <c r="G159" s="5"/>
      <c r="H159" s="5"/>
      <c r="I159" s="5"/>
      <c r="J159" s="5"/>
      <c r="K159" s="56"/>
      <c r="L159" s="296"/>
      <c r="M159" s="279"/>
      <c r="N159" s="6"/>
    </row>
    <row r="160" spans="2:14" ht="12.75">
      <c r="B160" s="4"/>
      <c r="C160" s="236"/>
      <c r="D160" s="5"/>
      <c r="E160" s="5"/>
      <c r="F160" s="5"/>
      <c r="G160" s="5"/>
      <c r="H160" s="5"/>
      <c r="I160" s="5"/>
      <c r="J160" s="5"/>
      <c r="K160" s="56"/>
      <c r="L160" s="296"/>
      <c r="M160" s="279"/>
      <c r="N160" s="6"/>
    </row>
    <row r="161" spans="2:14" ht="12.75">
      <c r="B161" s="4"/>
      <c r="C161" s="236"/>
      <c r="D161" s="5"/>
      <c r="E161" s="5"/>
      <c r="F161" s="5"/>
      <c r="G161" s="5" t="s">
        <v>329</v>
      </c>
      <c r="H161" s="5"/>
      <c r="I161" s="5"/>
      <c r="J161" s="5"/>
      <c r="K161" s="56"/>
      <c r="L161" s="296"/>
      <c r="M161" s="279"/>
      <c r="N161" s="6"/>
    </row>
    <row r="162" spans="2:14" ht="12.75">
      <c r="B162" s="4"/>
      <c r="C162" s="236"/>
      <c r="D162" s="5"/>
      <c r="E162" s="5"/>
      <c r="F162" s="5"/>
      <c r="G162" s="5"/>
      <c r="H162" s="5"/>
      <c r="I162" s="5"/>
      <c r="J162" s="5"/>
      <c r="K162" s="56"/>
      <c r="L162" s="296"/>
      <c r="M162" s="279"/>
      <c r="N162" s="6"/>
    </row>
    <row r="163" spans="2:14" ht="12.75">
      <c r="B163" s="4"/>
      <c r="C163" s="236"/>
      <c r="D163" s="5"/>
      <c r="E163" s="5"/>
      <c r="F163" s="294" t="s">
        <v>204</v>
      </c>
      <c r="G163" s="261"/>
      <c r="H163" s="261"/>
      <c r="I163" s="261"/>
      <c r="J163" s="261"/>
      <c r="K163" s="63"/>
      <c r="L163" s="187">
        <f>Fluksi!F9</f>
        <v>8847142</v>
      </c>
      <c r="M163" s="279"/>
      <c r="N163" s="6"/>
    </row>
    <row r="164" spans="2:14" ht="12.75">
      <c r="B164" s="4"/>
      <c r="C164" s="236"/>
      <c r="D164" s="5"/>
      <c r="E164" s="5"/>
      <c r="F164" s="294" t="s">
        <v>331</v>
      </c>
      <c r="G164" s="261"/>
      <c r="H164" s="261"/>
      <c r="I164" s="261"/>
      <c r="J164" s="261"/>
      <c r="K164" s="63"/>
      <c r="L164" s="187"/>
      <c r="M164" s="279"/>
      <c r="N164" s="6"/>
    </row>
    <row r="165" spans="2:14" ht="12.75">
      <c r="B165" s="4"/>
      <c r="C165" s="236"/>
      <c r="D165" s="5"/>
      <c r="E165" s="5"/>
      <c r="F165" s="294" t="s">
        <v>222</v>
      </c>
      <c r="G165" s="261"/>
      <c r="H165" s="261"/>
      <c r="I165" s="261"/>
      <c r="J165" s="261"/>
      <c r="K165" s="63"/>
      <c r="L165" s="187">
        <f>Fluksi!F11</f>
        <v>3609570</v>
      </c>
      <c r="M165" s="279"/>
      <c r="N165" s="6"/>
    </row>
    <row r="166" spans="2:14" ht="12.75">
      <c r="B166" s="4"/>
      <c r="C166" s="236"/>
      <c r="D166" s="5"/>
      <c r="E166" s="5"/>
      <c r="F166" s="297" t="s">
        <v>226</v>
      </c>
      <c r="G166" s="261"/>
      <c r="H166" s="261"/>
      <c r="I166" s="261"/>
      <c r="J166" s="261"/>
      <c r="K166" s="185"/>
      <c r="L166" s="359">
        <f>Fluksi!F15</f>
        <v>71187</v>
      </c>
      <c r="M166" s="279"/>
      <c r="N166" s="6"/>
    </row>
    <row r="167" spans="2:14" ht="12.75">
      <c r="B167" s="4"/>
      <c r="C167" s="236"/>
      <c r="D167" s="5"/>
      <c r="E167" s="5"/>
      <c r="F167" s="294" t="s">
        <v>229</v>
      </c>
      <c r="G167" s="261"/>
      <c r="H167" s="261"/>
      <c r="I167" s="261"/>
      <c r="J167" s="261"/>
      <c r="K167" s="63"/>
      <c r="L167" s="187">
        <f>Fluksi!F18</f>
        <v>1843433</v>
      </c>
      <c r="M167" s="279"/>
      <c r="N167" s="6"/>
    </row>
    <row r="168" spans="2:14" ht="12.75">
      <c r="B168" s="4"/>
      <c r="C168" s="236"/>
      <c r="D168" s="5"/>
      <c r="E168" s="5"/>
      <c r="F168" s="170"/>
      <c r="G168" s="5"/>
      <c r="H168" s="5"/>
      <c r="I168" s="5"/>
      <c r="J168" s="5"/>
      <c r="K168" s="56"/>
      <c r="L168" s="356"/>
      <c r="M168" s="279"/>
      <c r="N168" s="6"/>
    </row>
    <row r="169" spans="2:14" ht="12.75">
      <c r="B169" s="4"/>
      <c r="C169" s="236"/>
      <c r="D169" s="5"/>
      <c r="E169" s="5"/>
      <c r="F169" s="5"/>
      <c r="G169" s="5" t="s">
        <v>330</v>
      </c>
      <c r="H169" s="5"/>
      <c r="I169" s="5"/>
      <c r="J169" s="5"/>
      <c r="K169" s="56"/>
      <c r="L169" s="296"/>
      <c r="M169" s="279"/>
      <c r="N169" s="6"/>
    </row>
    <row r="170" spans="2:14" ht="12.75">
      <c r="B170" s="4"/>
      <c r="C170" s="236"/>
      <c r="D170" s="5"/>
      <c r="E170" s="5"/>
      <c r="F170" s="5"/>
      <c r="G170" s="5"/>
      <c r="H170" s="5"/>
      <c r="I170" s="5"/>
      <c r="J170" s="5"/>
      <c r="K170" s="56"/>
      <c r="L170" s="296"/>
      <c r="M170" s="279"/>
      <c r="N170" s="6"/>
    </row>
    <row r="171" spans="2:14" ht="12.75" hidden="1">
      <c r="B171" s="4"/>
      <c r="C171" s="236"/>
      <c r="D171" s="5"/>
      <c r="E171" s="5"/>
      <c r="F171" s="8" t="s">
        <v>348</v>
      </c>
      <c r="G171" s="8"/>
      <c r="H171" s="8"/>
      <c r="I171" s="8"/>
      <c r="J171" s="8"/>
      <c r="K171" s="57"/>
      <c r="L171" s="296"/>
      <c r="M171" s="279"/>
      <c r="N171" s="6"/>
    </row>
    <row r="172" spans="2:14" ht="12.75">
      <c r="B172" s="4"/>
      <c r="C172" s="236"/>
      <c r="D172" s="5"/>
      <c r="E172" s="5"/>
      <c r="M172" s="279"/>
      <c r="N172" s="6"/>
    </row>
    <row r="173" spans="2:14" ht="12.75">
      <c r="B173" s="4"/>
      <c r="C173" s="236"/>
      <c r="D173" s="5"/>
      <c r="E173" s="5"/>
      <c r="F173" s="294" t="s">
        <v>85</v>
      </c>
      <c r="G173" s="261"/>
      <c r="H173" s="261"/>
      <c r="I173" s="261"/>
      <c r="J173" s="261"/>
      <c r="K173" s="63"/>
      <c r="L173" s="359">
        <f>Fluksi!F26</f>
        <v>-11962361</v>
      </c>
      <c r="M173" s="279"/>
      <c r="N173" s="6"/>
    </row>
    <row r="174" spans="2:14" ht="12.75">
      <c r="B174" s="4"/>
      <c r="C174" s="236"/>
      <c r="D174" s="5"/>
      <c r="E174" s="5"/>
      <c r="F174" s="294" t="s">
        <v>83</v>
      </c>
      <c r="G174" s="261"/>
      <c r="H174" s="261"/>
      <c r="I174" s="261"/>
      <c r="J174" s="261"/>
      <c r="K174" s="63"/>
      <c r="L174" s="187">
        <f>Fluksi!F22</f>
        <v>-884714.2000000001</v>
      </c>
      <c r="M174" s="279"/>
      <c r="N174" s="6"/>
    </row>
    <row r="175" spans="2:14" ht="12.75">
      <c r="B175" s="4"/>
      <c r="C175" s="236"/>
      <c r="D175" s="5"/>
      <c r="E175" s="5"/>
      <c r="F175" s="294"/>
      <c r="G175" s="261"/>
      <c r="H175" s="261"/>
      <c r="I175" s="261"/>
      <c r="J175" s="261"/>
      <c r="K175" s="63"/>
      <c r="L175" s="359"/>
      <c r="M175" s="279"/>
      <c r="N175" s="6"/>
    </row>
    <row r="176" spans="2:14" ht="12.75">
      <c r="B176" s="4"/>
      <c r="C176" s="236"/>
      <c r="D176" s="5"/>
      <c r="E176" s="5"/>
      <c r="F176" s="294" t="s">
        <v>95</v>
      </c>
      <c r="G176" s="261"/>
      <c r="H176" s="261"/>
      <c r="I176" s="261"/>
      <c r="J176" s="261"/>
      <c r="K176" s="63"/>
      <c r="L176" s="187">
        <f>Fluksi!F38</f>
        <v>66641.40000000002</v>
      </c>
      <c r="M176" s="279"/>
      <c r="N176" s="6"/>
    </row>
    <row r="177" spans="2:14" ht="12.75">
      <c r="B177" s="4"/>
      <c r="C177" s="236"/>
      <c r="D177" s="5"/>
      <c r="E177" s="5"/>
      <c r="F177" s="298"/>
      <c r="G177" s="299"/>
      <c r="H177" s="299"/>
      <c r="I177" s="299"/>
      <c r="J177" s="299"/>
      <c r="K177" s="300"/>
      <c r="L177" s="301"/>
      <c r="M177" s="279"/>
      <c r="N177" s="6"/>
    </row>
    <row r="178" spans="2:14" ht="12.75">
      <c r="B178" s="4"/>
      <c r="C178" s="236"/>
      <c r="D178" s="5"/>
      <c r="E178" s="5"/>
      <c r="F178" s="449" t="s">
        <v>403</v>
      </c>
      <c r="G178" s="450"/>
      <c r="H178" s="450"/>
      <c r="I178" s="450"/>
      <c r="J178" s="450"/>
      <c r="K178" s="451"/>
      <c r="L178" s="302">
        <f>L163+L165+L166+L167+L173+L174+L175+L176+L177</f>
        <v>1590898.1999999997</v>
      </c>
      <c r="M178" s="279"/>
      <c r="N178" s="6"/>
    </row>
    <row r="179" spans="2:14" ht="12.75">
      <c r="B179" s="4"/>
      <c r="C179" s="236"/>
      <c r="D179" s="5"/>
      <c r="E179" s="5"/>
      <c r="F179" s="5"/>
      <c r="G179" s="5"/>
      <c r="H179" s="5"/>
      <c r="I179" s="5"/>
      <c r="J179" s="5"/>
      <c r="K179" s="5"/>
      <c r="L179" s="279"/>
      <c r="M179" s="279"/>
      <c r="N179" s="6"/>
    </row>
    <row r="180" spans="2:14" ht="12.75">
      <c r="B180" s="4"/>
      <c r="C180" s="236"/>
      <c r="D180" s="5"/>
      <c r="E180" s="5"/>
      <c r="F180" s="5"/>
      <c r="G180" s="5"/>
      <c r="H180" s="5"/>
      <c r="I180" s="5"/>
      <c r="J180" s="5"/>
      <c r="K180" s="5"/>
      <c r="L180" s="279"/>
      <c r="M180" s="279"/>
      <c r="N180" s="6"/>
    </row>
    <row r="181" spans="2:14" ht="12.75">
      <c r="B181" s="4"/>
      <c r="C181" s="235"/>
      <c r="D181" s="2"/>
      <c r="E181" s="2"/>
      <c r="F181" s="2"/>
      <c r="G181" s="2"/>
      <c r="H181" s="2"/>
      <c r="I181" s="2"/>
      <c r="J181" s="2"/>
      <c r="K181" s="2"/>
      <c r="L181" s="278"/>
      <c r="M181" s="278"/>
      <c r="N181" s="6"/>
    </row>
    <row r="182" spans="2:14" ht="12.75">
      <c r="B182" s="4"/>
      <c r="C182" s="305"/>
      <c r="D182" s="8"/>
      <c r="E182" s="8"/>
      <c r="F182" s="8"/>
      <c r="G182" s="8"/>
      <c r="H182" s="8"/>
      <c r="I182" s="8"/>
      <c r="J182" s="8"/>
      <c r="K182" s="8"/>
      <c r="L182" s="315"/>
      <c r="M182" s="315"/>
      <c r="N182" s="6"/>
    </row>
    <row r="183" spans="2:14" ht="12.75">
      <c r="B183" s="4"/>
      <c r="C183" s="236"/>
      <c r="D183" s="5"/>
      <c r="E183" s="5"/>
      <c r="F183" s="5"/>
      <c r="G183" s="5"/>
      <c r="H183" s="5"/>
      <c r="I183" s="5"/>
      <c r="J183" s="5"/>
      <c r="K183" s="5"/>
      <c r="L183" s="279"/>
      <c r="M183" s="279"/>
      <c r="N183" s="6"/>
    </row>
    <row r="184" spans="2:14" ht="12.75">
      <c r="B184" s="4"/>
      <c r="C184" s="236"/>
      <c r="D184" s="5"/>
      <c r="E184" s="5"/>
      <c r="F184" s="5"/>
      <c r="G184" s="5"/>
      <c r="H184" s="5"/>
      <c r="I184" s="5"/>
      <c r="J184" s="5"/>
      <c r="K184" s="5"/>
      <c r="L184" s="279"/>
      <c r="M184" s="279"/>
      <c r="N184" s="6"/>
    </row>
    <row r="185" spans="2:14" ht="12.75">
      <c r="B185" s="4"/>
      <c r="C185" s="236"/>
      <c r="D185" s="5"/>
      <c r="E185" s="5"/>
      <c r="F185" s="5"/>
      <c r="G185" s="5"/>
      <c r="H185" s="5"/>
      <c r="I185" s="5"/>
      <c r="J185" s="5"/>
      <c r="K185" s="5"/>
      <c r="L185" s="279"/>
      <c r="M185" s="279"/>
      <c r="N185" s="6"/>
    </row>
    <row r="186" spans="2:14" ht="18">
      <c r="B186" s="4"/>
      <c r="C186" s="236"/>
      <c r="D186" s="5"/>
      <c r="E186" s="5"/>
      <c r="F186" s="443" t="s">
        <v>404</v>
      </c>
      <c r="G186" s="444"/>
      <c r="H186" s="444"/>
      <c r="I186" s="444"/>
      <c r="J186" s="444"/>
      <c r="K186" s="444"/>
      <c r="L186" s="444"/>
      <c r="M186" s="279"/>
      <c r="N186" s="6"/>
    </row>
    <row r="187" spans="2:14" ht="12.75">
      <c r="B187" s="4"/>
      <c r="C187" s="236"/>
      <c r="D187" s="5"/>
      <c r="E187" s="5"/>
      <c r="F187" s="5"/>
      <c r="G187" s="5"/>
      <c r="H187" s="5"/>
      <c r="I187" s="5"/>
      <c r="J187" s="5"/>
      <c r="K187" s="5"/>
      <c r="L187" s="279"/>
      <c r="M187" s="279"/>
      <c r="N187" s="6"/>
    </row>
    <row r="188" spans="2:14" ht="12.75">
      <c r="B188" s="4"/>
      <c r="C188" s="236"/>
      <c r="D188" s="5"/>
      <c r="E188" s="5"/>
      <c r="F188" s="5"/>
      <c r="G188" s="5"/>
      <c r="H188" s="5"/>
      <c r="I188" s="5"/>
      <c r="J188" s="5"/>
      <c r="K188" s="5"/>
      <c r="L188" s="279"/>
      <c r="M188" s="279"/>
      <c r="N188" s="6"/>
    </row>
    <row r="189" spans="2:14" ht="12.75">
      <c r="B189" s="4"/>
      <c r="C189" s="236"/>
      <c r="D189" s="5"/>
      <c r="E189" s="5"/>
      <c r="F189" s="27" t="s">
        <v>357</v>
      </c>
      <c r="G189" s="5"/>
      <c r="H189" s="5"/>
      <c r="I189" s="5"/>
      <c r="J189" s="5"/>
      <c r="K189" s="5"/>
      <c r="L189" s="356">
        <f>Pasivet!G43</f>
        <v>-10227160</v>
      </c>
      <c r="M189" s="279"/>
      <c r="N189" s="6"/>
    </row>
    <row r="190" spans="2:14" ht="12.75">
      <c r="B190" s="4"/>
      <c r="C190" s="236"/>
      <c r="D190" s="5"/>
      <c r="E190" s="5"/>
      <c r="F190" s="5" t="s">
        <v>326</v>
      </c>
      <c r="G190" s="5"/>
      <c r="H190" s="5"/>
      <c r="I190" s="5"/>
      <c r="J190" s="5"/>
      <c r="K190" s="5"/>
      <c r="L190" s="279">
        <f>Rezultati!F30</f>
        <v>7962427.8</v>
      </c>
      <c r="M190" s="279"/>
      <c r="N190" s="6"/>
    </row>
    <row r="191" spans="2:14" ht="12.75">
      <c r="B191" s="4"/>
      <c r="C191" s="236"/>
      <c r="D191" s="5"/>
      <c r="E191" s="5"/>
      <c r="F191" s="5"/>
      <c r="G191" s="5"/>
      <c r="H191" s="5"/>
      <c r="I191" s="5"/>
      <c r="J191" s="5"/>
      <c r="K191" s="5"/>
      <c r="L191" s="279"/>
      <c r="M191" s="279"/>
      <c r="N191" s="6"/>
    </row>
    <row r="192" spans="2:14" ht="12.75">
      <c r="B192" s="2"/>
      <c r="C192" s="236"/>
      <c r="D192" s="5"/>
      <c r="E192" s="5"/>
      <c r="F192" s="27" t="s">
        <v>352</v>
      </c>
      <c r="G192" s="5"/>
      <c r="H192" s="5"/>
      <c r="I192" s="5"/>
      <c r="J192" s="5"/>
      <c r="K192" s="5"/>
      <c r="L192" s="356">
        <f>SUM(L189:L191)</f>
        <v>-2264732.2</v>
      </c>
      <c r="M192" s="279"/>
      <c r="N192" s="2"/>
    </row>
    <row r="193" spans="2:14" ht="12.75">
      <c r="B193" s="8"/>
      <c r="C193" s="236"/>
      <c r="D193" s="5"/>
      <c r="E193" s="5"/>
      <c r="F193" s="5"/>
      <c r="G193" s="5"/>
      <c r="H193" s="5"/>
      <c r="I193" s="5"/>
      <c r="J193" s="5"/>
      <c r="K193" s="5"/>
      <c r="L193" s="279"/>
      <c r="M193" s="279"/>
      <c r="N193" s="8"/>
    </row>
    <row r="194" spans="2:14" ht="12.75">
      <c r="B194" s="4"/>
      <c r="C194" s="236"/>
      <c r="D194" s="5"/>
      <c r="E194" s="5"/>
      <c r="F194" s="5"/>
      <c r="G194" s="5"/>
      <c r="H194" s="5"/>
      <c r="I194" s="5"/>
      <c r="J194" s="5"/>
      <c r="K194" s="5"/>
      <c r="L194" s="279"/>
      <c r="M194" s="279"/>
      <c r="N194" s="6"/>
    </row>
    <row r="195" spans="2:14" ht="12.75">
      <c r="B195" s="4"/>
      <c r="C195" s="236"/>
      <c r="D195" s="5"/>
      <c r="E195" s="5"/>
      <c r="F195" s="27" t="s">
        <v>376</v>
      </c>
      <c r="G195" s="5"/>
      <c r="H195" s="5"/>
      <c r="I195" s="5"/>
      <c r="J195" s="5"/>
      <c r="K195" s="5"/>
      <c r="L195" s="279">
        <v>-505424</v>
      </c>
      <c r="M195" s="279"/>
      <c r="N195" s="6"/>
    </row>
    <row r="196" spans="2:14" ht="12.75">
      <c r="B196" s="4"/>
      <c r="C196" s="236"/>
      <c r="D196" s="5"/>
      <c r="E196" s="5"/>
      <c r="F196" s="27" t="s">
        <v>377</v>
      </c>
      <c r="G196" s="5"/>
      <c r="H196" s="5"/>
      <c r="I196" s="5"/>
      <c r="J196" s="5"/>
      <c r="K196" s="5"/>
      <c r="L196" s="279">
        <v>109578</v>
      </c>
      <c r="M196" s="279"/>
      <c r="N196" s="6"/>
    </row>
    <row r="197" spans="2:14" ht="12.75">
      <c r="B197" s="4"/>
      <c r="C197" s="236"/>
      <c r="D197" s="5"/>
      <c r="E197" s="5"/>
      <c r="F197" s="360" t="s">
        <v>378</v>
      </c>
      <c r="G197" s="5"/>
      <c r="H197" s="5"/>
      <c r="I197" s="5"/>
      <c r="J197" s="5"/>
      <c r="K197" s="5"/>
      <c r="L197" s="279">
        <f>Rezultati!F29</f>
        <v>-884714.2000000001</v>
      </c>
      <c r="M197" s="279"/>
      <c r="N197" s="6"/>
    </row>
    <row r="198" spans="2:14" ht="12.75">
      <c r="B198" s="4"/>
      <c r="C198" s="236"/>
      <c r="D198" s="5"/>
      <c r="E198" s="5"/>
      <c r="F198" s="360" t="s">
        <v>379</v>
      </c>
      <c r="G198" s="5"/>
      <c r="H198" s="5"/>
      <c r="I198" s="5"/>
      <c r="J198" s="5"/>
      <c r="K198" s="5"/>
      <c r="L198" s="279">
        <f>L195-L197-L196</f>
        <v>269712.20000000007</v>
      </c>
      <c r="M198" s="279"/>
      <c r="N198" s="6"/>
    </row>
    <row r="199" spans="2:14" ht="15.75">
      <c r="B199" s="4"/>
      <c r="C199" s="236"/>
      <c r="D199" s="445" t="s">
        <v>321</v>
      </c>
      <c r="E199" s="445"/>
      <c r="F199" s="227" t="s">
        <v>353</v>
      </c>
      <c r="G199" s="5"/>
      <c r="H199" s="5"/>
      <c r="I199" s="5"/>
      <c r="J199" s="5"/>
      <c r="K199" s="5"/>
      <c r="L199" s="279"/>
      <c r="M199" s="279"/>
      <c r="N199" s="6"/>
    </row>
    <row r="200" spans="2:14" ht="12.75">
      <c r="B200" s="4"/>
      <c r="C200" s="236"/>
      <c r="D200" s="5"/>
      <c r="E200" s="5"/>
      <c r="F200" s="5"/>
      <c r="G200" s="5"/>
      <c r="H200" s="5"/>
      <c r="I200" s="5"/>
      <c r="J200" s="5"/>
      <c r="K200" s="5"/>
      <c r="L200" s="279"/>
      <c r="M200" s="279"/>
      <c r="N200" s="6"/>
    </row>
    <row r="201" spans="2:14" ht="12.75">
      <c r="B201" s="4"/>
      <c r="C201" s="236"/>
      <c r="D201" s="5"/>
      <c r="E201" s="230"/>
      <c r="F201" s="231" t="s">
        <v>322</v>
      </c>
      <c r="G201" s="5"/>
      <c r="H201" s="5"/>
      <c r="I201" s="5"/>
      <c r="J201" s="5"/>
      <c r="K201" s="5"/>
      <c r="L201" s="279"/>
      <c r="M201" s="279"/>
      <c r="N201" s="6"/>
    </row>
    <row r="202" spans="2:14" ht="12.75">
      <c r="B202" s="4"/>
      <c r="C202" s="236"/>
      <c r="D202" s="5"/>
      <c r="E202" s="231" t="s">
        <v>323</v>
      </c>
      <c r="F202" s="231"/>
      <c r="G202" s="5"/>
      <c r="H202" s="5"/>
      <c r="I202" s="5"/>
      <c r="J202" s="5"/>
      <c r="K202" s="5"/>
      <c r="L202" s="279"/>
      <c r="M202" s="279"/>
      <c r="N202" s="6"/>
    </row>
    <row r="203" spans="2:14" ht="12.75">
      <c r="B203" s="4"/>
      <c r="C203" s="236"/>
      <c r="D203" s="5"/>
      <c r="E203" s="231"/>
      <c r="F203" s="231" t="s">
        <v>332</v>
      </c>
      <c r="G203" s="5"/>
      <c r="H203" s="5"/>
      <c r="I203" s="5"/>
      <c r="J203" s="5"/>
      <c r="K203" s="5"/>
      <c r="L203" s="279"/>
      <c r="M203" s="279"/>
      <c r="N203" s="6"/>
    </row>
    <row r="204" spans="2:14" ht="12.75">
      <c r="B204" s="4"/>
      <c r="C204" s="236"/>
      <c r="D204" s="5"/>
      <c r="E204" s="231" t="s">
        <v>333</v>
      </c>
      <c r="F204" s="231"/>
      <c r="G204" s="5"/>
      <c r="H204" s="5"/>
      <c r="I204" s="5"/>
      <c r="J204" s="5"/>
      <c r="K204" s="5"/>
      <c r="L204" s="279"/>
      <c r="M204" s="279"/>
      <c r="N204" s="6"/>
    </row>
    <row r="205" spans="2:14" ht="12.75">
      <c r="B205" s="4"/>
      <c r="C205" s="236"/>
      <c r="D205" s="5"/>
      <c r="E205" s="5"/>
      <c r="F205" s="5"/>
      <c r="G205" s="5"/>
      <c r="H205" s="5"/>
      <c r="I205" s="5"/>
      <c r="J205" s="5"/>
      <c r="K205" s="5"/>
      <c r="L205" s="279"/>
      <c r="M205" s="279"/>
      <c r="N205" s="6"/>
    </row>
    <row r="206" spans="2:14" ht="12.75">
      <c r="B206" s="4"/>
      <c r="C206" s="236"/>
      <c r="D206" s="5"/>
      <c r="E206" s="5"/>
      <c r="F206" s="5"/>
      <c r="G206" s="5"/>
      <c r="H206" s="5"/>
      <c r="I206" s="5"/>
      <c r="J206" s="5"/>
      <c r="K206" s="5"/>
      <c r="L206" s="279"/>
      <c r="M206" s="279"/>
      <c r="N206" s="6"/>
    </row>
    <row r="207" spans="2:14" ht="12.75">
      <c r="B207" s="4"/>
      <c r="C207" s="236"/>
      <c r="D207" s="5"/>
      <c r="E207" s="5"/>
      <c r="F207" s="5"/>
      <c r="G207" s="5"/>
      <c r="H207" s="5"/>
      <c r="I207" s="5"/>
      <c r="J207" s="5"/>
      <c r="K207" s="5"/>
      <c r="L207" s="279"/>
      <c r="M207" s="279"/>
      <c r="N207" s="6"/>
    </row>
    <row r="208" spans="2:14" ht="12.75">
      <c r="B208" s="4"/>
      <c r="C208" s="236"/>
      <c r="D208" s="5"/>
      <c r="E208" s="5"/>
      <c r="F208" s="5"/>
      <c r="G208" s="5"/>
      <c r="H208" s="5"/>
      <c r="I208" s="5"/>
      <c r="J208" s="5"/>
      <c r="K208" s="5"/>
      <c r="L208" s="279"/>
      <c r="M208" s="279"/>
      <c r="N208" s="6"/>
    </row>
    <row r="209" spans="2:14" ht="12.75">
      <c r="B209" s="4"/>
      <c r="C209" s="236"/>
      <c r="D209" s="5"/>
      <c r="E209" s="5"/>
      <c r="F209" s="5"/>
      <c r="G209" s="5"/>
      <c r="H209" s="5"/>
      <c r="I209" s="5"/>
      <c r="J209" s="5"/>
      <c r="K209" s="5"/>
      <c r="L209" s="279"/>
      <c r="M209" s="279"/>
      <c r="N209" s="6"/>
    </row>
    <row r="210" spans="2:14" ht="12.75">
      <c r="B210" s="4"/>
      <c r="C210" s="236"/>
      <c r="D210" s="5"/>
      <c r="E210" s="5"/>
      <c r="F210" s="5"/>
      <c r="G210" s="5"/>
      <c r="H210" s="5"/>
      <c r="I210" s="5"/>
      <c r="J210" s="5"/>
      <c r="K210" s="5"/>
      <c r="L210" s="279"/>
      <c r="M210" s="279"/>
      <c r="N210" s="6"/>
    </row>
    <row r="211" spans="2:14" ht="12.75">
      <c r="B211" s="4"/>
      <c r="C211" s="236"/>
      <c r="D211" s="5"/>
      <c r="E211" s="5"/>
      <c r="F211" s="5"/>
      <c r="G211" s="5"/>
      <c r="H211" s="5"/>
      <c r="I211" s="5"/>
      <c r="J211" s="5"/>
      <c r="K211" s="5"/>
      <c r="L211" s="279"/>
      <c r="M211" s="279"/>
      <c r="N211" s="6"/>
    </row>
    <row r="212" spans="2:14" ht="12.75">
      <c r="B212" s="4"/>
      <c r="C212" s="236"/>
      <c r="D212" s="5"/>
      <c r="E212" s="5"/>
      <c r="F212" s="5"/>
      <c r="G212" s="5"/>
      <c r="H212" s="5"/>
      <c r="I212" s="279"/>
      <c r="J212" s="279"/>
      <c r="K212" s="5"/>
      <c r="L212" s="279"/>
      <c r="M212" s="279"/>
      <c r="N212" s="6"/>
    </row>
    <row r="213" spans="2:14" ht="15">
      <c r="B213" s="4"/>
      <c r="C213" s="236"/>
      <c r="D213" s="5"/>
      <c r="E213" s="5"/>
      <c r="F213" s="446" t="s">
        <v>79</v>
      </c>
      <c r="G213" s="446"/>
      <c r="H213" s="446"/>
      <c r="I213" s="446"/>
      <c r="J213" s="446"/>
      <c r="K213" s="5"/>
      <c r="L213" s="279"/>
      <c r="M213" s="279"/>
      <c r="N213" s="6"/>
    </row>
    <row r="214" spans="2:14" ht="15">
      <c r="B214" s="4"/>
      <c r="C214" s="236"/>
      <c r="D214" s="5"/>
      <c r="E214" s="5"/>
      <c r="F214" s="439" t="s">
        <v>368</v>
      </c>
      <c r="G214" s="439"/>
      <c r="H214" s="439"/>
      <c r="I214" s="439"/>
      <c r="J214" s="439"/>
      <c r="K214" s="5"/>
      <c r="L214" s="279"/>
      <c r="M214" s="279"/>
      <c r="N214" s="6"/>
    </row>
    <row r="215" spans="2:14" ht="12.75">
      <c r="B215" s="4"/>
      <c r="C215" s="236"/>
      <c r="D215" s="5"/>
      <c r="E215" s="5"/>
      <c r="F215" s="5"/>
      <c r="G215" s="5"/>
      <c r="H215" s="5"/>
      <c r="I215" s="5"/>
      <c r="J215" s="5"/>
      <c r="K215" s="5"/>
      <c r="L215" s="279"/>
      <c r="M215" s="279"/>
      <c r="N215" s="6"/>
    </row>
    <row r="216" spans="2:14" ht="12.75">
      <c r="B216" s="4"/>
      <c r="C216" s="236"/>
      <c r="D216" s="5"/>
      <c r="E216" s="5"/>
      <c r="F216" s="5"/>
      <c r="G216" s="5"/>
      <c r="H216" s="5"/>
      <c r="I216" s="5"/>
      <c r="J216" s="5"/>
      <c r="K216" s="5"/>
      <c r="L216" s="279"/>
      <c r="M216" s="279"/>
      <c r="N216" s="6"/>
    </row>
    <row r="217" spans="2:14" ht="12.75">
      <c r="B217" s="4"/>
      <c r="C217" s="236"/>
      <c r="D217" s="5"/>
      <c r="E217" s="5"/>
      <c r="F217" s="5"/>
      <c r="G217" s="5"/>
      <c r="H217" s="5"/>
      <c r="I217" s="5"/>
      <c r="J217" s="5"/>
      <c r="K217" s="5"/>
      <c r="L217" s="279"/>
      <c r="M217" s="279"/>
      <c r="N217" s="6"/>
    </row>
    <row r="218" spans="2:14" ht="12.75">
      <c r="B218" s="4"/>
      <c r="C218" s="236"/>
      <c r="D218" s="5"/>
      <c r="E218" s="5"/>
      <c r="F218" s="5"/>
      <c r="G218" s="5"/>
      <c r="H218" s="5"/>
      <c r="I218" s="5"/>
      <c r="J218" s="5"/>
      <c r="K218" s="5"/>
      <c r="L218" s="279"/>
      <c r="M218" s="279"/>
      <c r="N218" s="6"/>
    </row>
    <row r="219" spans="2:14" ht="12.75">
      <c r="B219" s="4"/>
      <c r="C219" s="236"/>
      <c r="D219" s="5"/>
      <c r="E219" s="5"/>
      <c r="F219" s="5"/>
      <c r="G219" s="5"/>
      <c r="H219" s="5"/>
      <c r="I219" s="5"/>
      <c r="J219" s="5"/>
      <c r="K219" s="5"/>
      <c r="L219" s="279"/>
      <c r="M219" s="279"/>
      <c r="N219" s="6"/>
    </row>
    <row r="220" spans="2:14" ht="12.75">
      <c r="B220" s="4"/>
      <c r="C220" s="236"/>
      <c r="D220" s="5"/>
      <c r="E220" s="5"/>
      <c r="F220" s="5"/>
      <c r="G220" s="5"/>
      <c r="H220" s="5"/>
      <c r="I220" s="5"/>
      <c r="J220" s="5"/>
      <c r="K220" s="5"/>
      <c r="L220" s="279"/>
      <c r="M220" s="279"/>
      <c r="N220" s="6"/>
    </row>
    <row r="221" spans="2:14" ht="12.75">
      <c r="B221" s="4"/>
      <c r="C221" s="236"/>
      <c r="D221" s="5"/>
      <c r="E221" s="5"/>
      <c r="F221" s="5"/>
      <c r="G221" s="5"/>
      <c r="H221" s="5"/>
      <c r="I221" s="5"/>
      <c r="J221" s="5"/>
      <c r="K221" s="5"/>
      <c r="L221" s="279"/>
      <c r="M221" s="279"/>
      <c r="N221" s="6"/>
    </row>
    <row r="222" spans="2:14" ht="12.75">
      <c r="B222" s="4"/>
      <c r="C222" s="236"/>
      <c r="D222" s="5"/>
      <c r="E222" s="5"/>
      <c r="F222" s="5"/>
      <c r="G222" s="5"/>
      <c r="H222" s="5"/>
      <c r="I222" s="5"/>
      <c r="J222" s="5"/>
      <c r="K222" s="5"/>
      <c r="L222" s="279"/>
      <c r="M222" s="279"/>
      <c r="N222" s="6"/>
    </row>
    <row r="223" spans="2:14" ht="12.75">
      <c r="B223" s="4"/>
      <c r="C223" s="236"/>
      <c r="D223" s="5"/>
      <c r="E223" s="5"/>
      <c r="F223" s="5"/>
      <c r="G223" s="5"/>
      <c r="H223" s="5"/>
      <c r="I223" s="5"/>
      <c r="J223" s="5"/>
      <c r="K223" s="5"/>
      <c r="L223" s="279"/>
      <c r="M223" s="279"/>
      <c r="N223" s="6"/>
    </row>
    <row r="224" spans="2:14" ht="12.75">
      <c r="B224" s="4"/>
      <c r="C224" s="236"/>
      <c r="D224" s="5"/>
      <c r="E224" s="5"/>
      <c r="F224" s="5"/>
      <c r="G224" s="5"/>
      <c r="H224" s="5"/>
      <c r="I224" s="5"/>
      <c r="J224" s="5"/>
      <c r="K224" s="5"/>
      <c r="L224" s="279"/>
      <c r="M224" s="279"/>
      <c r="N224" s="6"/>
    </row>
    <row r="225" spans="2:14" ht="12.75">
      <c r="B225" s="4"/>
      <c r="C225" s="236"/>
      <c r="D225" s="5"/>
      <c r="E225" s="5"/>
      <c r="F225" s="5"/>
      <c r="G225" s="5"/>
      <c r="H225" s="5"/>
      <c r="I225" s="5"/>
      <c r="J225" s="5"/>
      <c r="K225" s="5"/>
      <c r="L225" s="279"/>
      <c r="M225" s="279"/>
      <c r="N225" s="6"/>
    </row>
    <row r="226" spans="2:14" ht="12.75">
      <c r="B226" s="4"/>
      <c r="C226" s="236"/>
      <c r="D226" s="5"/>
      <c r="E226" s="5"/>
      <c r="F226" s="5"/>
      <c r="G226" s="5"/>
      <c r="H226" s="5"/>
      <c r="I226" s="5"/>
      <c r="J226" s="5"/>
      <c r="K226" s="5"/>
      <c r="L226" s="279"/>
      <c r="M226" s="279"/>
      <c r="N226" s="6"/>
    </row>
    <row r="227" spans="2:14" ht="12.75">
      <c r="B227" s="4"/>
      <c r="C227" s="236"/>
      <c r="D227" s="5"/>
      <c r="E227" s="5"/>
      <c r="F227" s="5"/>
      <c r="G227" s="5"/>
      <c r="H227" s="5"/>
      <c r="I227" s="5"/>
      <c r="J227" s="5"/>
      <c r="K227" s="5"/>
      <c r="L227" s="279"/>
      <c r="M227" s="279"/>
      <c r="N227" s="6"/>
    </row>
    <row r="228" spans="2:14" ht="12.75">
      <c r="B228" s="4"/>
      <c r="C228" s="236"/>
      <c r="D228" s="5"/>
      <c r="E228" s="5"/>
      <c r="F228" s="5"/>
      <c r="G228" s="5"/>
      <c r="H228" s="5"/>
      <c r="I228" s="5"/>
      <c r="J228" s="5"/>
      <c r="K228" s="5"/>
      <c r="L228" s="279"/>
      <c r="M228" s="279"/>
      <c r="N228" s="6"/>
    </row>
    <row r="229" spans="2:14" ht="12.75">
      <c r="B229" s="4"/>
      <c r="C229" s="236"/>
      <c r="D229" s="5"/>
      <c r="E229" s="5"/>
      <c r="F229" s="5"/>
      <c r="G229" s="5"/>
      <c r="H229" s="5"/>
      <c r="I229" s="5"/>
      <c r="J229" s="5"/>
      <c r="K229" s="5"/>
      <c r="L229" s="279"/>
      <c r="M229" s="279"/>
      <c r="N229" s="6"/>
    </row>
    <row r="230" spans="2:14" ht="12.75">
      <c r="B230" s="4"/>
      <c r="C230" s="236"/>
      <c r="D230" s="5"/>
      <c r="E230" s="5"/>
      <c r="F230" s="5"/>
      <c r="G230" s="5"/>
      <c r="H230" s="5"/>
      <c r="I230" s="5"/>
      <c r="J230" s="5"/>
      <c r="K230" s="5"/>
      <c r="L230" s="279"/>
      <c r="M230" s="279"/>
      <c r="N230" s="6"/>
    </row>
    <row r="231" spans="2:14" ht="12.75">
      <c r="B231" s="4"/>
      <c r="C231" s="236"/>
      <c r="D231" s="5"/>
      <c r="E231" s="5"/>
      <c r="F231" s="5"/>
      <c r="G231" s="5"/>
      <c r="H231" s="5"/>
      <c r="I231" s="5"/>
      <c r="J231" s="5"/>
      <c r="K231" s="5"/>
      <c r="L231" s="279"/>
      <c r="M231" s="279"/>
      <c r="N231" s="6"/>
    </row>
    <row r="232" spans="2:14" ht="12.75">
      <c r="B232" s="4"/>
      <c r="C232" s="236"/>
      <c r="D232" s="5"/>
      <c r="E232" s="5"/>
      <c r="F232" s="5"/>
      <c r="G232" s="5"/>
      <c r="H232" s="5"/>
      <c r="I232" s="5"/>
      <c r="J232" s="5"/>
      <c r="K232" s="5"/>
      <c r="L232" s="279"/>
      <c r="M232" s="279"/>
      <c r="N232" s="6"/>
    </row>
    <row r="233" spans="2:14" ht="12.75">
      <c r="B233" s="4"/>
      <c r="C233" s="236"/>
      <c r="D233" s="5"/>
      <c r="E233" s="5"/>
      <c r="F233" s="5"/>
      <c r="G233" s="5"/>
      <c r="H233" s="5"/>
      <c r="I233" s="5"/>
      <c r="J233" s="5"/>
      <c r="K233" s="5"/>
      <c r="L233" s="279"/>
      <c r="M233" s="279"/>
      <c r="N233" s="6"/>
    </row>
    <row r="234" spans="2:14" ht="12.75">
      <c r="B234" s="4"/>
      <c r="C234" s="236"/>
      <c r="D234" s="5"/>
      <c r="E234" s="5"/>
      <c r="F234" s="5"/>
      <c r="G234" s="5"/>
      <c r="H234" s="5"/>
      <c r="I234" s="5"/>
      <c r="J234" s="5"/>
      <c r="K234" s="5"/>
      <c r="L234" s="279"/>
      <c r="M234" s="279"/>
      <c r="N234" s="6"/>
    </row>
    <row r="235" spans="2:14" ht="12.75">
      <c r="B235" s="4"/>
      <c r="C235" s="236"/>
      <c r="D235" s="5"/>
      <c r="E235" s="5"/>
      <c r="F235" s="5"/>
      <c r="G235" s="5"/>
      <c r="H235" s="5"/>
      <c r="I235" s="5"/>
      <c r="J235" s="5"/>
      <c r="K235" s="5"/>
      <c r="L235" s="279"/>
      <c r="M235" s="279"/>
      <c r="N235" s="6"/>
    </row>
    <row r="236" spans="2:14" ht="15">
      <c r="B236" s="4"/>
      <c r="C236" s="236"/>
      <c r="D236" s="5"/>
      <c r="E236" s="5"/>
      <c r="F236" s="5"/>
      <c r="G236" s="5"/>
      <c r="H236" s="5"/>
      <c r="I236" s="446"/>
      <c r="J236" s="446"/>
      <c r="K236" s="446"/>
      <c r="L236" s="446"/>
      <c r="M236" s="446"/>
      <c r="N236" s="6"/>
    </row>
    <row r="237" spans="2:14" ht="15">
      <c r="B237" s="4"/>
      <c r="C237" s="236"/>
      <c r="D237" s="5"/>
      <c r="E237" s="5"/>
      <c r="F237" s="5"/>
      <c r="G237" s="5"/>
      <c r="H237" s="5"/>
      <c r="I237" s="439"/>
      <c r="J237" s="439"/>
      <c r="K237" s="439"/>
      <c r="L237" s="439"/>
      <c r="M237" s="439"/>
      <c r="N237" s="6"/>
    </row>
    <row r="238" spans="2:14" ht="12.75">
      <c r="B238" s="4"/>
      <c r="C238" s="236"/>
      <c r="D238" s="5"/>
      <c r="E238" s="5"/>
      <c r="F238" s="5"/>
      <c r="G238" s="5"/>
      <c r="H238" s="5"/>
      <c r="I238" s="5"/>
      <c r="J238" s="5"/>
      <c r="K238" s="5"/>
      <c r="L238" s="279"/>
      <c r="M238" s="279"/>
      <c r="N238" s="6"/>
    </row>
    <row r="239" spans="2:14" ht="12.75">
      <c r="B239" s="4"/>
      <c r="C239" s="236"/>
      <c r="D239" s="5"/>
      <c r="E239" s="5"/>
      <c r="F239" s="5"/>
      <c r="G239" s="5"/>
      <c r="H239" s="5"/>
      <c r="I239" s="5"/>
      <c r="J239" s="5"/>
      <c r="K239" s="5"/>
      <c r="L239" s="279"/>
      <c r="M239" s="279"/>
      <c r="N239" s="6"/>
    </row>
    <row r="240" spans="2:14" ht="12.75">
      <c r="B240" s="4"/>
      <c r="C240" s="236"/>
      <c r="D240" s="5"/>
      <c r="E240" s="5"/>
      <c r="F240" s="5"/>
      <c r="G240" s="5"/>
      <c r="H240" s="5"/>
      <c r="I240" s="5"/>
      <c r="J240" s="5"/>
      <c r="K240" s="5"/>
      <c r="L240" s="279"/>
      <c r="M240" s="279"/>
      <c r="N240" s="6"/>
    </row>
    <row r="241" spans="2:14" ht="12.75">
      <c r="B241" s="4"/>
      <c r="C241" s="236"/>
      <c r="D241" s="5"/>
      <c r="E241" s="5"/>
      <c r="F241" s="5"/>
      <c r="G241" s="5"/>
      <c r="H241" s="5"/>
      <c r="I241" s="5"/>
      <c r="J241" s="5"/>
      <c r="K241" s="5"/>
      <c r="L241" s="279"/>
      <c r="M241" s="279">
        <v>6</v>
      </c>
      <c r="N241" s="6"/>
    </row>
    <row r="242" spans="2:14" ht="12.75">
      <c r="B242" s="4"/>
      <c r="C242" s="305"/>
      <c r="D242" s="8"/>
      <c r="E242" s="8"/>
      <c r="F242" s="8"/>
      <c r="G242" s="8"/>
      <c r="H242" s="8"/>
      <c r="I242" s="8"/>
      <c r="J242" s="8"/>
      <c r="K242" s="8"/>
      <c r="L242" s="315"/>
      <c r="M242" s="315"/>
      <c r="N242" s="6"/>
    </row>
    <row r="243" spans="2:14" ht="12.75">
      <c r="B243" s="4"/>
      <c r="N243" s="6"/>
    </row>
    <row r="244" spans="2:14" ht="12.75">
      <c r="B244" s="4"/>
      <c r="N244" s="6"/>
    </row>
    <row r="245" spans="2:14" ht="12.75">
      <c r="B245" s="4"/>
      <c r="N245" s="6"/>
    </row>
    <row r="246" spans="2:14" ht="12.75">
      <c r="B246" s="4"/>
      <c r="N246" s="6"/>
    </row>
    <row r="247" spans="2:14" ht="12.75">
      <c r="B247" s="4"/>
      <c r="N247" s="6"/>
    </row>
    <row r="248" spans="2:14" ht="12.75">
      <c r="B248" s="4"/>
      <c r="N248" s="6"/>
    </row>
    <row r="249" spans="2:14" ht="12.75">
      <c r="B249" s="4"/>
      <c r="N249" s="6"/>
    </row>
    <row r="250" spans="2:14" ht="12.75">
      <c r="B250" s="4"/>
      <c r="N250" s="6"/>
    </row>
    <row r="251" spans="2:14" ht="12.75">
      <c r="B251" s="4"/>
      <c r="N251" s="6"/>
    </row>
    <row r="252" spans="2:14" ht="12.75">
      <c r="B252" s="4"/>
      <c r="N252" s="6"/>
    </row>
    <row r="253" spans="2:14" ht="12.75">
      <c r="B253" s="7"/>
      <c r="N253" s="9"/>
    </row>
  </sheetData>
  <sheetProtection/>
  <mergeCells count="17">
    <mergeCell ref="I236:M236"/>
    <mergeCell ref="F28:G28"/>
    <mergeCell ref="F147:L147"/>
    <mergeCell ref="F156:L156"/>
    <mergeCell ref="I237:M237"/>
    <mergeCell ref="F178:K178"/>
    <mergeCell ref="F213:J213"/>
    <mergeCell ref="D5:E5"/>
    <mergeCell ref="F20:L20"/>
    <mergeCell ref="F14:J14"/>
    <mergeCell ref="F11:J12"/>
    <mergeCell ref="F214:J214"/>
    <mergeCell ref="E11:E12"/>
    <mergeCell ref="F13:J13"/>
    <mergeCell ref="H32:I32"/>
    <mergeCell ref="F186:L186"/>
    <mergeCell ref="D199:E19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6.140625" style="84" customWidth="1"/>
    <col min="2" max="3" width="9.140625" style="84" customWidth="1"/>
    <col min="4" max="4" width="9.28125" style="84" customWidth="1"/>
    <col min="5" max="5" width="11.421875" style="84" customWidth="1"/>
    <col min="6" max="6" width="12.8515625" style="84" customWidth="1"/>
    <col min="7" max="7" width="5.421875" style="84" customWidth="1"/>
    <col min="8" max="8" width="10.140625" style="84" customWidth="1"/>
    <col min="9" max="9" width="9.140625" style="84" customWidth="1"/>
    <col min="10" max="10" width="3.140625" style="84" customWidth="1"/>
    <col min="11" max="11" width="7.8515625" style="84" customWidth="1"/>
    <col min="12" max="12" width="1.8515625" style="84" customWidth="1"/>
    <col min="13" max="16384" width="9.140625" style="84" customWidth="1"/>
  </cols>
  <sheetData>
    <row r="1" s="51" customFormat="1" ht="6.75" customHeight="1"/>
    <row r="2" spans="2:11" s="51" customFormat="1" ht="12.75">
      <c r="B2" s="52"/>
      <c r="C2" s="53"/>
      <c r="D2" s="53"/>
      <c r="E2" s="53"/>
      <c r="F2" s="53"/>
      <c r="G2" s="53"/>
      <c r="H2" s="53"/>
      <c r="I2" s="53"/>
      <c r="J2" s="53"/>
      <c r="K2" s="54"/>
    </row>
    <row r="3" spans="2:11" s="59" customFormat="1" ht="21" customHeight="1">
      <c r="B3" s="213" t="s">
        <v>235</v>
      </c>
      <c r="C3" s="213"/>
      <c r="D3" s="56"/>
      <c r="E3" s="341" t="s">
        <v>359</v>
      </c>
      <c r="F3" s="341"/>
      <c r="G3" s="342"/>
      <c r="H3" s="343"/>
      <c r="I3" s="344"/>
      <c r="J3" s="345"/>
      <c r="K3" s="346"/>
    </row>
    <row r="4" spans="2:11" s="59" customFormat="1" ht="13.5" customHeight="1">
      <c r="B4" s="55"/>
      <c r="C4" s="213" t="s">
        <v>99</v>
      </c>
      <c r="D4" s="56"/>
      <c r="E4" s="56"/>
      <c r="F4" s="57" t="s">
        <v>360</v>
      </c>
      <c r="G4" s="60"/>
      <c r="H4" s="61"/>
      <c r="I4" s="62"/>
      <c r="J4" s="56"/>
      <c r="K4" s="58"/>
    </row>
    <row r="5" spans="2:11" s="59" customFormat="1" ht="13.5" customHeight="1">
      <c r="B5" s="55"/>
      <c r="C5" s="213" t="s">
        <v>6</v>
      </c>
      <c r="D5" s="56"/>
      <c r="E5" s="56"/>
      <c r="F5" s="63" t="s">
        <v>361</v>
      </c>
      <c r="G5" s="57"/>
      <c r="H5" s="57"/>
      <c r="I5" s="56"/>
      <c r="J5" s="56"/>
      <c r="K5" s="58"/>
    </row>
    <row r="6" spans="2:11" s="59" customFormat="1" ht="13.5" customHeight="1">
      <c r="B6" s="55"/>
      <c r="C6" s="213"/>
      <c r="D6" s="56"/>
      <c r="E6" s="56"/>
      <c r="F6" s="56"/>
      <c r="G6" s="56"/>
      <c r="H6" s="64" t="s">
        <v>362</v>
      </c>
      <c r="I6" s="56"/>
      <c r="J6" s="56"/>
      <c r="K6" s="58"/>
    </row>
    <row r="7" spans="2:11" s="59" customFormat="1" ht="13.5" customHeight="1">
      <c r="B7" s="55"/>
      <c r="C7" s="213" t="s">
        <v>0</v>
      </c>
      <c r="D7" s="56"/>
      <c r="E7" s="56"/>
      <c r="F7" s="353" t="s">
        <v>364</v>
      </c>
      <c r="G7" s="65"/>
      <c r="H7" s="56"/>
      <c r="I7" s="56"/>
      <c r="J7" s="56"/>
      <c r="K7" s="58"/>
    </row>
    <row r="8" spans="2:11" s="59" customFormat="1" ht="13.5" customHeight="1">
      <c r="B8" s="55"/>
      <c r="C8" s="213" t="s">
        <v>1</v>
      </c>
      <c r="D8" s="56"/>
      <c r="E8" s="56"/>
      <c r="F8" s="64">
        <v>1000666</v>
      </c>
      <c r="G8" s="66"/>
      <c r="H8" s="56"/>
      <c r="I8" s="56"/>
      <c r="J8" s="56"/>
      <c r="K8" s="58"/>
    </row>
    <row r="9" spans="2:11" s="59" customFormat="1" ht="13.5" customHeight="1">
      <c r="B9" s="55"/>
      <c r="C9" s="213"/>
      <c r="D9" s="56"/>
      <c r="E9" s="56"/>
      <c r="F9" s="56"/>
      <c r="G9" s="56"/>
      <c r="H9" s="56"/>
      <c r="I9" s="56"/>
      <c r="J9" s="56"/>
      <c r="K9" s="58"/>
    </row>
    <row r="10" spans="2:11" s="59" customFormat="1" ht="13.5" customHeight="1">
      <c r="B10" s="55"/>
      <c r="C10" s="213" t="s">
        <v>32</v>
      </c>
      <c r="D10" s="56"/>
      <c r="E10" s="56"/>
      <c r="F10" s="57" t="s">
        <v>363</v>
      </c>
      <c r="G10" s="57"/>
      <c r="H10" s="57"/>
      <c r="I10" s="56"/>
      <c r="J10" s="56"/>
      <c r="K10" s="58"/>
    </row>
    <row r="11" spans="2:11" s="59" customFormat="1" ht="13.5" customHeight="1">
      <c r="B11" s="55"/>
      <c r="C11" s="56"/>
      <c r="D11" s="56"/>
      <c r="E11" s="56"/>
      <c r="F11" s="62"/>
      <c r="G11" s="62"/>
      <c r="H11" s="62"/>
      <c r="I11" s="56"/>
      <c r="J11" s="56"/>
      <c r="K11" s="58"/>
    </row>
    <row r="12" spans="2:11" s="59" customFormat="1" ht="13.5" customHeight="1">
      <c r="B12" s="55"/>
      <c r="C12" s="56"/>
      <c r="D12" s="56"/>
      <c r="E12" s="56"/>
      <c r="F12" s="56"/>
      <c r="G12" s="56"/>
      <c r="H12" s="56"/>
      <c r="I12" s="56"/>
      <c r="J12" s="56"/>
      <c r="K12" s="58"/>
    </row>
    <row r="13" spans="2:11" s="70" customFormat="1" ht="12.75">
      <c r="B13" s="67"/>
      <c r="C13" s="68"/>
      <c r="D13" s="68"/>
      <c r="E13" s="68"/>
      <c r="F13" s="68"/>
      <c r="G13" s="68"/>
      <c r="H13" s="68"/>
      <c r="I13" s="68"/>
      <c r="J13" s="68"/>
      <c r="K13" s="69"/>
    </row>
    <row r="14" spans="2:11" s="70" customFormat="1" ht="12.75">
      <c r="B14" s="67"/>
      <c r="C14" s="68"/>
      <c r="D14" s="68"/>
      <c r="E14" s="68"/>
      <c r="F14" s="68"/>
      <c r="G14" s="68"/>
      <c r="H14" s="68"/>
      <c r="I14" s="68"/>
      <c r="J14" s="68"/>
      <c r="K14" s="69"/>
    </row>
    <row r="15" spans="2:11" s="70" customFormat="1" ht="12.75">
      <c r="B15" s="67"/>
      <c r="C15" s="68"/>
      <c r="D15" s="68"/>
      <c r="E15" s="68"/>
      <c r="F15" s="68"/>
      <c r="G15" s="68"/>
      <c r="H15" s="68"/>
      <c r="I15" s="68"/>
      <c r="J15" s="68"/>
      <c r="K15" s="69"/>
    </row>
    <row r="16" spans="2:11" s="70" customFormat="1" ht="12.75">
      <c r="B16" s="67"/>
      <c r="C16" s="68"/>
      <c r="D16" s="68"/>
      <c r="E16" s="68"/>
      <c r="F16" s="68"/>
      <c r="G16" s="68"/>
      <c r="H16" s="68"/>
      <c r="I16" s="68"/>
      <c r="J16" s="68"/>
      <c r="K16" s="69"/>
    </row>
    <row r="17" spans="2:11" s="70" customFormat="1" ht="12.75">
      <c r="B17" s="67"/>
      <c r="C17" s="68"/>
      <c r="D17" s="68"/>
      <c r="E17" s="68"/>
      <c r="F17" s="68"/>
      <c r="G17" s="68"/>
      <c r="H17" s="68"/>
      <c r="I17" s="68"/>
      <c r="J17" s="68"/>
      <c r="K17" s="69"/>
    </row>
    <row r="18" spans="2:11" s="70" customFormat="1" ht="12.75">
      <c r="B18" s="67"/>
      <c r="C18" s="68"/>
      <c r="D18" s="68"/>
      <c r="E18" s="68"/>
      <c r="F18" s="68"/>
      <c r="G18" s="68"/>
      <c r="H18" s="68"/>
      <c r="I18" s="68"/>
      <c r="J18" s="68"/>
      <c r="K18" s="69"/>
    </row>
    <row r="19" spans="2:11" s="70" customFormat="1" ht="12.75">
      <c r="B19" s="67"/>
      <c r="C19" s="68"/>
      <c r="D19" s="68"/>
      <c r="E19" s="68"/>
      <c r="F19" s="68"/>
      <c r="G19" s="68"/>
      <c r="H19" s="68"/>
      <c r="I19" s="68"/>
      <c r="J19" s="68"/>
      <c r="K19" s="69"/>
    </row>
    <row r="20" spans="2:11" s="70" customFormat="1" ht="12.75">
      <c r="B20" s="67"/>
      <c r="C20" s="68"/>
      <c r="D20" s="68"/>
      <c r="E20" s="68"/>
      <c r="F20" s="68"/>
      <c r="G20" s="68"/>
      <c r="H20" s="68"/>
      <c r="I20" s="68"/>
      <c r="J20" s="68"/>
      <c r="K20" s="69"/>
    </row>
    <row r="21" spans="2:11" s="70" customFormat="1" ht="12.75">
      <c r="B21" s="67"/>
      <c r="D21" s="68"/>
      <c r="E21" s="68"/>
      <c r="F21" s="68"/>
      <c r="G21" s="68"/>
      <c r="H21" s="68"/>
      <c r="I21" s="68"/>
      <c r="J21" s="68"/>
      <c r="K21" s="69"/>
    </row>
    <row r="22" spans="2:11" s="70" customFormat="1" ht="12.75">
      <c r="B22" s="67"/>
      <c r="C22" s="68"/>
      <c r="D22" s="68"/>
      <c r="E22" s="68"/>
      <c r="F22" s="68"/>
      <c r="G22" s="68"/>
      <c r="H22" s="68"/>
      <c r="I22" s="68"/>
      <c r="J22" s="68"/>
      <c r="K22" s="69"/>
    </row>
    <row r="23" spans="2:11" s="70" customFormat="1" ht="12.75">
      <c r="B23" s="67"/>
      <c r="C23" s="68"/>
      <c r="D23" s="68"/>
      <c r="E23" s="68"/>
      <c r="F23" s="68"/>
      <c r="G23" s="68"/>
      <c r="H23" s="68"/>
      <c r="I23" s="68"/>
      <c r="J23" s="68"/>
      <c r="K23" s="69"/>
    </row>
    <row r="24" spans="2:11" s="70" customFormat="1" ht="12.75">
      <c r="B24" s="67"/>
      <c r="C24" s="68"/>
      <c r="D24" s="68"/>
      <c r="E24" s="68"/>
      <c r="F24" s="68"/>
      <c r="G24" s="68"/>
      <c r="H24" s="68"/>
      <c r="I24" s="68"/>
      <c r="J24" s="68"/>
      <c r="K24" s="69"/>
    </row>
    <row r="25" spans="2:11" s="71" customFormat="1" ht="33.75">
      <c r="B25" s="374" t="s">
        <v>7</v>
      </c>
      <c r="C25" s="375"/>
      <c r="D25" s="375"/>
      <c r="E25" s="375"/>
      <c r="F25" s="375"/>
      <c r="G25" s="375"/>
      <c r="H25" s="375"/>
      <c r="I25" s="375"/>
      <c r="J25" s="375"/>
      <c r="K25" s="376"/>
    </row>
    <row r="26" spans="2:11" s="70" customFormat="1" ht="12.75">
      <c r="B26" s="72"/>
      <c r="C26" s="377" t="s">
        <v>80</v>
      </c>
      <c r="D26" s="377"/>
      <c r="E26" s="377"/>
      <c r="F26" s="377"/>
      <c r="G26" s="377"/>
      <c r="H26" s="377"/>
      <c r="I26" s="377"/>
      <c r="J26" s="377"/>
      <c r="K26" s="69"/>
    </row>
    <row r="27" spans="2:11" s="70" customFormat="1" ht="12.75">
      <c r="B27" s="67"/>
      <c r="C27" s="377" t="s">
        <v>81</v>
      </c>
      <c r="D27" s="377"/>
      <c r="E27" s="377"/>
      <c r="F27" s="377"/>
      <c r="G27" s="377"/>
      <c r="H27" s="377"/>
      <c r="I27" s="377"/>
      <c r="J27" s="377"/>
      <c r="K27" s="69"/>
    </row>
    <row r="28" spans="2:11" s="70" customFormat="1" ht="12.75">
      <c r="B28" s="67"/>
      <c r="C28" s="68"/>
      <c r="D28" s="68"/>
      <c r="E28" s="68"/>
      <c r="F28" s="68"/>
      <c r="G28" s="68"/>
      <c r="H28" s="68"/>
      <c r="I28" s="68"/>
      <c r="J28" s="68"/>
      <c r="K28" s="69"/>
    </row>
    <row r="29" spans="2:11" s="70" customFormat="1" ht="12.75">
      <c r="B29" s="67"/>
      <c r="C29" s="68"/>
      <c r="D29" s="68"/>
      <c r="E29" s="68"/>
      <c r="F29" s="68"/>
      <c r="G29" s="68"/>
      <c r="H29" s="68"/>
      <c r="I29" s="68"/>
      <c r="J29" s="68"/>
      <c r="K29" s="69"/>
    </row>
    <row r="30" spans="2:11" s="75" customFormat="1" ht="33">
      <c r="B30" s="67"/>
      <c r="C30" s="68"/>
      <c r="D30" s="68"/>
      <c r="E30" s="68"/>
      <c r="F30" s="212" t="s">
        <v>380</v>
      </c>
      <c r="G30" s="73"/>
      <c r="H30" s="73"/>
      <c r="I30" s="73"/>
      <c r="J30" s="73"/>
      <c r="K30" s="74"/>
    </row>
    <row r="31" spans="2:11" s="75" customFormat="1" ht="12.75">
      <c r="B31" s="76"/>
      <c r="C31" s="73"/>
      <c r="D31" s="73"/>
      <c r="E31" s="73"/>
      <c r="F31" s="73"/>
      <c r="G31" s="73"/>
      <c r="H31" s="73"/>
      <c r="I31" s="73"/>
      <c r="J31" s="73"/>
      <c r="K31" s="74"/>
    </row>
    <row r="32" spans="2:11" s="75" customFormat="1" ht="12.75">
      <c r="B32" s="76"/>
      <c r="C32" s="73"/>
      <c r="D32" s="73"/>
      <c r="E32" s="73"/>
      <c r="F32" s="73"/>
      <c r="G32" s="73"/>
      <c r="H32" s="73"/>
      <c r="I32" s="73"/>
      <c r="J32" s="73"/>
      <c r="K32" s="74"/>
    </row>
    <row r="33" spans="2:11" s="75" customFormat="1" ht="12.75">
      <c r="B33" s="76"/>
      <c r="C33" s="73"/>
      <c r="D33" s="73"/>
      <c r="E33" s="73"/>
      <c r="F33" s="73"/>
      <c r="G33" s="73"/>
      <c r="H33" s="73"/>
      <c r="I33" s="73"/>
      <c r="J33" s="73"/>
      <c r="K33" s="74"/>
    </row>
    <row r="34" spans="2:11" s="75" customFormat="1" ht="12.75">
      <c r="B34" s="76"/>
      <c r="C34" s="73"/>
      <c r="D34" s="73"/>
      <c r="E34" s="73"/>
      <c r="F34" s="73"/>
      <c r="G34" s="73"/>
      <c r="H34" s="73"/>
      <c r="I34" s="73"/>
      <c r="J34" s="73"/>
      <c r="K34" s="74"/>
    </row>
    <row r="35" spans="2:11" s="75" customFormat="1" ht="12.75">
      <c r="B35" s="76"/>
      <c r="C35" s="73"/>
      <c r="D35" s="73"/>
      <c r="E35" s="73"/>
      <c r="F35" s="73"/>
      <c r="G35" s="73"/>
      <c r="H35" s="73"/>
      <c r="I35" s="73"/>
      <c r="J35" s="73"/>
      <c r="K35" s="74"/>
    </row>
    <row r="36" spans="2:11" s="75" customFormat="1" ht="12.75">
      <c r="B36" s="76"/>
      <c r="C36" s="73"/>
      <c r="D36" s="73"/>
      <c r="E36" s="73"/>
      <c r="F36" s="73"/>
      <c r="G36" s="73"/>
      <c r="H36" s="73"/>
      <c r="I36" s="73"/>
      <c r="J36" s="73"/>
      <c r="K36" s="74"/>
    </row>
    <row r="37" spans="2:11" s="75" customFormat="1" ht="12.75">
      <c r="B37" s="76"/>
      <c r="C37" s="73"/>
      <c r="D37" s="73"/>
      <c r="E37" s="73"/>
      <c r="F37" s="73"/>
      <c r="G37" s="73"/>
      <c r="H37" s="73"/>
      <c r="I37" s="73"/>
      <c r="J37" s="73"/>
      <c r="K37" s="74"/>
    </row>
    <row r="38" spans="2:11" s="75" customFormat="1" ht="12.75">
      <c r="B38" s="76"/>
      <c r="C38" s="73"/>
      <c r="D38" s="73"/>
      <c r="E38" s="73"/>
      <c r="F38" s="73"/>
      <c r="G38" s="73"/>
      <c r="H38" s="73"/>
      <c r="I38" s="73"/>
      <c r="J38" s="73"/>
      <c r="K38" s="74"/>
    </row>
    <row r="39" spans="2:11" s="75" customFormat="1" ht="12.75">
      <c r="B39" s="76"/>
      <c r="C39" s="73"/>
      <c r="D39" s="73"/>
      <c r="E39" s="73"/>
      <c r="F39" s="73"/>
      <c r="G39" s="73"/>
      <c r="H39" s="73"/>
      <c r="I39" s="73"/>
      <c r="J39" s="73"/>
      <c r="K39" s="74"/>
    </row>
    <row r="40" spans="2:11" s="75" customFormat="1" ht="12.75">
      <c r="B40" s="76"/>
      <c r="C40" s="73"/>
      <c r="D40" s="73"/>
      <c r="E40" s="73"/>
      <c r="F40" s="73"/>
      <c r="G40" s="73"/>
      <c r="H40" s="73"/>
      <c r="I40" s="73"/>
      <c r="J40" s="73"/>
      <c r="K40" s="74"/>
    </row>
    <row r="41" spans="2:11" s="75" customFormat="1" ht="12.75">
      <c r="B41" s="76"/>
      <c r="C41" s="73"/>
      <c r="D41" s="73"/>
      <c r="E41" s="73"/>
      <c r="F41" s="73"/>
      <c r="G41" s="73"/>
      <c r="H41" s="73"/>
      <c r="I41" s="73"/>
      <c r="J41" s="73"/>
      <c r="K41" s="74"/>
    </row>
    <row r="42" spans="2:11" s="75" customFormat="1" ht="12.75">
      <c r="B42" s="76"/>
      <c r="C42" s="73"/>
      <c r="D42" s="73"/>
      <c r="E42" s="73"/>
      <c r="F42" s="73"/>
      <c r="G42" s="73"/>
      <c r="H42" s="73"/>
      <c r="I42" s="73"/>
      <c r="J42" s="73"/>
      <c r="K42" s="74"/>
    </row>
    <row r="43" spans="2:11" s="75" customFormat="1" ht="12.75">
      <c r="B43" s="76"/>
      <c r="C43" s="73"/>
      <c r="D43" s="73"/>
      <c r="E43" s="73"/>
      <c r="F43" s="73"/>
      <c r="G43" s="73"/>
      <c r="H43" s="73"/>
      <c r="I43" s="73"/>
      <c r="J43" s="73"/>
      <c r="K43" s="74"/>
    </row>
    <row r="44" spans="2:11" s="75" customFormat="1" ht="12.75">
      <c r="B44" s="76"/>
      <c r="C44" s="73"/>
      <c r="D44" s="73"/>
      <c r="E44" s="73"/>
      <c r="F44" s="73"/>
      <c r="G44" s="73"/>
      <c r="H44" s="73"/>
      <c r="I44" s="73"/>
      <c r="J44" s="73"/>
      <c r="K44" s="74"/>
    </row>
    <row r="45" spans="2:11" s="75" customFormat="1" ht="9" customHeight="1">
      <c r="B45" s="76"/>
      <c r="C45" s="73"/>
      <c r="D45" s="73"/>
      <c r="E45" s="73"/>
      <c r="F45" s="73"/>
      <c r="G45" s="73"/>
      <c r="H45" s="73"/>
      <c r="I45" s="73"/>
      <c r="J45" s="73"/>
      <c r="K45" s="74"/>
    </row>
    <row r="46" spans="2:11" s="75" customFormat="1" ht="12.75">
      <c r="B46" s="76"/>
      <c r="C46" s="73"/>
      <c r="D46" s="73"/>
      <c r="E46" s="73"/>
      <c r="F46" s="73"/>
      <c r="G46" s="73"/>
      <c r="H46" s="73"/>
      <c r="I46" s="73"/>
      <c r="J46" s="73"/>
      <c r="K46" s="74"/>
    </row>
    <row r="47" spans="2:11" s="75" customFormat="1" ht="12.75">
      <c r="B47" s="76"/>
      <c r="C47" s="73"/>
      <c r="D47" s="73"/>
      <c r="E47" s="73"/>
      <c r="F47" s="73"/>
      <c r="G47" s="73"/>
      <c r="H47" s="73"/>
      <c r="I47" s="73"/>
      <c r="J47" s="73"/>
      <c r="K47" s="74"/>
    </row>
    <row r="48" spans="2:11" s="59" customFormat="1" ht="12.75" customHeight="1">
      <c r="B48" s="55"/>
      <c r="C48" s="213" t="s">
        <v>105</v>
      </c>
      <c r="D48" s="56"/>
      <c r="E48" s="56"/>
      <c r="F48" s="56"/>
      <c r="G48" s="56"/>
      <c r="H48" s="378" t="s">
        <v>236</v>
      </c>
      <c r="I48" s="378"/>
      <c r="J48" s="56"/>
      <c r="K48" s="58"/>
    </row>
    <row r="49" spans="2:11" s="59" customFormat="1" ht="12.75" customHeight="1">
      <c r="B49" s="55"/>
      <c r="C49" s="213" t="s">
        <v>106</v>
      </c>
      <c r="D49" s="56"/>
      <c r="E49" s="56"/>
      <c r="F49" s="56"/>
      <c r="G49" s="56"/>
      <c r="H49" s="379" t="s">
        <v>237</v>
      </c>
      <c r="I49" s="379"/>
      <c r="J49" s="56"/>
      <c r="K49" s="58"/>
    </row>
    <row r="50" spans="2:11" s="59" customFormat="1" ht="12.75" customHeight="1">
      <c r="B50" s="55"/>
      <c r="C50" s="213" t="s">
        <v>100</v>
      </c>
      <c r="D50" s="56"/>
      <c r="E50" s="56"/>
      <c r="F50" s="56"/>
      <c r="G50" s="56"/>
      <c r="H50" s="379" t="s">
        <v>107</v>
      </c>
      <c r="I50" s="379"/>
      <c r="J50" s="56"/>
      <c r="K50" s="58"/>
    </row>
    <row r="51" spans="2:11" s="59" customFormat="1" ht="12.75" customHeight="1">
      <c r="B51" s="55"/>
      <c r="C51" s="213" t="s">
        <v>101</v>
      </c>
      <c r="D51" s="56"/>
      <c r="E51" s="56"/>
      <c r="F51" s="56"/>
      <c r="G51" s="56"/>
      <c r="H51" s="379" t="s">
        <v>107</v>
      </c>
      <c r="I51" s="379"/>
      <c r="J51" s="56"/>
      <c r="K51" s="58"/>
    </row>
    <row r="52" spans="2:11" s="70" customFormat="1" ht="12.75">
      <c r="B52" s="67"/>
      <c r="C52" s="214"/>
      <c r="D52" s="68"/>
      <c r="E52" s="68"/>
      <c r="F52" s="68"/>
      <c r="G52" s="68"/>
      <c r="H52" s="68"/>
      <c r="I52" s="68"/>
      <c r="J52" s="68"/>
      <c r="K52" s="69"/>
    </row>
    <row r="53" spans="2:11" s="80" customFormat="1" ht="12.75" customHeight="1">
      <c r="B53" s="77"/>
      <c r="C53" s="213" t="s">
        <v>108</v>
      </c>
      <c r="D53" s="56"/>
      <c r="E53" s="56"/>
      <c r="F53" s="56"/>
      <c r="G53" s="66" t="s">
        <v>102</v>
      </c>
      <c r="H53" s="378" t="s">
        <v>381</v>
      </c>
      <c r="I53" s="378"/>
      <c r="J53" s="78"/>
      <c r="K53" s="79"/>
    </row>
    <row r="54" spans="2:11" s="80" customFormat="1" ht="12.75" customHeight="1">
      <c r="B54" s="77"/>
      <c r="C54" s="213"/>
      <c r="D54" s="56"/>
      <c r="E54" s="56"/>
      <c r="F54" s="56"/>
      <c r="G54" s="66" t="s">
        <v>103</v>
      </c>
      <c r="H54" s="379" t="s">
        <v>382</v>
      </c>
      <c r="I54" s="379"/>
      <c r="J54" s="78"/>
      <c r="K54" s="79"/>
    </row>
    <row r="55" spans="2:11" s="80" customFormat="1" ht="7.5" customHeight="1">
      <c r="B55" s="77"/>
      <c r="C55" s="213"/>
      <c r="D55" s="56"/>
      <c r="E55" s="56"/>
      <c r="F55" s="56"/>
      <c r="G55" s="66"/>
      <c r="H55" s="66"/>
      <c r="I55" s="66"/>
      <c r="J55" s="78"/>
      <c r="K55" s="79"/>
    </row>
    <row r="56" spans="2:11" s="80" customFormat="1" ht="12.75" customHeight="1">
      <c r="B56" s="77"/>
      <c r="C56" s="213" t="s">
        <v>104</v>
      </c>
      <c r="D56" s="56"/>
      <c r="E56" s="56"/>
      <c r="F56" s="66"/>
      <c r="G56" s="56"/>
      <c r="H56" s="57" t="s">
        <v>383</v>
      </c>
      <c r="I56" s="57"/>
      <c r="J56" s="78"/>
      <c r="K56" s="79"/>
    </row>
    <row r="57" spans="2:11" ht="22.5" customHeight="1">
      <c r="B57" s="81"/>
      <c r="C57" s="82"/>
      <c r="D57" s="82"/>
      <c r="E57" s="82"/>
      <c r="F57" s="82"/>
      <c r="G57" s="82"/>
      <c r="H57" s="82"/>
      <c r="I57" s="82"/>
      <c r="J57" s="82"/>
      <c r="K57" s="83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27">
      <selection activeCell="J42" sqref="J42"/>
    </sheetView>
  </sheetViews>
  <sheetFormatPr defaultColWidth="9.140625" defaultRowHeight="12.75"/>
  <cols>
    <col min="1" max="1" width="3.7109375" style="122" customWidth="1"/>
    <col min="2" max="2" width="2.7109375" style="122" customWidth="1"/>
    <col min="3" max="3" width="4.00390625" style="122" customWidth="1"/>
    <col min="4" max="4" width="40.57421875" style="121" customWidth="1"/>
    <col min="5" max="5" width="8.28125" style="122" customWidth="1"/>
    <col min="6" max="11" width="15.7109375" style="123" customWidth="1"/>
    <col min="12" max="12" width="9.140625" style="121" customWidth="1"/>
    <col min="13" max="18" width="0" style="121" hidden="1" customWidth="1"/>
    <col min="19" max="19" width="17.28125" style="121" hidden="1" customWidth="1"/>
    <col min="20" max="22" width="0" style="121" hidden="1" customWidth="1"/>
    <col min="23" max="16384" width="9.140625" style="121" customWidth="1"/>
  </cols>
  <sheetData>
    <row r="1" spans="1:19" s="51" customFormat="1" ht="17.25" customHeight="1">
      <c r="A1" s="85"/>
      <c r="B1" s="85"/>
      <c r="C1" s="85"/>
      <c r="E1" s="85"/>
      <c r="F1" s="86"/>
      <c r="G1" s="86"/>
      <c r="H1" s="86"/>
      <c r="I1" s="86"/>
      <c r="J1" s="86"/>
      <c r="K1" s="86"/>
      <c r="M1" s="85"/>
      <c r="N1" s="85"/>
      <c r="O1" s="85"/>
      <c r="Q1" s="85"/>
      <c r="R1" s="86"/>
      <c r="S1" s="86"/>
    </row>
    <row r="2" spans="1:22" s="90" customFormat="1" ht="18">
      <c r="A2" s="392" t="s">
        <v>365</v>
      </c>
      <c r="B2" s="392"/>
      <c r="C2" s="392"/>
      <c r="D2" s="392"/>
      <c r="E2" s="316"/>
      <c r="G2" s="91"/>
      <c r="H2" s="91"/>
      <c r="I2" s="91"/>
      <c r="J2" s="91"/>
      <c r="K2" s="91"/>
      <c r="M2" s="87" t="s">
        <v>339</v>
      </c>
      <c r="N2" s="88"/>
      <c r="O2" s="88"/>
      <c r="P2" s="89"/>
      <c r="Q2" s="316"/>
      <c r="S2" s="91"/>
      <c r="U2" s="90">
        <v>2383024</v>
      </c>
      <c r="V2" s="348">
        <v>0.05</v>
      </c>
    </row>
    <row r="3" spans="1:19" s="90" customFormat="1" ht="9" customHeight="1">
      <c r="A3" s="87"/>
      <c r="B3" s="88"/>
      <c r="C3" s="88"/>
      <c r="D3" s="89"/>
      <c r="E3" s="316"/>
      <c r="F3" s="91"/>
      <c r="G3" s="91"/>
      <c r="H3" s="91"/>
      <c r="I3" s="91"/>
      <c r="J3" s="91"/>
      <c r="K3" s="91"/>
      <c r="M3" s="87"/>
      <c r="N3" s="88"/>
      <c r="O3" s="88"/>
      <c r="P3" s="89"/>
      <c r="Q3" s="316"/>
      <c r="R3" s="91"/>
      <c r="S3" s="91"/>
    </row>
    <row r="4" spans="1:19" s="92" customFormat="1" ht="18" customHeight="1">
      <c r="A4" s="383" t="s">
        <v>384</v>
      </c>
      <c r="B4" s="383"/>
      <c r="C4" s="383"/>
      <c r="D4" s="383"/>
      <c r="E4" s="383"/>
      <c r="F4" s="383"/>
      <c r="G4" s="383"/>
      <c r="H4" s="349"/>
      <c r="I4" s="349"/>
      <c r="J4" s="349"/>
      <c r="K4" s="349"/>
      <c r="M4" s="383" t="s">
        <v>335</v>
      </c>
      <c r="N4" s="383"/>
      <c r="O4" s="383"/>
      <c r="P4" s="383"/>
      <c r="Q4" s="383"/>
      <c r="R4" s="383"/>
      <c r="S4" s="383"/>
    </row>
    <row r="5" spans="1:19" s="70" customFormat="1" ht="12" customHeight="1">
      <c r="A5" s="384" t="s">
        <v>2</v>
      </c>
      <c r="B5" s="386" t="s">
        <v>8</v>
      </c>
      <c r="C5" s="387"/>
      <c r="D5" s="388"/>
      <c r="E5" s="384" t="s">
        <v>9</v>
      </c>
      <c r="F5" s="98" t="s">
        <v>147</v>
      </c>
      <c r="G5" s="98" t="s">
        <v>147</v>
      </c>
      <c r="H5" s="350"/>
      <c r="I5" s="350"/>
      <c r="J5" s="350"/>
      <c r="K5" s="350"/>
      <c r="M5" s="384" t="s">
        <v>2</v>
      </c>
      <c r="N5" s="386" t="s">
        <v>8</v>
      </c>
      <c r="O5" s="387"/>
      <c r="P5" s="388"/>
      <c r="Q5" s="384" t="s">
        <v>9</v>
      </c>
      <c r="R5" s="98" t="s">
        <v>147</v>
      </c>
      <c r="S5" s="98" t="s">
        <v>147</v>
      </c>
    </row>
    <row r="6" spans="1:19" s="70" customFormat="1" ht="12" customHeight="1">
      <c r="A6" s="385"/>
      <c r="B6" s="389"/>
      <c r="C6" s="390"/>
      <c r="D6" s="391"/>
      <c r="E6" s="385"/>
      <c r="F6" s="99" t="s">
        <v>148</v>
      </c>
      <c r="G6" s="100" t="s">
        <v>205</v>
      </c>
      <c r="H6" s="350"/>
      <c r="I6" s="350"/>
      <c r="J6" s="350"/>
      <c r="K6" s="350"/>
      <c r="M6" s="385"/>
      <c r="N6" s="389"/>
      <c r="O6" s="390"/>
      <c r="P6" s="391"/>
      <c r="Q6" s="385"/>
      <c r="R6" s="99" t="s">
        <v>148</v>
      </c>
      <c r="S6" s="100" t="s">
        <v>205</v>
      </c>
    </row>
    <row r="7" spans="1:19" s="104" customFormat="1" ht="24.75" customHeight="1">
      <c r="A7" s="101" t="s">
        <v>3</v>
      </c>
      <c r="B7" s="380" t="s">
        <v>206</v>
      </c>
      <c r="C7" s="381"/>
      <c r="D7" s="382"/>
      <c r="E7" s="317">
        <v>1</v>
      </c>
      <c r="F7" s="103">
        <f>F8+F11+F12+F20+F28+F29+F30</f>
        <v>2391801</v>
      </c>
      <c r="G7" s="103">
        <f>G8+G11+G12+G20+G28+G29+G30</f>
        <v>938730</v>
      </c>
      <c r="H7" s="120"/>
      <c r="I7" s="120"/>
      <c r="J7" s="120"/>
      <c r="K7" s="120"/>
      <c r="M7" s="101" t="s">
        <v>3</v>
      </c>
      <c r="N7" s="380" t="s">
        <v>206</v>
      </c>
      <c r="O7" s="381"/>
      <c r="P7" s="382"/>
      <c r="Q7" s="317">
        <v>1</v>
      </c>
      <c r="R7" s="103">
        <f>R8+R11+R12+R20+R28+R29+R30</f>
        <v>3772676</v>
      </c>
      <c r="S7" s="103">
        <f>S8+S11+S12+S20+S28+S29+S30</f>
        <v>1065197</v>
      </c>
    </row>
    <row r="8" spans="1:19" s="104" customFormat="1" ht="16.5" customHeight="1">
      <c r="A8" s="105"/>
      <c r="B8" s="102">
        <v>1</v>
      </c>
      <c r="C8" s="97" t="s">
        <v>10</v>
      </c>
      <c r="D8" s="106"/>
      <c r="E8" s="105">
        <v>2</v>
      </c>
      <c r="F8" s="103">
        <f>F9+F10</f>
        <v>1590899</v>
      </c>
      <c r="G8" s="103">
        <f>G9+G10</f>
        <v>66641</v>
      </c>
      <c r="H8" s="120"/>
      <c r="I8" s="120"/>
      <c r="J8" s="120"/>
      <c r="K8" s="120"/>
      <c r="M8" s="105"/>
      <c r="N8" s="102">
        <v>1</v>
      </c>
      <c r="O8" s="97" t="s">
        <v>10</v>
      </c>
      <c r="P8" s="106"/>
      <c r="Q8" s="105">
        <v>2</v>
      </c>
      <c r="R8" s="103">
        <f>R9+R10</f>
        <v>484934</v>
      </c>
      <c r="S8" s="103">
        <f>S9+S10</f>
        <v>17503</v>
      </c>
    </row>
    <row r="9" spans="1:19" s="111" customFormat="1" ht="16.5" customHeight="1">
      <c r="A9" s="105"/>
      <c r="B9" s="102"/>
      <c r="C9" s="108" t="s">
        <v>110</v>
      </c>
      <c r="D9" s="109" t="s">
        <v>29</v>
      </c>
      <c r="E9" s="112">
        <v>3</v>
      </c>
      <c r="F9" s="110">
        <v>1551114</v>
      </c>
      <c r="G9" s="110">
        <v>57437</v>
      </c>
      <c r="H9" s="351"/>
      <c r="I9" s="351"/>
      <c r="J9" s="351"/>
      <c r="K9" s="351"/>
      <c r="M9" s="105"/>
      <c r="N9" s="102"/>
      <c r="O9" s="108" t="s">
        <v>110</v>
      </c>
      <c r="P9" s="109" t="s">
        <v>29</v>
      </c>
      <c r="Q9" s="112">
        <v>3</v>
      </c>
      <c r="R9" s="110">
        <v>0</v>
      </c>
      <c r="S9" s="110">
        <v>0</v>
      </c>
    </row>
    <row r="10" spans="1:19" s="111" customFormat="1" ht="16.5" customHeight="1">
      <c r="A10" s="112"/>
      <c r="B10" s="102"/>
      <c r="C10" s="108" t="s">
        <v>110</v>
      </c>
      <c r="D10" s="109" t="s">
        <v>30</v>
      </c>
      <c r="E10" s="105">
        <v>4</v>
      </c>
      <c r="F10" s="110">
        <v>39785</v>
      </c>
      <c r="G10" s="110">
        <v>9204</v>
      </c>
      <c r="H10" s="351"/>
      <c r="I10" s="351"/>
      <c r="J10" s="351"/>
      <c r="K10" s="351"/>
      <c r="M10" s="112"/>
      <c r="N10" s="102"/>
      <c r="O10" s="108" t="s">
        <v>110</v>
      </c>
      <c r="P10" s="109" t="s">
        <v>30</v>
      </c>
      <c r="Q10" s="105">
        <v>4</v>
      </c>
      <c r="R10" s="110">
        <v>484934</v>
      </c>
      <c r="S10" s="110">
        <v>17503</v>
      </c>
    </row>
    <row r="11" spans="1:19" s="104" customFormat="1" ht="16.5" customHeight="1">
      <c r="A11" s="112"/>
      <c r="B11" s="102">
        <v>2</v>
      </c>
      <c r="C11" s="97" t="s">
        <v>207</v>
      </c>
      <c r="D11" s="106"/>
      <c r="E11" s="112">
        <v>5</v>
      </c>
      <c r="F11" s="103"/>
      <c r="G11" s="103"/>
      <c r="H11" s="120"/>
      <c r="I11" s="120"/>
      <c r="J11" s="120"/>
      <c r="K11" s="120"/>
      <c r="M11" s="112"/>
      <c r="N11" s="102">
        <v>2</v>
      </c>
      <c r="O11" s="97" t="s">
        <v>207</v>
      </c>
      <c r="P11" s="106"/>
      <c r="Q11" s="112">
        <v>5</v>
      </c>
      <c r="R11" s="103"/>
      <c r="S11" s="103"/>
    </row>
    <row r="12" spans="1:19" s="104" customFormat="1" ht="16.5" customHeight="1">
      <c r="A12" s="105"/>
      <c r="B12" s="102">
        <v>3</v>
      </c>
      <c r="C12" s="97" t="s">
        <v>208</v>
      </c>
      <c r="D12" s="106"/>
      <c r="E12" s="105">
        <v>6</v>
      </c>
      <c r="F12" s="103">
        <f>F13+F14+F15+F16+F17+F18+F19</f>
        <v>800902</v>
      </c>
      <c r="G12" s="103">
        <f>G13+G14+G15+G16+G17+G18+G19</f>
        <v>872089</v>
      </c>
      <c r="H12" s="120"/>
      <c r="I12" s="120"/>
      <c r="J12" s="120"/>
      <c r="K12" s="120"/>
      <c r="M12" s="105"/>
      <c r="N12" s="102">
        <v>3</v>
      </c>
      <c r="O12" s="97" t="s">
        <v>208</v>
      </c>
      <c r="P12" s="106"/>
      <c r="Q12" s="105">
        <v>6</v>
      </c>
      <c r="R12" s="103">
        <f>R13+R14+R15+R16+R17+R18+R19</f>
        <v>529265</v>
      </c>
      <c r="S12" s="103">
        <f>S13+S14+S15+S16+S17+S18+S19</f>
        <v>174615</v>
      </c>
    </row>
    <row r="13" spans="1:19" s="111" customFormat="1" ht="16.5" customHeight="1">
      <c r="A13" s="105"/>
      <c r="B13" s="113"/>
      <c r="C13" s="108" t="s">
        <v>110</v>
      </c>
      <c r="D13" s="109" t="s">
        <v>111</v>
      </c>
      <c r="E13" s="112">
        <v>7</v>
      </c>
      <c r="F13" s="103"/>
      <c r="G13" s="103"/>
      <c r="H13" s="351"/>
      <c r="I13" s="351"/>
      <c r="J13" s="351"/>
      <c r="K13" s="351"/>
      <c r="M13" s="105"/>
      <c r="N13" s="113"/>
      <c r="O13" s="108" t="s">
        <v>110</v>
      </c>
      <c r="P13" s="109" t="s">
        <v>111</v>
      </c>
      <c r="Q13" s="112">
        <v>7</v>
      </c>
      <c r="R13" s="110">
        <v>0</v>
      </c>
      <c r="S13" s="110">
        <f>'Centro 08'!K19</f>
        <v>0</v>
      </c>
    </row>
    <row r="14" spans="1:19" s="111" customFormat="1" ht="16.5" customHeight="1">
      <c r="A14" s="112"/>
      <c r="B14" s="114"/>
      <c r="C14" s="115" t="s">
        <v>110</v>
      </c>
      <c r="D14" s="109" t="s">
        <v>112</v>
      </c>
      <c r="E14" s="105">
        <v>8</v>
      </c>
      <c r="F14" s="110"/>
      <c r="G14" s="110"/>
      <c r="H14" s="351"/>
      <c r="I14" s="351"/>
      <c r="J14" s="351"/>
      <c r="K14" s="351"/>
      <c r="M14" s="112"/>
      <c r="N14" s="114"/>
      <c r="O14" s="115" t="s">
        <v>110</v>
      </c>
      <c r="P14" s="109" t="s">
        <v>112</v>
      </c>
      <c r="Q14" s="105">
        <v>8</v>
      </c>
      <c r="R14" s="110">
        <v>0</v>
      </c>
      <c r="S14" s="110"/>
    </row>
    <row r="15" spans="1:19" s="111" customFormat="1" ht="16.5" customHeight="1">
      <c r="A15" s="112"/>
      <c r="B15" s="114"/>
      <c r="C15" s="115" t="s">
        <v>110</v>
      </c>
      <c r="D15" s="109" t="s">
        <v>113</v>
      </c>
      <c r="E15" s="112">
        <v>9</v>
      </c>
      <c r="F15" s="110"/>
      <c r="G15" s="110">
        <v>872089</v>
      </c>
      <c r="H15" s="351"/>
      <c r="I15" s="351"/>
      <c r="J15" s="351"/>
      <c r="K15" s="351"/>
      <c r="M15" s="112"/>
      <c r="N15" s="114"/>
      <c r="O15" s="115" t="s">
        <v>110</v>
      </c>
      <c r="P15" s="109" t="s">
        <v>113</v>
      </c>
      <c r="Q15" s="112">
        <v>9</v>
      </c>
      <c r="R15" s="110">
        <v>0</v>
      </c>
      <c r="S15" s="110">
        <f>'Centro 08'!K23</f>
        <v>0</v>
      </c>
    </row>
    <row r="16" spans="1:19" s="111" customFormat="1" ht="16.5" customHeight="1">
      <c r="A16" s="112"/>
      <c r="B16" s="114"/>
      <c r="C16" s="115" t="s">
        <v>110</v>
      </c>
      <c r="D16" s="109" t="s">
        <v>114</v>
      </c>
      <c r="E16" s="105">
        <v>10</v>
      </c>
      <c r="F16" s="110">
        <v>800902</v>
      </c>
      <c r="G16" s="110"/>
      <c r="H16" s="351"/>
      <c r="I16" s="351"/>
      <c r="J16" s="351"/>
      <c r="K16" s="351"/>
      <c r="M16" s="112"/>
      <c r="N16" s="114"/>
      <c r="O16" s="115" t="s">
        <v>110</v>
      </c>
      <c r="P16" s="109" t="s">
        <v>114</v>
      </c>
      <c r="Q16" s="105">
        <v>10</v>
      </c>
      <c r="R16" s="110">
        <v>529265</v>
      </c>
      <c r="S16" s="110">
        <v>174615</v>
      </c>
    </row>
    <row r="17" spans="1:19" s="111" customFormat="1" ht="16.5" customHeight="1">
      <c r="A17" s="112"/>
      <c r="B17" s="114"/>
      <c r="C17" s="115" t="s">
        <v>110</v>
      </c>
      <c r="D17" s="109" t="s">
        <v>117</v>
      </c>
      <c r="E17" s="112">
        <v>11</v>
      </c>
      <c r="F17" s="110"/>
      <c r="G17" s="110"/>
      <c r="H17" s="351"/>
      <c r="I17" s="351"/>
      <c r="J17" s="351"/>
      <c r="K17" s="351"/>
      <c r="M17" s="112"/>
      <c r="N17" s="114"/>
      <c r="O17" s="115" t="s">
        <v>110</v>
      </c>
      <c r="P17" s="109" t="s">
        <v>117</v>
      </c>
      <c r="Q17" s="112">
        <v>11</v>
      </c>
      <c r="R17" s="110"/>
      <c r="S17" s="110"/>
    </row>
    <row r="18" spans="1:19" s="111" customFormat="1" ht="16.5" customHeight="1">
      <c r="A18" s="112"/>
      <c r="B18" s="114"/>
      <c r="C18" s="115" t="s">
        <v>110</v>
      </c>
      <c r="D18" s="109"/>
      <c r="E18" s="105">
        <v>12</v>
      </c>
      <c r="F18" s="110"/>
      <c r="G18" s="110"/>
      <c r="H18" s="351"/>
      <c r="I18" s="351"/>
      <c r="J18" s="351"/>
      <c r="K18" s="351"/>
      <c r="M18" s="112"/>
      <c r="N18" s="114"/>
      <c r="O18" s="115" t="s">
        <v>110</v>
      </c>
      <c r="P18" s="109"/>
      <c r="Q18" s="105">
        <v>12</v>
      </c>
      <c r="R18" s="110"/>
      <c r="S18" s="110"/>
    </row>
    <row r="19" spans="1:19" s="111" customFormat="1" ht="16.5" customHeight="1">
      <c r="A19" s="112"/>
      <c r="B19" s="114"/>
      <c r="C19" s="115" t="s">
        <v>110</v>
      </c>
      <c r="D19" s="109"/>
      <c r="E19" s="112">
        <v>13</v>
      </c>
      <c r="F19" s="110"/>
      <c r="G19" s="110"/>
      <c r="H19" s="351"/>
      <c r="I19" s="351"/>
      <c r="J19" s="351"/>
      <c r="K19" s="351"/>
      <c r="M19" s="112"/>
      <c r="N19" s="114"/>
      <c r="O19" s="115" t="s">
        <v>110</v>
      </c>
      <c r="P19" s="109"/>
      <c r="Q19" s="112">
        <v>13</v>
      </c>
      <c r="R19" s="110"/>
      <c r="S19" s="110"/>
    </row>
    <row r="20" spans="1:19" s="104" customFormat="1" ht="16.5" customHeight="1">
      <c r="A20" s="112"/>
      <c r="B20" s="102">
        <v>4</v>
      </c>
      <c r="C20" s="97" t="s">
        <v>11</v>
      </c>
      <c r="D20" s="106"/>
      <c r="E20" s="105">
        <v>14</v>
      </c>
      <c r="F20" s="103"/>
      <c r="G20" s="103"/>
      <c r="H20" s="120"/>
      <c r="I20" s="120"/>
      <c r="J20" s="120"/>
      <c r="K20" s="120"/>
      <c r="M20" s="112"/>
      <c r="N20" s="102">
        <v>4</v>
      </c>
      <c r="O20" s="97" t="s">
        <v>11</v>
      </c>
      <c r="P20" s="106"/>
      <c r="Q20" s="105">
        <v>14</v>
      </c>
      <c r="R20" s="103">
        <f>R21+R22+R23+R24+R25+R26+R27</f>
        <v>2758477</v>
      </c>
      <c r="S20" s="103">
        <f>S21+S22+S23+S24+S25+S26+S27</f>
        <v>873079</v>
      </c>
    </row>
    <row r="21" spans="1:19" s="111" customFormat="1" ht="16.5" customHeight="1">
      <c r="A21" s="105"/>
      <c r="B21" s="113"/>
      <c r="C21" s="108" t="s">
        <v>110</v>
      </c>
      <c r="D21" s="109" t="s">
        <v>12</v>
      </c>
      <c r="E21" s="112">
        <v>15</v>
      </c>
      <c r="F21" s="110"/>
      <c r="G21" s="110"/>
      <c r="H21" s="351"/>
      <c r="I21" s="351"/>
      <c r="J21" s="351"/>
      <c r="K21" s="351"/>
      <c r="M21" s="105"/>
      <c r="N21" s="113"/>
      <c r="O21" s="108" t="s">
        <v>110</v>
      </c>
      <c r="P21" s="109" t="s">
        <v>12</v>
      </c>
      <c r="Q21" s="112">
        <v>15</v>
      </c>
      <c r="R21" s="110">
        <v>2758477</v>
      </c>
      <c r="S21" s="110">
        <f>'Centro 08'!K17</f>
        <v>0</v>
      </c>
    </row>
    <row r="22" spans="1:19" s="111" customFormat="1" ht="16.5" customHeight="1">
      <c r="A22" s="112"/>
      <c r="B22" s="114"/>
      <c r="C22" s="115" t="s">
        <v>110</v>
      </c>
      <c r="D22" s="109" t="s">
        <v>116</v>
      </c>
      <c r="E22" s="105">
        <v>16</v>
      </c>
      <c r="F22" s="110"/>
      <c r="G22" s="110"/>
      <c r="H22" s="351"/>
      <c r="I22" s="351"/>
      <c r="J22" s="351"/>
      <c r="K22" s="351"/>
      <c r="M22" s="112"/>
      <c r="N22" s="114"/>
      <c r="O22" s="115" t="s">
        <v>110</v>
      </c>
      <c r="P22" s="109" t="s">
        <v>116</v>
      </c>
      <c r="Q22" s="105">
        <v>16</v>
      </c>
      <c r="R22" s="110"/>
      <c r="S22" s="110"/>
    </row>
    <row r="23" spans="1:19" s="111" customFormat="1" ht="16.5" customHeight="1">
      <c r="A23" s="112"/>
      <c r="B23" s="114"/>
      <c r="C23" s="115" t="s">
        <v>110</v>
      </c>
      <c r="D23" s="109" t="s">
        <v>13</v>
      </c>
      <c r="E23" s="112">
        <v>17</v>
      </c>
      <c r="F23" s="110"/>
      <c r="G23" s="110"/>
      <c r="H23" s="351"/>
      <c r="I23" s="351"/>
      <c r="J23" s="351"/>
      <c r="K23" s="351"/>
      <c r="M23" s="112"/>
      <c r="N23" s="114"/>
      <c r="O23" s="115" t="s">
        <v>110</v>
      </c>
      <c r="P23" s="109" t="s">
        <v>13</v>
      </c>
      <c r="Q23" s="112">
        <v>17</v>
      </c>
      <c r="R23" s="110"/>
      <c r="S23" s="110"/>
    </row>
    <row r="24" spans="1:19" s="111" customFormat="1" ht="16.5" customHeight="1">
      <c r="A24" s="112"/>
      <c r="B24" s="114"/>
      <c r="C24" s="115" t="s">
        <v>110</v>
      </c>
      <c r="D24" s="109" t="s">
        <v>211</v>
      </c>
      <c r="E24" s="105">
        <v>18</v>
      </c>
      <c r="F24" s="110"/>
      <c r="G24" s="110"/>
      <c r="H24" s="351"/>
      <c r="I24" s="351"/>
      <c r="J24" s="351"/>
      <c r="K24" s="351"/>
      <c r="M24" s="112"/>
      <c r="N24" s="114"/>
      <c r="O24" s="115" t="s">
        <v>110</v>
      </c>
      <c r="P24" s="109" t="s">
        <v>211</v>
      </c>
      <c r="Q24" s="105">
        <v>18</v>
      </c>
      <c r="R24" s="110"/>
      <c r="S24" s="110"/>
    </row>
    <row r="25" spans="1:19" s="111" customFormat="1" ht="16.5" customHeight="1">
      <c r="A25" s="112"/>
      <c r="B25" s="114"/>
      <c r="C25" s="115" t="s">
        <v>110</v>
      </c>
      <c r="D25" s="109" t="s">
        <v>14</v>
      </c>
      <c r="E25" s="112">
        <v>19</v>
      </c>
      <c r="F25" s="110"/>
      <c r="G25" s="110"/>
      <c r="H25" s="351"/>
      <c r="I25" s="351"/>
      <c r="J25" s="351"/>
      <c r="K25" s="351"/>
      <c r="M25" s="112"/>
      <c r="N25" s="114"/>
      <c r="O25" s="115" t="s">
        <v>110</v>
      </c>
      <c r="P25" s="109" t="s">
        <v>14</v>
      </c>
      <c r="Q25" s="112">
        <v>19</v>
      </c>
      <c r="R25" s="110"/>
      <c r="S25" s="110">
        <v>873079</v>
      </c>
    </row>
    <row r="26" spans="1:19" s="111" customFormat="1" ht="16.5" customHeight="1">
      <c r="A26" s="112"/>
      <c r="B26" s="114"/>
      <c r="C26" s="115" t="s">
        <v>110</v>
      </c>
      <c r="D26" s="109" t="s">
        <v>15</v>
      </c>
      <c r="E26" s="105">
        <v>20</v>
      </c>
      <c r="F26" s="110"/>
      <c r="G26" s="110"/>
      <c r="H26" s="351"/>
      <c r="I26" s="351"/>
      <c r="J26" s="351"/>
      <c r="K26" s="351"/>
      <c r="M26" s="112"/>
      <c r="N26" s="114"/>
      <c r="O26" s="115" t="s">
        <v>110</v>
      </c>
      <c r="P26" s="109" t="s">
        <v>15</v>
      </c>
      <c r="Q26" s="105">
        <v>20</v>
      </c>
      <c r="R26" s="110"/>
      <c r="S26" s="110"/>
    </row>
    <row r="27" spans="1:19" s="111" customFormat="1" ht="16.5" customHeight="1">
      <c r="A27" s="112"/>
      <c r="B27" s="114"/>
      <c r="C27" s="115" t="s">
        <v>110</v>
      </c>
      <c r="D27" s="109"/>
      <c r="E27" s="112">
        <v>21</v>
      </c>
      <c r="F27" s="110"/>
      <c r="G27" s="110"/>
      <c r="H27" s="351"/>
      <c r="I27" s="351"/>
      <c r="J27" s="351"/>
      <c r="K27" s="351"/>
      <c r="M27" s="112"/>
      <c r="N27" s="114"/>
      <c r="O27" s="115" t="s">
        <v>110</v>
      </c>
      <c r="P27" s="109"/>
      <c r="Q27" s="112">
        <v>21</v>
      </c>
      <c r="R27" s="110"/>
      <c r="S27" s="110"/>
    </row>
    <row r="28" spans="1:19" s="104" customFormat="1" ht="16.5" customHeight="1">
      <c r="A28" s="112"/>
      <c r="B28" s="102">
        <v>5</v>
      </c>
      <c r="C28" s="97" t="s">
        <v>209</v>
      </c>
      <c r="D28" s="106"/>
      <c r="E28" s="105">
        <v>22</v>
      </c>
      <c r="F28" s="103"/>
      <c r="G28" s="103"/>
      <c r="H28" s="120"/>
      <c r="I28" s="120"/>
      <c r="J28" s="120"/>
      <c r="K28" s="120"/>
      <c r="M28" s="112"/>
      <c r="N28" s="102">
        <v>5</v>
      </c>
      <c r="O28" s="97" t="s">
        <v>209</v>
      </c>
      <c r="P28" s="106"/>
      <c r="Q28" s="105">
        <v>22</v>
      </c>
      <c r="R28" s="103"/>
      <c r="S28" s="103"/>
    </row>
    <row r="29" spans="1:19" s="104" customFormat="1" ht="16.5" customHeight="1">
      <c r="A29" s="105"/>
      <c r="B29" s="102">
        <v>6</v>
      </c>
      <c r="C29" s="97" t="s">
        <v>210</v>
      </c>
      <c r="D29" s="106"/>
      <c r="E29" s="112">
        <v>23</v>
      </c>
      <c r="F29" s="103"/>
      <c r="G29" s="103"/>
      <c r="H29" s="120"/>
      <c r="I29" s="120"/>
      <c r="J29" s="120"/>
      <c r="K29" s="120"/>
      <c r="M29" s="105"/>
      <c r="N29" s="102">
        <v>6</v>
      </c>
      <c r="O29" s="97" t="s">
        <v>210</v>
      </c>
      <c r="P29" s="106"/>
      <c r="Q29" s="112">
        <v>23</v>
      </c>
      <c r="R29" s="103"/>
      <c r="S29" s="103"/>
    </row>
    <row r="30" spans="1:19" s="104" customFormat="1" ht="16.5" customHeight="1">
      <c r="A30" s="105"/>
      <c r="B30" s="102">
        <v>7</v>
      </c>
      <c r="C30" s="97" t="s">
        <v>16</v>
      </c>
      <c r="D30" s="106"/>
      <c r="E30" s="105">
        <v>24</v>
      </c>
      <c r="F30" s="103"/>
      <c r="G30" s="103"/>
      <c r="H30" s="120"/>
      <c r="I30" s="120"/>
      <c r="J30" s="120"/>
      <c r="K30" s="120"/>
      <c r="M30" s="105"/>
      <c r="N30" s="102">
        <v>7</v>
      </c>
      <c r="O30" s="97" t="s">
        <v>16</v>
      </c>
      <c r="P30" s="106"/>
      <c r="Q30" s="105">
        <v>24</v>
      </c>
      <c r="R30" s="103">
        <f>R31+R32</f>
        <v>0</v>
      </c>
      <c r="S30" s="103">
        <v>0</v>
      </c>
    </row>
    <row r="31" spans="1:19" s="104" customFormat="1" ht="16.5" customHeight="1">
      <c r="A31" s="105"/>
      <c r="B31" s="102"/>
      <c r="C31" s="108" t="s">
        <v>110</v>
      </c>
      <c r="D31" s="106" t="s">
        <v>212</v>
      </c>
      <c r="E31" s="112">
        <v>25</v>
      </c>
      <c r="F31" s="110"/>
      <c r="G31" s="110"/>
      <c r="H31" s="351"/>
      <c r="I31" s="351"/>
      <c r="J31" s="351"/>
      <c r="K31" s="351"/>
      <c r="M31" s="105"/>
      <c r="N31" s="102"/>
      <c r="O31" s="108" t="s">
        <v>110</v>
      </c>
      <c r="P31" s="106" t="s">
        <v>212</v>
      </c>
      <c r="Q31" s="112">
        <v>25</v>
      </c>
      <c r="R31" s="110">
        <v>0</v>
      </c>
      <c r="S31" s="110">
        <v>0</v>
      </c>
    </row>
    <row r="32" spans="1:19" s="104" customFormat="1" ht="16.5" customHeight="1">
      <c r="A32" s="105"/>
      <c r="B32" s="102"/>
      <c r="C32" s="108" t="s">
        <v>110</v>
      </c>
      <c r="D32" s="106"/>
      <c r="E32" s="105">
        <v>26</v>
      </c>
      <c r="F32" s="103"/>
      <c r="G32" s="103"/>
      <c r="H32" s="120"/>
      <c r="I32" s="120"/>
      <c r="J32" s="120"/>
      <c r="K32" s="120"/>
      <c r="M32" s="105"/>
      <c r="N32" s="102"/>
      <c r="O32" s="108" t="s">
        <v>110</v>
      </c>
      <c r="P32" s="106"/>
      <c r="Q32" s="105">
        <v>26</v>
      </c>
      <c r="R32" s="103"/>
      <c r="S32" s="103"/>
    </row>
    <row r="33" spans="1:19" s="104" customFormat="1" ht="24.75" customHeight="1">
      <c r="A33" s="116" t="s">
        <v>4</v>
      </c>
      <c r="B33" s="380" t="s">
        <v>17</v>
      </c>
      <c r="C33" s="381"/>
      <c r="D33" s="382"/>
      <c r="E33" s="112">
        <v>27</v>
      </c>
      <c r="F33" s="103">
        <f>F34+F35+F40+F41+F42+F43</f>
        <v>24636910</v>
      </c>
      <c r="G33" s="103">
        <f>G34+G35+G40+G41+G42+G43</f>
        <v>16284120</v>
      </c>
      <c r="H33" s="120"/>
      <c r="I33" s="120"/>
      <c r="J33" s="120"/>
      <c r="K33" s="120"/>
      <c r="M33" s="116" t="s">
        <v>4</v>
      </c>
      <c r="N33" s="380" t="s">
        <v>17</v>
      </c>
      <c r="O33" s="381"/>
      <c r="P33" s="382"/>
      <c r="Q33" s="112">
        <v>27</v>
      </c>
      <c r="R33" s="103">
        <f>R34+R35+R40+R41+R42+R43</f>
        <v>0</v>
      </c>
      <c r="S33" s="103">
        <f>S34+S35+S40+S41+S42+S43</f>
        <v>0</v>
      </c>
    </row>
    <row r="34" spans="1:19" s="104" customFormat="1" ht="16.5" customHeight="1">
      <c r="A34" s="105"/>
      <c r="B34" s="102">
        <v>1</v>
      </c>
      <c r="C34" s="97" t="s">
        <v>18</v>
      </c>
      <c r="D34" s="106"/>
      <c r="E34" s="105">
        <v>28</v>
      </c>
      <c r="F34" s="103"/>
      <c r="G34" s="103"/>
      <c r="H34" s="120"/>
      <c r="I34" s="120"/>
      <c r="J34" s="120"/>
      <c r="K34" s="120"/>
      <c r="M34" s="105"/>
      <c r="N34" s="102">
        <v>1</v>
      </c>
      <c r="O34" s="97" t="s">
        <v>18</v>
      </c>
      <c r="P34" s="106"/>
      <c r="Q34" s="105">
        <v>28</v>
      </c>
      <c r="R34" s="103"/>
      <c r="S34" s="103"/>
    </row>
    <row r="35" spans="1:19" s="104" customFormat="1" ht="16.5" customHeight="1">
      <c r="A35" s="105"/>
      <c r="B35" s="102">
        <v>2</v>
      </c>
      <c r="C35" s="97" t="s">
        <v>19</v>
      </c>
      <c r="D35" s="117"/>
      <c r="E35" s="112">
        <v>29</v>
      </c>
      <c r="F35" s="103">
        <f>F38+F39+F37</f>
        <v>23414439</v>
      </c>
      <c r="G35" s="103">
        <f>G38+G39</f>
        <v>16284120</v>
      </c>
      <c r="H35" s="120"/>
      <c r="I35" s="120"/>
      <c r="J35" s="120"/>
      <c r="K35" s="120"/>
      <c r="M35" s="105"/>
      <c r="N35" s="102">
        <v>2</v>
      </c>
      <c r="O35" s="97" t="s">
        <v>19</v>
      </c>
      <c r="P35" s="117"/>
      <c r="Q35" s="112">
        <v>29</v>
      </c>
      <c r="R35" s="103">
        <f>R36+R37+R38+R39</f>
        <v>0</v>
      </c>
      <c r="S35" s="103">
        <v>0</v>
      </c>
    </row>
    <row r="36" spans="1:19" s="111" customFormat="1" ht="16.5" customHeight="1">
      <c r="A36" s="105"/>
      <c r="B36" s="113"/>
      <c r="C36" s="108" t="s">
        <v>110</v>
      </c>
      <c r="D36" s="109" t="s">
        <v>24</v>
      </c>
      <c r="E36" s="105">
        <v>30</v>
      </c>
      <c r="F36" s="110">
        <v>0</v>
      </c>
      <c r="G36" s="110">
        <v>0</v>
      </c>
      <c r="H36" s="351"/>
      <c r="I36" s="351"/>
      <c r="J36" s="351"/>
      <c r="K36" s="351"/>
      <c r="M36" s="105"/>
      <c r="N36" s="113"/>
      <c r="O36" s="108" t="s">
        <v>110</v>
      </c>
      <c r="P36" s="109" t="s">
        <v>24</v>
      </c>
      <c r="Q36" s="105">
        <v>30</v>
      </c>
      <c r="R36" s="110">
        <v>0</v>
      </c>
      <c r="S36" s="110">
        <v>0</v>
      </c>
    </row>
    <row r="37" spans="1:19" s="111" customFormat="1" ht="16.5" customHeight="1">
      <c r="A37" s="112"/>
      <c r="B37" s="114"/>
      <c r="C37" s="115" t="s">
        <v>110</v>
      </c>
      <c r="D37" s="109" t="s">
        <v>5</v>
      </c>
      <c r="E37" s="112">
        <v>31</v>
      </c>
      <c r="F37" s="110">
        <v>9096954</v>
      </c>
      <c r="G37" s="110">
        <v>0</v>
      </c>
      <c r="H37" s="351"/>
      <c r="I37" s="351"/>
      <c r="J37" s="351"/>
      <c r="K37" s="351"/>
      <c r="M37" s="112"/>
      <c r="N37" s="114"/>
      <c r="O37" s="115" t="s">
        <v>110</v>
      </c>
      <c r="P37" s="109" t="s">
        <v>5</v>
      </c>
      <c r="Q37" s="112">
        <v>31</v>
      </c>
      <c r="R37" s="110">
        <f>'Centro 08'!T9+'Centro 08'!T13</f>
        <v>0</v>
      </c>
      <c r="S37" s="110">
        <f>'Centro 08'!K9+'Centro 08'!K13</f>
        <v>0</v>
      </c>
    </row>
    <row r="38" spans="1:19" s="111" customFormat="1" ht="16.5" customHeight="1">
      <c r="A38" s="112"/>
      <c r="B38" s="114"/>
      <c r="C38" s="115" t="s">
        <v>110</v>
      </c>
      <c r="D38" s="109" t="s">
        <v>115</v>
      </c>
      <c r="E38" s="105">
        <v>32</v>
      </c>
      <c r="F38" s="110">
        <v>9881533</v>
      </c>
      <c r="G38" s="110">
        <v>12351916</v>
      </c>
      <c r="H38" s="351"/>
      <c r="I38" s="351"/>
      <c r="J38" s="351"/>
      <c r="K38" s="351"/>
      <c r="M38" s="112"/>
      <c r="N38" s="114"/>
      <c r="O38" s="115" t="s">
        <v>110</v>
      </c>
      <c r="P38" s="109" t="s">
        <v>115</v>
      </c>
      <c r="Q38" s="105">
        <v>32</v>
      </c>
      <c r="R38" s="110">
        <v>0</v>
      </c>
      <c r="S38" s="110">
        <v>0</v>
      </c>
    </row>
    <row r="39" spans="1:19" s="111" customFormat="1" ht="16.5" customHeight="1">
      <c r="A39" s="112"/>
      <c r="B39" s="114"/>
      <c r="C39" s="115" t="s">
        <v>110</v>
      </c>
      <c r="D39" s="109" t="s">
        <v>124</v>
      </c>
      <c r="E39" s="112">
        <v>33</v>
      </c>
      <c r="F39" s="110">
        <v>4435952</v>
      </c>
      <c r="G39" s="110">
        <v>3932204</v>
      </c>
      <c r="H39" s="351"/>
      <c r="I39" s="351"/>
      <c r="J39" s="351"/>
      <c r="K39" s="351"/>
      <c r="M39" s="112"/>
      <c r="N39" s="114"/>
      <c r="O39" s="115" t="s">
        <v>110</v>
      </c>
      <c r="P39" s="109" t="s">
        <v>124</v>
      </c>
      <c r="Q39" s="112">
        <v>33</v>
      </c>
      <c r="R39" s="110">
        <v>0</v>
      </c>
      <c r="S39" s="110">
        <f>'Centro 08'!K11+'Centro 08'!K15</f>
        <v>0</v>
      </c>
    </row>
    <row r="40" spans="1:19" s="104" customFormat="1" ht="16.5" customHeight="1">
      <c r="A40" s="112"/>
      <c r="B40" s="102">
        <v>3</v>
      </c>
      <c r="C40" s="97" t="s">
        <v>20</v>
      </c>
      <c r="D40" s="106"/>
      <c r="E40" s="105">
        <v>34</v>
      </c>
      <c r="F40" s="103"/>
      <c r="G40" s="103"/>
      <c r="H40" s="120"/>
      <c r="I40" s="120"/>
      <c r="J40" s="120"/>
      <c r="K40" s="120"/>
      <c r="M40" s="112"/>
      <c r="N40" s="102">
        <v>3</v>
      </c>
      <c r="O40" s="97" t="s">
        <v>20</v>
      </c>
      <c r="P40" s="106"/>
      <c r="Q40" s="105">
        <v>34</v>
      </c>
      <c r="R40" s="103"/>
      <c r="S40" s="103"/>
    </row>
    <row r="41" spans="1:19" s="104" customFormat="1" ht="16.5" customHeight="1">
      <c r="A41" s="105"/>
      <c r="B41" s="102">
        <v>4</v>
      </c>
      <c r="C41" s="97" t="s">
        <v>21</v>
      </c>
      <c r="D41" s="106"/>
      <c r="E41" s="112">
        <v>35</v>
      </c>
      <c r="F41" s="103">
        <v>1222471</v>
      </c>
      <c r="G41" s="103"/>
      <c r="H41" s="120"/>
      <c r="I41" s="120"/>
      <c r="J41" s="120"/>
      <c r="K41" s="120"/>
      <c r="M41" s="105"/>
      <c r="N41" s="102">
        <v>4</v>
      </c>
      <c r="O41" s="97" t="s">
        <v>21</v>
      </c>
      <c r="P41" s="106"/>
      <c r="Q41" s="112">
        <v>35</v>
      </c>
      <c r="R41" s="103"/>
      <c r="S41" s="103"/>
    </row>
    <row r="42" spans="1:19" s="104" customFormat="1" ht="16.5" customHeight="1">
      <c r="A42" s="105"/>
      <c r="B42" s="102">
        <v>5</v>
      </c>
      <c r="C42" s="97" t="s">
        <v>22</v>
      </c>
      <c r="D42" s="106"/>
      <c r="E42" s="105">
        <v>36</v>
      </c>
      <c r="F42" s="103"/>
      <c r="G42" s="103"/>
      <c r="H42" s="120"/>
      <c r="I42" s="120"/>
      <c r="J42" s="120"/>
      <c r="K42" s="120"/>
      <c r="M42" s="105"/>
      <c r="N42" s="102">
        <v>5</v>
      </c>
      <c r="O42" s="97" t="s">
        <v>22</v>
      </c>
      <c r="P42" s="106"/>
      <c r="Q42" s="105">
        <v>36</v>
      </c>
      <c r="R42" s="103"/>
      <c r="S42" s="103">
        <v>0</v>
      </c>
    </row>
    <row r="43" spans="1:19" s="104" customFormat="1" ht="16.5" customHeight="1">
      <c r="A43" s="105"/>
      <c r="B43" s="102">
        <v>6</v>
      </c>
      <c r="C43" s="97" t="s">
        <v>23</v>
      </c>
      <c r="D43" s="106"/>
      <c r="E43" s="112">
        <v>37</v>
      </c>
      <c r="F43" s="103"/>
      <c r="G43" s="103"/>
      <c r="H43" s="120"/>
      <c r="I43" s="120"/>
      <c r="J43" s="120"/>
      <c r="K43" s="120"/>
      <c r="M43" s="105"/>
      <c r="N43" s="102">
        <v>6</v>
      </c>
      <c r="O43" s="97" t="s">
        <v>23</v>
      </c>
      <c r="P43" s="106"/>
      <c r="Q43" s="112">
        <v>37</v>
      </c>
      <c r="R43" s="103"/>
      <c r="S43" s="103"/>
    </row>
    <row r="44" spans="1:19" s="104" customFormat="1" ht="25.5" customHeight="1">
      <c r="A44" s="107"/>
      <c r="B44" s="380" t="s">
        <v>54</v>
      </c>
      <c r="C44" s="381"/>
      <c r="D44" s="382"/>
      <c r="E44" s="105">
        <v>38</v>
      </c>
      <c r="F44" s="103">
        <f>F7+F33+F31</f>
        <v>27028711</v>
      </c>
      <c r="G44" s="103">
        <f>G7+G33+G31</f>
        <v>17222850</v>
      </c>
      <c r="H44" s="120"/>
      <c r="I44" s="120"/>
      <c r="J44" s="120"/>
      <c r="K44" s="120"/>
      <c r="M44" s="107"/>
      <c r="N44" s="380" t="s">
        <v>54</v>
      </c>
      <c r="O44" s="381"/>
      <c r="P44" s="382"/>
      <c r="Q44" s="105">
        <v>38</v>
      </c>
      <c r="R44" s="103">
        <f>R7+R33</f>
        <v>3772676</v>
      </c>
      <c r="S44" s="103">
        <f>S7+S33</f>
        <v>1065197</v>
      </c>
    </row>
    <row r="45" spans="1:19" s="104" customFormat="1" ht="18" customHeight="1">
      <c r="A45" s="119"/>
      <c r="B45" s="239"/>
      <c r="C45" s="239"/>
      <c r="D45" t="s">
        <v>343</v>
      </c>
      <c r="E45" s="118"/>
      <c r="F45" s="120"/>
      <c r="G45" s="120"/>
      <c r="H45" s="120"/>
      <c r="I45" s="120"/>
      <c r="J45" s="120"/>
      <c r="K45" s="120"/>
      <c r="M45" s="119"/>
      <c r="N45" s="239"/>
      <c r="O45" s="239"/>
      <c r="P45" s="239"/>
      <c r="Q45" s="118"/>
      <c r="R45" s="120"/>
      <c r="S45" s="120"/>
    </row>
    <row r="46" spans="1:19" s="104" customFormat="1" ht="12.75" customHeight="1">
      <c r="A46" s="118"/>
      <c r="B46" s="118"/>
      <c r="C46" s="118"/>
      <c r="D46" t="s">
        <v>366</v>
      </c>
      <c r="E46" s="118"/>
      <c r="F46" s="120"/>
      <c r="G46" s="120"/>
      <c r="H46" s="120"/>
      <c r="I46" s="120"/>
      <c r="J46" s="120"/>
      <c r="K46" s="120"/>
      <c r="M46" s="118"/>
      <c r="N46" s="118"/>
      <c r="O46" s="118"/>
      <c r="P46" s="118"/>
      <c r="Q46" s="118"/>
      <c r="R46" s="120"/>
      <c r="S46" s="120"/>
    </row>
    <row r="47" spans="1:19" s="104" customFormat="1" ht="15.75" customHeight="1">
      <c r="A47" s="118"/>
      <c r="B47" s="118"/>
      <c r="C47" s="118"/>
      <c r="E47" s="118"/>
      <c r="F47" s="120">
        <f>F44-Pasivet!G45</f>
        <v>0.19999999925494194</v>
      </c>
      <c r="G47" s="120">
        <f>G44-Pasivet!H45</f>
        <v>-0.3999999985098839</v>
      </c>
      <c r="H47" s="120"/>
      <c r="I47" s="120"/>
      <c r="J47" s="120"/>
      <c r="K47" s="120"/>
      <c r="M47" s="118"/>
      <c r="N47" s="118"/>
      <c r="O47" s="118"/>
      <c r="P47" s="118"/>
      <c r="Q47" s="118"/>
      <c r="R47" s="120">
        <f>R44-Pasivet!R45</f>
        <v>3772600</v>
      </c>
      <c r="S47" s="120">
        <f>S44-Pasivet!S45</f>
        <v>-2707479</v>
      </c>
    </row>
    <row r="48" spans="13:19" ht="12.75">
      <c r="M48" s="122"/>
      <c r="N48" s="122"/>
      <c r="O48" s="122"/>
      <c r="Q48" s="122"/>
      <c r="R48" s="123"/>
      <c r="S48" s="123"/>
    </row>
  </sheetData>
  <sheetProtection/>
  <mergeCells count="15">
    <mergeCell ref="B44:D44"/>
    <mergeCell ref="E5:E6"/>
    <mergeCell ref="B5:D6"/>
    <mergeCell ref="A5:A6"/>
    <mergeCell ref="B7:D7"/>
    <mergeCell ref="A2:D2"/>
    <mergeCell ref="A4:G4"/>
    <mergeCell ref="B33:D33"/>
    <mergeCell ref="N44:P44"/>
    <mergeCell ref="M4:S4"/>
    <mergeCell ref="M5:M6"/>
    <mergeCell ref="N5:P6"/>
    <mergeCell ref="Q5:Q6"/>
    <mergeCell ref="N7:P7"/>
    <mergeCell ref="N33:P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34">
      <selection activeCell="G14" sqref="G14"/>
    </sheetView>
  </sheetViews>
  <sheetFormatPr defaultColWidth="9.140625" defaultRowHeight="12.75"/>
  <cols>
    <col min="1" max="1" width="13.28125" style="121" customWidth="1"/>
    <col min="2" max="2" width="3.7109375" style="122" customWidth="1"/>
    <col min="3" max="3" width="2.7109375" style="122" customWidth="1"/>
    <col min="4" max="4" width="4.00390625" style="122" customWidth="1"/>
    <col min="5" max="5" width="40.57421875" style="121" customWidth="1"/>
    <col min="6" max="6" width="8.28125" style="122" customWidth="1"/>
    <col min="7" max="8" width="15.7109375" style="123" customWidth="1"/>
    <col min="9" max="12" width="1.421875" style="121" customWidth="1"/>
    <col min="13" max="13" width="9.140625" style="121" customWidth="1"/>
    <col min="14" max="20" width="0" style="121" hidden="1" customWidth="1"/>
    <col min="21" max="16384" width="9.140625" style="121" customWidth="1"/>
  </cols>
  <sheetData>
    <row r="1" spans="14:20" ht="12.75">
      <c r="N1" s="122"/>
      <c r="O1" s="122"/>
      <c r="P1" s="122"/>
      <c r="R1" s="122"/>
      <c r="S1" s="123"/>
      <c r="T1" s="123"/>
    </row>
    <row r="2" spans="1:20" s="90" customFormat="1" ht="18">
      <c r="A2" s="354" t="s">
        <v>365</v>
      </c>
      <c r="B2" s="354"/>
      <c r="C2" s="354"/>
      <c r="D2" s="354"/>
      <c r="F2" s="316"/>
      <c r="H2" s="91" t="s">
        <v>238</v>
      </c>
      <c r="N2" s="87" t="s">
        <v>340</v>
      </c>
      <c r="O2" s="88"/>
      <c r="P2" s="88"/>
      <c r="Q2" s="89"/>
      <c r="R2" s="316"/>
      <c r="T2" s="91" t="s">
        <v>238</v>
      </c>
    </row>
    <row r="3" spans="2:20" s="90" customFormat="1" ht="6" customHeight="1">
      <c r="B3" s="87"/>
      <c r="C3" s="88"/>
      <c r="D3" s="88"/>
      <c r="E3" s="89"/>
      <c r="F3" s="316"/>
      <c r="G3" s="91"/>
      <c r="H3" s="91"/>
      <c r="N3" s="87"/>
      <c r="O3" s="88"/>
      <c r="P3" s="88"/>
      <c r="Q3" s="89"/>
      <c r="R3" s="316"/>
      <c r="S3" s="91"/>
      <c r="T3" s="91"/>
    </row>
    <row r="4" spans="2:20" s="92" customFormat="1" ht="18" customHeight="1">
      <c r="B4" s="392" t="s">
        <v>385</v>
      </c>
      <c r="C4" s="392"/>
      <c r="D4" s="392"/>
      <c r="E4" s="392"/>
      <c r="F4" s="392"/>
      <c r="G4" s="392"/>
      <c r="H4" s="392"/>
      <c r="N4" s="392" t="s">
        <v>109</v>
      </c>
      <c r="O4" s="392"/>
      <c r="P4" s="392"/>
      <c r="Q4" s="392"/>
      <c r="R4" s="392"/>
      <c r="S4" s="392"/>
      <c r="T4" s="392"/>
    </row>
    <row r="5" spans="2:20" s="70" customFormat="1" ht="6.75" customHeight="1">
      <c r="B5" s="93"/>
      <c r="C5" s="93"/>
      <c r="D5" s="93"/>
      <c r="F5" s="93"/>
      <c r="G5" s="94"/>
      <c r="H5" s="94"/>
      <c r="N5" s="93"/>
      <c r="O5" s="93"/>
      <c r="P5" s="93"/>
      <c r="R5" s="93"/>
      <c r="S5" s="94"/>
      <c r="T5" s="94"/>
    </row>
    <row r="6" spans="2:20" s="92" customFormat="1" ht="15.75" customHeight="1">
      <c r="B6" s="384" t="s">
        <v>2</v>
      </c>
      <c r="C6" s="386" t="s">
        <v>49</v>
      </c>
      <c r="D6" s="387"/>
      <c r="E6" s="388"/>
      <c r="F6" s="384" t="s">
        <v>9</v>
      </c>
      <c r="G6" s="98" t="s">
        <v>147</v>
      </c>
      <c r="H6" s="98" t="s">
        <v>147</v>
      </c>
      <c r="N6" s="384" t="s">
        <v>2</v>
      </c>
      <c r="O6" s="386" t="s">
        <v>49</v>
      </c>
      <c r="P6" s="387"/>
      <c r="Q6" s="388"/>
      <c r="R6" s="384" t="s">
        <v>9</v>
      </c>
      <c r="S6" s="98" t="s">
        <v>147</v>
      </c>
      <c r="T6" s="98" t="s">
        <v>147</v>
      </c>
    </row>
    <row r="7" spans="2:20" s="92" customFormat="1" ht="15.75" customHeight="1">
      <c r="B7" s="385"/>
      <c r="C7" s="389"/>
      <c r="D7" s="390"/>
      <c r="E7" s="391"/>
      <c r="F7" s="385"/>
      <c r="G7" s="99" t="s">
        <v>148</v>
      </c>
      <c r="H7" s="100" t="s">
        <v>205</v>
      </c>
      <c r="N7" s="385"/>
      <c r="O7" s="389"/>
      <c r="P7" s="390"/>
      <c r="Q7" s="391"/>
      <c r="R7" s="385"/>
      <c r="S7" s="99" t="s">
        <v>148</v>
      </c>
      <c r="T7" s="100" t="s">
        <v>205</v>
      </c>
    </row>
    <row r="8" spans="2:20" s="104" customFormat="1" ht="24.75" customHeight="1">
      <c r="B8" s="116" t="s">
        <v>3</v>
      </c>
      <c r="C8" s="380" t="s">
        <v>50</v>
      </c>
      <c r="D8" s="381"/>
      <c r="E8" s="382"/>
      <c r="F8" s="105">
        <v>39</v>
      </c>
      <c r="G8" s="103">
        <f>G13+G24+G25</f>
        <v>9623942</v>
      </c>
      <c r="H8" s="103">
        <f>H13+H24+H25</f>
        <v>295267</v>
      </c>
      <c r="N8" s="116" t="s">
        <v>3</v>
      </c>
      <c r="O8" s="380" t="s">
        <v>50</v>
      </c>
      <c r="P8" s="381"/>
      <c r="Q8" s="382"/>
      <c r="R8" s="105">
        <v>39</v>
      </c>
      <c r="S8" s="103">
        <f>S9+S10+S13+S24+S25</f>
        <v>4091931</v>
      </c>
      <c r="T8" s="103">
        <f>T9+T10+T13+T24+T25</f>
        <v>1170215</v>
      </c>
    </row>
    <row r="9" spans="2:20" s="104" customFormat="1" ht="15.75" customHeight="1">
      <c r="B9" s="105"/>
      <c r="C9" s="102">
        <v>1</v>
      </c>
      <c r="D9" s="97" t="s">
        <v>25</v>
      </c>
      <c r="E9" s="106"/>
      <c r="F9" s="105">
        <v>40</v>
      </c>
      <c r="G9" s="103"/>
      <c r="H9" s="103"/>
      <c r="N9" s="105"/>
      <c r="O9" s="102">
        <v>1</v>
      </c>
      <c r="P9" s="97" t="s">
        <v>25</v>
      </c>
      <c r="Q9" s="106"/>
      <c r="R9" s="105">
        <v>40</v>
      </c>
      <c r="S9" s="103"/>
      <c r="T9" s="103"/>
    </row>
    <row r="10" spans="2:20" s="104" customFormat="1" ht="15.75" customHeight="1">
      <c r="B10" s="105"/>
      <c r="C10" s="102">
        <v>2</v>
      </c>
      <c r="D10" s="97" t="s">
        <v>26</v>
      </c>
      <c r="E10" s="106"/>
      <c r="F10" s="105">
        <v>41</v>
      </c>
      <c r="G10" s="103"/>
      <c r="H10" s="103"/>
      <c r="N10" s="105"/>
      <c r="O10" s="102">
        <v>2</v>
      </c>
      <c r="P10" s="97" t="s">
        <v>26</v>
      </c>
      <c r="Q10" s="106"/>
      <c r="R10" s="105">
        <v>41</v>
      </c>
      <c r="S10" s="103">
        <f>S11+S12</f>
        <v>0</v>
      </c>
      <c r="T10" s="103">
        <f>T11+T12</f>
        <v>0</v>
      </c>
    </row>
    <row r="11" spans="2:20" s="111" customFormat="1" ht="15.75" customHeight="1">
      <c r="B11" s="105"/>
      <c r="C11" s="113"/>
      <c r="D11" s="108" t="s">
        <v>110</v>
      </c>
      <c r="E11" s="109" t="s">
        <v>118</v>
      </c>
      <c r="F11" s="105">
        <v>42</v>
      </c>
      <c r="G11" s="110"/>
      <c r="H11" s="110"/>
      <c r="N11" s="105"/>
      <c r="O11" s="113"/>
      <c r="P11" s="108" t="s">
        <v>110</v>
      </c>
      <c r="Q11" s="109" t="s">
        <v>118</v>
      </c>
      <c r="R11" s="105">
        <v>42</v>
      </c>
      <c r="S11" s="110">
        <f>'Centro 08'!V32</f>
        <v>0</v>
      </c>
      <c r="T11" s="110">
        <f>'Centro 08'!AE32</f>
        <v>0</v>
      </c>
    </row>
    <row r="12" spans="2:20" s="111" customFormat="1" ht="15.75" customHeight="1">
      <c r="B12" s="112"/>
      <c r="C12" s="114"/>
      <c r="D12" s="115" t="s">
        <v>110</v>
      </c>
      <c r="E12" s="109" t="s">
        <v>213</v>
      </c>
      <c r="F12" s="105">
        <v>43</v>
      </c>
      <c r="G12" s="110"/>
      <c r="H12" s="110"/>
      <c r="N12" s="112"/>
      <c r="O12" s="114"/>
      <c r="P12" s="115" t="s">
        <v>110</v>
      </c>
      <c r="Q12" s="109" t="s">
        <v>213</v>
      </c>
      <c r="R12" s="105">
        <v>43</v>
      </c>
      <c r="S12" s="110">
        <f>'Centro 08'!V27</f>
        <v>0</v>
      </c>
      <c r="T12" s="110">
        <f>'Centro 08'!AE27</f>
        <v>0</v>
      </c>
    </row>
    <row r="13" spans="2:20" s="104" customFormat="1" ht="15.75" customHeight="1">
      <c r="B13" s="112"/>
      <c r="C13" s="102">
        <v>3</v>
      </c>
      <c r="D13" s="97" t="s">
        <v>27</v>
      </c>
      <c r="E13" s="106"/>
      <c r="F13" s="105">
        <v>44</v>
      </c>
      <c r="G13" s="103">
        <f>G14+G15+G16+G17+G18+G19+G20+G23+G22</f>
        <v>9623942</v>
      </c>
      <c r="H13" s="103">
        <f>H14+H15+H16+H17+H18+H19+H20+H21+H22+H23</f>
        <v>295267</v>
      </c>
      <c r="N13" s="112"/>
      <c r="O13" s="102">
        <v>3</v>
      </c>
      <c r="P13" s="97" t="s">
        <v>27</v>
      </c>
      <c r="Q13" s="106"/>
      <c r="R13" s="105">
        <v>44</v>
      </c>
      <c r="S13" s="103">
        <f>S14+S15+S16+S17+S18+S19+S20+S21+S22+S23</f>
        <v>4091931</v>
      </c>
      <c r="T13" s="103">
        <f>T14+T15+T16+T17+T18+T19+T20+T21+T22+T23</f>
        <v>1170215</v>
      </c>
    </row>
    <row r="14" spans="2:20" s="111" customFormat="1" ht="15.75" customHeight="1">
      <c r="B14" s="105"/>
      <c r="C14" s="113"/>
      <c r="D14" s="108" t="s">
        <v>110</v>
      </c>
      <c r="E14" s="109" t="s">
        <v>33</v>
      </c>
      <c r="F14" s="105">
        <v>45</v>
      </c>
      <c r="G14" s="110">
        <v>6156463</v>
      </c>
      <c r="H14" s="110">
        <v>0</v>
      </c>
      <c r="N14" s="105"/>
      <c r="O14" s="113"/>
      <c r="P14" s="108" t="s">
        <v>110</v>
      </c>
      <c r="Q14" s="109" t="s">
        <v>33</v>
      </c>
      <c r="R14" s="105">
        <v>45</v>
      </c>
      <c r="S14" s="110">
        <v>0</v>
      </c>
      <c r="T14" s="110">
        <f>'Centro 08'!AE18</f>
        <v>0</v>
      </c>
    </row>
    <row r="15" spans="2:20" s="111" customFormat="1" ht="15.75" customHeight="1">
      <c r="B15" s="112"/>
      <c r="C15" s="114"/>
      <c r="D15" s="115" t="s">
        <v>110</v>
      </c>
      <c r="E15" s="109" t="s">
        <v>63</v>
      </c>
      <c r="F15" s="105">
        <v>46</v>
      </c>
      <c r="G15" s="110">
        <v>99181</v>
      </c>
      <c r="H15" s="110">
        <v>0</v>
      </c>
      <c r="N15" s="112"/>
      <c r="O15" s="114"/>
      <c r="P15" s="115" t="s">
        <v>110</v>
      </c>
      <c r="Q15" s="109" t="s">
        <v>63</v>
      </c>
      <c r="R15" s="105">
        <v>46</v>
      </c>
      <c r="S15" s="110">
        <v>14830</v>
      </c>
      <c r="T15" s="110">
        <v>13140</v>
      </c>
    </row>
    <row r="16" spans="2:20" s="111" customFormat="1" ht="15.75" customHeight="1">
      <c r="B16" s="112"/>
      <c r="C16" s="114"/>
      <c r="D16" s="115" t="s">
        <v>110</v>
      </c>
      <c r="E16" s="109" t="s">
        <v>119</v>
      </c>
      <c r="F16" s="105">
        <v>47</v>
      </c>
      <c r="G16" s="110">
        <v>369076</v>
      </c>
      <c r="H16" s="110">
        <v>232712</v>
      </c>
      <c r="N16" s="112"/>
      <c r="O16" s="114"/>
      <c r="P16" s="115" t="s">
        <v>110</v>
      </c>
      <c r="Q16" s="109" t="s">
        <v>119</v>
      </c>
      <c r="R16" s="105">
        <v>47</v>
      </c>
      <c r="S16" s="110">
        <v>4389</v>
      </c>
      <c r="T16" s="110">
        <v>4363</v>
      </c>
    </row>
    <row r="17" spans="2:20" s="111" customFormat="1" ht="15.75" customHeight="1">
      <c r="B17" s="112"/>
      <c r="C17" s="114"/>
      <c r="D17" s="115" t="s">
        <v>110</v>
      </c>
      <c r="E17" s="109" t="s">
        <v>120</v>
      </c>
      <c r="F17" s="105">
        <v>48</v>
      </c>
      <c r="G17" s="110">
        <v>135234</v>
      </c>
      <c r="H17" s="110">
        <v>62555</v>
      </c>
      <c r="N17" s="112"/>
      <c r="O17" s="114"/>
      <c r="P17" s="115" t="s">
        <v>110</v>
      </c>
      <c r="Q17" s="109" t="s">
        <v>120</v>
      </c>
      <c r="R17" s="105">
        <v>48</v>
      </c>
      <c r="S17" s="110">
        <v>0</v>
      </c>
      <c r="T17" s="110">
        <v>0</v>
      </c>
    </row>
    <row r="18" spans="2:20" s="111" customFormat="1" ht="15.75" customHeight="1">
      <c r="B18" s="112"/>
      <c r="C18" s="114"/>
      <c r="D18" s="115" t="s">
        <v>110</v>
      </c>
      <c r="E18" s="109" t="s">
        <v>121</v>
      </c>
      <c r="F18" s="105">
        <v>49</v>
      </c>
      <c r="G18" s="110">
        <v>269712</v>
      </c>
      <c r="H18" s="110"/>
      <c r="N18" s="112"/>
      <c r="O18" s="114"/>
      <c r="P18" s="115" t="s">
        <v>110</v>
      </c>
      <c r="Q18" s="109" t="s">
        <v>121</v>
      </c>
      <c r="R18" s="105">
        <v>49</v>
      </c>
      <c r="S18" s="110">
        <f>'Centro 08'!V23</f>
        <v>0</v>
      </c>
      <c r="T18" s="110">
        <f>'Centro 08'!AE23</f>
        <v>0</v>
      </c>
    </row>
    <row r="19" spans="2:20" s="111" customFormat="1" ht="15.75" customHeight="1">
      <c r="B19" s="112"/>
      <c r="C19" s="114"/>
      <c r="D19" s="115" t="s">
        <v>110</v>
      </c>
      <c r="E19" s="109" t="s">
        <v>122</v>
      </c>
      <c r="F19" s="105">
        <v>50</v>
      </c>
      <c r="G19" s="110"/>
      <c r="H19" s="110"/>
      <c r="N19" s="112"/>
      <c r="O19" s="114"/>
      <c r="P19" s="115" t="s">
        <v>110</v>
      </c>
      <c r="Q19" s="109" t="s">
        <v>122</v>
      </c>
      <c r="R19" s="105">
        <v>50</v>
      </c>
      <c r="S19" s="110">
        <v>0</v>
      </c>
      <c r="T19" s="110">
        <f>'Centro 08'!AE24</f>
        <v>0</v>
      </c>
    </row>
    <row r="20" spans="2:20" s="111" customFormat="1" ht="15.75" customHeight="1">
      <c r="B20" s="112"/>
      <c r="C20" s="114"/>
      <c r="D20" s="115" t="s">
        <v>110</v>
      </c>
      <c r="E20" s="109" t="s">
        <v>123</v>
      </c>
      <c r="F20" s="105">
        <v>51</v>
      </c>
      <c r="G20" s="110">
        <v>44932</v>
      </c>
      <c r="H20" s="110"/>
      <c r="N20" s="112"/>
      <c r="O20" s="114"/>
      <c r="P20" s="115" t="s">
        <v>110</v>
      </c>
      <c r="Q20" s="109" t="s">
        <v>123</v>
      </c>
      <c r="R20" s="105">
        <v>51</v>
      </c>
      <c r="S20" s="110">
        <f>'Centro 08'!V25</f>
        <v>0</v>
      </c>
      <c r="T20" s="110">
        <f>'Centro 08'!AE25</f>
        <v>0</v>
      </c>
    </row>
    <row r="21" spans="2:20" s="111" customFormat="1" ht="15.75" customHeight="1">
      <c r="B21" s="112"/>
      <c r="C21" s="114"/>
      <c r="D21" s="115" t="s">
        <v>110</v>
      </c>
      <c r="E21" s="109" t="s">
        <v>117</v>
      </c>
      <c r="F21" s="105">
        <v>52</v>
      </c>
      <c r="H21" s="110"/>
      <c r="N21" s="112"/>
      <c r="O21" s="114"/>
      <c r="P21" s="115" t="s">
        <v>110</v>
      </c>
      <c r="Q21" s="109" t="s">
        <v>117</v>
      </c>
      <c r="R21" s="105">
        <v>52</v>
      </c>
      <c r="S21" s="110">
        <v>4072712</v>
      </c>
      <c r="T21" s="110">
        <v>1152712</v>
      </c>
    </row>
    <row r="22" spans="2:20" s="111" customFormat="1" ht="15.75" customHeight="1">
      <c r="B22" s="112"/>
      <c r="C22" s="114"/>
      <c r="D22" s="115" t="s">
        <v>110</v>
      </c>
      <c r="E22" s="109" t="s">
        <v>126</v>
      </c>
      <c r="F22" s="105">
        <v>53</v>
      </c>
      <c r="G22" s="110"/>
      <c r="H22" s="110"/>
      <c r="N22" s="112"/>
      <c r="O22" s="114"/>
      <c r="P22" s="115" t="s">
        <v>110</v>
      </c>
      <c r="Q22" s="109" t="s">
        <v>126</v>
      </c>
      <c r="R22" s="105">
        <v>53</v>
      </c>
      <c r="S22" s="110"/>
      <c r="T22" s="110"/>
    </row>
    <row r="23" spans="2:20" s="111" customFormat="1" ht="15.75" customHeight="1">
      <c r="B23" s="112"/>
      <c r="C23" s="114"/>
      <c r="D23" s="115" t="s">
        <v>110</v>
      </c>
      <c r="E23" s="109" t="s">
        <v>125</v>
      </c>
      <c r="F23" s="105">
        <v>54</v>
      </c>
      <c r="G23" s="110">
        <v>2549344</v>
      </c>
      <c r="H23" s="110"/>
      <c r="N23" s="112"/>
      <c r="O23" s="114"/>
      <c r="P23" s="115" t="s">
        <v>110</v>
      </c>
      <c r="Q23" s="109" t="s">
        <v>125</v>
      </c>
      <c r="R23" s="105">
        <v>54</v>
      </c>
      <c r="S23" s="110">
        <v>0</v>
      </c>
      <c r="T23" s="110">
        <f>'Centro 08'!AE28</f>
        <v>0</v>
      </c>
    </row>
    <row r="24" spans="2:20" s="104" customFormat="1" ht="15.75" customHeight="1">
      <c r="B24" s="112"/>
      <c r="C24" s="102">
        <v>4</v>
      </c>
      <c r="D24" s="97" t="s">
        <v>28</v>
      </c>
      <c r="E24" s="106"/>
      <c r="F24" s="105">
        <v>55</v>
      </c>
      <c r="G24" s="103"/>
      <c r="H24" s="103"/>
      <c r="N24" s="112"/>
      <c r="O24" s="102">
        <v>4</v>
      </c>
      <c r="P24" s="97" t="s">
        <v>28</v>
      </c>
      <c r="Q24" s="106"/>
      <c r="R24" s="105">
        <v>55</v>
      </c>
      <c r="S24" s="103"/>
      <c r="T24" s="103"/>
    </row>
    <row r="25" spans="2:20" s="104" customFormat="1" ht="15.75" customHeight="1">
      <c r="B25" s="105"/>
      <c r="C25" s="102">
        <v>5</v>
      </c>
      <c r="D25" s="97" t="s">
        <v>214</v>
      </c>
      <c r="E25" s="106"/>
      <c r="F25" s="105">
        <v>56</v>
      </c>
      <c r="G25" s="103"/>
      <c r="H25" s="103"/>
      <c r="N25" s="105"/>
      <c r="O25" s="102">
        <v>5</v>
      </c>
      <c r="P25" s="97" t="s">
        <v>214</v>
      </c>
      <c r="Q25" s="106"/>
      <c r="R25" s="105">
        <v>56</v>
      </c>
      <c r="S25" s="103"/>
      <c r="T25" s="103"/>
    </row>
    <row r="26" spans="2:20" s="104" customFormat="1" ht="24.75" customHeight="1">
      <c r="B26" s="116" t="s">
        <v>4</v>
      </c>
      <c r="C26" s="380" t="s">
        <v>51</v>
      </c>
      <c r="D26" s="381"/>
      <c r="E26" s="382"/>
      <c r="F26" s="105">
        <v>57</v>
      </c>
      <c r="G26" s="103">
        <f>G28+G29+G30+G31+G32</f>
        <v>14912837</v>
      </c>
      <c r="H26" s="103">
        <f>H28+H29+H30+H31+H32</f>
        <v>22398079</v>
      </c>
      <c r="N26" s="116" t="s">
        <v>4</v>
      </c>
      <c r="O26" s="380" t="s">
        <v>51</v>
      </c>
      <c r="P26" s="381"/>
      <c r="Q26" s="382"/>
      <c r="R26" s="105">
        <v>57</v>
      </c>
      <c r="S26" s="103">
        <f>S27+S30+S31+S32</f>
        <v>0</v>
      </c>
      <c r="T26" s="103">
        <f>T27+T30+T31+T32</f>
        <v>0</v>
      </c>
    </row>
    <row r="27" spans="2:20" s="104" customFormat="1" ht="15.75" customHeight="1">
      <c r="B27" s="105"/>
      <c r="C27" s="102">
        <v>1</v>
      </c>
      <c r="D27" s="97" t="s">
        <v>34</v>
      </c>
      <c r="E27" s="117"/>
      <c r="F27" s="105">
        <v>58</v>
      </c>
      <c r="G27" s="103">
        <v>0</v>
      </c>
      <c r="H27" s="103">
        <v>0</v>
      </c>
      <c r="N27" s="105"/>
      <c r="O27" s="102">
        <v>1</v>
      </c>
      <c r="P27" s="97" t="s">
        <v>34</v>
      </c>
      <c r="Q27" s="117"/>
      <c r="R27" s="105">
        <v>58</v>
      </c>
      <c r="S27" s="103">
        <f>S28+S29</f>
        <v>0</v>
      </c>
      <c r="T27" s="103">
        <f>T28+T29</f>
        <v>0</v>
      </c>
    </row>
    <row r="28" spans="2:20" s="111" customFormat="1" ht="15.75" customHeight="1">
      <c r="B28" s="105"/>
      <c r="C28" s="113"/>
      <c r="D28" s="108" t="s">
        <v>110</v>
      </c>
      <c r="E28" s="109" t="s">
        <v>35</v>
      </c>
      <c r="F28" s="105">
        <v>59</v>
      </c>
      <c r="G28" s="110">
        <v>4439137</v>
      </c>
      <c r="H28" s="110">
        <v>5968514</v>
      </c>
      <c r="N28" s="105"/>
      <c r="O28" s="113"/>
      <c r="P28" s="108" t="s">
        <v>110</v>
      </c>
      <c r="Q28" s="109" t="s">
        <v>35</v>
      </c>
      <c r="R28" s="105">
        <v>59</v>
      </c>
      <c r="S28" s="110"/>
      <c r="T28" s="110"/>
    </row>
    <row r="29" spans="2:20" s="111" customFormat="1" ht="15.75" customHeight="1">
      <c r="B29" s="112"/>
      <c r="C29" s="114"/>
      <c r="D29" s="115" t="s">
        <v>110</v>
      </c>
      <c r="E29" s="109" t="s">
        <v>125</v>
      </c>
      <c r="F29" s="105">
        <v>60</v>
      </c>
      <c r="G29" s="110"/>
      <c r="H29" s="110">
        <v>3369565</v>
      </c>
      <c r="N29" s="112"/>
      <c r="O29" s="114"/>
      <c r="P29" s="115" t="s">
        <v>110</v>
      </c>
      <c r="Q29" s="109" t="s">
        <v>31</v>
      </c>
      <c r="R29" s="105">
        <v>60</v>
      </c>
      <c r="S29" s="110"/>
      <c r="T29" s="110"/>
    </row>
    <row r="30" spans="2:20" s="104" customFormat="1" ht="15.75" customHeight="1">
      <c r="B30" s="112"/>
      <c r="C30" s="102">
        <v>2</v>
      </c>
      <c r="D30" s="97" t="s">
        <v>369</v>
      </c>
      <c r="E30" s="106"/>
      <c r="F30" s="105">
        <v>61</v>
      </c>
      <c r="G30" s="103">
        <v>10473700</v>
      </c>
      <c r="H30" s="103">
        <v>13060000</v>
      </c>
      <c r="N30" s="112"/>
      <c r="O30" s="102">
        <v>2</v>
      </c>
      <c r="P30" s="97" t="s">
        <v>36</v>
      </c>
      <c r="Q30" s="106"/>
      <c r="R30" s="105">
        <v>61</v>
      </c>
      <c r="S30" s="103">
        <v>0</v>
      </c>
      <c r="T30" s="103">
        <f>'Centro 08'!AE29</f>
        <v>0</v>
      </c>
    </row>
    <row r="31" spans="2:20" s="104" customFormat="1" ht="15.75" customHeight="1">
      <c r="B31" s="105"/>
      <c r="C31" s="102">
        <v>3</v>
      </c>
      <c r="D31" s="97" t="s">
        <v>28</v>
      </c>
      <c r="E31" s="106"/>
      <c r="F31" s="105">
        <v>62</v>
      </c>
      <c r="G31" s="103"/>
      <c r="H31" s="103"/>
      <c r="N31" s="105"/>
      <c r="O31" s="102">
        <v>3</v>
      </c>
      <c r="P31" s="97" t="s">
        <v>28</v>
      </c>
      <c r="Q31" s="106"/>
      <c r="R31" s="105">
        <v>62</v>
      </c>
      <c r="S31" s="103"/>
      <c r="T31" s="103"/>
    </row>
    <row r="32" spans="2:20" s="104" customFormat="1" ht="15.75" customHeight="1">
      <c r="B32" s="105"/>
      <c r="C32" s="102">
        <v>4</v>
      </c>
      <c r="D32" s="97" t="s">
        <v>37</v>
      </c>
      <c r="E32" s="106"/>
      <c r="F32" s="105">
        <v>63</v>
      </c>
      <c r="G32" s="103">
        <v>0</v>
      </c>
      <c r="H32" s="103">
        <v>0</v>
      </c>
      <c r="N32" s="105"/>
      <c r="O32" s="102">
        <v>4</v>
      </c>
      <c r="P32" s="97" t="s">
        <v>37</v>
      </c>
      <c r="Q32" s="106"/>
      <c r="R32" s="105">
        <v>63</v>
      </c>
      <c r="S32" s="103"/>
      <c r="T32" s="103"/>
    </row>
    <row r="33" spans="2:20" s="104" customFormat="1" ht="24.75" customHeight="1">
      <c r="B33" s="105"/>
      <c r="C33" s="380" t="s">
        <v>53</v>
      </c>
      <c r="D33" s="381"/>
      <c r="E33" s="382"/>
      <c r="F33" s="105">
        <v>64</v>
      </c>
      <c r="G33" s="103">
        <f>G26+G8</f>
        <v>24536779</v>
      </c>
      <c r="H33" s="103">
        <f>H26+H8</f>
        <v>22693346</v>
      </c>
      <c r="N33" s="105"/>
      <c r="O33" s="380" t="s">
        <v>53</v>
      </c>
      <c r="P33" s="381"/>
      <c r="Q33" s="382"/>
      <c r="R33" s="105">
        <v>64</v>
      </c>
      <c r="S33" s="103">
        <f>S8+S26</f>
        <v>4091931</v>
      </c>
      <c r="T33" s="103">
        <f>T8+T26</f>
        <v>1170215</v>
      </c>
    </row>
    <row r="34" spans="2:20" s="104" customFormat="1" ht="24.75" customHeight="1">
      <c r="B34" s="116" t="s">
        <v>38</v>
      </c>
      <c r="C34" s="380" t="s">
        <v>39</v>
      </c>
      <c r="D34" s="381"/>
      <c r="E34" s="382"/>
      <c r="F34" s="105">
        <v>65</v>
      </c>
      <c r="G34" s="103">
        <f>G37+G43+G44+G41</f>
        <v>2491931.8</v>
      </c>
      <c r="H34" s="103">
        <f>H37+H43+H44+H41</f>
        <v>-5470495.6</v>
      </c>
      <c r="N34" s="116" t="s">
        <v>38</v>
      </c>
      <c r="O34" s="380" t="s">
        <v>39</v>
      </c>
      <c r="P34" s="381"/>
      <c r="Q34" s="382"/>
      <c r="R34" s="105">
        <v>65</v>
      </c>
      <c r="S34" s="103">
        <f>S35+S36+S37+S38+S39+S40+S41+S42+S43+S44</f>
        <v>-319255</v>
      </c>
      <c r="T34" s="103">
        <f>T35+T36+T37+T38+T39+T40+T41+T42+T43+T44</f>
        <v>-105018</v>
      </c>
    </row>
    <row r="35" spans="2:20" s="104" customFormat="1" ht="15.75" customHeight="1">
      <c r="B35" s="105"/>
      <c r="C35" s="102">
        <v>1</v>
      </c>
      <c r="D35" s="97" t="s">
        <v>40</v>
      </c>
      <c r="E35" s="106"/>
      <c r="F35" s="105">
        <v>66</v>
      </c>
      <c r="G35" s="103"/>
      <c r="H35" s="103"/>
      <c r="N35" s="105"/>
      <c r="O35" s="102">
        <v>1</v>
      </c>
      <c r="P35" s="97" t="s">
        <v>40</v>
      </c>
      <c r="Q35" s="106"/>
      <c r="R35" s="105">
        <v>66</v>
      </c>
      <c r="S35" s="103"/>
      <c r="T35" s="103"/>
    </row>
    <row r="36" spans="2:20" s="104" customFormat="1" ht="15.75" customHeight="1">
      <c r="B36" s="105"/>
      <c r="C36" s="124">
        <v>2</v>
      </c>
      <c r="D36" s="97" t="s">
        <v>41</v>
      </c>
      <c r="E36" s="106"/>
      <c r="F36" s="105">
        <v>67</v>
      </c>
      <c r="G36" s="103"/>
      <c r="H36" s="103"/>
      <c r="N36" s="105"/>
      <c r="O36" s="124">
        <v>2</v>
      </c>
      <c r="P36" s="97" t="s">
        <v>41</v>
      </c>
      <c r="Q36" s="106"/>
      <c r="R36" s="105">
        <v>67</v>
      </c>
      <c r="S36" s="103"/>
      <c r="T36" s="103"/>
    </row>
    <row r="37" spans="2:20" s="104" customFormat="1" ht="15.75" customHeight="1">
      <c r="B37" s="105"/>
      <c r="C37" s="102">
        <v>3</v>
      </c>
      <c r="D37" s="97" t="s">
        <v>42</v>
      </c>
      <c r="E37" s="106"/>
      <c r="F37" s="105">
        <v>68</v>
      </c>
      <c r="G37" s="103">
        <v>4525000</v>
      </c>
      <c r="H37" s="103">
        <v>4525000</v>
      </c>
      <c r="N37" s="105"/>
      <c r="O37" s="102">
        <v>3</v>
      </c>
      <c r="P37" s="97" t="s">
        <v>42</v>
      </c>
      <c r="Q37" s="106"/>
      <c r="R37" s="105">
        <v>68</v>
      </c>
      <c r="S37" s="103">
        <v>0</v>
      </c>
      <c r="T37" s="103">
        <v>0</v>
      </c>
    </row>
    <row r="38" spans="2:20" s="104" customFormat="1" ht="15.75" customHeight="1">
      <c r="B38" s="105"/>
      <c r="C38" s="124">
        <v>4</v>
      </c>
      <c r="D38" s="97" t="s">
        <v>43</v>
      </c>
      <c r="E38" s="106"/>
      <c r="F38" s="105">
        <v>69</v>
      </c>
      <c r="G38" s="103"/>
      <c r="H38" s="103"/>
      <c r="N38" s="105"/>
      <c r="O38" s="124">
        <v>4</v>
      </c>
      <c r="P38" s="97" t="s">
        <v>43</v>
      </c>
      <c r="Q38" s="106"/>
      <c r="R38" s="105">
        <v>69</v>
      </c>
      <c r="S38" s="103"/>
      <c r="T38" s="103"/>
    </row>
    <row r="39" spans="2:20" s="104" customFormat="1" ht="15.75" customHeight="1">
      <c r="B39" s="105"/>
      <c r="C39" s="102">
        <v>5</v>
      </c>
      <c r="D39" s="97" t="s">
        <v>127</v>
      </c>
      <c r="E39" s="106"/>
      <c r="F39" s="105">
        <v>70</v>
      </c>
      <c r="G39" s="103"/>
      <c r="H39" s="103"/>
      <c r="N39" s="105"/>
      <c r="O39" s="102">
        <v>5</v>
      </c>
      <c r="P39" s="97" t="s">
        <v>127</v>
      </c>
      <c r="Q39" s="106"/>
      <c r="R39" s="105">
        <v>70</v>
      </c>
      <c r="S39" s="103"/>
      <c r="T39" s="103"/>
    </row>
    <row r="40" spans="2:20" s="104" customFormat="1" ht="15.75" customHeight="1">
      <c r="B40" s="105"/>
      <c r="C40" s="124">
        <v>6</v>
      </c>
      <c r="D40" s="97" t="s">
        <v>44</v>
      </c>
      <c r="E40" s="106"/>
      <c r="F40" s="105">
        <v>71</v>
      </c>
      <c r="G40" s="103"/>
      <c r="H40" s="103"/>
      <c r="N40" s="105"/>
      <c r="O40" s="124">
        <v>6</v>
      </c>
      <c r="P40" s="97" t="s">
        <v>44</v>
      </c>
      <c r="Q40" s="106"/>
      <c r="R40" s="105">
        <v>71</v>
      </c>
      <c r="S40" s="103"/>
      <c r="T40" s="103"/>
    </row>
    <row r="41" spans="2:20" s="104" customFormat="1" ht="15.75" customHeight="1">
      <c r="B41" s="105"/>
      <c r="C41" s="102">
        <v>7</v>
      </c>
      <c r="D41" s="97" t="s">
        <v>45</v>
      </c>
      <c r="E41" s="106"/>
      <c r="F41" s="105">
        <v>72</v>
      </c>
      <c r="G41" s="103">
        <v>231664</v>
      </c>
      <c r="H41" s="103">
        <v>231664</v>
      </c>
      <c r="N41" s="105"/>
      <c r="O41" s="102">
        <v>7</v>
      </c>
      <c r="P41" s="97" t="s">
        <v>45</v>
      </c>
      <c r="Q41" s="106"/>
      <c r="R41" s="105">
        <v>72</v>
      </c>
      <c r="S41" s="103">
        <f>'Centro 08'!V4</f>
        <v>0</v>
      </c>
      <c r="T41" s="103">
        <f>'Centro 08'!AE4</f>
        <v>0</v>
      </c>
    </row>
    <row r="42" spans="2:20" s="104" customFormat="1" ht="15.75" customHeight="1">
      <c r="B42" s="105"/>
      <c r="C42" s="124">
        <v>8</v>
      </c>
      <c r="D42" s="97" t="s">
        <v>46</v>
      </c>
      <c r="E42" s="106"/>
      <c r="F42" s="105">
        <v>73</v>
      </c>
      <c r="G42" s="103"/>
      <c r="H42" s="103"/>
      <c r="N42" s="105"/>
      <c r="O42" s="124">
        <v>8</v>
      </c>
      <c r="P42" s="97" t="s">
        <v>46</v>
      </c>
      <c r="Q42" s="106"/>
      <c r="R42" s="105">
        <v>73</v>
      </c>
      <c r="S42" s="103">
        <f>'Centro 08'!V5</f>
        <v>0</v>
      </c>
      <c r="T42" s="103">
        <f>'Centro 08'!AE5</f>
        <v>0</v>
      </c>
    </row>
    <row r="43" spans="2:20" s="104" customFormat="1" ht="15.75" customHeight="1">
      <c r="B43" s="105"/>
      <c r="C43" s="102">
        <v>9</v>
      </c>
      <c r="D43" s="97" t="s">
        <v>47</v>
      </c>
      <c r="E43" s="106"/>
      <c r="F43" s="105">
        <v>74</v>
      </c>
      <c r="G43" s="103">
        <v>-10227160</v>
      </c>
      <c r="H43" s="103">
        <v>-10533811</v>
      </c>
      <c r="N43" s="105"/>
      <c r="O43" s="102">
        <v>9</v>
      </c>
      <c r="P43" s="97" t="s">
        <v>47</v>
      </c>
      <c r="Q43" s="106"/>
      <c r="R43" s="105">
        <v>74</v>
      </c>
      <c r="S43" s="103">
        <v>-105018</v>
      </c>
      <c r="T43" s="103">
        <v>-105018</v>
      </c>
    </row>
    <row r="44" spans="2:20" s="104" customFormat="1" ht="15.75" customHeight="1">
      <c r="B44" s="105"/>
      <c r="C44" s="124">
        <v>10</v>
      </c>
      <c r="D44" s="97" t="s">
        <v>48</v>
      </c>
      <c r="E44" s="106"/>
      <c r="F44" s="105">
        <v>75</v>
      </c>
      <c r="G44" s="103">
        <f>Rezultati!F30</f>
        <v>7962427.8</v>
      </c>
      <c r="H44" s="103">
        <f>Rezultati!G30</f>
        <v>306651.4</v>
      </c>
      <c r="N44" s="105"/>
      <c r="O44" s="124">
        <v>10</v>
      </c>
      <c r="P44" s="97" t="s">
        <v>48</v>
      </c>
      <c r="Q44" s="106"/>
      <c r="R44" s="105">
        <v>75</v>
      </c>
      <c r="S44" s="103">
        <v>-214237</v>
      </c>
      <c r="T44" s="103">
        <f>'Centro 08'!AE7</f>
        <v>0</v>
      </c>
    </row>
    <row r="45" spans="2:20" s="104" customFormat="1" ht="24.75" customHeight="1">
      <c r="B45" s="105"/>
      <c r="C45" s="380" t="s">
        <v>52</v>
      </c>
      <c r="D45" s="381"/>
      <c r="E45" s="382"/>
      <c r="F45" s="105">
        <v>76</v>
      </c>
      <c r="G45" s="103">
        <f>G33+G34</f>
        <v>27028710.8</v>
      </c>
      <c r="H45" s="103">
        <f>H33+H34</f>
        <v>17222850.4</v>
      </c>
      <c r="N45" s="105"/>
      <c r="O45" s="380" t="s">
        <v>52</v>
      </c>
      <c r="P45" s="381"/>
      <c r="Q45" s="382"/>
      <c r="R45" s="105">
        <v>76</v>
      </c>
      <c r="S45" s="103">
        <f>S33+S34</f>
        <v>3772676</v>
      </c>
      <c r="T45" s="103">
        <f>T33+T34</f>
        <v>1065197</v>
      </c>
    </row>
    <row r="46" spans="2:20" s="104" customFormat="1" ht="15.75" customHeight="1">
      <c r="B46" s="118"/>
      <c r="C46" s="118"/>
      <c r="D46" s="125"/>
      <c r="E46" t="s">
        <v>343</v>
      </c>
      <c r="F46" s="118"/>
      <c r="G46" s="120"/>
      <c r="H46" s="120"/>
      <c r="N46" s="118"/>
      <c r="O46" s="118"/>
      <c r="P46" s="125"/>
      <c r="Q46" s="119"/>
      <c r="R46" s="118"/>
      <c r="S46" s="120"/>
      <c r="T46" s="120"/>
    </row>
    <row r="47" spans="2:20" s="104" customFormat="1" ht="15.75" customHeight="1">
      <c r="B47" s="118"/>
      <c r="C47" s="118"/>
      <c r="D47" s="125"/>
      <c r="E47" t="s">
        <v>366</v>
      </c>
      <c r="F47" s="118"/>
      <c r="G47" s="120"/>
      <c r="H47" s="120"/>
      <c r="N47" s="118"/>
      <c r="O47" s="118"/>
      <c r="P47" s="125"/>
      <c r="Q47" s="119"/>
      <c r="R47" s="118"/>
      <c r="S47" s="120"/>
      <c r="T47" s="120"/>
    </row>
    <row r="48" spans="2:8" s="104" customFormat="1" ht="15.75" customHeight="1">
      <c r="B48" s="118"/>
      <c r="C48" s="118"/>
      <c r="D48" s="125"/>
      <c r="F48" s="118"/>
      <c r="G48" s="120"/>
      <c r="H48" s="120"/>
    </row>
    <row r="49" spans="2:8" s="104" customFormat="1" ht="15.75" customHeight="1">
      <c r="B49" s="118"/>
      <c r="C49" s="118"/>
      <c r="D49" s="125"/>
      <c r="F49" s="118"/>
      <c r="G49" s="120"/>
      <c r="H49" s="120"/>
    </row>
    <row r="50" spans="2:8" s="104" customFormat="1" ht="15.75" customHeight="1">
      <c r="B50" s="118"/>
      <c r="C50" s="118"/>
      <c r="D50" s="125"/>
      <c r="E50" s="119"/>
      <c r="F50" s="118"/>
      <c r="G50" s="120"/>
      <c r="H50" s="120"/>
    </row>
    <row r="51" spans="2:8" s="104" customFormat="1" ht="15.75" customHeight="1">
      <c r="B51" s="118"/>
      <c r="C51" s="118"/>
      <c r="D51" s="125"/>
      <c r="E51" s="119"/>
      <c r="F51" s="118"/>
      <c r="G51" s="120"/>
      <c r="H51" s="120"/>
    </row>
    <row r="52" spans="2:8" s="104" customFormat="1" ht="15.75" customHeight="1">
      <c r="B52" s="118"/>
      <c r="C52" s="118"/>
      <c r="D52" s="125"/>
      <c r="E52" s="119"/>
      <c r="F52" s="118"/>
      <c r="G52" s="120"/>
      <c r="H52" s="120"/>
    </row>
    <row r="53" spans="2:8" s="104" customFormat="1" ht="15.75" customHeight="1">
      <c r="B53" s="118"/>
      <c r="C53" s="118"/>
      <c r="D53" s="125"/>
      <c r="E53" s="119"/>
      <c r="F53" s="118"/>
      <c r="G53" s="120"/>
      <c r="H53" s="120"/>
    </row>
    <row r="54" spans="2:8" s="104" customFormat="1" ht="15.75" customHeight="1">
      <c r="B54" s="118"/>
      <c r="C54" s="118"/>
      <c r="D54" s="125"/>
      <c r="E54" s="119"/>
      <c r="F54" s="118"/>
      <c r="G54" s="120"/>
      <c r="H54" s="120"/>
    </row>
    <row r="55" spans="2:8" s="104" customFormat="1" ht="15.75" customHeight="1">
      <c r="B55" s="118"/>
      <c r="C55" s="118"/>
      <c r="D55" s="118"/>
      <c r="E55" s="118"/>
      <c r="F55" s="118"/>
      <c r="G55" s="120"/>
      <c r="H55" s="120"/>
    </row>
    <row r="56" spans="2:8" ht="12.75">
      <c r="B56" s="126"/>
      <c r="C56" s="126"/>
      <c r="D56" s="127"/>
      <c r="E56" s="128"/>
      <c r="F56" s="126"/>
      <c r="G56" s="129"/>
      <c r="H56" s="129"/>
    </row>
  </sheetData>
  <sheetProtection/>
  <mergeCells count="18">
    <mergeCell ref="C34:E34"/>
    <mergeCell ref="C45:E45"/>
    <mergeCell ref="B6:B7"/>
    <mergeCell ref="C6:E7"/>
    <mergeCell ref="C26:E26"/>
    <mergeCell ref="B4:H4"/>
    <mergeCell ref="C33:E33"/>
    <mergeCell ref="C8:E8"/>
    <mergeCell ref="F6:F7"/>
    <mergeCell ref="O33:Q33"/>
    <mergeCell ref="O34:Q34"/>
    <mergeCell ref="O45:Q45"/>
    <mergeCell ref="N4:T4"/>
    <mergeCell ref="N6:N7"/>
    <mergeCell ref="O6:Q7"/>
    <mergeCell ref="R6:R7"/>
    <mergeCell ref="O8:Q8"/>
    <mergeCell ref="O26:Q26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3">
      <selection activeCell="F28" sqref="F28"/>
    </sheetView>
  </sheetViews>
  <sheetFormatPr defaultColWidth="9.140625" defaultRowHeight="12.75"/>
  <cols>
    <col min="1" max="1" width="9.00390625" style="70" customWidth="1"/>
    <col min="2" max="2" width="3.7109375" style="93" customWidth="1"/>
    <col min="3" max="3" width="5.28125" style="93" customWidth="1"/>
    <col min="4" max="4" width="2.7109375" style="93" customWidth="1"/>
    <col min="5" max="5" width="51.7109375" style="70" customWidth="1"/>
    <col min="6" max="6" width="14.8515625" style="94" customWidth="1"/>
    <col min="7" max="7" width="14.00390625" style="94" customWidth="1"/>
    <col min="8" max="8" width="1.421875" style="70" customWidth="1"/>
    <col min="9" max="9" width="9.140625" style="70" customWidth="1"/>
    <col min="10" max="10" width="18.00390625" style="133" customWidth="1"/>
    <col min="11" max="11" width="13.57421875" style="70" customWidth="1"/>
    <col min="12" max="16384" width="9.140625" style="70" customWidth="1"/>
  </cols>
  <sheetData>
    <row r="1" ht="12.75"/>
    <row r="2" spans="1:10" s="92" customFormat="1" ht="18">
      <c r="A2" s="354" t="s">
        <v>365</v>
      </c>
      <c r="B2" s="87"/>
      <c r="C2" s="87"/>
      <c r="D2" s="88"/>
      <c r="E2" s="89"/>
      <c r="F2" s="90"/>
      <c r="G2" s="91" t="s">
        <v>238</v>
      </c>
      <c r="H2" s="90"/>
      <c r="I2" s="90"/>
      <c r="J2" s="131"/>
    </row>
    <row r="3" spans="2:10" s="92" customFormat="1" ht="7.5" customHeight="1">
      <c r="B3" s="87"/>
      <c r="C3" s="87"/>
      <c r="D3" s="88"/>
      <c r="E3" s="89"/>
      <c r="F3" s="91"/>
      <c r="G3" s="130"/>
      <c r="H3" s="90"/>
      <c r="I3" s="90"/>
      <c r="J3" s="131"/>
    </row>
    <row r="4" spans="2:10" s="92" customFormat="1" ht="29.25" customHeight="1">
      <c r="B4" s="393" t="s">
        <v>386</v>
      </c>
      <c r="C4" s="393"/>
      <c r="D4" s="393"/>
      <c r="E4" s="393"/>
      <c r="F4" s="393"/>
      <c r="G4" s="393"/>
      <c r="H4" s="90"/>
      <c r="I4" s="90"/>
      <c r="J4" s="131"/>
    </row>
    <row r="5" spans="2:10" s="92" customFormat="1" ht="18.75" customHeight="1">
      <c r="B5" s="410" t="s">
        <v>145</v>
      </c>
      <c r="C5" s="410"/>
      <c r="D5" s="410"/>
      <c r="E5" s="410"/>
      <c r="F5" s="410"/>
      <c r="G5" s="410"/>
      <c r="H5" s="132"/>
      <c r="I5" s="132"/>
      <c r="J5" s="131"/>
    </row>
    <row r="6" ht="7.5" customHeight="1"/>
    <row r="7" spans="2:10" s="92" customFormat="1" ht="15.75" customHeight="1">
      <c r="B7" s="403" t="s">
        <v>2</v>
      </c>
      <c r="C7" s="397" t="s">
        <v>146</v>
      </c>
      <c r="D7" s="398"/>
      <c r="E7" s="399"/>
      <c r="F7" s="134" t="s">
        <v>147</v>
      </c>
      <c r="G7" s="134" t="s">
        <v>147</v>
      </c>
      <c r="H7" s="104"/>
      <c r="I7" s="104"/>
      <c r="J7" s="131"/>
    </row>
    <row r="8" spans="2:10" s="92" customFormat="1" ht="15.75" customHeight="1">
      <c r="B8" s="404"/>
      <c r="C8" s="400"/>
      <c r="D8" s="401"/>
      <c r="E8" s="402"/>
      <c r="F8" s="135" t="s">
        <v>148</v>
      </c>
      <c r="G8" s="136" t="s">
        <v>205</v>
      </c>
      <c r="H8" s="104"/>
      <c r="I8" s="104"/>
      <c r="J8" s="131" t="s">
        <v>98</v>
      </c>
    </row>
    <row r="9" spans="2:10" s="92" customFormat="1" ht="24.75" customHeight="1">
      <c r="B9" s="137">
        <v>1</v>
      </c>
      <c r="C9" s="405" t="s">
        <v>55</v>
      </c>
      <c r="D9" s="406"/>
      <c r="E9" s="407"/>
      <c r="F9" s="139">
        <v>37651173</v>
      </c>
      <c r="G9" s="139">
        <v>18525665</v>
      </c>
      <c r="J9" s="131">
        <v>701.705</v>
      </c>
    </row>
    <row r="10" spans="2:10" s="92" customFormat="1" ht="24.75" customHeight="1">
      <c r="B10" s="137">
        <v>2</v>
      </c>
      <c r="C10" s="405" t="s">
        <v>56</v>
      </c>
      <c r="D10" s="406"/>
      <c r="E10" s="407"/>
      <c r="F10" s="139"/>
      <c r="G10" s="139"/>
      <c r="J10" s="131" t="s">
        <v>128</v>
      </c>
    </row>
    <row r="11" spans="2:10" s="92" customFormat="1" ht="24.75" customHeight="1">
      <c r="B11" s="95">
        <v>3</v>
      </c>
      <c r="C11" s="405" t="s">
        <v>215</v>
      </c>
      <c r="D11" s="406"/>
      <c r="E11" s="407"/>
      <c r="F11" s="140"/>
      <c r="G11" s="140"/>
      <c r="J11" s="131">
        <v>71</v>
      </c>
    </row>
    <row r="12" spans="2:10" s="92" customFormat="1" ht="24.75" customHeight="1">
      <c r="B12" s="95">
        <v>4</v>
      </c>
      <c r="C12" s="405" t="s">
        <v>129</v>
      </c>
      <c r="D12" s="406"/>
      <c r="E12" s="407"/>
      <c r="F12" s="140">
        <v>-2014095</v>
      </c>
      <c r="G12" s="140">
        <v>-1924642</v>
      </c>
      <c r="J12" s="131" t="s">
        <v>136</v>
      </c>
    </row>
    <row r="13" spans="2:10" s="92" customFormat="1" ht="24.75" customHeight="1">
      <c r="B13" s="95">
        <v>5</v>
      </c>
      <c r="C13" s="405" t="s">
        <v>130</v>
      </c>
      <c r="D13" s="406"/>
      <c r="E13" s="407"/>
      <c r="F13" s="140">
        <f>F14+F15</f>
        <v>-16102115</v>
      </c>
      <c r="G13" s="140">
        <f>G14+G15</f>
        <v>-12418065</v>
      </c>
      <c r="J13" s="131">
        <v>641.648</v>
      </c>
    </row>
    <row r="14" spans="2:10" s="92" customFormat="1" ht="24.75" customHeight="1">
      <c r="B14" s="95"/>
      <c r="C14" s="138"/>
      <c r="D14" s="408" t="s">
        <v>131</v>
      </c>
      <c r="E14" s="409"/>
      <c r="F14" s="141">
        <v>-14193644</v>
      </c>
      <c r="G14" s="141">
        <v>-10747960</v>
      </c>
      <c r="H14" s="111"/>
      <c r="I14" s="111"/>
      <c r="J14" s="131">
        <v>641</v>
      </c>
    </row>
    <row r="15" spans="2:10" s="92" customFormat="1" ht="24.75" customHeight="1">
      <c r="B15" s="95"/>
      <c r="C15" s="138"/>
      <c r="D15" s="408" t="s">
        <v>132</v>
      </c>
      <c r="E15" s="409"/>
      <c r="F15" s="141">
        <v>-1908471</v>
      </c>
      <c r="G15" s="141">
        <v>-1670105</v>
      </c>
      <c r="H15" s="111"/>
      <c r="I15" s="111"/>
      <c r="J15" s="131">
        <v>644</v>
      </c>
    </row>
    <row r="16" spans="2:10" s="92" customFormat="1" ht="24.75" customHeight="1">
      <c r="B16" s="137">
        <v>6</v>
      </c>
      <c r="C16" s="405" t="s">
        <v>133</v>
      </c>
      <c r="D16" s="406"/>
      <c r="E16" s="407"/>
      <c r="F16" s="139">
        <v>-3609570</v>
      </c>
      <c r="G16" s="139">
        <v>-603346</v>
      </c>
      <c r="J16" s="131" t="s">
        <v>137</v>
      </c>
    </row>
    <row r="17" spans="2:10" s="92" customFormat="1" ht="24.75" customHeight="1">
      <c r="B17" s="137">
        <v>7</v>
      </c>
      <c r="C17" s="405" t="s">
        <v>134</v>
      </c>
      <c r="D17" s="406"/>
      <c r="E17" s="407"/>
      <c r="F17" s="139">
        <v>-6716849</v>
      </c>
      <c r="G17" s="139">
        <v>-2655122</v>
      </c>
      <c r="J17" s="131">
        <v>61.63</v>
      </c>
    </row>
    <row r="18" spans="2:10" s="92" customFormat="1" ht="39.75" customHeight="1">
      <c r="B18" s="137">
        <v>8</v>
      </c>
      <c r="C18" s="380" t="s">
        <v>135</v>
      </c>
      <c r="D18" s="381"/>
      <c r="E18" s="382"/>
      <c r="F18" s="142">
        <f>F12+F13+F16+F17</f>
        <v>-28442629</v>
      </c>
      <c r="G18" s="142">
        <f>G12+G13+G16+G17</f>
        <v>-17601175</v>
      </c>
      <c r="H18" s="104"/>
      <c r="I18" s="104"/>
      <c r="J18" s="131"/>
    </row>
    <row r="19" spans="2:10" s="92" customFormat="1" ht="39.75" customHeight="1">
      <c r="B19" s="137">
        <v>9</v>
      </c>
      <c r="C19" s="394" t="s">
        <v>138</v>
      </c>
      <c r="D19" s="395"/>
      <c r="E19" s="396"/>
      <c r="F19" s="142">
        <f>F9+F18</f>
        <v>9208544</v>
      </c>
      <c r="G19" s="142">
        <f>G9+G18</f>
        <v>924490</v>
      </c>
      <c r="H19" s="104"/>
      <c r="I19" s="104"/>
      <c r="J19" s="131"/>
    </row>
    <row r="20" spans="2:10" s="92" customFormat="1" ht="24.75" customHeight="1">
      <c r="B20" s="137">
        <v>10</v>
      </c>
      <c r="C20" s="405" t="s">
        <v>57</v>
      </c>
      <c r="D20" s="406"/>
      <c r="E20" s="407"/>
      <c r="F20" s="139"/>
      <c r="G20" s="139"/>
      <c r="J20" s="131">
        <v>761.661</v>
      </c>
    </row>
    <row r="21" spans="2:10" s="92" customFormat="1" ht="24.75" customHeight="1">
      <c r="B21" s="137">
        <v>11</v>
      </c>
      <c r="C21" s="405" t="s">
        <v>139</v>
      </c>
      <c r="D21" s="406"/>
      <c r="E21" s="407"/>
      <c r="F21" s="139"/>
      <c r="G21" s="139"/>
      <c r="J21" s="131">
        <v>762.662</v>
      </c>
    </row>
    <row r="22" spans="2:10" s="92" customFormat="1" ht="24.75" customHeight="1">
      <c r="B22" s="137">
        <v>12</v>
      </c>
      <c r="C22" s="405" t="s">
        <v>58</v>
      </c>
      <c r="D22" s="406"/>
      <c r="E22" s="407"/>
      <c r="F22" s="139">
        <f>F24+F25</f>
        <v>-361402</v>
      </c>
      <c r="G22" s="139">
        <f>G24</f>
        <v>-581218</v>
      </c>
      <c r="J22" s="131"/>
    </row>
    <row r="23" spans="2:10" s="92" customFormat="1" ht="24.75" customHeight="1">
      <c r="B23" s="137"/>
      <c r="C23" s="143">
        <v>121</v>
      </c>
      <c r="D23" s="408" t="s">
        <v>59</v>
      </c>
      <c r="E23" s="409"/>
      <c r="F23" s="144"/>
      <c r="G23" s="144"/>
      <c r="H23" s="111"/>
      <c r="I23" s="111"/>
      <c r="J23" s="131" t="s">
        <v>141</v>
      </c>
    </row>
    <row r="24" spans="2:10" s="92" customFormat="1" ht="24.75" customHeight="1">
      <c r="B24" s="137"/>
      <c r="C24" s="138">
        <v>122</v>
      </c>
      <c r="D24" s="408" t="s">
        <v>140</v>
      </c>
      <c r="E24" s="409"/>
      <c r="F24" s="144">
        <v>-446072</v>
      </c>
      <c r="G24" s="144">
        <v>-581218</v>
      </c>
      <c r="H24" s="111"/>
      <c r="I24" s="111"/>
      <c r="J24" s="131">
        <v>767.667</v>
      </c>
    </row>
    <row r="25" spans="2:10" s="92" customFormat="1" ht="24.75" customHeight="1">
      <c r="B25" s="137"/>
      <c r="C25" s="138">
        <v>123</v>
      </c>
      <c r="D25" s="408" t="s">
        <v>60</v>
      </c>
      <c r="E25" s="409"/>
      <c r="F25" s="144">
        <v>84670</v>
      </c>
      <c r="G25" s="144"/>
      <c r="H25" s="111"/>
      <c r="I25" s="111"/>
      <c r="J25" s="131">
        <v>769.669</v>
      </c>
    </row>
    <row r="26" spans="2:11" s="92" customFormat="1" ht="24.75" customHeight="1">
      <c r="B26" s="137"/>
      <c r="C26" s="138">
        <v>124</v>
      </c>
      <c r="D26" s="408" t="s">
        <v>355</v>
      </c>
      <c r="E26" s="409"/>
      <c r="F26" s="144"/>
      <c r="G26" s="144"/>
      <c r="H26" s="111"/>
      <c r="I26" s="111"/>
      <c r="J26" s="131">
        <v>768.668</v>
      </c>
      <c r="K26" s="145" t="s">
        <v>203</v>
      </c>
    </row>
    <row r="27" spans="2:10" s="92" customFormat="1" ht="39.75" customHeight="1">
      <c r="B27" s="137">
        <v>13</v>
      </c>
      <c r="C27" s="394" t="s">
        <v>61</v>
      </c>
      <c r="D27" s="395"/>
      <c r="E27" s="396"/>
      <c r="F27" s="142">
        <f>F24+F25</f>
        <v>-361402</v>
      </c>
      <c r="G27" s="142">
        <f>G24</f>
        <v>-581218</v>
      </c>
      <c r="H27" s="104"/>
      <c r="I27" s="104"/>
      <c r="J27" s="131"/>
    </row>
    <row r="28" spans="2:10" s="92" customFormat="1" ht="39.75" customHeight="1">
      <c r="B28" s="137">
        <v>14</v>
      </c>
      <c r="C28" s="394" t="s">
        <v>143</v>
      </c>
      <c r="D28" s="395"/>
      <c r="E28" s="396"/>
      <c r="F28" s="142">
        <f>F19+F27</f>
        <v>8847142</v>
      </c>
      <c r="G28" s="142">
        <f>G19+G27</f>
        <v>343272</v>
      </c>
      <c r="H28" s="104"/>
      <c r="I28" s="104"/>
      <c r="J28" s="131"/>
    </row>
    <row r="29" spans="2:10" s="92" customFormat="1" ht="24.75" customHeight="1">
      <c r="B29" s="137">
        <v>15</v>
      </c>
      <c r="C29" s="405" t="s">
        <v>62</v>
      </c>
      <c r="D29" s="406"/>
      <c r="E29" s="407"/>
      <c r="F29" s="139">
        <f>-F28*10%</f>
        <v>-884714.2000000001</v>
      </c>
      <c r="G29" s="139">
        <f>-(G28+22934)*10%</f>
        <v>-36620.6</v>
      </c>
      <c r="J29" s="131">
        <v>69</v>
      </c>
    </row>
    <row r="30" spans="2:10" s="92" customFormat="1" ht="30.75" customHeight="1">
      <c r="B30" s="137">
        <v>16</v>
      </c>
      <c r="C30" s="394" t="s">
        <v>144</v>
      </c>
      <c r="D30" s="395"/>
      <c r="E30" s="396"/>
      <c r="F30" s="142">
        <f>F28+F29</f>
        <v>7962427.8</v>
      </c>
      <c r="G30" s="142">
        <f>G28+G29</f>
        <v>306651.4</v>
      </c>
      <c r="H30" s="104"/>
      <c r="I30" s="104"/>
      <c r="J30" s="131"/>
    </row>
    <row r="31" spans="2:10" s="92" customFormat="1" ht="24.75" customHeight="1">
      <c r="B31" s="137">
        <v>17</v>
      </c>
      <c r="C31" s="405" t="s">
        <v>142</v>
      </c>
      <c r="D31" s="406"/>
      <c r="E31" s="407"/>
      <c r="F31" s="139"/>
      <c r="G31" s="139"/>
      <c r="J31" s="131"/>
    </row>
    <row r="32" spans="2:10" s="92" customFormat="1" ht="15.75" customHeight="1">
      <c r="B32" s="146"/>
      <c r="C32" s="146"/>
      <c r="D32" s="146"/>
      <c r="E32" s="364" t="s">
        <v>370</v>
      </c>
      <c r="F32" s="148"/>
      <c r="G32" s="148"/>
      <c r="J32" s="179"/>
    </row>
    <row r="33" spans="2:10" s="92" customFormat="1" ht="15.75" customHeight="1">
      <c r="B33" s="146"/>
      <c r="C33" s="146"/>
      <c r="D33" s="146"/>
      <c r="F33" s="148"/>
      <c r="G33" s="148"/>
      <c r="J33" s="179"/>
    </row>
    <row r="34" spans="2:10" s="92" customFormat="1" ht="15.75" customHeight="1">
      <c r="B34" s="146"/>
      <c r="C34" s="146"/>
      <c r="D34" s="146"/>
      <c r="E34" s="147"/>
      <c r="F34" s="148"/>
      <c r="G34" s="148"/>
      <c r="J34" s="131"/>
    </row>
    <row r="35" spans="2:10" s="92" customFormat="1" ht="15.75" customHeight="1">
      <c r="B35" s="146"/>
      <c r="E35"/>
      <c r="F35" s="148"/>
      <c r="G35" s="148"/>
      <c r="J35" s="131"/>
    </row>
    <row r="36" spans="2:10" s="92" customFormat="1" ht="15.75" customHeight="1">
      <c r="B36" s="146"/>
      <c r="C36" s="146"/>
      <c r="E36"/>
      <c r="F36" s="148"/>
      <c r="G36" s="148"/>
      <c r="J36" s="131"/>
    </row>
    <row r="37" spans="2:10" s="92" customFormat="1" ht="15.75" customHeight="1">
      <c r="B37" s="146"/>
      <c r="C37" s="146"/>
      <c r="D37" s="146"/>
      <c r="E37" s="147"/>
      <c r="F37" s="148"/>
      <c r="G37" s="148"/>
      <c r="J37" s="131"/>
    </row>
    <row r="38" spans="2:10" s="92" customFormat="1" ht="15.75" customHeight="1">
      <c r="B38" s="146"/>
      <c r="C38" s="146"/>
      <c r="D38" s="146"/>
      <c r="E38" s="147"/>
      <c r="F38" s="148"/>
      <c r="G38" s="148"/>
      <c r="J38" s="131"/>
    </row>
    <row r="39" spans="2:10" s="92" customFormat="1" ht="15.75" customHeight="1">
      <c r="B39" s="146"/>
      <c r="C39" s="146"/>
      <c r="D39" s="146"/>
      <c r="E39" s="147"/>
      <c r="F39" s="148"/>
      <c r="G39" s="148"/>
      <c r="J39" s="131"/>
    </row>
    <row r="40" spans="2:10" s="92" customFormat="1" ht="15.75" customHeight="1">
      <c r="B40" s="146"/>
      <c r="C40" s="146"/>
      <c r="D40" s="146"/>
      <c r="E40" s="147"/>
      <c r="F40" s="148"/>
      <c r="G40" s="148"/>
      <c r="J40" s="131"/>
    </row>
    <row r="41" spans="2:10" s="92" customFormat="1" ht="15.75" customHeight="1">
      <c r="B41" s="146"/>
      <c r="C41" s="146"/>
      <c r="D41" s="146"/>
      <c r="E41" s="146"/>
      <c r="F41" s="148"/>
      <c r="G41" s="148"/>
      <c r="J41" s="131"/>
    </row>
    <row r="42" spans="2:7" ht="12.75">
      <c r="B42" s="149"/>
      <c r="C42" s="149"/>
      <c r="D42" s="149"/>
      <c r="E42" s="68"/>
      <c r="F42" s="150"/>
      <c r="G42" s="150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3">
      <selection activeCell="F40" sqref="F40"/>
    </sheetView>
  </sheetViews>
  <sheetFormatPr defaultColWidth="9.140625" defaultRowHeight="12.75"/>
  <cols>
    <col min="1" max="1" width="13.28125" style="51" customWidth="1"/>
    <col min="2" max="3" width="3.7109375" style="85" customWidth="1"/>
    <col min="4" max="4" width="3.57421875" style="85" customWidth="1"/>
    <col min="5" max="5" width="44.421875" style="51" customWidth="1"/>
    <col min="6" max="7" width="15.421875" style="86" customWidth="1"/>
    <col min="8" max="8" width="1.421875" style="51" customWidth="1"/>
    <col min="9" max="16384" width="9.140625" style="51" customWidth="1"/>
  </cols>
  <sheetData>
    <row r="1" spans="1:7" s="155" customFormat="1" ht="18">
      <c r="A1" s="354" t="s">
        <v>365</v>
      </c>
      <c r="B1" s="87"/>
      <c r="C1" s="87"/>
      <c r="D1" s="88"/>
      <c r="E1" s="89"/>
      <c r="F1" s="90"/>
      <c r="G1" s="91" t="s">
        <v>238</v>
      </c>
    </row>
    <row r="2" spans="2:7" s="155" customFormat="1" ht="7.5" customHeight="1">
      <c r="B2" s="87"/>
      <c r="C2" s="87"/>
      <c r="D2" s="88"/>
      <c r="E2" s="89"/>
      <c r="F2" s="157"/>
      <c r="G2" s="158"/>
    </row>
    <row r="3" spans="2:7" s="155" customFormat="1" ht="8.25" customHeight="1">
      <c r="B3" s="87"/>
      <c r="C3" s="87"/>
      <c r="D3" s="88"/>
      <c r="E3" s="89"/>
      <c r="F3" s="159"/>
      <c r="G3" s="156"/>
    </row>
    <row r="4" spans="2:7" s="155" customFormat="1" ht="18" customHeight="1">
      <c r="B4" s="393" t="s">
        <v>387</v>
      </c>
      <c r="C4" s="393"/>
      <c r="D4" s="393"/>
      <c r="E4" s="393"/>
      <c r="F4" s="393"/>
      <c r="G4" s="393"/>
    </row>
    <row r="5" ht="6.75" customHeight="1"/>
    <row r="6" spans="2:7" s="155" customFormat="1" ht="15.75" customHeight="1">
      <c r="B6" s="411" t="s">
        <v>2</v>
      </c>
      <c r="C6" s="397" t="s">
        <v>219</v>
      </c>
      <c r="D6" s="398"/>
      <c r="E6" s="399"/>
      <c r="F6" s="160" t="s">
        <v>147</v>
      </c>
      <c r="G6" s="160" t="s">
        <v>147</v>
      </c>
    </row>
    <row r="7" spans="2:7" s="155" customFormat="1" ht="15.75" customHeight="1">
      <c r="B7" s="412"/>
      <c r="C7" s="400"/>
      <c r="D7" s="401"/>
      <c r="E7" s="402"/>
      <c r="F7" s="162" t="s">
        <v>148</v>
      </c>
      <c r="G7" s="163" t="s">
        <v>205</v>
      </c>
    </row>
    <row r="8" spans="2:7" s="155" customFormat="1" ht="24.75" customHeight="1">
      <c r="B8" s="164"/>
      <c r="C8" s="151" t="s">
        <v>220</v>
      </c>
      <c r="D8" s="152"/>
      <c r="E8" s="117"/>
      <c r="F8" s="165"/>
      <c r="G8" s="165"/>
    </row>
    <row r="9" spans="2:7" s="155" customFormat="1" ht="19.5" customHeight="1">
      <c r="B9" s="164"/>
      <c r="C9" s="151"/>
      <c r="D9" s="166" t="s">
        <v>204</v>
      </c>
      <c r="E9" s="166"/>
      <c r="F9" s="165">
        <f>Rezultati!F28</f>
        <v>8847142</v>
      </c>
      <c r="G9" s="165">
        <f>Rezultati!G28</f>
        <v>343272</v>
      </c>
    </row>
    <row r="10" spans="2:7" s="155" customFormat="1" ht="19.5" customHeight="1">
      <c r="B10" s="164"/>
      <c r="C10" s="153"/>
      <c r="D10" s="167" t="s">
        <v>221</v>
      </c>
      <c r="F10" s="165"/>
      <c r="G10" s="165"/>
    </row>
    <row r="11" spans="2:7" s="155" customFormat="1" ht="19.5" customHeight="1">
      <c r="B11" s="164"/>
      <c r="C11" s="151"/>
      <c r="D11" s="152"/>
      <c r="E11" s="168" t="s">
        <v>222</v>
      </c>
      <c r="F11" s="165">
        <f>-Rezultati!F16</f>
        <v>3609570</v>
      </c>
      <c r="G11" s="165">
        <f>-Rezultati!G16</f>
        <v>603346</v>
      </c>
    </row>
    <row r="12" spans="2:7" s="155" customFormat="1" ht="19.5" customHeight="1">
      <c r="B12" s="164"/>
      <c r="C12" s="151"/>
      <c r="D12" s="152"/>
      <c r="E12" s="168" t="s">
        <v>223</v>
      </c>
      <c r="F12" s="165"/>
      <c r="G12" s="165"/>
    </row>
    <row r="13" spans="2:7" s="155" customFormat="1" ht="19.5" customHeight="1">
      <c r="B13" s="164"/>
      <c r="C13" s="151"/>
      <c r="D13" s="152"/>
      <c r="E13" s="168" t="s">
        <v>224</v>
      </c>
      <c r="F13" s="165"/>
      <c r="G13" s="165"/>
    </row>
    <row r="14" spans="2:7" s="155" customFormat="1" ht="19.5" customHeight="1">
      <c r="B14" s="164"/>
      <c r="C14" s="151"/>
      <c r="D14" s="152"/>
      <c r="E14" s="168" t="s">
        <v>225</v>
      </c>
      <c r="F14" s="165"/>
      <c r="G14" s="165"/>
    </row>
    <row r="15" spans="2:7" s="170" customFormat="1" ht="19.5" customHeight="1">
      <c r="B15" s="415"/>
      <c r="C15" s="397"/>
      <c r="D15" s="169" t="s">
        <v>226</v>
      </c>
      <c r="F15" s="413">
        <f>Aktivet!G12-Aktivet!F12-Aktivet!F31</f>
        <v>71187</v>
      </c>
      <c r="G15" s="413">
        <v>2525</v>
      </c>
    </row>
    <row r="16" spans="2:7" s="170" customFormat="1" ht="19.5" customHeight="1">
      <c r="B16" s="416"/>
      <c r="C16" s="400"/>
      <c r="D16" s="171" t="s">
        <v>227</v>
      </c>
      <c r="F16" s="414"/>
      <c r="G16" s="414"/>
    </row>
    <row r="17" spans="2:7" s="155" customFormat="1" ht="19.5" customHeight="1">
      <c r="B17" s="161"/>
      <c r="C17" s="151"/>
      <c r="D17" s="166" t="s">
        <v>228</v>
      </c>
      <c r="E17" s="166"/>
      <c r="F17" s="172">
        <f>Aktivet!G20-Aktivet!F20</f>
        <v>0</v>
      </c>
      <c r="G17" s="172">
        <f>Aktivet!H20-Aktivet!G20</f>
        <v>0</v>
      </c>
    </row>
    <row r="18" spans="2:7" s="155" customFormat="1" ht="19.5" customHeight="1">
      <c r="B18" s="411"/>
      <c r="C18" s="397"/>
      <c r="D18" s="169" t="s">
        <v>229</v>
      </c>
      <c r="E18" s="169"/>
      <c r="F18" s="413">
        <f>Pasivet!G33-Pasivet!H33</f>
        <v>1843433</v>
      </c>
      <c r="G18" s="413">
        <v>-141088</v>
      </c>
    </row>
    <row r="19" spans="2:7" s="155" customFormat="1" ht="19.5" customHeight="1">
      <c r="B19" s="412"/>
      <c r="C19" s="400"/>
      <c r="D19" s="167" t="s">
        <v>230</v>
      </c>
      <c r="E19" s="167"/>
      <c r="F19" s="414"/>
      <c r="G19" s="414"/>
    </row>
    <row r="20" spans="2:7" s="155" customFormat="1" ht="19.5" customHeight="1">
      <c r="B20" s="164"/>
      <c r="C20" s="151"/>
      <c r="D20" s="166" t="s">
        <v>231</v>
      </c>
      <c r="E20" s="166"/>
      <c r="F20" s="165">
        <v>0</v>
      </c>
      <c r="G20" s="165">
        <v>0</v>
      </c>
    </row>
    <row r="21" spans="2:7" s="155" customFormat="1" ht="19.5" customHeight="1">
      <c r="B21" s="164"/>
      <c r="C21" s="151"/>
      <c r="D21" s="166" t="s">
        <v>82</v>
      </c>
      <c r="E21" s="166"/>
      <c r="F21" s="173"/>
      <c r="G21" s="173"/>
    </row>
    <row r="22" spans="2:10" s="155" customFormat="1" ht="19.5" customHeight="1">
      <c r="B22" s="164"/>
      <c r="C22" s="151"/>
      <c r="D22" s="166" t="s">
        <v>83</v>
      </c>
      <c r="E22" s="166"/>
      <c r="F22" s="165">
        <f>Rezultati!F29</f>
        <v>-884714.2000000001</v>
      </c>
      <c r="G22" s="165">
        <f>Rezultati!G29</f>
        <v>-36620.6</v>
      </c>
      <c r="J22" s="165"/>
    </row>
    <row r="23" spans="2:7" s="155" customFormat="1" ht="19.5" customHeight="1">
      <c r="B23" s="164"/>
      <c r="C23" s="151"/>
      <c r="D23" s="109" t="s">
        <v>232</v>
      </c>
      <c r="E23" s="166"/>
      <c r="F23" s="165">
        <f>F9+F10+F11+F12+F13+F14+F15+F17+F18+F20+F21+F22</f>
        <v>13486617.8</v>
      </c>
      <c r="G23" s="165">
        <f>G9+G10+G11+G12+G13+G14+G15+G17+G18+G20+G21+G22</f>
        <v>771434.4</v>
      </c>
    </row>
    <row r="24" spans="2:7" s="155" customFormat="1" ht="24.75" customHeight="1">
      <c r="B24" s="164"/>
      <c r="C24" s="154" t="s">
        <v>84</v>
      </c>
      <c r="D24" s="152"/>
      <c r="E24" s="166"/>
      <c r="F24" s="165">
        <f>F26</f>
        <v>-11962361</v>
      </c>
      <c r="G24" s="165">
        <f>G26</f>
        <v>-761538</v>
      </c>
    </row>
    <row r="25" spans="2:7" s="155" customFormat="1" ht="19.5" customHeight="1">
      <c r="B25" s="164"/>
      <c r="C25" s="151"/>
      <c r="D25" s="166" t="s">
        <v>233</v>
      </c>
      <c r="E25" s="166"/>
      <c r="F25" s="165"/>
      <c r="G25" s="165"/>
    </row>
    <row r="26" spans="2:7" s="155" customFormat="1" ht="19.5" customHeight="1">
      <c r="B26" s="164"/>
      <c r="C26" s="151"/>
      <c r="D26" s="166" t="s">
        <v>85</v>
      </c>
      <c r="E26" s="166"/>
      <c r="F26" s="165">
        <v>-11962361</v>
      </c>
      <c r="G26" s="165">
        <v>-761538</v>
      </c>
    </row>
    <row r="27" spans="2:7" s="155" customFormat="1" ht="19.5" customHeight="1">
      <c r="B27" s="164"/>
      <c r="C27" s="96"/>
      <c r="D27" s="166" t="s">
        <v>86</v>
      </c>
      <c r="E27" s="166"/>
      <c r="F27" s="165"/>
      <c r="G27" s="165"/>
    </row>
    <row r="28" spans="2:7" s="155" customFormat="1" ht="19.5" customHeight="1">
      <c r="B28" s="164"/>
      <c r="C28" s="174"/>
      <c r="D28" s="166" t="s">
        <v>87</v>
      </c>
      <c r="E28" s="166"/>
      <c r="F28" s="165"/>
      <c r="G28" s="165"/>
    </row>
    <row r="29" spans="2:7" s="155" customFormat="1" ht="19.5" customHeight="1">
      <c r="B29" s="164"/>
      <c r="C29" s="174"/>
      <c r="D29" s="166" t="s">
        <v>88</v>
      </c>
      <c r="E29" s="166"/>
      <c r="F29" s="165"/>
      <c r="G29" s="165"/>
    </row>
    <row r="30" spans="2:7" s="155" customFormat="1" ht="19.5" customHeight="1">
      <c r="B30" s="164"/>
      <c r="C30" s="174"/>
      <c r="D30" s="109" t="s">
        <v>89</v>
      </c>
      <c r="E30" s="166"/>
      <c r="F30" s="165">
        <f>F26</f>
        <v>-11962361</v>
      </c>
      <c r="G30" s="165">
        <f>G26</f>
        <v>-761538</v>
      </c>
    </row>
    <row r="31" spans="2:7" s="155" customFormat="1" ht="24.75" customHeight="1">
      <c r="B31" s="164"/>
      <c r="C31" s="151" t="s">
        <v>90</v>
      </c>
      <c r="D31" s="175"/>
      <c r="E31" s="166"/>
      <c r="F31" s="165">
        <f>F32+F33+F34+F35+F36</f>
        <v>0</v>
      </c>
      <c r="G31" s="165">
        <f>G32+G33+G34+G35+G36</f>
        <v>0</v>
      </c>
    </row>
    <row r="32" spans="2:7" s="155" customFormat="1" ht="19.5" customHeight="1">
      <c r="B32" s="164"/>
      <c r="C32" s="174"/>
      <c r="D32" s="166" t="s">
        <v>97</v>
      </c>
      <c r="E32" s="166"/>
      <c r="F32" s="165"/>
      <c r="G32" s="165"/>
    </row>
    <row r="33" spans="2:7" s="155" customFormat="1" ht="19.5" customHeight="1">
      <c r="B33" s="164"/>
      <c r="C33" s="174"/>
      <c r="D33" s="166" t="s">
        <v>91</v>
      </c>
      <c r="E33" s="166"/>
      <c r="F33" s="165"/>
      <c r="G33" s="165"/>
    </row>
    <row r="34" spans="2:7" s="155" customFormat="1" ht="19.5" customHeight="1">
      <c r="B34" s="164"/>
      <c r="C34" s="174"/>
      <c r="D34" s="166" t="s">
        <v>92</v>
      </c>
      <c r="E34" s="166"/>
      <c r="F34" s="165"/>
      <c r="G34" s="165"/>
    </row>
    <row r="35" spans="2:7" s="155" customFormat="1" ht="19.5" customHeight="1">
      <c r="B35" s="164"/>
      <c r="C35" s="174"/>
      <c r="D35" s="166" t="s">
        <v>93</v>
      </c>
      <c r="E35" s="166"/>
      <c r="F35" s="165"/>
      <c r="G35" s="165"/>
    </row>
    <row r="36" spans="2:7" s="155" customFormat="1" ht="19.5" customHeight="1">
      <c r="B36" s="164"/>
      <c r="C36" s="174"/>
      <c r="D36" s="109" t="s">
        <v>234</v>
      </c>
      <c r="E36" s="166"/>
      <c r="F36" s="165"/>
      <c r="G36" s="165"/>
    </row>
    <row r="37" spans="2:11" ht="22.5" customHeight="1">
      <c r="B37" s="176"/>
      <c r="C37" s="154" t="s">
        <v>94</v>
      </c>
      <c r="D37" s="176"/>
      <c r="E37" s="177"/>
      <c r="F37" s="178">
        <f>F23+F30</f>
        <v>1524256.8000000007</v>
      </c>
      <c r="G37" s="178">
        <f>G23+G30</f>
        <v>9896.400000000023</v>
      </c>
      <c r="K37" s="86"/>
    </row>
    <row r="38" spans="2:10" ht="23.25" customHeight="1">
      <c r="B38" s="176"/>
      <c r="C38" s="154" t="s">
        <v>95</v>
      </c>
      <c r="D38" s="176"/>
      <c r="E38" s="177"/>
      <c r="F38" s="178">
        <f>G39</f>
        <v>66641.40000000002</v>
      </c>
      <c r="G38" s="178">
        <v>56745</v>
      </c>
      <c r="J38" s="86"/>
    </row>
    <row r="39" spans="2:7" ht="23.25" customHeight="1">
      <c r="B39" s="176"/>
      <c r="C39" s="154" t="s">
        <v>96</v>
      </c>
      <c r="D39" s="176"/>
      <c r="E39" s="177"/>
      <c r="F39" s="178">
        <f>SUM(F37:F38)+1</f>
        <v>1590899.2000000007</v>
      </c>
      <c r="G39" s="178">
        <f>SUM(G37:G38)</f>
        <v>66641.40000000002</v>
      </c>
    </row>
    <row r="40" ht="12.75">
      <c r="E40" t="s">
        <v>343</v>
      </c>
    </row>
    <row r="41" spans="5:7" ht="12.75">
      <c r="E41" t="s">
        <v>366</v>
      </c>
      <c r="G41" s="201"/>
    </row>
  </sheetData>
  <sheetProtection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2">
      <selection activeCell="R21" sqref="R21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  <col min="10" max="17" width="0" style="0" hidden="1" customWidth="1"/>
  </cols>
  <sheetData>
    <row r="2" spans="2:17" ht="15">
      <c r="B2" s="354" t="s">
        <v>365</v>
      </c>
      <c r="G2" s="90"/>
      <c r="H2" s="91" t="s">
        <v>238</v>
      </c>
      <c r="K2" s="87" t="s">
        <v>339</v>
      </c>
      <c r="P2" s="90"/>
      <c r="Q2" s="91" t="s">
        <v>238</v>
      </c>
    </row>
    <row r="3" ht="6.75" customHeight="1"/>
    <row r="4" spans="1:17" ht="25.5" customHeight="1">
      <c r="A4" s="417" t="s">
        <v>354</v>
      </c>
      <c r="B4" s="417"/>
      <c r="C4" s="417"/>
      <c r="D4" s="417"/>
      <c r="E4" s="417"/>
      <c r="F4" s="417"/>
      <c r="G4" s="417"/>
      <c r="H4" s="417"/>
      <c r="J4" s="420" t="s">
        <v>346</v>
      </c>
      <c r="K4" s="417"/>
      <c r="L4" s="417"/>
      <c r="M4" s="417"/>
      <c r="N4" s="417"/>
      <c r="O4" s="417"/>
      <c r="P4" s="417"/>
      <c r="Q4" s="417"/>
    </row>
    <row r="5" ht="6.75" customHeight="1"/>
    <row r="6" spans="2:16" ht="12.75" customHeight="1">
      <c r="B6" s="25" t="s">
        <v>71</v>
      </c>
      <c r="G6" s="12"/>
      <c r="K6" s="25" t="s">
        <v>71</v>
      </c>
      <c r="P6" s="12"/>
    </row>
    <row r="7" ht="6.75" customHeight="1" thickBot="1"/>
    <row r="8" spans="1:17" s="13" customFormat="1" ht="24.75" customHeight="1" thickTop="1">
      <c r="A8" s="418"/>
      <c r="B8" s="419"/>
      <c r="C8" s="30" t="s">
        <v>42</v>
      </c>
      <c r="D8" s="30" t="s">
        <v>43</v>
      </c>
      <c r="E8" s="31" t="s">
        <v>73</v>
      </c>
      <c r="F8" s="31" t="s">
        <v>72</v>
      </c>
      <c r="G8" s="30" t="s">
        <v>74</v>
      </c>
      <c r="H8" s="32" t="s">
        <v>66</v>
      </c>
      <c r="J8" s="347"/>
      <c r="K8" s="30"/>
      <c r="L8" s="30" t="s">
        <v>42</v>
      </c>
      <c r="M8" s="30" t="s">
        <v>43</v>
      </c>
      <c r="N8" s="31" t="s">
        <v>73</v>
      </c>
      <c r="O8" s="31" t="s">
        <v>72</v>
      </c>
      <c r="P8" s="30" t="s">
        <v>74</v>
      </c>
      <c r="Q8" s="32" t="s">
        <v>66</v>
      </c>
    </row>
    <row r="9" spans="1:17" s="18" customFormat="1" ht="30" customHeight="1">
      <c r="A9" s="47" t="s">
        <v>3</v>
      </c>
      <c r="B9" s="48" t="s">
        <v>344</v>
      </c>
      <c r="C9" s="16">
        <v>4525000</v>
      </c>
      <c r="D9" s="16"/>
      <c r="E9" s="16"/>
      <c r="F9" s="16">
        <v>231664</v>
      </c>
      <c r="G9" s="16">
        <v>-10533811</v>
      </c>
      <c r="H9" s="17">
        <f>SUM(C9:G9)</f>
        <v>-5777147</v>
      </c>
      <c r="J9" s="47" t="s">
        <v>3</v>
      </c>
      <c r="K9" s="48" t="s">
        <v>64</v>
      </c>
      <c r="L9" s="16">
        <v>0</v>
      </c>
      <c r="M9" s="16"/>
      <c r="N9" s="16"/>
      <c r="O9" s="16">
        <v>0</v>
      </c>
      <c r="P9" s="16">
        <v>0</v>
      </c>
      <c r="Q9" s="17">
        <f>SUM(L9:P9)</f>
        <v>0</v>
      </c>
    </row>
    <row r="10" spans="1:17" s="18" customFormat="1" ht="19.5" customHeight="1">
      <c r="A10" s="14" t="s">
        <v>216</v>
      </c>
      <c r="B10" s="15" t="s">
        <v>67</v>
      </c>
      <c r="C10" s="16"/>
      <c r="D10" s="16"/>
      <c r="E10" s="16"/>
      <c r="F10" s="16"/>
      <c r="G10" s="16"/>
      <c r="H10" s="17">
        <f aca="true" t="shared" si="0" ref="H10:H20">SUM(C10:G10)</f>
        <v>0</v>
      </c>
      <c r="J10" s="14" t="s">
        <v>216</v>
      </c>
      <c r="K10" s="15" t="s">
        <v>67</v>
      </c>
      <c r="L10" s="16"/>
      <c r="M10" s="16"/>
      <c r="N10" s="16"/>
      <c r="O10" s="16"/>
      <c r="P10" s="16"/>
      <c r="Q10" s="17">
        <f aca="true" t="shared" si="1" ref="Q10:Q15">SUM(L10:P10)</f>
        <v>0</v>
      </c>
    </row>
    <row r="11" spans="1:17" s="18" customFormat="1" ht="19.5" customHeight="1">
      <c r="A11" s="47" t="s">
        <v>217</v>
      </c>
      <c r="B11" s="48" t="s">
        <v>65</v>
      </c>
      <c r="C11" s="16"/>
      <c r="D11" s="16"/>
      <c r="E11" s="16"/>
      <c r="F11" s="16"/>
      <c r="G11" s="16"/>
      <c r="H11" s="17">
        <f t="shared" si="0"/>
        <v>0</v>
      </c>
      <c r="J11" s="47" t="s">
        <v>217</v>
      </c>
      <c r="K11" s="48" t="s">
        <v>65</v>
      </c>
      <c r="L11" s="16"/>
      <c r="M11" s="16"/>
      <c r="N11" s="16"/>
      <c r="O11" s="16"/>
      <c r="P11" s="16"/>
      <c r="Q11" s="17">
        <f t="shared" si="1"/>
        <v>0</v>
      </c>
    </row>
    <row r="12" spans="1:17" s="18" customFormat="1" ht="19.5" customHeight="1">
      <c r="A12" s="22">
        <v>1</v>
      </c>
      <c r="B12" s="19" t="s">
        <v>389</v>
      </c>
      <c r="C12" s="20"/>
      <c r="D12" s="20"/>
      <c r="E12" s="20"/>
      <c r="F12" s="20"/>
      <c r="G12" s="20">
        <f>Rezultati!G30</f>
        <v>306651.4</v>
      </c>
      <c r="H12" s="17">
        <f t="shared" si="0"/>
        <v>306651.4</v>
      </c>
      <c r="J12" s="22">
        <v>1</v>
      </c>
      <c r="K12" s="19" t="s">
        <v>70</v>
      </c>
      <c r="L12" s="20"/>
      <c r="M12" s="20"/>
      <c r="N12" s="20"/>
      <c r="O12" s="20"/>
      <c r="P12" s="20">
        <v>0</v>
      </c>
      <c r="Q12" s="17">
        <f t="shared" si="1"/>
        <v>0</v>
      </c>
    </row>
    <row r="13" spans="1:17" s="18" customFormat="1" ht="19.5" customHeight="1">
      <c r="A13" s="22">
        <v>2</v>
      </c>
      <c r="B13" s="19" t="s">
        <v>68</v>
      </c>
      <c r="C13" s="20"/>
      <c r="D13" s="20"/>
      <c r="E13" s="20"/>
      <c r="F13" s="20"/>
      <c r="G13" s="20">
        <v>0</v>
      </c>
      <c r="H13" s="17">
        <f t="shared" si="0"/>
        <v>0</v>
      </c>
      <c r="J13" s="22">
        <v>2</v>
      </c>
      <c r="K13" s="19" t="s">
        <v>68</v>
      </c>
      <c r="L13" s="20"/>
      <c r="M13" s="20"/>
      <c r="N13" s="20"/>
      <c r="O13" s="20"/>
      <c r="P13" s="20">
        <v>0</v>
      </c>
      <c r="Q13" s="17">
        <f t="shared" si="1"/>
        <v>0</v>
      </c>
    </row>
    <row r="14" spans="1:17" s="18" customFormat="1" ht="19.5" customHeight="1">
      <c r="A14" s="22">
        <v>3</v>
      </c>
      <c r="B14" s="19" t="s">
        <v>75</v>
      </c>
      <c r="C14" s="20"/>
      <c r="D14" s="20"/>
      <c r="E14" s="20"/>
      <c r="F14" s="20"/>
      <c r="G14" s="20"/>
      <c r="H14" s="17">
        <f t="shared" si="0"/>
        <v>0</v>
      </c>
      <c r="J14" s="22">
        <v>3</v>
      </c>
      <c r="K14" s="19" t="s">
        <v>75</v>
      </c>
      <c r="L14" s="20"/>
      <c r="M14" s="20"/>
      <c r="N14" s="20"/>
      <c r="O14" s="20"/>
      <c r="P14" s="20"/>
      <c r="Q14" s="17">
        <f t="shared" si="1"/>
        <v>0</v>
      </c>
    </row>
    <row r="15" spans="1:17" s="18" customFormat="1" ht="19.5" customHeight="1">
      <c r="A15" s="22">
        <v>4</v>
      </c>
      <c r="B15" s="19" t="s">
        <v>76</v>
      </c>
      <c r="C15" s="20"/>
      <c r="D15" s="20"/>
      <c r="E15" s="20"/>
      <c r="F15" s="20"/>
      <c r="G15" s="20"/>
      <c r="H15" s="17">
        <f t="shared" si="0"/>
        <v>0</v>
      </c>
      <c r="J15" s="22">
        <v>4</v>
      </c>
      <c r="K15" s="19" t="s">
        <v>76</v>
      </c>
      <c r="L15" s="20"/>
      <c r="M15" s="20"/>
      <c r="N15" s="20"/>
      <c r="O15" s="20"/>
      <c r="P15" s="20"/>
      <c r="Q15" s="17">
        <f t="shared" si="1"/>
        <v>0</v>
      </c>
    </row>
    <row r="16" spans="1:17" s="18" customFormat="1" ht="30" customHeight="1">
      <c r="A16" s="47" t="s">
        <v>4</v>
      </c>
      <c r="B16" s="48" t="s">
        <v>356</v>
      </c>
      <c r="C16" s="16">
        <f>C9</f>
        <v>4525000</v>
      </c>
      <c r="D16" s="16">
        <f>SUM(D9:D15)</f>
        <v>0</v>
      </c>
      <c r="E16" s="16">
        <f>SUM(E9:E15)</f>
        <v>0</v>
      </c>
      <c r="F16" s="16">
        <f>SUM(F9:F15)</f>
        <v>231664</v>
      </c>
      <c r="G16" s="16">
        <f>G9+G12</f>
        <v>-10227159.6</v>
      </c>
      <c r="H16" s="16">
        <f>C16+D16+E16+F16+G16</f>
        <v>-5470495.6</v>
      </c>
      <c r="J16" s="47" t="s">
        <v>4</v>
      </c>
      <c r="K16" s="48" t="s">
        <v>69</v>
      </c>
      <c r="L16" s="20">
        <f>SUM(L9:L15)</f>
        <v>0</v>
      </c>
      <c r="M16" s="20">
        <f>SUM(M9:M15)</f>
        <v>0</v>
      </c>
      <c r="N16" s="20">
        <f>SUM(N9:N15)</f>
        <v>0</v>
      </c>
      <c r="O16" s="20">
        <f>SUM(O9:O15)</f>
        <v>0</v>
      </c>
      <c r="P16" s="20"/>
      <c r="Q16" s="21"/>
    </row>
    <row r="17" spans="1:17" s="18" customFormat="1" ht="19.5" customHeight="1">
      <c r="A17" s="14">
        <v>1</v>
      </c>
      <c r="B17" s="19" t="s">
        <v>390</v>
      </c>
      <c r="C17" s="20"/>
      <c r="D17" s="20"/>
      <c r="E17" s="20"/>
      <c r="F17" s="20"/>
      <c r="G17" s="20">
        <f>Rezultati!F30</f>
        <v>7962427.8</v>
      </c>
      <c r="H17" s="17">
        <f t="shared" si="0"/>
        <v>7962427.8</v>
      </c>
      <c r="J17" s="14">
        <v>1</v>
      </c>
      <c r="K17" s="19" t="s">
        <v>70</v>
      </c>
      <c r="L17" s="20"/>
      <c r="M17" s="20"/>
      <c r="N17" s="20"/>
      <c r="O17" s="20"/>
      <c r="P17" s="20"/>
      <c r="Q17" s="17">
        <f>SUM(L17:P17)</f>
        <v>0</v>
      </c>
    </row>
    <row r="18" spans="1:17" s="18" customFormat="1" ht="19.5" customHeight="1">
      <c r="A18" s="14">
        <v>2</v>
      </c>
      <c r="B18" s="19" t="s">
        <v>68</v>
      </c>
      <c r="C18" s="20"/>
      <c r="D18" s="20"/>
      <c r="E18" s="20"/>
      <c r="F18" s="20"/>
      <c r="G18" s="20"/>
      <c r="H18" s="17">
        <f t="shared" si="0"/>
        <v>0</v>
      </c>
      <c r="J18" s="14">
        <v>2</v>
      </c>
      <c r="K18" s="19" t="s">
        <v>68</v>
      </c>
      <c r="L18" s="20"/>
      <c r="M18" s="20"/>
      <c r="N18" s="20"/>
      <c r="O18" s="20"/>
      <c r="P18" s="20"/>
      <c r="Q18" s="17">
        <f>SUM(L18:P18)</f>
        <v>0</v>
      </c>
    </row>
    <row r="19" spans="1:17" s="18" customFormat="1" ht="19.5" customHeight="1">
      <c r="A19" s="14">
        <v>3</v>
      </c>
      <c r="B19" s="19" t="s">
        <v>77</v>
      </c>
      <c r="C19" s="20"/>
      <c r="D19" s="20"/>
      <c r="E19" s="20"/>
      <c r="F19" s="20"/>
      <c r="G19" s="20"/>
      <c r="H19" s="17">
        <f t="shared" si="0"/>
        <v>0</v>
      </c>
      <c r="J19" s="14">
        <v>3</v>
      </c>
      <c r="K19" s="19" t="s">
        <v>77</v>
      </c>
      <c r="L19" s="20"/>
      <c r="M19" s="20"/>
      <c r="N19" s="20"/>
      <c r="O19" s="20"/>
      <c r="P19" s="20"/>
      <c r="Q19" s="17">
        <f>SUM(L19:P19)</f>
        <v>0</v>
      </c>
    </row>
    <row r="20" spans="1:19" s="18" customFormat="1" ht="19.5" customHeight="1">
      <c r="A20" s="14">
        <v>4</v>
      </c>
      <c r="B20" s="19" t="s">
        <v>218</v>
      </c>
      <c r="C20" s="20"/>
      <c r="D20" s="20"/>
      <c r="E20" s="20"/>
      <c r="F20" s="20"/>
      <c r="G20" s="20"/>
      <c r="H20" s="17">
        <f t="shared" si="0"/>
        <v>0</v>
      </c>
      <c r="J20" s="14">
        <v>4</v>
      </c>
      <c r="K20" s="19" t="s">
        <v>218</v>
      </c>
      <c r="L20" s="20"/>
      <c r="M20" s="20"/>
      <c r="N20" s="20"/>
      <c r="O20" s="20"/>
      <c r="P20" s="20"/>
      <c r="Q20" s="17">
        <f>SUM(L20:P20)</f>
        <v>0</v>
      </c>
      <c r="S20" s="365"/>
    </row>
    <row r="21" spans="1:17" s="18" customFormat="1" ht="30" customHeight="1" thickBot="1">
      <c r="A21" s="49" t="s">
        <v>38</v>
      </c>
      <c r="B21" s="50" t="s">
        <v>388</v>
      </c>
      <c r="C21" s="23">
        <f>C16</f>
        <v>4525000</v>
      </c>
      <c r="D21" s="23">
        <f>SUM(D16:D20)</f>
        <v>0</v>
      </c>
      <c r="E21" s="23">
        <f>SUM(E16:E20)</f>
        <v>0</v>
      </c>
      <c r="F21" s="23">
        <f>SUM(F16:F20)</f>
        <v>231664</v>
      </c>
      <c r="G21" s="23">
        <f>G16+G17</f>
        <v>-2264731.8</v>
      </c>
      <c r="H21" s="24">
        <f>C21+D21+E21+F21+G21</f>
        <v>2491932.2</v>
      </c>
      <c r="J21" s="49" t="s">
        <v>38</v>
      </c>
      <c r="K21" s="50" t="s">
        <v>149</v>
      </c>
      <c r="L21" s="23">
        <f aca="true" t="shared" si="2" ref="L21:Q21">SUM(L16:L20)</f>
        <v>0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4">
        <f t="shared" si="2"/>
        <v>0</v>
      </c>
    </row>
    <row r="22" ht="13.5" customHeight="1" thickTop="1"/>
    <row r="23" ht="13.5" customHeight="1"/>
    <row r="24" ht="13.5" customHeight="1"/>
    <row r="25" ht="13.5" customHeight="1">
      <c r="B25" t="s">
        <v>343</v>
      </c>
    </row>
    <row r="26" ht="13.5" customHeight="1">
      <c r="B26" t="s">
        <v>367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4:H4"/>
    <mergeCell ref="J4:Q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D1">
      <selection activeCell="B25" sqref="B25"/>
    </sheetView>
  </sheetViews>
  <sheetFormatPr defaultColWidth="9.140625" defaultRowHeight="12.75"/>
  <cols>
    <col min="1" max="1" width="3.28125" style="59" customWidth="1"/>
    <col min="2" max="2" width="35.28125" style="59" customWidth="1"/>
    <col min="3" max="3" width="17.8515625" style="59" customWidth="1"/>
    <col min="4" max="4" width="12.421875" style="59" customWidth="1"/>
    <col min="5" max="5" width="9.57421875" style="59" customWidth="1"/>
    <col min="6" max="6" width="11.00390625" style="59" customWidth="1"/>
    <col min="7" max="7" width="12.00390625" style="59" customWidth="1"/>
    <col min="8" max="8" width="12.28125" style="59" customWidth="1"/>
    <col min="9" max="9" width="10.57421875" style="59" customWidth="1"/>
    <col min="10" max="10" width="12.00390625" style="59" customWidth="1"/>
    <col min="11" max="16384" width="9.140625" style="59" customWidth="1"/>
  </cols>
  <sheetData>
    <row r="2" spans="2:13" ht="15">
      <c r="B2" s="87" t="s">
        <v>334</v>
      </c>
      <c r="M2" s="87" t="s">
        <v>334</v>
      </c>
    </row>
    <row r="3" spans="3:14" ht="15">
      <c r="C3" s="352" t="s">
        <v>347</v>
      </c>
      <c r="N3" s="204" t="s">
        <v>253</v>
      </c>
    </row>
    <row r="4" ht="6.75" customHeight="1"/>
    <row r="5" spans="1:21" ht="13.5" customHeight="1">
      <c r="A5" s="421" t="s">
        <v>2</v>
      </c>
      <c r="B5" s="421" t="s">
        <v>239</v>
      </c>
      <c r="C5" s="180"/>
      <c r="D5" s="180"/>
      <c r="E5" s="180"/>
      <c r="F5" s="180"/>
      <c r="G5" s="180"/>
      <c r="H5" s="181" t="s">
        <v>240</v>
      </c>
      <c r="I5" s="181" t="s">
        <v>240</v>
      </c>
      <c r="J5" s="180" t="s">
        <v>241</v>
      </c>
      <c r="L5" s="421" t="s">
        <v>2</v>
      </c>
      <c r="M5" s="421" t="s">
        <v>239</v>
      </c>
      <c r="N5" s="180"/>
      <c r="O5" s="180"/>
      <c r="P5" s="180"/>
      <c r="Q5" s="180"/>
      <c r="R5" s="180"/>
      <c r="S5" s="181" t="s">
        <v>240</v>
      </c>
      <c r="T5" s="181" t="s">
        <v>240</v>
      </c>
      <c r="U5" s="180" t="s">
        <v>241</v>
      </c>
    </row>
    <row r="6" spans="1:21" ht="13.5" customHeight="1">
      <c r="A6" s="422"/>
      <c r="B6" s="422"/>
      <c r="C6" s="182"/>
      <c r="D6" s="182"/>
      <c r="E6" s="182"/>
      <c r="F6" s="182"/>
      <c r="G6" s="182"/>
      <c r="H6" s="202">
        <v>1.3000925925925926</v>
      </c>
      <c r="I6" s="183" t="s">
        <v>242</v>
      </c>
      <c r="J6" s="182" t="s">
        <v>243</v>
      </c>
      <c r="L6" s="422"/>
      <c r="M6" s="422"/>
      <c r="N6" s="182"/>
      <c r="O6" s="182"/>
      <c r="P6" s="182"/>
      <c r="Q6" s="182"/>
      <c r="R6" s="182"/>
      <c r="S6" s="202">
        <v>1.3000925925925926</v>
      </c>
      <c r="T6" s="183" t="s">
        <v>242</v>
      </c>
      <c r="U6" s="182" t="s">
        <v>243</v>
      </c>
    </row>
    <row r="7" spans="1:21" ht="12">
      <c r="A7" s="184">
        <v>1</v>
      </c>
      <c r="B7" s="185" t="s">
        <v>29</v>
      </c>
      <c r="C7" s="185"/>
      <c r="D7" s="186"/>
      <c r="E7" s="186"/>
      <c r="F7" s="186"/>
      <c r="G7" s="186"/>
      <c r="H7" s="187">
        <f>Aktivet!F9</f>
        <v>1551114</v>
      </c>
      <c r="I7" s="187">
        <f>Aktivet!G9</f>
        <v>57437</v>
      </c>
      <c r="J7" s="187">
        <f>H7-I7</f>
        <v>1493677</v>
      </c>
      <c r="L7" s="184">
        <v>1</v>
      </c>
      <c r="M7" s="185" t="s">
        <v>29</v>
      </c>
      <c r="N7" s="185"/>
      <c r="O7" s="186"/>
      <c r="P7" s="186"/>
      <c r="Q7" s="186"/>
      <c r="R7" s="186"/>
      <c r="S7" s="187">
        <f>Aktivet!U9</f>
        <v>0</v>
      </c>
      <c r="T7" s="187">
        <f>Aktivet!V9</f>
        <v>0</v>
      </c>
      <c r="U7" s="187">
        <f>S7-T7</f>
        <v>0</v>
      </c>
    </row>
    <row r="8" spans="1:21" ht="12">
      <c r="A8" s="184">
        <v>2</v>
      </c>
      <c r="B8" s="185" t="s">
        <v>30</v>
      </c>
      <c r="C8" s="185"/>
      <c r="D8" s="186"/>
      <c r="E8" s="186"/>
      <c r="F8" s="186"/>
      <c r="G8" s="186"/>
      <c r="H8" s="187">
        <f>Aktivet!F10</f>
        <v>39785</v>
      </c>
      <c r="I8" s="187">
        <f>Aktivet!G10</f>
        <v>9204</v>
      </c>
      <c r="J8" s="187">
        <f>H8-I8</f>
        <v>30581</v>
      </c>
      <c r="L8" s="184">
        <v>2</v>
      </c>
      <c r="M8" s="185" t="s">
        <v>30</v>
      </c>
      <c r="N8" s="185"/>
      <c r="O8" s="186"/>
      <c r="P8" s="186"/>
      <c r="Q8" s="186"/>
      <c r="R8" s="186"/>
      <c r="S8" s="187">
        <f>Aktivet!U10</f>
        <v>0</v>
      </c>
      <c r="T8" s="187">
        <f>Aktivet!V10</f>
        <v>0</v>
      </c>
      <c r="U8" s="187">
        <f>S8-T8</f>
        <v>0</v>
      </c>
    </row>
    <row r="9" spans="1:21" s="192" customFormat="1" ht="27" customHeight="1">
      <c r="A9" s="188"/>
      <c r="B9" s="189" t="s">
        <v>244</v>
      </c>
      <c r="C9" s="189"/>
      <c r="D9" s="190"/>
      <c r="E9" s="190"/>
      <c r="F9" s="190"/>
      <c r="G9" s="190"/>
      <c r="H9" s="191">
        <f>SUM(H7:H8)</f>
        <v>1590899</v>
      </c>
      <c r="I9" s="191">
        <f>SUM(I7:I8)</f>
        <v>66641</v>
      </c>
      <c r="J9" s="191">
        <f>SUM(J7:J8)</f>
        <v>1524258</v>
      </c>
      <c r="L9" s="188"/>
      <c r="M9" s="189" t="s">
        <v>244</v>
      </c>
      <c r="N9" s="189"/>
      <c r="O9" s="190"/>
      <c r="P9" s="190"/>
      <c r="Q9" s="190"/>
      <c r="R9" s="190"/>
      <c r="S9" s="191">
        <f>SUM(S7:S8)</f>
        <v>0</v>
      </c>
      <c r="T9" s="191">
        <f>SUM(T7:T8)</f>
        <v>0</v>
      </c>
      <c r="U9" s="191">
        <f>SUM(U7:U8)</f>
        <v>0</v>
      </c>
    </row>
    <row r="10" spans="4:21" ht="12">
      <c r="D10" s="193"/>
      <c r="E10" s="193"/>
      <c r="F10" s="193"/>
      <c r="G10" s="193"/>
      <c r="H10" s="193"/>
      <c r="I10" s="193"/>
      <c r="J10" s="193"/>
      <c r="O10" s="193"/>
      <c r="P10" s="193"/>
      <c r="Q10" s="193"/>
      <c r="R10" s="193"/>
      <c r="S10" s="193"/>
      <c r="T10" s="193"/>
      <c r="U10" s="193"/>
    </row>
    <row r="11" spans="1:21" s="192" customFormat="1" ht="13.5" customHeight="1">
      <c r="A11" s="194" t="s">
        <v>2</v>
      </c>
      <c r="B11" s="421" t="s">
        <v>239</v>
      </c>
      <c r="C11" s="421" t="s">
        <v>245</v>
      </c>
      <c r="D11" s="195" t="s">
        <v>240</v>
      </c>
      <c r="E11" s="195" t="s">
        <v>240</v>
      </c>
      <c r="F11" s="195" t="s">
        <v>246</v>
      </c>
      <c r="G11" s="195" t="s">
        <v>246</v>
      </c>
      <c r="H11" s="195" t="s">
        <v>247</v>
      </c>
      <c r="I11" s="195" t="s">
        <v>248</v>
      </c>
      <c r="J11" s="195" t="s">
        <v>241</v>
      </c>
      <c r="L11" s="194" t="s">
        <v>2</v>
      </c>
      <c r="M11" s="421" t="s">
        <v>239</v>
      </c>
      <c r="N11" s="421" t="s">
        <v>245</v>
      </c>
      <c r="O11" s="195" t="s">
        <v>240</v>
      </c>
      <c r="P11" s="195" t="s">
        <v>240</v>
      </c>
      <c r="Q11" s="195" t="s">
        <v>246</v>
      </c>
      <c r="R11" s="195" t="s">
        <v>246</v>
      </c>
      <c r="S11" s="195" t="s">
        <v>247</v>
      </c>
      <c r="T11" s="195" t="s">
        <v>248</v>
      </c>
      <c r="U11" s="195" t="s">
        <v>241</v>
      </c>
    </row>
    <row r="12" spans="1:21" s="192" customFormat="1" ht="13.5" customHeight="1">
      <c r="A12" s="196"/>
      <c r="B12" s="422"/>
      <c r="C12" s="422"/>
      <c r="D12" s="202">
        <v>1.3000925925925926</v>
      </c>
      <c r="E12" s="183" t="s">
        <v>242</v>
      </c>
      <c r="F12" s="197"/>
      <c r="G12" s="197"/>
      <c r="H12" s="198"/>
      <c r="I12" s="198"/>
      <c r="J12" s="198" t="s">
        <v>243</v>
      </c>
      <c r="L12" s="196"/>
      <c r="M12" s="422"/>
      <c r="N12" s="422"/>
      <c r="O12" s="202">
        <v>1.3000925925925926</v>
      </c>
      <c r="P12" s="183" t="s">
        <v>242</v>
      </c>
      <c r="Q12" s="197"/>
      <c r="R12" s="197"/>
      <c r="S12" s="198"/>
      <c r="T12" s="198"/>
      <c r="U12" s="198" t="s">
        <v>243</v>
      </c>
    </row>
    <row r="13" spans="1:21" s="192" customFormat="1" ht="13.5" customHeight="1">
      <c r="A13" s="184">
        <v>1</v>
      </c>
      <c r="B13" s="97" t="s">
        <v>208</v>
      </c>
      <c r="C13" s="199" t="s">
        <v>249</v>
      </c>
      <c r="D13" s="205">
        <f>Aktivet!F13</f>
        <v>0</v>
      </c>
      <c r="E13" s="205">
        <f>Aktivet!G12</f>
        <v>872089</v>
      </c>
      <c r="F13" s="187">
        <f>D13-E13</f>
        <v>-872089</v>
      </c>
      <c r="G13" s="187">
        <f>E13-D13</f>
        <v>872089</v>
      </c>
      <c r="H13" s="208"/>
      <c r="I13" s="208"/>
      <c r="J13" s="187">
        <f>H13-I13</f>
        <v>0</v>
      </c>
      <c r="L13" s="184">
        <v>1</v>
      </c>
      <c r="M13" s="97" t="s">
        <v>208</v>
      </c>
      <c r="N13" s="199" t="s">
        <v>249</v>
      </c>
      <c r="O13" s="205">
        <f>Aktivet!U12</f>
        <v>0</v>
      </c>
      <c r="P13" s="205">
        <f>Aktivet!V12</f>
        <v>0</v>
      </c>
      <c r="Q13" s="187">
        <f>O13-P13</f>
        <v>0</v>
      </c>
      <c r="R13" s="187">
        <f>P13-O13</f>
        <v>0</v>
      </c>
      <c r="S13" s="208"/>
      <c r="T13" s="208"/>
      <c r="U13" s="187">
        <f>S13-T13</f>
        <v>0</v>
      </c>
    </row>
    <row r="14" spans="1:21" s="192" customFormat="1" ht="13.5" customHeight="1">
      <c r="A14" s="184">
        <v>2</v>
      </c>
      <c r="B14" s="97" t="s">
        <v>11</v>
      </c>
      <c r="C14" s="199" t="s">
        <v>249</v>
      </c>
      <c r="D14" s="205">
        <f>Aktivet!F20</f>
        <v>0</v>
      </c>
      <c r="E14" s="205">
        <f>Aktivet!G20</f>
        <v>0</v>
      </c>
      <c r="F14" s="187">
        <f>D14-E14</f>
        <v>0</v>
      </c>
      <c r="G14" s="187">
        <f>E14-D14</f>
        <v>0</v>
      </c>
      <c r="H14" s="208"/>
      <c r="I14" s="208"/>
      <c r="J14" s="187">
        <f>H14-I14</f>
        <v>0</v>
      </c>
      <c r="L14" s="184">
        <v>2</v>
      </c>
      <c r="M14" s="97" t="s">
        <v>11</v>
      </c>
      <c r="N14" s="199" t="s">
        <v>249</v>
      </c>
      <c r="O14" s="205">
        <f>Aktivet!U20</f>
        <v>0</v>
      </c>
      <c r="P14" s="205">
        <f>Aktivet!V20</f>
        <v>0</v>
      </c>
      <c r="Q14" s="187">
        <f>O14-P14</f>
        <v>0</v>
      </c>
      <c r="R14" s="187">
        <f>P14-O14</f>
        <v>0</v>
      </c>
      <c r="S14" s="208"/>
      <c r="T14" s="208"/>
      <c r="U14" s="187">
        <f>S14-T14</f>
        <v>0</v>
      </c>
    </row>
    <row r="15" spans="1:21" ht="12.75">
      <c r="A15" s="184">
        <v>3</v>
      </c>
      <c r="B15" s="97" t="s">
        <v>19</v>
      </c>
      <c r="C15" s="199" t="s">
        <v>249</v>
      </c>
      <c r="D15" s="206">
        <v>0</v>
      </c>
      <c r="E15" s="206">
        <v>0</v>
      </c>
      <c r="F15" s="187">
        <f aca="true" t="shared" si="0" ref="F15:F20">D15-E15</f>
        <v>0</v>
      </c>
      <c r="G15" s="187">
        <f aca="true" t="shared" si="1" ref="G15:G20">E15-D15</f>
        <v>0</v>
      </c>
      <c r="H15" s="187"/>
      <c r="I15" s="187"/>
      <c r="J15" s="187">
        <f aca="true" t="shared" si="2" ref="J15:J20">H15-I15</f>
        <v>0</v>
      </c>
      <c r="L15" s="184">
        <v>3</v>
      </c>
      <c r="M15" s="97" t="s">
        <v>19</v>
      </c>
      <c r="N15" s="199" t="s">
        <v>249</v>
      </c>
      <c r="O15" s="206">
        <f>'Centro 08'!V10+'Centro 08'!V11+'Centro 08'!V12</f>
        <v>0</v>
      </c>
      <c r="P15" s="206">
        <f>'Centro 08'!N10+'Centro 08'!N11</f>
        <v>0</v>
      </c>
      <c r="Q15" s="187">
        <f aca="true" t="shared" si="3" ref="Q15:Q20">O15-P15</f>
        <v>0</v>
      </c>
      <c r="R15" s="187">
        <f aca="true" t="shared" si="4" ref="R15:R20">P15-O15</f>
        <v>0</v>
      </c>
      <c r="S15" s="187"/>
      <c r="T15" s="187"/>
      <c r="U15" s="187">
        <f aca="true" t="shared" si="5" ref="U15:U20">S15-T15</f>
        <v>0</v>
      </c>
    </row>
    <row r="16" spans="1:21" ht="12">
      <c r="A16" s="184">
        <v>4</v>
      </c>
      <c r="B16" s="203" t="s">
        <v>250</v>
      </c>
      <c r="C16" s="199" t="s">
        <v>251</v>
      </c>
      <c r="D16" s="206">
        <f>('Centro 08'!K14+'Centro 08'!K15)*-1</f>
        <v>0</v>
      </c>
      <c r="E16" s="206">
        <f>('Centro 08'!C14+'Centro 08'!C15)*-1</f>
        <v>0</v>
      </c>
      <c r="F16" s="187">
        <f t="shared" si="0"/>
        <v>0</v>
      </c>
      <c r="G16" s="187">
        <f t="shared" si="1"/>
        <v>0</v>
      </c>
      <c r="H16" s="187">
        <v>0</v>
      </c>
      <c r="I16" s="187"/>
      <c r="J16" s="187">
        <f t="shared" si="2"/>
        <v>0</v>
      </c>
      <c r="L16" s="184">
        <v>4</v>
      </c>
      <c r="M16" s="203" t="s">
        <v>250</v>
      </c>
      <c r="N16" s="199" t="s">
        <v>251</v>
      </c>
      <c r="O16" s="206">
        <f>('Centro 08'!V14+'Centro 08'!V15)*-1</f>
        <v>0</v>
      </c>
      <c r="P16" s="206">
        <f>('Centro 08'!N14+'Centro 08'!N15)*-1</f>
        <v>0</v>
      </c>
      <c r="Q16" s="187">
        <f t="shared" si="3"/>
        <v>0</v>
      </c>
      <c r="R16" s="187">
        <f t="shared" si="4"/>
        <v>0</v>
      </c>
      <c r="S16" s="187">
        <v>0</v>
      </c>
      <c r="T16" s="187"/>
      <c r="U16" s="187">
        <f t="shared" si="5"/>
        <v>0</v>
      </c>
    </row>
    <row r="17" spans="1:21" ht="12.75">
      <c r="A17" s="184">
        <v>5</v>
      </c>
      <c r="B17" s="97" t="s">
        <v>20</v>
      </c>
      <c r="C17" s="199" t="s">
        <v>249</v>
      </c>
      <c r="D17" s="206">
        <f>Aktivet!F31</f>
        <v>0</v>
      </c>
      <c r="E17" s="206">
        <f>Aktivet!G40</f>
        <v>0</v>
      </c>
      <c r="F17" s="187">
        <f t="shared" si="0"/>
        <v>0</v>
      </c>
      <c r="G17" s="187">
        <f t="shared" si="1"/>
        <v>0</v>
      </c>
      <c r="H17" s="187"/>
      <c r="I17" s="187"/>
      <c r="J17" s="187">
        <f t="shared" si="2"/>
        <v>0</v>
      </c>
      <c r="L17" s="184">
        <v>5</v>
      </c>
      <c r="M17" s="97" t="s">
        <v>20</v>
      </c>
      <c r="N17" s="199" t="s">
        <v>249</v>
      </c>
      <c r="O17" s="206">
        <f>Aktivet!U31</f>
        <v>0</v>
      </c>
      <c r="P17" s="206">
        <f>Aktivet!V40</f>
        <v>0</v>
      </c>
      <c r="Q17" s="187">
        <f t="shared" si="3"/>
        <v>0</v>
      </c>
      <c r="R17" s="187">
        <f t="shared" si="4"/>
        <v>0</v>
      </c>
      <c r="S17" s="187"/>
      <c r="T17" s="187"/>
      <c r="U17" s="187">
        <f t="shared" si="5"/>
        <v>0</v>
      </c>
    </row>
    <row r="18" spans="1:21" ht="12.75">
      <c r="A18" s="184">
        <v>6</v>
      </c>
      <c r="B18" s="97" t="s">
        <v>21</v>
      </c>
      <c r="C18" s="199" t="s">
        <v>249</v>
      </c>
      <c r="D18" s="206">
        <f>Aktivet!F41</f>
        <v>1222471</v>
      </c>
      <c r="E18" s="206">
        <f>Aktivet!G31</f>
        <v>0</v>
      </c>
      <c r="F18" s="187">
        <f t="shared" si="0"/>
        <v>1222471</v>
      </c>
      <c r="G18" s="187">
        <f t="shared" si="1"/>
        <v>-1222471</v>
      </c>
      <c r="H18" s="187"/>
      <c r="I18" s="187"/>
      <c r="J18" s="187">
        <f t="shared" si="2"/>
        <v>0</v>
      </c>
      <c r="L18" s="184">
        <v>6</v>
      </c>
      <c r="M18" s="97" t="s">
        <v>21</v>
      </c>
      <c r="N18" s="199" t="s">
        <v>249</v>
      </c>
      <c r="O18" s="206">
        <f>Aktivet!U41</f>
        <v>0</v>
      </c>
      <c r="P18" s="206">
        <f>Aktivet!V31</f>
        <v>0</v>
      </c>
      <c r="Q18" s="187">
        <f t="shared" si="3"/>
        <v>0</v>
      </c>
      <c r="R18" s="187">
        <f t="shared" si="4"/>
        <v>0</v>
      </c>
      <c r="S18" s="187"/>
      <c r="T18" s="187"/>
      <c r="U18" s="187">
        <f t="shared" si="5"/>
        <v>0</v>
      </c>
    </row>
    <row r="19" spans="1:21" ht="12.75">
      <c r="A19" s="184">
        <v>7</v>
      </c>
      <c r="B19" s="97" t="s">
        <v>22</v>
      </c>
      <c r="C19" s="199" t="s">
        <v>249</v>
      </c>
      <c r="D19" s="206">
        <f>Aktivet!F42</f>
        <v>0</v>
      </c>
      <c r="E19" s="206">
        <f>Aktivet!G42</f>
        <v>0</v>
      </c>
      <c r="F19" s="187">
        <f t="shared" si="0"/>
        <v>0</v>
      </c>
      <c r="G19" s="187">
        <f t="shared" si="1"/>
        <v>0</v>
      </c>
      <c r="H19" s="187"/>
      <c r="I19" s="187"/>
      <c r="J19" s="187">
        <f t="shared" si="2"/>
        <v>0</v>
      </c>
      <c r="L19" s="184">
        <v>7</v>
      </c>
      <c r="M19" s="97" t="s">
        <v>22</v>
      </c>
      <c r="N19" s="199" t="s">
        <v>249</v>
      </c>
      <c r="O19" s="206">
        <f>Aktivet!U42</f>
        <v>0</v>
      </c>
      <c r="P19" s="206">
        <f>Aktivet!V42</f>
        <v>0</v>
      </c>
      <c r="Q19" s="187">
        <f t="shared" si="3"/>
        <v>0</v>
      </c>
      <c r="R19" s="187">
        <f t="shared" si="4"/>
        <v>0</v>
      </c>
      <c r="S19" s="187"/>
      <c r="T19" s="187"/>
      <c r="U19" s="187">
        <f t="shared" si="5"/>
        <v>0</v>
      </c>
    </row>
    <row r="20" spans="1:21" ht="12.75">
      <c r="A20" s="184">
        <v>8</v>
      </c>
      <c r="B20" s="97" t="s">
        <v>23</v>
      </c>
      <c r="C20" s="199" t="s">
        <v>251</v>
      </c>
      <c r="D20" s="206">
        <f>Aktivet!F43</f>
        <v>0</v>
      </c>
      <c r="E20" s="206">
        <f>Aktivet!G43</f>
        <v>0</v>
      </c>
      <c r="F20" s="187">
        <f t="shared" si="0"/>
        <v>0</v>
      </c>
      <c r="G20" s="187">
        <f t="shared" si="1"/>
        <v>0</v>
      </c>
      <c r="H20" s="187"/>
      <c r="I20" s="187"/>
      <c r="J20" s="187">
        <f t="shared" si="2"/>
        <v>0</v>
      </c>
      <c r="L20" s="184">
        <v>8</v>
      </c>
      <c r="M20" s="97" t="s">
        <v>23</v>
      </c>
      <c r="N20" s="199" t="s">
        <v>251</v>
      </c>
      <c r="O20" s="206">
        <f>Aktivet!U43</f>
        <v>0</v>
      </c>
      <c r="P20" s="206">
        <f>Aktivet!V43</f>
        <v>0</v>
      </c>
      <c r="Q20" s="187">
        <f t="shared" si="3"/>
        <v>0</v>
      </c>
      <c r="R20" s="187">
        <f t="shared" si="4"/>
        <v>0</v>
      </c>
      <c r="S20" s="187"/>
      <c r="T20" s="187"/>
      <c r="U20" s="187">
        <f t="shared" si="5"/>
        <v>0</v>
      </c>
    </row>
    <row r="21" spans="1:21" ht="12.75">
      <c r="A21" s="184"/>
      <c r="B21" s="97"/>
      <c r="C21" s="199"/>
      <c r="D21" s="206"/>
      <c r="E21" s="206"/>
      <c r="F21" s="187">
        <f>D21-E21</f>
        <v>0</v>
      </c>
      <c r="G21" s="187">
        <f>E21-D21</f>
        <v>0</v>
      </c>
      <c r="H21" s="187"/>
      <c r="I21" s="187"/>
      <c r="J21" s="187">
        <f>H21-I21</f>
        <v>0</v>
      </c>
      <c r="L21" s="184"/>
      <c r="M21" s="97"/>
      <c r="N21" s="199"/>
      <c r="O21" s="206"/>
      <c r="P21" s="206"/>
      <c r="Q21" s="187">
        <f>O21-P21</f>
        <v>0</v>
      </c>
      <c r="R21" s="187">
        <f>P21-O21</f>
        <v>0</v>
      </c>
      <c r="S21" s="187"/>
      <c r="T21" s="187"/>
      <c r="U21" s="187">
        <f>S21-T21</f>
        <v>0</v>
      </c>
    </row>
    <row r="22" spans="1:21" ht="12.75">
      <c r="A22" s="184">
        <v>9</v>
      </c>
      <c r="B22" s="97" t="s">
        <v>255</v>
      </c>
      <c r="C22" s="199" t="s">
        <v>251</v>
      </c>
      <c r="D22" s="206">
        <f>Pasivet!G8</f>
        <v>9623942</v>
      </c>
      <c r="E22" s="206">
        <f>Pasivet!H8</f>
        <v>295267</v>
      </c>
      <c r="F22" s="187">
        <f>D22-E22</f>
        <v>9328675</v>
      </c>
      <c r="G22" s="187">
        <f>E22-D22</f>
        <v>-9328675</v>
      </c>
      <c r="H22" s="187"/>
      <c r="I22" s="187"/>
      <c r="J22" s="187">
        <f>H22-I22</f>
        <v>0</v>
      </c>
      <c r="L22" s="184">
        <v>9</v>
      </c>
      <c r="M22" s="97" t="s">
        <v>255</v>
      </c>
      <c r="N22" s="199" t="s">
        <v>251</v>
      </c>
      <c r="O22" s="206">
        <f>Pasivet!U8</f>
        <v>0</v>
      </c>
      <c r="P22" s="206">
        <f>Pasivet!V8</f>
        <v>0</v>
      </c>
      <c r="Q22" s="187">
        <f>O22-P22</f>
        <v>0</v>
      </c>
      <c r="R22" s="187">
        <f>P22-O22</f>
        <v>0</v>
      </c>
      <c r="S22" s="187"/>
      <c r="T22" s="187"/>
      <c r="U22" s="187">
        <f>S22-T22</f>
        <v>0</v>
      </c>
    </row>
    <row r="23" spans="1:21" ht="12.75">
      <c r="A23" s="184">
        <v>10</v>
      </c>
      <c r="B23" s="97" t="s">
        <v>254</v>
      </c>
      <c r="C23" s="199" t="s">
        <v>251</v>
      </c>
      <c r="D23" s="206">
        <f>Pasivet!G26</f>
        <v>14912837</v>
      </c>
      <c r="E23" s="206">
        <f>Pasivet!H26</f>
        <v>22398079</v>
      </c>
      <c r="F23" s="187">
        <f>D23-E23</f>
        <v>-7485242</v>
      </c>
      <c r="G23" s="187">
        <f>E23-D23</f>
        <v>7485242</v>
      </c>
      <c r="H23" s="187"/>
      <c r="I23" s="187"/>
      <c r="J23" s="187">
        <f>H23-I23</f>
        <v>0</v>
      </c>
      <c r="L23" s="184">
        <v>10</v>
      </c>
      <c r="M23" s="97" t="s">
        <v>254</v>
      </c>
      <c r="N23" s="199" t="s">
        <v>251</v>
      </c>
      <c r="O23" s="206">
        <f>Pasivet!U26</f>
        <v>0</v>
      </c>
      <c r="P23" s="206">
        <f>Pasivet!V26</f>
        <v>0</v>
      </c>
      <c r="Q23" s="187">
        <f>O23-P23</f>
        <v>0</v>
      </c>
      <c r="R23" s="187">
        <f>P23-O23</f>
        <v>0</v>
      </c>
      <c r="S23" s="187"/>
      <c r="T23" s="187"/>
      <c r="U23" s="187">
        <f>S23-T23</f>
        <v>0</v>
      </c>
    </row>
    <row r="24" spans="1:21" ht="12.75">
      <c r="A24" s="184">
        <v>11</v>
      </c>
      <c r="B24" s="97" t="s">
        <v>256</v>
      </c>
      <c r="C24" s="199" t="s">
        <v>251</v>
      </c>
      <c r="D24" s="206">
        <f>Pasivet!G34</f>
        <v>2491931.8</v>
      </c>
      <c r="E24" s="206">
        <f>Pasivet!H34</f>
        <v>-5470495.6</v>
      </c>
      <c r="F24" s="187">
        <f>D24-E24</f>
        <v>7962427.399999999</v>
      </c>
      <c r="G24" s="187">
        <f>E24-D24</f>
        <v>-7962427.399999999</v>
      </c>
      <c r="H24" s="187"/>
      <c r="I24" s="187"/>
      <c r="J24" s="187">
        <f>H24-I24</f>
        <v>0</v>
      </c>
      <c r="L24" s="184">
        <v>11</v>
      </c>
      <c r="M24" s="97" t="s">
        <v>256</v>
      </c>
      <c r="N24" s="199" t="s">
        <v>251</v>
      </c>
      <c r="O24" s="206">
        <f>Pasivet!U34</f>
        <v>0</v>
      </c>
      <c r="P24" s="206">
        <f>Pasivet!V34</f>
        <v>0</v>
      </c>
      <c r="Q24" s="187">
        <f>O24-P24</f>
        <v>0</v>
      </c>
      <c r="R24" s="187">
        <f>P24-O24</f>
        <v>0</v>
      </c>
      <c r="S24" s="187"/>
      <c r="T24" s="187"/>
      <c r="U24" s="187">
        <f>S24-T24</f>
        <v>0</v>
      </c>
    </row>
    <row r="25" spans="1:21" s="192" customFormat="1" ht="27" customHeight="1">
      <c r="A25" s="188"/>
      <c r="B25" s="188" t="s">
        <v>252</v>
      </c>
      <c r="C25" s="188"/>
      <c r="D25" s="207">
        <f>SUM(D13:D24)</f>
        <v>28251181.8</v>
      </c>
      <c r="E25" s="207">
        <f aca="true" t="shared" si="6" ref="E25:J25">SUM(E13:E24)</f>
        <v>18094939.4</v>
      </c>
      <c r="F25" s="207">
        <f t="shared" si="6"/>
        <v>10156242.399999999</v>
      </c>
      <c r="G25" s="207">
        <f t="shared" si="6"/>
        <v>-10156242.399999999</v>
      </c>
      <c r="H25" s="207">
        <f t="shared" si="6"/>
        <v>0</v>
      </c>
      <c r="I25" s="207">
        <f t="shared" si="6"/>
        <v>0</v>
      </c>
      <c r="J25" s="207">
        <f t="shared" si="6"/>
        <v>0</v>
      </c>
      <c r="L25" s="188"/>
      <c r="M25" s="188" t="s">
        <v>252</v>
      </c>
      <c r="N25" s="188"/>
      <c r="O25" s="207">
        <f>SUM(O13:O24)</f>
        <v>0</v>
      </c>
      <c r="P25" s="207">
        <f aca="true" t="shared" si="7" ref="P25:U25">SUM(P13:P24)</f>
        <v>0</v>
      </c>
      <c r="Q25" s="207">
        <f t="shared" si="7"/>
        <v>0</v>
      </c>
      <c r="R25" s="207">
        <f t="shared" si="7"/>
        <v>0</v>
      </c>
      <c r="S25" s="207">
        <f t="shared" si="7"/>
        <v>0</v>
      </c>
      <c r="T25" s="207">
        <f t="shared" si="7"/>
        <v>0</v>
      </c>
      <c r="U25" s="207">
        <f t="shared" si="7"/>
        <v>0</v>
      </c>
    </row>
    <row r="27" spans="10:21" ht="12">
      <c r="J27" s="200">
        <f>+J25-J9</f>
        <v>-1524258</v>
      </c>
      <c r="U27" s="200">
        <f>+U25-U9</f>
        <v>0</v>
      </c>
    </row>
  </sheetData>
  <sheetProtection/>
  <mergeCells count="8">
    <mergeCell ref="N11:N12"/>
    <mergeCell ref="C11:C12"/>
    <mergeCell ref="A5:A6"/>
    <mergeCell ref="B5:B6"/>
    <mergeCell ref="B11:B12"/>
    <mergeCell ref="L5:L6"/>
    <mergeCell ref="M5:M6"/>
    <mergeCell ref="M11:M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55"/>
  <sheetViews>
    <sheetView zoomScalePageLayoutView="0" workbookViewId="0" topLeftCell="A29">
      <selection activeCell="D53" sqref="D53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423" t="s">
        <v>78</v>
      </c>
      <c r="C3" s="424"/>
      <c r="D3" s="424"/>
      <c r="E3" s="425"/>
    </row>
    <row r="4" spans="2:5" s="219" customFormat="1" ht="12.75">
      <c r="B4" s="215"/>
      <c r="C4" s="216" t="s">
        <v>259</v>
      </c>
      <c r="D4" s="217"/>
      <c r="E4" s="218"/>
    </row>
    <row r="5" spans="2:5" s="219" customFormat="1" ht="11.25">
      <c r="B5" s="215"/>
      <c r="C5" s="220"/>
      <c r="D5" s="221" t="s">
        <v>260</v>
      </c>
      <c r="E5" s="218"/>
    </row>
    <row r="6" spans="2:5" s="219" customFormat="1" ht="11.25">
      <c r="B6" s="215"/>
      <c r="C6" s="220"/>
      <c r="D6" s="221" t="s">
        <v>261</v>
      </c>
      <c r="E6" s="218"/>
    </row>
    <row r="7" spans="2:5" s="219" customFormat="1" ht="11.25">
      <c r="B7" s="215"/>
      <c r="C7" s="220" t="s">
        <v>262</v>
      </c>
      <c r="D7" s="222"/>
      <c r="E7" s="218"/>
    </row>
    <row r="8" spans="2:5" s="219" customFormat="1" ht="11.25">
      <c r="B8" s="215"/>
      <c r="C8" s="220"/>
      <c r="D8" s="221" t="s">
        <v>263</v>
      </c>
      <c r="E8" s="218"/>
    </row>
    <row r="9" spans="2:5" s="219" customFormat="1" ht="11.25">
      <c r="B9" s="215"/>
      <c r="C9" s="223"/>
      <c r="D9" s="221" t="s">
        <v>264</v>
      </c>
      <c r="E9" s="218"/>
    </row>
    <row r="10" spans="2:5" s="219" customFormat="1" ht="11.25">
      <c r="B10" s="215"/>
      <c r="C10" s="224"/>
      <c r="D10" s="225" t="s">
        <v>265</v>
      </c>
      <c r="E10" s="218"/>
    </row>
    <row r="11" spans="2:5" ht="5.25" customHeight="1">
      <c r="B11" s="4"/>
      <c r="C11" s="5"/>
      <c r="D11" s="5"/>
      <c r="E11" s="6"/>
    </row>
    <row r="12" spans="2:5" ht="15.75">
      <c r="B12" s="4"/>
      <c r="C12" s="226" t="s">
        <v>266</v>
      </c>
      <c r="D12" s="227" t="s">
        <v>267</v>
      </c>
      <c r="E12" s="6"/>
    </row>
    <row r="13" spans="2:5" ht="6" customHeight="1">
      <c r="B13" s="4"/>
      <c r="C13" s="228"/>
      <c r="E13" s="6"/>
    </row>
    <row r="14" spans="2:5" ht="12.75">
      <c r="B14" s="4"/>
      <c r="C14" s="229">
        <v>1</v>
      </c>
      <c r="D14" s="230" t="s">
        <v>268</v>
      </c>
      <c r="E14" s="6"/>
    </row>
    <row r="15" spans="2:5" ht="12.75">
      <c r="B15" s="4"/>
      <c r="C15" s="229">
        <v>2</v>
      </c>
      <c r="D15" s="51" t="s">
        <v>269</v>
      </c>
      <c r="E15" s="6"/>
    </row>
    <row r="16" spans="2:5" ht="12.75">
      <c r="B16" s="4"/>
      <c r="C16" s="231">
        <v>3</v>
      </c>
      <c r="D16" s="51" t="s">
        <v>270</v>
      </c>
      <c r="E16" s="6"/>
    </row>
    <row r="17" spans="2:5" s="51" customFormat="1" ht="12.75">
      <c r="B17" s="232"/>
      <c r="C17" s="231">
        <v>4</v>
      </c>
      <c r="D17" s="231" t="s">
        <v>271</v>
      </c>
      <c r="E17" s="233"/>
    </row>
    <row r="18" spans="2:5" s="51" customFormat="1" ht="12.75">
      <c r="B18" s="232"/>
      <c r="C18" s="231"/>
      <c r="D18" s="230" t="s">
        <v>272</v>
      </c>
      <c r="E18" s="233"/>
    </row>
    <row r="19" spans="2:5" s="51" customFormat="1" ht="12.75">
      <c r="B19" s="232"/>
      <c r="C19" s="231" t="s">
        <v>273</v>
      </c>
      <c r="D19" s="231"/>
      <c r="E19" s="233"/>
    </row>
    <row r="20" spans="2:5" s="51" customFormat="1" ht="12.75">
      <c r="B20" s="232"/>
      <c r="C20" s="231"/>
      <c r="D20" s="230" t="s">
        <v>274</v>
      </c>
      <c r="E20" s="233"/>
    </row>
    <row r="21" spans="2:5" s="51" customFormat="1" ht="12.75">
      <c r="B21" s="232"/>
      <c r="C21" s="231" t="s">
        <v>275</v>
      </c>
      <c r="D21" s="231"/>
      <c r="E21" s="233"/>
    </row>
    <row r="22" spans="2:5" s="51" customFormat="1" ht="12.75">
      <c r="B22" s="232"/>
      <c r="C22" s="231"/>
      <c r="D22" s="230" t="s">
        <v>276</v>
      </c>
      <c r="E22" s="233"/>
    </row>
    <row r="23" spans="2:5" s="51" customFormat="1" ht="12.75">
      <c r="B23" s="232"/>
      <c r="C23" s="231" t="s">
        <v>277</v>
      </c>
      <c r="D23" s="231"/>
      <c r="E23" s="233"/>
    </row>
    <row r="24" spans="2:5" s="51" customFormat="1" ht="12.75">
      <c r="B24" s="232"/>
      <c r="C24" s="231"/>
      <c r="D24" s="231" t="s">
        <v>278</v>
      </c>
      <c r="E24" s="233"/>
    </row>
    <row r="25" spans="2:5" s="51" customFormat="1" ht="12.75">
      <c r="B25" s="232"/>
      <c r="C25" s="231" t="s">
        <v>279</v>
      </c>
      <c r="D25" s="231"/>
      <c r="E25" s="233"/>
    </row>
    <row r="26" spans="2:5" s="51" customFormat="1" ht="12.75">
      <c r="B26" s="232"/>
      <c r="C26" s="230" t="s">
        <v>280</v>
      </c>
      <c r="D26" s="231"/>
      <c r="E26" s="233"/>
    </row>
    <row r="27" spans="2:5" s="51" customFormat="1" ht="12.75">
      <c r="B27" s="232"/>
      <c r="C27" s="231"/>
      <c r="D27" s="231" t="s">
        <v>281</v>
      </c>
      <c r="E27" s="233"/>
    </row>
    <row r="28" spans="2:5" s="51" customFormat="1" ht="12.75">
      <c r="B28" s="232"/>
      <c r="C28" s="230" t="s">
        <v>282</v>
      </c>
      <c r="D28" s="231"/>
      <c r="E28" s="233"/>
    </row>
    <row r="29" spans="2:5" s="51" customFormat="1" ht="12.75">
      <c r="B29" s="232"/>
      <c r="C29" s="231"/>
      <c r="D29" s="231" t="s">
        <v>283</v>
      </c>
      <c r="E29" s="233"/>
    </row>
    <row r="30" spans="2:5" s="51" customFormat="1" ht="12.75">
      <c r="B30" s="232"/>
      <c r="C30" s="230" t="s">
        <v>284</v>
      </c>
      <c r="D30" s="231"/>
      <c r="E30" s="233"/>
    </row>
    <row r="31" spans="2:5" s="51" customFormat="1" ht="12.75">
      <c r="B31" s="232"/>
      <c r="C31" s="231" t="s">
        <v>285</v>
      </c>
      <c r="D31" s="231" t="s">
        <v>286</v>
      </c>
      <c r="E31" s="233"/>
    </row>
    <row r="32" spans="2:5" s="51" customFormat="1" ht="12.75">
      <c r="B32" s="232"/>
      <c r="C32" s="231"/>
      <c r="D32" s="230" t="s">
        <v>287</v>
      </c>
      <c r="E32" s="233"/>
    </row>
    <row r="33" spans="2:5" s="51" customFormat="1" ht="12.75">
      <c r="B33" s="232"/>
      <c r="C33" s="231"/>
      <c r="D33" s="230" t="s">
        <v>288</v>
      </c>
      <c r="E33" s="233"/>
    </row>
    <row r="34" spans="2:5" s="51" customFormat="1" ht="12.75">
      <c r="B34" s="232"/>
      <c r="C34" s="231"/>
      <c r="D34" s="230" t="s">
        <v>289</v>
      </c>
      <c r="E34" s="233"/>
    </row>
    <row r="35" spans="2:5" s="51" customFormat="1" ht="12.75">
      <c r="B35" s="232"/>
      <c r="C35" s="231"/>
      <c r="D35" s="230" t="s">
        <v>290</v>
      </c>
      <c r="E35" s="233"/>
    </row>
    <row r="36" spans="2:5" s="51" customFormat="1" ht="12.75">
      <c r="B36" s="232"/>
      <c r="C36" s="231"/>
      <c r="D36" s="230" t="s">
        <v>291</v>
      </c>
      <c r="E36" s="233"/>
    </row>
    <row r="37" spans="2:5" s="51" customFormat="1" ht="12.75">
      <c r="B37" s="232"/>
      <c r="C37" s="231"/>
      <c r="D37" s="230" t="s">
        <v>292</v>
      </c>
      <c r="E37" s="233"/>
    </row>
    <row r="38" spans="2:5" s="51" customFormat="1" ht="6" customHeight="1">
      <c r="B38" s="232"/>
      <c r="C38" s="231"/>
      <c r="D38" s="231"/>
      <c r="E38" s="233"/>
    </row>
    <row r="39" spans="2:5" s="51" customFormat="1" ht="15.75">
      <c r="B39" s="232"/>
      <c r="C39" s="226" t="s">
        <v>293</v>
      </c>
      <c r="D39" s="227" t="s">
        <v>294</v>
      </c>
      <c r="E39" s="233"/>
    </row>
    <row r="40" spans="2:5" s="51" customFormat="1" ht="4.5" customHeight="1">
      <c r="B40" s="232"/>
      <c r="C40" s="231"/>
      <c r="D40" s="231"/>
      <c r="E40" s="233"/>
    </row>
    <row r="41" spans="2:5" s="51" customFormat="1" ht="12.75">
      <c r="B41" s="232"/>
      <c r="C41" s="231"/>
      <c r="D41" s="230" t="s">
        <v>341</v>
      </c>
      <c r="E41" s="233"/>
    </row>
    <row r="42" spans="2:5" s="51" customFormat="1" ht="12.75">
      <c r="B42" s="232"/>
      <c r="C42" s="231" t="s">
        <v>342</v>
      </c>
      <c r="D42" s="231"/>
      <c r="E42" s="233"/>
    </row>
    <row r="43" spans="2:5" s="51" customFormat="1" ht="12.75">
      <c r="B43" s="232"/>
      <c r="D43" s="29" t="s">
        <v>349</v>
      </c>
      <c r="E43" s="233"/>
    </row>
    <row r="44" spans="2:5" s="51" customFormat="1" ht="51">
      <c r="B44" s="232"/>
      <c r="D44" s="355" t="s">
        <v>350</v>
      </c>
      <c r="E44" s="233"/>
    </row>
    <row r="45" spans="2:5" s="51" customFormat="1" ht="12.75">
      <c r="B45" s="232"/>
      <c r="E45" s="233"/>
    </row>
    <row r="46" spans="2:5" s="51" customFormat="1" ht="12.75">
      <c r="B46" s="232"/>
      <c r="D46" s="231"/>
      <c r="E46" s="233"/>
    </row>
    <row r="47" spans="2:5" s="51" customFormat="1" ht="12.75">
      <c r="B47" s="232"/>
      <c r="C47" s="231"/>
      <c r="E47" s="233"/>
    </row>
    <row r="48" spans="2:5" s="51" customFormat="1" ht="12.75">
      <c r="B48" s="232"/>
      <c r="C48" s="231"/>
      <c r="D48" s="231"/>
      <c r="E48" s="233"/>
    </row>
    <row r="49" spans="2:5" s="29" customFormat="1" ht="12.75">
      <c r="B49" s="26"/>
      <c r="C49" s="27"/>
      <c r="D49" s="27"/>
      <c r="E49" s="28"/>
    </row>
    <row r="50" spans="2:5" ht="12.75">
      <c r="B50" s="4"/>
      <c r="C50" s="51"/>
      <c r="D50" s="51"/>
      <c r="E50" s="6"/>
    </row>
    <row r="51" spans="2:5" ht="12.75">
      <c r="B51" s="4"/>
      <c r="C51" s="51"/>
      <c r="D51" s="51"/>
      <c r="E51" s="6"/>
    </row>
    <row r="52" spans="2:5" ht="12.75">
      <c r="B52" s="4"/>
      <c r="C52" s="51"/>
      <c r="D52" t="s">
        <v>343</v>
      </c>
      <c r="E52" s="6"/>
    </row>
    <row r="53" spans="2:5" ht="12.75">
      <c r="B53" s="4"/>
      <c r="C53" s="51"/>
      <c r="D53" t="s">
        <v>367</v>
      </c>
      <c r="E53" s="6"/>
    </row>
    <row r="54" spans="2:5" ht="12.75">
      <c r="B54" s="4"/>
      <c r="C54" s="51"/>
      <c r="D54" s="51"/>
      <c r="E54" s="234">
        <v>1</v>
      </c>
    </row>
    <row r="55" spans="2:5" ht="12.75">
      <c r="B55" s="7"/>
      <c r="C55" s="8"/>
      <c r="D55" s="8"/>
      <c r="E55" s="9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Edmond GJINI</cp:lastModifiedBy>
  <cp:lastPrinted>2011-03-12T10:37:07Z</cp:lastPrinted>
  <dcterms:created xsi:type="dcterms:W3CDTF">2002-02-16T18:16:52Z</dcterms:created>
  <dcterms:modified xsi:type="dcterms:W3CDTF">2012-07-19T17:18:21Z</dcterms:modified>
  <cp:category/>
  <cp:version/>
  <cp:contentType/>
  <cp:contentStatus/>
</cp:coreProperties>
</file>