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3"/>
  </bookViews>
  <sheets>
    <sheet name="front page" sheetId="1" r:id="rId1"/>
    <sheet name="kapital" sheetId="2" r:id="rId2"/>
    <sheet name="cash flow" sheetId="3" r:id="rId3"/>
    <sheet name="PASH 1" sheetId="4" r:id="rId4"/>
    <sheet name="Bilanci" sheetId="5" r:id="rId5"/>
    <sheet name="Asetet" sheetId="6" r:id="rId6"/>
    <sheet name="automjetet" sheetId="7" r:id="rId7"/>
    <sheet name="analiza e llogarive" sheetId="8" r:id="rId8"/>
    <sheet name="inventari 2014" sheetId="9" r:id="rId9"/>
  </sheets>
  <definedNames/>
  <calcPr fullCalcOnLoad="1"/>
</workbook>
</file>

<file path=xl/sharedStrings.xml><?xml version="1.0" encoding="utf-8"?>
<sst xmlns="http://schemas.openxmlformats.org/spreadsheetml/2006/main" count="3942" uniqueCount="3822">
  <si>
    <t>Monedha:</t>
  </si>
  <si>
    <t>Emertimi</t>
  </si>
  <si>
    <t>1</t>
  </si>
  <si>
    <t>Shitjet neto</t>
  </si>
  <si>
    <t>2</t>
  </si>
  <si>
    <t>Te ardhura te tjera nga veprimtarite e shfrytezimit</t>
  </si>
  <si>
    <t>3</t>
  </si>
  <si>
    <t>Ndryshime ne inventarin e produkteve te gatshem e ne proces</t>
  </si>
  <si>
    <t>4</t>
  </si>
  <si>
    <t>5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</si>
  <si>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</si>
  <si>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</si>
  <si>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</si>
  <si>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</si>
  <si>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</si>
  <si>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</si>
  <si>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</si>
  <si>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</si>
  <si>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</si>
  <si>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</si>
  <si>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</si>
  <si>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</si>
  <si>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</si>
  <si>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</si>
  <si>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</si>
  <si>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shpenzimet financiare nga njesite e kontrolluara</t>
  </si>
  <si>
    <t>11</t>
  </si>
  <si>
    <t>Te ardhurat dhe shpenzimet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</si>
  <si>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</si>
  <si>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</si>
  <si>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</si>
  <si>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</si>
  <si>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</si>
  <si>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</si>
  <si>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</si>
  <si>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>Totali (a÷d)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</si>
  <si>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</si>
  <si>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</si>
  <si>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</si>
  <si>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</si>
  <si>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</si>
  <si>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</si>
  <si>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Pc</t>
  </si>
  <si>
    <t>Te ardhura dhe shpenzime te pacaktuara</t>
  </si>
  <si>
    <t>BILANCI KONTABEL</t>
  </si>
  <si>
    <t>Shenime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</si>
  <si>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</si>
  <si>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</si>
  <si>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</si>
  <si>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</si>
  <si>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</si>
  <si>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</si>
  <si>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</si>
  <si>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</si>
  <si>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</si>
  <si>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</si>
  <si>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</si>
  <si>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</si>
  <si>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</si>
  <si>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</si>
  <si>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</si>
  <si>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</si>
  <si>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</si>
  <si>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</si>
  <si>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</si>
  <si>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</si>
  <si>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</si>
  <si>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</si>
  <si>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</si>
  <si>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</si>
  <si>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</si>
  <si>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</si>
  <si>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</si>
  <si>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</si>
  <si>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</si>
  <si>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</si>
  <si>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</si>
  <si>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</si>
  <si>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</si>
  <si>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</si>
  <si>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</si>
  <si>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</si>
  <si>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</si>
  <si>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</si>
  <si>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</si>
  <si>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</si>
  <si>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</si>
  <si>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</si>
  <si>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</si>
  <si>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</si>
  <si>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</si>
  <si>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</si>
  <si>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</si>
  <si>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</si>
  <si>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</si>
  <si>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</si>
  <si>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</si>
  <si>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</si>
  <si>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</si>
  <si>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</si>
  <si>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</si>
  <si>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</si>
  <si>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</si>
  <si>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</si>
  <si>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</si>
  <si>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</si>
  <si>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</si>
  <si>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</si>
  <si>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</si>
  <si>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</si>
  <si>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</si>
  <si>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</si>
  <si>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</si>
  <si>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</si>
  <si>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</si>
  <si>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</si>
  <si>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</si>
  <si>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</si>
  <si>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</si>
  <si>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</si>
  <si>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</si>
  <si>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</si>
  <si>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</si>
  <si>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</si>
  <si>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</si>
  <si>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</si>
  <si>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</si>
  <si>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</si>
  <si>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</si>
  <si>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</si>
  <si>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</si>
  <si>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</si>
  <si>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</si>
  <si>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</si>
  <si>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</si>
  <si>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Totali i Detyrimeve dhe i Kapitalit</t>
  </si>
  <si>
    <t>DIFERENCA</t>
  </si>
  <si>
    <t>leke</t>
  </si>
  <si>
    <t>III</t>
  </si>
  <si>
    <t>Njesite ose aksionet e thesarit (negative)</t>
  </si>
  <si>
    <t>Totali per Kapitalin</t>
  </si>
  <si>
    <t>Totali per Detyrimet Afatgjata</t>
  </si>
  <si>
    <t>Totali per Detyrimet Afatshkurtra</t>
  </si>
  <si>
    <t>Totali per Aktivet Afatgjata</t>
  </si>
  <si>
    <t>Totali per Aktivet Afatshkurtra</t>
  </si>
  <si>
    <t xml:space="preserve">TE ARDHURAT E SHPENZIMET </t>
  </si>
  <si>
    <t>Elemente te pasqyrave te konsoliduara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</si>
  <si>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</si>
  <si>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</si>
  <si>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</si>
  <si>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</si>
  <si>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</si>
  <si>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</si>
  <si>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</si>
  <si>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</si>
  <si>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</si>
  <si>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</si>
  <si>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</si>
  <si>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</si>
  <si>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</si>
  <si>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</si>
  <si>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</si>
  <si>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</si>
  <si>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</si>
  <si>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</si>
  <si>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Ne   Leke</t>
  </si>
  <si>
    <t>Primi aksionit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</si>
  <si>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</si>
  <si>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</si>
  <si>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</si>
  <si>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</si>
  <si>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</si>
  <si>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</si>
  <si>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</si>
  <si>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</si>
  <si>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</si>
  <si>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</si>
  <si>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</si>
  <si>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</si>
  <si>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</si>
  <si>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</si>
  <si>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Nr</t>
  </si>
  <si>
    <t>Pasqyra e fluksit monetar - Metoda Indirekte</t>
  </si>
  <si>
    <t>Periudha</t>
  </si>
  <si>
    <t>Raportuese</t>
  </si>
  <si>
    <t>Fluksi i parave nga veprimtaria e shfrytezimit</t>
  </si>
  <si>
    <t>Fitimi para tatimit</t>
  </si>
  <si>
    <t>Rregullime per :</t>
  </si>
  <si>
    <t>Amortizimin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</si>
  <si>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</si>
  <si>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</si>
  <si>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</si>
  <si>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</si>
  <si>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</si>
  <si>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</si>
  <si>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</si>
  <si>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</si>
  <si>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</si>
  <si>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</si>
  <si>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</si>
  <si>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</si>
  <si>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</si>
  <si>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</si>
  <si>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</si>
  <si>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</si>
  <si>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</si>
  <si>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</si>
  <si>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</si>
  <si>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</si>
  <si>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</si>
  <si>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</si>
  <si>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</si>
  <si>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</si>
  <si>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</si>
  <si>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</si>
  <si>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(  Ne zbatim te Standartit Kombetar te Kontabilitetit Nr.2 dhe </t>
  </si>
  <si>
    <t>Ligjit Nr. 9228 Date 29.04.2004 "Per Kontabilitetin dhe Pasqyrat Financiare")</t>
  </si>
  <si>
    <t>Studio Moderna Albania Shpk</t>
  </si>
  <si>
    <t>K 32208001 C</t>
  </si>
  <si>
    <t>Tirane</t>
  </si>
  <si>
    <t>Teleshoping</t>
  </si>
  <si>
    <t>1 Leke</t>
  </si>
  <si>
    <t>Fitimi (humbja) neto e vitit financiar tatimore</t>
  </si>
  <si>
    <t>Fitimi (humbja) neto e vitit financiar e bilancit</t>
  </si>
  <si>
    <t>STUDIO Moderna Albania</t>
  </si>
  <si>
    <t>Diference</t>
  </si>
  <si>
    <t>Ndryshimi ne gjendjen monetare</t>
  </si>
  <si>
    <t>Kulla Metropol, perballe Drejtorise se Policise</t>
  </si>
  <si>
    <t>Drejtor</t>
  </si>
  <si>
    <t>Kurset e kembimit</t>
  </si>
  <si>
    <t>Provizione</t>
  </si>
  <si>
    <t>Sendi Kastrati:</t>
  </si>
  <si>
    <t>Kosto e mallrave te shitur</t>
  </si>
  <si>
    <t>Totali</t>
  </si>
  <si>
    <t>Administratori</t>
  </si>
  <si>
    <t>Shoqeria______________</t>
  </si>
  <si>
    <t>NIPTI_______________________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</si>
  <si>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</si>
  <si>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</si>
  <si>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</si>
  <si>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</si>
  <si>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</si>
  <si>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</si>
  <si>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</si>
  <si>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</si>
  <si>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Mobilje zyre</t>
  </si>
  <si>
    <t xml:space="preserve">             TOTALI</t>
  </si>
  <si>
    <t>Makineri,paisje,vegla</t>
  </si>
  <si>
    <t>Nr.</t>
  </si>
  <si>
    <t>Lloji i Mjetit</t>
  </si>
  <si>
    <t>Kapaciteti</t>
  </si>
  <si>
    <t>Targa</t>
  </si>
  <si>
    <t>vlera</t>
  </si>
  <si>
    <t>Ford Torneo Connect</t>
  </si>
  <si>
    <t>Skoda Octavia</t>
  </si>
  <si>
    <t>Sendi Kastrati</t>
  </si>
  <si>
    <t>Pozicioni me 31 dhjetor 2012</t>
  </si>
  <si>
    <t>Nr. Llogarie</t>
  </si>
  <si>
    <t>Emertimi i Llogarise</t>
  </si>
  <si>
    <t>101</t>
  </si>
  <si>
    <t>Kapitali i paguar</t>
  </si>
  <si>
    <t>2122</t>
  </si>
  <si>
    <t>ndertime QTU Dormeo</t>
  </si>
  <si>
    <t>2123</t>
  </si>
  <si>
    <t>Ndertime Dormeo Studio Durres</t>
  </si>
  <si>
    <t>2124</t>
  </si>
  <si>
    <t>Ndertime zyrat e reja</t>
  </si>
  <si>
    <t>2125</t>
  </si>
  <si>
    <t>ndertim call center</t>
  </si>
  <si>
    <t>2126</t>
  </si>
  <si>
    <t>Ndertime magazina Misto Mame</t>
  </si>
  <si>
    <t>2127</t>
  </si>
  <si>
    <t>Ndertime Kristal 2011</t>
  </si>
  <si>
    <t>2128</t>
  </si>
  <si>
    <t>ndertime TEG</t>
  </si>
  <si>
    <t>2129</t>
  </si>
  <si>
    <t>Ndertime Retail</t>
  </si>
  <si>
    <t>215</t>
  </si>
  <si>
    <t>2181</t>
  </si>
  <si>
    <t>Mobilje dhe pajisje zyre</t>
  </si>
  <si>
    <t>2182</t>
  </si>
  <si>
    <t>Pajisje informative</t>
  </si>
  <si>
    <t>2812</t>
  </si>
  <si>
    <t>Për ndërtesat</t>
  </si>
  <si>
    <t>2815</t>
  </si>
  <si>
    <t>Për mjetet e transportit</t>
  </si>
  <si>
    <t>28181</t>
  </si>
  <si>
    <t>Per Mobiljet</t>
  </si>
  <si>
    <t>28182</t>
  </si>
  <si>
    <t>Per pajisjet informatike</t>
  </si>
  <si>
    <t>350</t>
  </si>
  <si>
    <t>mallra per shitje</t>
  </si>
  <si>
    <t>351</t>
  </si>
  <si>
    <t>pjese kembimi</t>
  </si>
  <si>
    <t>353</t>
  </si>
  <si>
    <t>Filma</t>
  </si>
  <si>
    <t>354</t>
  </si>
  <si>
    <t>Karte Top Shop</t>
  </si>
  <si>
    <t>40101</t>
  </si>
  <si>
    <t>Furnitore te ndryshem</t>
  </si>
  <si>
    <t>401010</t>
  </si>
  <si>
    <t>Edipack sha</t>
  </si>
  <si>
    <t>401012</t>
  </si>
  <si>
    <t>Digitalb sha</t>
  </si>
  <si>
    <t>4010161</t>
  </si>
  <si>
    <t>Tirana leasing euro</t>
  </si>
  <si>
    <t>401017</t>
  </si>
  <si>
    <t>Agon channel</t>
  </si>
  <si>
    <t>401018</t>
  </si>
  <si>
    <t>Edlira Kapllani (avokate)</t>
  </si>
  <si>
    <t>40106</t>
  </si>
  <si>
    <t>Top Shop INT. SA</t>
  </si>
  <si>
    <t>40109</t>
  </si>
  <si>
    <t>Abcom</t>
  </si>
  <si>
    <t>40123</t>
  </si>
  <si>
    <t>Eralni shpk</t>
  </si>
  <si>
    <t>40124</t>
  </si>
  <si>
    <t>Albania Corier Services</t>
  </si>
  <si>
    <t>40125</t>
  </si>
  <si>
    <t>Ujesjelles kanalizime</t>
  </si>
  <si>
    <t>40136</t>
  </si>
  <si>
    <t>TV Koha Reklama</t>
  </si>
  <si>
    <t>40152</t>
  </si>
  <si>
    <t>D &amp; L Administrim</t>
  </si>
  <si>
    <t>40161</t>
  </si>
  <si>
    <t>Raiffeisen Leasing</t>
  </si>
  <si>
    <t>40164</t>
  </si>
  <si>
    <t>American Water</t>
  </si>
  <si>
    <t>40165</t>
  </si>
  <si>
    <t>ITAL Detergent</t>
  </si>
  <si>
    <t>40173</t>
  </si>
  <si>
    <t>Ermir Petanaj</t>
  </si>
  <si>
    <t>40175</t>
  </si>
  <si>
    <t>Aristidh Dushko (aromat e dyqanit)</t>
  </si>
  <si>
    <t>40178</t>
  </si>
  <si>
    <t>Top Channel</t>
  </si>
  <si>
    <t>40183</t>
  </si>
  <si>
    <t>Arb-Security</t>
  </si>
  <si>
    <t>40184</t>
  </si>
  <si>
    <t>Tring TV</t>
  </si>
  <si>
    <t>40186</t>
  </si>
  <si>
    <t>Pegi Shpk</t>
  </si>
  <si>
    <t>40187</t>
  </si>
  <si>
    <t>TNT Albania</t>
  </si>
  <si>
    <t>40188</t>
  </si>
  <si>
    <t>Focus Media News</t>
  </si>
  <si>
    <t>40189</t>
  </si>
  <si>
    <t>Plus Communications</t>
  </si>
  <si>
    <t>40191</t>
  </si>
  <si>
    <t>Ismail Alushani</t>
  </si>
  <si>
    <t>41107</t>
  </si>
  <si>
    <t>Kliente me AC</t>
  </si>
  <si>
    <t>41109</t>
  </si>
  <si>
    <t>Vali Hida Elbasan</t>
  </si>
  <si>
    <t>41111</t>
  </si>
  <si>
    <t>Lindita Kraja Shkoder</t>
  </si>
  <si>
    <t>41139</t>
  </si>
  <si>
    <t>Kliente me karte BKT</t>
  </si>
  <si>
    <t>41142</t>
  </si>
  <si>
    <t>Artur Tushi Berat</t>
  </si>
  <si>
    <t>41143</t>
  </si>
  <si>
    <t>kliente Raiffessen Bank</t>
  </si>
  <si>
    <t>Tv Ballkan</t>
  </si>
  <si>
    <t>41147</t>
  </si>
  <si>
    <t>Megatek sha</t>
  </si>
  <si>
    <t>41149</t>
  </si>
  <si>
    <t>Kliente me kredi RFZ</t>
  </si>
  <si>
    <t>41159</t>
  </si>
  <si>
    <t>Euromax Shpk</t>
  </si>
  <si>
    <t>41163</t>
  </si>
  <si>
    <t>Kliente TNT</t>
  </si>
  <si>
    <t>41164</t>
  </si>
  <si>
    <t>Razije Topi</t>
  </si>
  <si>
    <t>41172</t>
  </si>
  <si>
    <t>Armando Drita</t>
  </si>
  <si>
    <t>431</t>
  </si>
  <si>
    <t>Sigurime shoqërore dhe shëndetsore</t>
  </si>
  <si>
    <t>442</t>
  </si>
  <si>
    <t>Tatim mbi të ardhurat personale</t>
  </si>
  <si>
    <t>444</t>
  </si>
  <si>
    <t>Tatim mbi fitimin</t>
  </si>
  <si>
    <t>4453</t>
  </si>
  <si>
    <t>Shteti- TVSh për tu paguar</t>
  </si>
  <si>
    <t>4631</t>
  </si>
  <si>
    <t>Provizionet Afatshkurtër</t>
  </si>
  <si>
    <t>46702</t>
  </si>
  <si>
    <t>Furnizues</t>
  </si>
  <si>
    <t>46703</t>
  </si>
  <si>
    <t>Garancite Euro</t>
  </si>
  <si>
    <t>46704</t>
  </si>
  <si>
    <t>Garancite USD</t>
  </si>
  <si>
    <t>46705</t>
  </si>
  <si>
    <t>garanci ne lek</t>
  </si>
  <si>
    <t>4683</t>
  </si>
  <si>
    <t>Garanci te klienteve</t>
  </si>
  <si>
    <t>51211</t>
  </si>
  <si>
    <t>Intesa Sanpaolo Leke</t>
  </si>
  <si>
    <t>51212</t>
  </si>
  <si>
    <t>Raiffeisen Leke</t>
  </si>
  <si>
    <t>51213</t>
  </si>
  <si>
    <t>Procredit leke</t>
  </si>
  <si>
    <t>51214</t>
  </si>
  <si>
    <t>Union Bank Leke</t>
  </si>
  <si>
    <t>51215</t>
  </si>
  <si>
    <t>BKT LEKE</t>
  </si>
  <si>
    <t>51216</t>
  </si>
  <si>
    <t>Raifeissen bank Lek</t>
  </si>
  <si>
    <t>5122</t>
  </si>
  <si>
    <t>Intesa Sanpaolo USD</t>
  </si>
  <si>
    <t>51241</t>
  </si>
  <si>
    <t>Intesa Sanpaolo Euro</t>
  </si>
  <si>
    <t>51242</t>
  </si>
  <si>
    <t>Union Bank Euro</t>
  </si>
  <si>
    <t>51243</t>
  </si>
  <si>
    <t>BKT Euro</t>
  </si>
  <si>
    <t>51244</t>
  </si>
  <si>
    <t>RFZ EURO</t>
  </si>
  <si>
    <t>51245</t>
  </si>
  <si>
    <t>Tirana Bank Euro</t>
  </si>
  <si>
    <t>53111</t>
  </si>
  <si>
    <t>Arka Daybook Leke</t>
  </si>
  <si>
    <t>53112</t>
  </si>
  <si>
    <t>Arka Shpenzime Leke</t>
  </si>
  <si>
    <t>53113</t>
  </si>
  <si>
    <t>Arka Shpenzime Euro</t>
  </si>
  <si>
    <t>60401</t>
  </si>
  <si>
    <t>Kesh  kati i pare</t>
  </si>
  <si>
    <t>60402</t>
  </si>
  <si>
    <t>Kesh Zyra</t>
  </si>
  <si>
    <t>60403</t>
  </si>
  <si>
    <t>Kesh Retail</t>
  </si>
  <si>
    <t>60404</t>
  </si>
  <si>
    <t>Uje kati i pare</t>
  </si>
  <si>
    <t>60405</t>
  </si>
  <si>
    <t>Uje retail</t>
  </si>
  <si>
    <t>60406</t>
  </si>
  <si>
    <t>uje zyra</t>
  </si>
  <si>
    <t>60407</t>
  </si>
  <si>
    <t>Kesh magazina</t>
  </si>
  <si>
    <t>60408</t>
  </si>
  <si>
    <t>Uje magazina</t>
  </si>
  <si>
    <t>6050</t>
  </si>
  <si>
    <t>blerje mallra per shitje</t>
  </si>
  <si>
    <t>6051</t>
  </si>
  <si>
    <t>blerje pjese kembimi</t>
  </si>
  <si>
    <t>6052</t>
  </si>
  <si>
    <t>Nafte</t>
  </si>
  <si>
    <t>60521</t>
  </si>
  <si>
    <t>benzine management</t>
  </si>
  <si>
    <t>6053</t>
  </si>
  <si>
    <t>Blerje Filma</t>
  </si>
  <si>
    <t>6054</t>
  </si>
  <si>
    <t>Produkte higjene</t>
  </si>
  <si>
    <t>6055</t>
  </si>
  <si>
    <t>Blerje karta Top Shop</t>
  </si>
  <si>
    <t>6056</t>
  </si>
  <si>
    <t>Blerje ambalazhi</t>
  </si>
  <si>
    <t>6058</t>
  </si>
  <si>
    <t>Diferenca ne inventar</t>
  </si>
  <si>
    <t>6059</t>
  </si>
  <si>
    <t>Writte Off</t>
  </si>
  <si>
    <t>6082</t>
  </si>
  <si>
    <t>Blerje retail</t>
  </si>
  <si>
    <t>6101</t>
  </si>
  <si>
    <t>Auditim Ligjor</t>
  </si>
  <si>
    <t>61011</t>
  </si>
  <si>
    <t>konsulence ligjore</t>
  </si>
  <si>
    <t>6102</t>
  </si>
  <si>
    <t>Noterizime</t>
  </si>
  <si>
    <t>6103</t>
  </si>
  <si>
    <t>Kancelari</t>
  </si>
  <si>
    <t>6104</t>
  </si>
  <si>
    <t>Printime/fletepalosje</t>
  </si>
  <si>
    <t>6105</t>
  </si>
  <si>
    <t>Agjensi Doganore</t>
  </si>
  <si>
    <t>6106</t>
  </si>
  <si>
    <t>Sherbim Finance</t>
  </si>
  <si>
    <t>6107</t>
  </si>
  <si>
    <t>Produksioni spote</t>
  </si>
  <si>
    <t>61301</t>
  </si>
  <si>
    <t>Qira kati i pare</t>
  </si>
  <si>
    <t>61302</t>
  </si>
  <si>
    <t>Qira Magazina</t>
  </si>
  <si>
    <t>61303</t>
  </si>
  <si>
    <t>Qira retail</t>
  </si>
  <si>
    <t>61304</t>
  </si>
  <si>
    <t>Qira Zyrat</t>
  </si>
  <si>
    <t>61510</t>
  </si>
  <si>
    <t>Security retail</t>
  </si>
  <si>
    <t>6152</t>
  </si>
  <si>
    <t>Mirëmbajtje Retaili</t>
  </si>
  <si>
    <t>6155</t>
  </si>
  <si>
    <t>Mirembajtje Catpro, olap</t>
  </si>
  <si>
    <t>6156</t>
  </si>
  <si>
    <t>Mirembajrje riparime makina</t>
  </si>
  <si>
    <t>6157</t>
  </si>
  <si>
    <t>Mirembajtje pajisje dhe Kompjutera</t>
  </si>
  <si>
    <t>6159</t>
  </si>
  <si>
    <t>Security, mirembajtje magazina</t>
  </si>
  <si>
    <t>6162</t>
  </si>
  <si>
    <t>Sigurime njësi shitje, shpërndarje, marketim</t>
  </si>
  <si>
    <t>6165</t>
  </si>
  <si>
    <t>sigurim makina</t>
  </si>
  <si>
    <t>62401</t>
  </si>
  <si>
    <t>Teleshoping Media Content (A1 tv)</t>
  </si>
  <si>
    <t>62402</t>
  </si>
  <si>
    <t>Teleshoping Digitalb</t>
  </si>
  <si>
    <t>6241</t>
  </si>
  <si>
    <t>Teleshoping Tv Shijak</t>
  </si>
  <si>
    <t>62410</t>
  </si>
  <si>
    <t>Teleshoping Tring Tv</t>
  </si>
  <si>
    <t>62412</t>
  </si>
  <si>
    <t>Teleshoping Top Channel</t>
  </si>
  <si>
    <t>62413</t>
  </si>
  <si>
    <t>Teleshoping ne News 24</t>
  </si>
  <si>
    <t>62415</t>
  </si>
  <si>
    <t>Teleshoping Agon Channel</t>
  </si>
  <si>
    <t>6242</t>
  </si>
  <si>
    <t>Teleshoping Scan Tv</t>
  </si>
  <si>
    <t>6243</t>
  </si>
  <si>
    <t>Teleshoping Tv Koha</t>
  </si>
  <si>
    <t>6244</t>
  </si>
  <si>
    <t>Teleshoping Vizion Plus</t>
  </si>
  <si>
    <t>6245</t>
  </si>
  <si>
    <t>Teleshoping Klan TV</t>
  </si>
  <si>
    <t>6248</t>
  </si>
  <si>
    <t>Teleshoping te tjera</t>
  </si>
  <si>
    <t>6249</t>
  </si>
  <si>
    <t>emaile interneti</t>
  </si>
  <si>
    <t>6253</t>
  </si>
  <si>
    <t>Transferime, udhëtime, dieta për administratën</t>
  </si>
  <si>
    <t>6256</t>
  </si>
  <si>
    <t>Udhetime, dieta Manaxheret e call center</t>
  </si>
  <si>
    <t>6258</t>
  </si>
  <si>
    <t>udhetime manaxheret telemarketing</t>
  </si>
  <si>
    <t>6259</t>
  </si>
  <si>
    <t>udhetime retail/wholesale</t>
  </si>
  <si>
    <t>6260</t>
  </si>
  <si>
    <t>Abcom call center</t>
  </si>
  <si>
    <t>62601</t>
  </si>
  <si>
    <t>Internet zyrat</t>
  </si>
  <si>
    <t>62602</t>
  </si>
  <si>
    <t>Internet retail</t>
  </si>
  <si>
    <t>62604</t>
  </si>
  <si>
    <t>abcom zyrat</t>
  </si>
  <si>
    <t>6262</t>
  </si>
  <si>
    <t>AMC grupi</t>
  </si>
  <si>
    <t>6263</t>
  </si>
  <si>
    <t>Mobile call center</t>
  </si>
  <si>
    <t>6264</t>
  </si>
  <si>
    <t>Tring phone call center</t>
  </si>
  <si>
    <t>6266</t>
  </si>
  <si>
    <t>Albtelecom retail</t>
  </si>
  <si>
    <t>6267</t>
  </si>
  <si>
    <t>Postime malli me  AC</t>
  </si>
  <si>
    <t>6269</t>
  </si>
  <si>
    <t>Postime te pergjithshme, DHL other</t>
  </si>
  <si>
    <t>62691</t>
  </si>
  <si>
    <t>Postime katallogje</t>
  </si>
  <si>
    <t>6271</t>
  </si>
  <si>
    <t>6272</t>
  </si>
  <si>
    <t>628</t>
  </si>
  <si>
    <t>Shpenzime për shërbimet bankare</t>
  </si>
  <si>
    <t>632</t>
  </si>
  <si>
    <t>Taksa, tarifa doganore</t>
  </si>
  <si>
    <t>634</t>
  </si>
  <si>
    <t>Taksa dhe tarifa vendore</t>
  </si>
  <si>
    <t>636</t>
  </si>
  <si>
    <t>Tatimi mbi te ardhurat personale TAP</t>
  </si>
  <si>
    <t>638</t>
  </si>
  <si>
    <t>tatim ne burim</t>
  </si>
  <si>
    <t>639</t>
  </si>
  <si>
    <t>taksa makina</t>
  </si>
  <si>
    <t>641</t>
  </si>
  <si>
    <t>Pagat dhe shpërblimet e personelit</t>
  </si>
  <si>
    <t>644</t>
  </si>
  <si>
    <t>Sigurimet shoqërore dhe shëndetsore</t>
  </si>
  <si>
    <t>654</t>
  </si>
  <si>
    <t>Shpenzime për pritje dhe përfaqësime</t>
  </si>
  <si>
    <t>6542</t>
  </si>
  <si>
    <t>Panaire, promocion</t>
  </si>
  <si>
    <t>657</t>
  </si>
  <si>
    <t>Gjoba dhe dëmshpërblime</t>
  </si>
  <si>
    <t>6571</t>
  </si>
  <si>
    <t>shpenzime te panjohura</t>
  </si>
  <si>
    <t>6572</t>
  </si>
  <si>
    <t>Borxhi i Keq</t>
  </si>
  <si>
    <t>667</t>
  </si>
  <si>
    <t>Shpenzime për interesa</t>
  </si>
  <si>
    <t>6671</t>
  </si>
  <si>
    <t>Interesa kredie malli klientet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</si>
  <si>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</si>
  <si>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</si>
  <si>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</si>
  <si>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</si>
  <si>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</si>
  <si>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</si>
  <si>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6811</t>
  </si>
  <si>
    <t>dalje jashte perdorimit asetet</t>
  </si>
  <si>
    <t>69</t>
  </si>
  <si>
    <t>Tatimi mbi fitimin</t>
  </si>
  <si>
    <t>7042</t>
  </si>
  <si>
    <t>shitje sherbimi philip morris</t>
  </si>
  <si>
    <t>7050</t>
  </si>
  <si>
    <t>Shitje mallra per shitje</t>
  </si>
  <si>
    <t>7051</t>
  </si>
  <si>
    <t>Shitje Pjese Kembimi</t>
  </si>
  <si>
    <t>7052</t>
  </si>
  <si>
    <t>Shitje Filma</t>
  </si>
  <si>
    <t>7054</t>
  </si>
  <si>
    <t>Shitje Karta Top Shop</t>
  </si>
  <si>
    <t>751</t>
  </si>
  <si>
    <t>Credit Notes</t>
  </si>
  <si>
    <t>767</t>
  </si>
  <si>
    <t>Të ardhura nga interesat</t>
  </si>
  <si>
    <t>769</t>
  </si>
  <si>
    <t>Fitim nga kembimet valutore</t>
  </si>
  <si>
    <t>76901</t>
  </si>
  <si>
    <t>Fitime nga azhornimi i Arkes/Bankess</t>
  </si>
  <si>
    <t xml:space="preserve">     te tjera financiare, provigjone</t>
  </si>
  <si>
    <t>Kosto e mallrave dhe sherbime te shitura</t>
  </si>
  <si>
    <t>Totali shpenzime per punonjesit</t>
  </si>
  <si>
    <t>Totali amortizime dhe zhvleresime</t>
  </si>
  <si>
    <t>Totali shpenzime te tjera</t>
  </si>
  <si>
    <t>Shpenzimet dhe te ardhurat</t>
  </si>
  <si>
    <t>Asetet</t>
  </si>
  <si>
    <t>Totali i mallrave per shitje</t>
  </si>
  <si>
    <t>Totali i aktiveve aftagjate</t>
  </si>
  <si>
    <t>Totali mjete monetare</t>
  </si>
  <si>
    <t>Totali kerkesa te arketueshme</t>
  </si>
  <si>
    <t>Detyrimet</t>
  </si>
  <si>
    <t>Totali detyrime per furnitoret</t>
  </si>
  <si>
    <t>Totali qira financiare</t>
  </si>
  <si>
    <t>totali kapitali</t>
  </si>
  <si>
    <t>Te ardhurat</t>
  </si>
  <si>
    <t>Totali te ardhura nga shitja</t>
  </si>
  <si>
    <t>Shpenzimet</t>
  </si>
  <si>
    <t>Totali  financiare</t>
  </si>
  <si>
    <t>rezultati</t>
  </si>
  <si>
    <t>Analiza e llogarive</t>
  </si>
  <si>
    <t>TR 1061S</t>
  </si>
  <si>
    <t xml:space="preserve">Scoda Fabia </t>
  </si>
  <si>
    <t>Pozicioni me 31 dhjetor 2013</t>
  </si>
  <si>
    <t>AA 478 HJ</t>
  </si>
  <si>
    <t>TR 9837 T</t>
  </si>
  <si>
    <t>Viti   2014</t>
  </si>
  <si>
    <t>01.01.2014</t>
  </si>
  <si>
    <t>31.12.2014</t>
  </si>
  <si>
    <t xml:space="preserve">           31 Mars 2015</t>
  </si>
  <si>
    <t>Pasqyra  e  Ndryshimeve  ne  Kapital  2014</t>
  </si>
  <si>
    <t>Pozicioni me 31 dhjetor 2014</t>
  </si>
  <si>
    <t>Pasqyra   e   Fluksit   Monetar  -  Metoda  Indirekte   2014</t>
  </si>
  <si>
    <t>Periudha: 01/01/2014-31/12/2014</t>
  </si>
  <si>
    <t>Aktivet Afatgjata Materiale  me vlere fillestare   2014</t>
  </si>
  <si>
    <t>Amortizimi A.A.Materiale   2014</t>
  </si>
  <si>
    <t>Vlera Kontabel Neto e A.A.Materiale  2014</t>
  </si>
  <si>
    <t>Inventari i automjeteve  ne pronesi te subjektit 31/12/2014</t>
  </si>
  <si>
    <t>Rezultati I Vitit 2014</t>
  </si>
  <si>
    <t>SMA 2009_2010_2011_2012_2013_2014</t>
  </si>
  <si>
    <t xml:space="preserve">Filtra  :  Magazina :  Sipas Zgjedhjes     </t>
  </si>
  <si>
    <t>Kartele</t>
  </si>
  <si>
    <t>Pershkrimi</t>
  </si>
  <si>
    <t>Kosto</t>
  </si>
  <si>
    <t>Vlefta</t>
  </si>
  <si>
    <t>100001141</t>
  </si>
  <si>
    <t>100001141-scratch removal-pajisje per eleminimin e gervishtjeve te makines</t>
  </si>
  <si>
    <t>100001144</t>
  </si>
  <si>
    <t>100001144-microfiber super mitt-doreze pastrimi</t>
  </si>
  <si>
    <t>100001145</t>
  </si>
  <si>
    <t>100001145-doctor power clothes-peceta mikrofiber per pastrim</t>
  </si>
  <si>
    <t>100001153</t>
  </si>
  <si>
    <t>100001153-handy seal-aparat amballazhimi</t>
  </si>
  <si>
    <t>100001154</t>
  </si>
  <si>
    <t>100001154-Titanium knife set 14 pcs</t>
  </si>
  <si>
    <t>100001261</t>
  </si>
  <si>
    <t>100001261-4 shelves children organizer-dollap portativ per femije,i vogel</t>
  </si>
  <si>
    <t>100001262</t>
  </si>
  <si>
    <t>100001262-beach circle racket-doreza ping pongu per femije</t>
  </si>
  <si>
    <t>100001272</t>
  </si>
  <si>
    <t>100001272-diving mask-maske per zhytje</t>
  </si>
  <si>
    <t>100001273</t>
  </si>
  <si>
    <t>100001273-wet straight pro-piaster per floket</t>
  </si>
  <si>
    <t>100002013</t>
  </si>
  <si>
    <t>100002013-ecogenie ball 2x+fast fold-top per larje</t>
  </si>
  <si>
    <t>100002195</t>
  </si>
  <si>
    <t>100002195-dormeo clematis 200x200+ 2cp 60x80 green-carcaf</t>
  </si>
  <si>
    <t>100002249</t>
  </si>
  <si>
    <t>100002249-5 in 1 grill- toster</t>
  </si>
  <si>
    <t>100002625</t>
  </si>
  <si>
    <t>100002625-iguana sliding table ebony-tavoline krevati</t>
  </si>
  <si>
    <t>100002626</t>
  </si>
  <si>
    <t>100002626-iguana sliding table white oak-tavoline krevati</t>
  </si>
  <si>
    <t>100002627</t>
  </si>
  <si>
    <t>100002627-iguana sliding table wild cherry-tavoline krevati</t>
  </si>
  <si>
    <t>100002628</t>
  </si>
  <si>
    <t>100002628-kenguru cabinet chest ebony-kutia e komose</t>
  </si>
  <si>
    <t>100002629</t>
  </si>
  <si>
    <t>100002629-kenguru cabinet chest w.o-pjese krevati</t>
  </si>
  <si>
    <t>100002630</t>
  </si>
  <si>
    <t>100002630-kenguru cabinet chest wild cherry-kutia e komose</t>
  </si>
  <si>
    <t>100002632</t>
  </si>
  <si>
    <t>100002632-kenguru cabinet white oak-komodina krevati</t>
  </si>
  <si>
    <t>100002633</t>
  </si>
  <si>
    <t>100002633-kenguru cabinet w.ch-komodine krevati</t>
  </si>
  <si>
    <t>100002634</t>
  </si>
  <si>
    <t>100002634-kenguru drawers ebony-sirtar komoje</t>
  </si>
  <si>
    <t>100002635</t>
  </si>
  <si>
    <t>100002635-kengurur drawers w.o-sirtar krevati</t>
  </si>
  <si>
    <t>100002636</t>
  </si>
  <si>
    <t>100002636-kenguru drawers wild cherry-sirtar komodine</t>
  </si>
  <si>
    <t>100002638</t>
  </si>
  <si>
    <t>100002638-Mamut bed frame 120x200 white oak</t>
  </si>
  <si>
    <t>100002639</t>
  </si>
  <si>
    <t>100002639-MAMUT BED FRAME 120X200 WILD CHERRY</t>
  </si>
  <si>
    <t>100002642</t>
  </si>
  <si>
    <t>100002642 - Mamut bed frame 140x200 wild cherry</t>
  </si>
  <si>
    <t>100002643</t>
  </si>
  <si>
    <t>100002643-mamut bed frame 160*200 ebony-krevat komplet</t>
  </si>
  <si>
    <t>100002644</t>
  </si>
  <si>
    <t>100002644-mamut bed frame 160x200 white oak-krevat komplet</t>
  </si>
  <si>
    <t>100002645</t>
  </si>
  <si>
    <t>100002645-mamut bed frame 160x200 wild cherry-krevat</t>
  </si>
  <si>
    <t>100002646</t>
  </si>
  <si>
    <t>100002646-mamut bed frame 180x200 ebony-krevat komplet</t>
  </si>
  <si>
    <t>100002647</t>
  </si>
  <si>
    <t>100002647-mamut bed frame 180x200 white oak-krevat komplet</t>
  </si>
  <si>
    <t>100002649</t>
  </si>
  <si>
    <t>100002649-mamut bed frame 90x200 ebony-krevat komplet</t>
  </si>
  <si>
    <t>100002650</t>
  </si>
  <si>
    <t>100002650-mamut bed frame 90*200 white oak-krevat komplet</t>
  </si>
  <si>
    <t>100002651</t>
  </si>
  <si>
    <t>100002651-mamut bed frame 90x200 wild cherry-krevat komplet</t>
  </si>
  <si>
    <t>100002652</t>
  </si>
  <si>
    <t>100002652-mamut bed sides 140,160,180,200 ebony-pjese krevati</t>
  </si>
  <si>
    <t>100002653</t>
  </si>
  <si>
    <t>100002653-mamut bed sides 140,160,180,200 white oak-derrasat e krevatit</t>
  </si>
  <si>
    <t>100002654</t>
  </si>
  <si>
    <t>100002654-mamut bed sides 140,160,180,200 wild cherry-pjese krevati</t>
  </si>
  <si>
    <t>100002655</t>
  </si>
  <si>
    <t>100002655-mamut bed sides 90,120 ebony-pjese krevati</t>
  </si>
  <si>
    <t>100002656</t>
  </si>
  <si>
    <t>100002656-mamut bed sides 90,120white oak-pjese krevati</t>
  </si>
  <si>
    <t>100002657</t>
  </si>
  <si>
    <t>100002657-mamut bed sides 90,120 wild cherry-derrasat e krevatit</t>
  </si>
  <si>
    <t>100002658</t>
  </si>
  <si>
    <t>100002658-Mamut head board 140x200 ebony</t>
  </si>
  <si>
    <t>100002659</t>
  </si>
  <si>
    <t>100002659-mamut head board 140x200 w.o</t>
  </si>
  <si>
    <t>100002661</t>
  </si>
  <si>
    <t>100002661-mamut head board 160x200 ebony</t>
  </si>
  <si>
    <t>100002662</t>
  </si>
  <si>
    <t>100002662-mamut head board 160x200 w.o-pjese krevati</t>
  </si>
  <si>
    <t>100002663</t>
  </si>
  <si>
    <t>100002663-mamut head board 160x200 wild cherry-pjese krevati</t>
  </si>
  <si>
    <t>100002664</t>
  </si>
  <si>
    <t>100002664-mamut head board 180x200 ebony-pjese krevati</t>
  </si>
  <si>
    <t>100002665</t>
  </si>
  <si>
    <t>100002665-mamut head board 180x200 w.o-pjese krevati</t>
  </si>
  <si>
    <t>100002667</t>
  </si>
  <si>
    <t>100002667-Mamut foot board 140x200 ebony</t>
  </si>
  <si>
    <t>100002668</t>
  </si>
  <si>
    <t>100002668-mamut foot board 140x200 w.o</t>
  </si>
  <si>
    <t>100002670</t>
  </si>
  <si>
    <t>100002670-mamut foot board 160x200 ebony-pjese krevati</t>
  </si>
  <si>
    <t>100002671</t>
  </si>
  <si>
    <t>100002671-mamut foot board 160x200 w.o-pjese krevati</t>
  </si>
  <si>
    <t>100002672</t>
  </si>
  <si>
    <t>100002672-mamut foot board 160x200 wild cherry-pjese krevati</t>
  </si>
  <si>
    <t>100002673</t>
  </si>
  <si>
    <t>100002673-mamut foot board 180x200 ebony-pjese krevati</t>
  </si>
  <si>
    <t>100002674</t>
  </si>
  <si>
    <t>100002674-mamut foot board 180x200 w.o-pjese krevati</t>
  </si>
  <si>
    <t>100002677</t>
  </si>
  <si>
    <t>100002677-Mamut head+foot board 120x200 white oak</t>
  </si>
  <si>
    <t>100002678</t>
  </si>
  <si>
    <t>100002678- Mamut head+foot board 120x200 wild cherry</t>
  </si>
  <si>
    <t>100002679</t>
  </si>
  <si>
    <t>100002679-mamut head+foot board 90x200 ebony-pjese krevati</t>
  </si>
  <si>
    <t>100002680</t>
  </si>
  <si>
    <t>100002680-mamut head+foot board 90x200 white oak-pjese krevati</t>
  </si>
  <si>
    <t>100002681</t>
  </si>
  <si>
    <t>100002681-mamut head+foot board 90x200 wild cherry-derrasat e krevatit</t>
  </si>
  <si>
    <t>100002682</t>
  </si>
  <si>
    <t>100002682-ray drawer ebony-sirtar krevati</t>
  </si>
  <si>
    <t>100002683</t>
  </si>
  <si>
    <t>100002683-ray drawer w.o-sirtar krevati</t>
  </si>
  <si>
    <t>100002684</t>
  </si>
  <si>
    <t>100002684-ray drawer wild cherry-sirtar krevati</t>
  </si>
  <si>
    <t>100002685</t>
  </si>
  <si>
    <t>100002685-turtle nightstand ebony-komodine</t>
  </si>
  <si>
    <t>100002686</t>
  </si>
  <si>
    <t>100002686-turtle nightsand white oak-komodine krevati</t>
  </si>
  <si>
    <t>100002687</t>
  </si>
  <si>
    <t>100002687-turtle nightstand wild cherry-komodine krevati</t>
  </si>
  <si>
    <t>100002712</t>
  </si>
  <si>
    <t>100002712-smile &amp; fitness acc set</t>
  </si>
  <si>
    <t>100003074</t>
  </si>
  <si>
    <t>100003074-salad chef 9 pcs-pajisje kuzhine mekanike</t>
  </si>
  <si>
    <t>100003385</t>
  </si>
  <si>
    <t>100003385-dormeo clip flex 70x190,200,210</t>
  </si>
  <si>
    <t>100003386</t>
  </si>
  <si>
    <t>100003386-dormeo clip flex 80x190,200,210-listela</t>
  </si>
  <si>
    <t>100003387</t>
  </si>
  <si>
    <t>100003387-dormeo clip flex 90x190,200,210-listela</t>
  </si>
  <si>
    <t>100003388</t>
  </si>
  <si>
    <t>100003388-dormeo clip flex 100x190,200,210-listela per krevat</t>
  </si>
  <si>
    <t>100003782</t>
  </si>
  <si>
    <t>100003782-dormeo soya towel 50x100 pink-peshqir</t>
  </si>
  <si>
    <t>100003783</t>
  </si>
  <si>
    <t>100003783-dormeo soya towel 50x100 beige-peshqir</t>
  </si>
  <si>
    <t>100003784</t>
  </si>
  <si>
    <t>100003784-dormeo soya towel 50x100 grey-peshqir</t>
  </si>
  <si>
    <t>100003794</t>
  </si>
  <si>
    <t>100003794-fleece blanket orange-mbulese e lehte</t>
  </si>
  <si>
    <t>100003795</t>
  </si>
  <si>
    <t>100003795-fleece blanket beige-mbulese e lehte</t>
  </si>
  <si>
    <t>100003847</t>
  </si>
  <si>
    <t>100003847-travel mug set-set aksesoresh</t>
  </si>
  <si>
    <t>100004428</t>
  </si>
  <si>
    <t>100004428-dormeo memory 2+12 plus 90x200-dyshek</t>
  </si>
  <si>
    <t>100004446</t>
  </si>
  <si>
    <t>100004446-dormeo memory plus 180x200-dyshek</t>
  </si>
  <si>
    <t>100004722</t>
  </si>
  <si>
    <t>100004722-derma seta-aparat depilimi</t>
  </si>
  <si>
    <t>100004766</t>
  </si>
  <si>
    <t>100004766-dormeo renew box 90x200-mbulese dysheku</t>
  </si>
  <si>
    <t>100004834</t>
  </si>
  <si>
    <t>100004834-dor. comf. 160x190+2 cp memosan classic</t>
  </si>
  <si>
    <t>100006529</t>
  </si>
  <si>
    <t>100006529-dormeo renew box 6 cm 90x190</t>
  </si>
  <si>
    <t>100006535</t>
  </si>
  <si>
    <t>100006535-dormeo renew box 6 cm 160x190</t>
  </si>
  <si>
    <t>100007372</t>
  </si>
  <si>
    <t>100007372-kenkai protagonist body sculpting serum-</t>
  </si>
  <si>
    <t>100007373</t>
  </si>
  <si>
    <t>100007373-kenkai absolut breast firming serum-serum per tonifikimin e gjoksit</t>
  </si>
  <si>
    <t>100007641</t>
  </si>
  <si>
    <t>100007641-Dormeo memory 2+12 Plus 100x200</t>
  </si>
  <si>
    <t>100007648</t>
  </si>
  <si>
    <t>100007648-dormeo memory 2+12 plus 160x190-dyshek</t>
  </si>
  <si>
    <t>100008061</t>
  </si>
  <si>
    <t>100008061-knockout abs-pajisje fitnesi</t>
  </si>
  <si>
    <t>100008111</t>
  </si>
  <si>
    <t>100008111-organic hand set towel brown-peshqir</t>
  </si>
  <si>
    <t>100008115</t>
  </si>
  <si>
    <t>100008115-Organic Bath Towel-Brown</t>
  </si>
  <si>
    <t>100008120</t>
  </si>
  <si>
    <t>100008120-organic bath mat green-peshqir jeshil</t>
  </si>
  <si>
    <t>100008121</t>
  </si>
  <si>
    <t>100008121-organic bath mat-blue-peshqir</t>
  </si>
  <si>
    <t>100008142</t>
  </si>
  <si>
    <t>100008142-velform perfect  legs-krem trajtues per lekuren</t>
  </si>
  <si>
    <t>100008560</t>
  </si>
  <si>
    <t>100008560- Dormeo blanket sanja red 200x200</t>
  </si>
  <si>
    <t>100008601</t>
  </si>
  <si>
    <t>100008601-liquid motion-pajsje per mbajtjen e sapunit te lengshem</t>
  </si>
  <si>
    <t>100008741</t>
  </si>
  <si>
    <t>100008741-velform perfect legs 2 pc-velform per kembet 2 cope</t>
  </si>
  <si>
    <t>100009392</t>
  </si>
  <si>
    <t>100009392-duetto double pan-tigan</t>
  </si>
  <si>
    <t>100009618</t>
  </si>
  <si>
    <t>100009618- Dormeo pillow flip/olive 30x50</t>
  </si>
  <si>
    <t>100009619</t>
  </si>
  <si>
    <t>100009619- Dormeo blanket flip/olive 120x160</t>
  </si>
  <si>
    <t>100009620</t>
  </si>
  <si>
    <t>100009620- Dormeo pillow flip/red 30x50</t>
  </si>
  <si>
    <t>100009621</t>
  </si>
  <si>
    <t>100009621- Dormeo blanket flip/red 120x160</t>
  </si>
  <si>
    <t>100009622</t>
  </si>
  <si>
    <t>100009622- Dormeo pillow flip/iron 30x50</t>
  </si>
  <si>
    <t>100009623</t>
  </si>
  <si>
    <t>100009623- Dormeo blanket flip/iron 120x160</t>
  </si>
  <si>
    <t>100009624</t>
  </si>
  <si>
    <t>100009624- Dormeo pillow flip/blue 30x50</t>
  </si>
  <si>
    <t>100009625</t>
  </si>
  <si>
    <t>100009625- Dormeo blanket flip/blue 120x160</t>
  </si>
  <si>
    <t>100009746</t>
  </si>
  <si>
    <t>100009746-Irenew black-shirit dore</t>
  </si>
  <si>
    <t>100009747</t>
  </si>
  <si>
    <t>100009747-irenew white-shirit</t>
  </si>
  <si>
    <t>100010130</t>
  </si>
  <si>
    <t>100010130-Delimano dry cooker-tigan</t>
  </si>
  <si>
    <t>100010448</t>
  </si>
  <si>
    <t>100010448- Ceracoat tv offer</t>
  </si>
  <si>
    <t>100010456</t>
  </si>
  <si>
    <t>100010456-pillow pets bumble bee-jastek per femije</t>
  </si>
  <si>
    <t>100010457</t>
  </si>
  <si>
    <t>100010457-pillow pets snuggly puppy-jastek per femije</t>
  </si>
  <si>
    <t>100010459</t>
  </si>
  <si>
    <t>100010459-slimming belt-korse dobesimi</t>
  </si>
  <si>
    <t>100010500</t>
  </si>
  <si>
    <t>100010500-Happy chop 1 pcs</t>
  </si>
  <si>
    <t>100010666</t>
  </si>
  <si>
    <t>100010666-Dormeo Ela touch lamp-llampe</t>
  </si>
  <si>
    <t>100010793</t>
  </si>
  <si>
    <t>100010793-slim n lift aire M-Korse</t>
  </si>
  <si>
    <t>100010795</t>
  </si>
  <si>
    <t>100010795-slim n lift aire XL-korse XL</t>
  </si>
  <si>
    <t>100010796</t>
  </si>
  <si>
    <t>100010796-slim aire XXL-korse</t>
  </si>
  <si>
    <t>100010797</t>
  </si>
  <si>
    <t>100010797-slim n lift aire XXXL-korse</t>
  </si>
  <si>
    <t>100010916</t>
  </si>
  <si>
    <t>100010916-Dormeo Tara pillow 50x70</t>
  </si>
  <si>
    <t>100011095</t>
  </si>
  <si>
    <t>100011095-Mantiss scratch remover</t>
  </si>
  <si>
    <t>100011176</t>
  </si>
  <si>
    <t>100011176-walkmaxx 38-atlete</t>
  </si>
  <si>
    <t>100011177</t>
  </si>
  <si>
    <t>100011177-walkmaxx 39- atlete</t>
  </si>
  <si>
    <t>100011178</t>
  </si>
  <si>
    <t>100011178-walkmaxx 40-atlete</t>
  </si>
  <si>
    <t>100011179</t>
  </si>
  <si>
    <t>100011179-walkmaxx 41-atlete</t>
  </si>
  <si>
    <t>100011180</t>
  </si>
  <si>
    <t>100011180-walkmaxx 42- atlete</t>
  </si>
  <si>
    <t>100011181</t>
  </si>
  <si>
    <t>100011181-walkmaxx 43- atlete</t>
  </si>
  <si>
    <t>100011182</t>
  </si>
  <si>
    <t>100011182-walkmaxx 44- atlete</t>
  </si>
  <si>
    <t>100011346</t>
  </si>
  <si>
    <t>100011346-dormeo luka blanket 130x200 green-mbulese krevati</t>
  </si>
  <si>
    <t>100011349</t>
  </si>
  <si>
    <t>100011349-dormeo luka blanket 130x200 stone-mbulese krevati</t>
  </si>
  <si>
    <t>100011352</t>
  </si>
  <si>
    <t>100011352-dormeo quilt lana 130x200-mbulese</t>
  </si>
  <si>
    <t>100011480</t>
  </si>
  <si>
    <t>100011480-kosmodisk+gel kosmodisk</t>
  </si>
  <si>
    <t>100011829</t>
  </si>
  <si>
    <t>100011829-be light -kapsula per dobesim</t>
  </si>
  <si>
    <t>100012221</t>
  </si>
  <si>
    <t>100012221-walkmaxx size 37- atlete</t>
  </si>
  <si>
    <t>100012488</t>
  </si>
  <si>
    <t>100012488-luminous page-shenjues libri</t>
  </si>
  <si>
    <t>100012489</t>
  </si>
  <si>
    <t>100012489-electrical foldable clothes dryer-pajisje per tharjen e rrobave</t>
  </si>
  <si>
    <t>100012501</t>
  </si>
  <si>
    <t>100012501 - Mamut bed sides 140,160,180,200 white</t>
  </si>
  <si>
    <t>100012502</t>
  </si>
  <si>
    <t>100012502- Mamut head board 160x200</t>
  </si>
  <si>
    <t>100012503</t>
  </si>
  <si>
    <t>100012503 - Mamut foot board 160x200 white</t>
  </si>
  <si>
    <t>100012504</t>
  </si>
  <si>
    <t>100012504- mamut head board 180x200 white</t>
  </si>
  <si>
    <t>100012505</t>
  </si>
  <si>
    <t>100012505- Mamut foot board 180x200 white</t>
  </si>
  <si>
    <t>100012512</t>
  </si>
  <si>
    <t>100012512-dormeo wave towel 50x100 yellow-peshqir</t>
  </si>
  <si>
    <t>100012513</t>
  </si>
  <si>
    <t>100012513-dormeo wave towel 50x100 magenta-peshqir</t>
  </si>
  <si>
    <t>100012514</t>
  </si>
  <si>
    <t>100012514-dormeo wave towel 50x100 green-peshqir</t>
  </si>
  <si>
    <t>100012515</t>
  </si>
  <si>
    <t>100012515-dormeo wave towel 50x100 blue-peshqir</t>
  </si>
  <si>
    <t>100012516</t>
  </si>
  <si>
    <t>100012516-dormeo wave towel 50x100 violet-peshqir</t>
  </si>
  <si>
    <t>100012517</t>
  </si>
  <si>
    <t>100012517-dormeo wave towel 50x100 white-peshqir</t>
  </si>
  <si>
    <t>100012518</t>
  </si>
  <si>
    <t>100012518- dormeo wave towel 70x140 white-peshqir</t>
  </si>
  <si>
    <t>100012519</t>
  </si>
  <si>
    <t>100012519-dormeo wave towel 70x140 violet-peshqir</t>
  </si>
  <si>
    <t>100012520</t>
  </si>
  <si>
    <t>100012520-dormeo wave towel 70x140 blue-peshqir</t>
  </si>
  <si>
    <t>100012521</t>
  </si>
  <si>
    <t>100012521-dormeo wave towel 70x140 green-peshqir</t>
  </si>
  <si>
    <t>100012522</t>
  </si>
  <si>
    <t>100012522-dormeo wave towel 70x140 magenta-peshqir</t>
  </si>
  <si>
    <t>100012523</t>
  </si>
  <si>
    <t>100012523-dormeo wave towel 70x140 yellow-peshqir</t>
  </si>
  <si>
    <t>100012540</t>
  </si>
  <si>
    <t>100012540- MAMUT BED FRAME 180X200 WHITE</t>
  </si>
  <si>
    <t>100012541</t>
  </si>
  <si>
    <t>100012541- Mamut bed frame 160x200 white</t>
  </si>
  <si>
    <t>100012561</t>
  </si>
  <si>
    <t>100012561- Delimano forma skillet 24 cm</t>
  </si>
  <si>
    <t>100012563</t>
  </si>
  <si>
    <t>100012563- Delimano ceramika forma glass lid 24</t>
  </si>
  <si>
    <t>100012625</t>
  </si>
  <si>
    <t>100012625-sushezi-pajisje guzhine per sushi</t>
  </si>
  <si>
    <t>100012791</t>
  </si>
  <si>
    <t>100012791-dormeo luka blanket brown 130x200 brown-mbulese krevati</t>
  </si>
  <si>
    <t>100012925</t>
  </si>
  <si>
    <t>100012925-ahh bra S-recipeta mikrofiber</t>
  </si>
  <si>
    <t>100012926</t>
  </si>
  <si>
    <t>100012926-Ahh bra M-rexhipeta</t>
  </si>
  <si>
    <t>100012927</t>
  </si>
  <si>
    <t>100012927-Ahh Bra L-rexhipeta</t>
  </si>
  <si>
    <t>100012928</t>
  </si>
  <si>
    <t>100012928-Ahh bra XL-rexhipeta</t>
  </si>
  <si>
    <t>100013425</t>
  </si>
  <si>
    <t>100013425-dormeo wall stickers lana 60x80</t>
  </si>
  <si>
    <t>100013426</t>
  </si>
  <si>
    <t>100013426-dormeo wall stickers Lan 60x80</t>
  </si>
  <si>
    <t>100013463</t>
  </si>
  <si>
    <t>100013463 - Hangwells</t>
  </si>
  <si>
    <t>100014443</t>
  </si>
  <si>
    <t>100014443-4in1 ladder &amp; trolley</t>
  </si>
  <si>
    <t>100014447</t>
  </si>
  <si>
    <t>100014447-Micro touch max with grooming kit</t>
  </si>
  <si>
    <t>100014479</t>
  </si>
  <si>
    <t>100014479-delimano natura utensiles 5 pcs</t>
  </si>
  <si>
    <t>100014485</t>
  </si>
  <si>
    <t>100014485- Mini chocolate fountain</t>
  </si>
  <si>
    <t>100014493</t>
  </si>
  <si>
    <t>100014493 - Star master projector</t>
  </si>
  <si>
    <t>100014519</t>
  </si>
  <si>
    <t>100014519-Dormeo carbon duvet 200x200</t>
  </si>
  <si>
    <t>100014521</t>
  </si>
  <si>
    <t>100014521-Dormeo carbon duvet 140x200</t>
  </si>
  <si>
    <t>100014523</t>
  </si>
  <si>
    <t>100014523-dormeo siena pillow 50x70- jastek</t>
  </si>
  <si>
    <t>100014527</t>
  </si>
  <si>
    <t>100014527-Dormeo Siena double duvet 140x200</t>
  </si>
  <si>
    <t>100014529</t>
  </si>
  <si>
    <t>100014529-dormeo siena duvet 200x200-mbulese</t>
  </si>
  <si>
    <t>100014531</t>
  </si>
  <si>
    <t>100014531-dormeo siena duvet 140x200-mbulese</t>
  </si>
  <si>
    <t>100014535</t>
  </si>
  <si>
    <t>100014535-Dormeo Mia pillow 50x70</t>
  </si>
  <si>
    <t>100014537</t>
  </si>
  <si>
    <t>100014537-Dormeo Mia duvet 200x200</t>
  </si>
  <si>
    <t>100014539</t>
  </si>
  <si>
    <t>100014539-Dormeo Mia Double duvet 140x200</t>
  </si>
  <si>
    <t>100014541</t>
  </si>
  <si>
    <t>100014541-Dormeo Mia duvet 140x200</t>
  </si>
  <si>
    <t>100014543</t>
  </si>
  <si>
    <t>100014543-Ivyss domestica day</t>
  </si>
  <si>
    <t>100014545</t>
  </si>
  <si>
    <t>100014545-Ivyss domestica lip+eye</t>
  </si>
  <si>
    <t>100014547</t>
  </si>
  <si>
    <t>100014547-Ivyss domestica night</t>
  </si>
  <si>
    <t>100014551</t>
  </si>
  <si>
    <t>100014551-Dormeo bamboo pillow 50x70</t>
  </si>
  <si>
    <t>100014555</t>
  </si>
  <si>
    <t>100014555-Dormeo bamboo duvet 200x200</t>
  </si>
  <si>
    <t>100014557</t>
  </si>
  <si>
    <t>100014557-Dormeo bamboo duvet 140x200</t>
  </si>
  <si>
    <t>100014559</t>
  </si>
  <si>
    <t>100014559 - dormeo down duvet 200x200</t>
  </si>
  <si>
    <t>100014561</t>
  </si>
  <si>
    <t>100014561- Dormeo down pillow</t>
  </si>
  <si>
    <t>100014565</t>
  </si>
  <si>
    <t>100014565- Dormeo down duvet 140x200</t>
  </si>
  <si>
    <t>100014571</t>
  </si>
  <si>
    <t>100014571-Dormeo silver duvet 200x200</t>
  </si>
  <si>
    <t>100014573</t>
  </si>
  <si>
    <t>100014573-dormeo silver duvet 140x200</t>
  </si>
  <si>
    <t>100014575</t>
  </si>
  <si>
    <t>100014575-dormeo carbon pillow</t>
  </si>
  <si>
    <t>100014695</t>
  </si>
  <si>
    <t>100014695-Lady care mail order-aparat per femra</t>
  </si>
  <si>
    <t>100014723</t>
  </si>
  <si>
    <t>100014723-Food Steamer</t>
  </si>
  <si>
    <t>100014727</t>
  </si>
  <si>
    <t>100014727-sole cleaner-pastrues</t>
  </si>
  <si>
    <t>100014731</t>
  </si>
  <si>
    <t>100014731-Electrical paint roller</t>
  </si>
  <si>
    <t>100014735</t>
  </si>
  <si>
    <t>100014735-cordless 360 tri-angle sweeper</t>
  </si>
  <si>
    <t>100014737</t>
  </si>
  <si>
    <t>100014737-2in1 handy mixer</t>
  </si>
  <si>
    <t>100014739</t>
  </si>
  <si>
    <t>100014739-smart dog leash</t>
  </si>
  <si>
    <t>100014743</t>
  </si>
  <si>
    <t>100014743-pet brushes</t>
  </si>
  <si>
    <t>100014795</t>
  </si>
  <si>
    <t>Dormeo imemory silver 100x190</t>
  </si>
  <si>
    <t>100014851</t>
  </si>
  <si>
    <t>100014851-Zipper neoprene slimming shorts XL</t>
  </si>
  <si>
    <t>100014853</t>
  </si>
  <si>
    <t>100014853-zipper neoprine slimming shorts L</t>
  </si>
  <si>
    <t>100015261</t>
  </si>
  <si>
    <t>100015261-4in1 kitchen appliance</t>
  </si>
  <si>
    <t>100015263</t>
  </si>
  <si>
    <t>100015263-Dormeo aloe vera 80x190</t>
  </si>
  <si>
    <t>100015265</t>
  </si>
  <si>
    <t>100015265-Dormeo Aloe vera 80x200</t>
  </si>
  <si>
    <t>100015267</t>
  </si>
  <si>
    <t>100015267-Dormeo aloe vera 90x190</t>
  </si>
  <si>
    <t>100015269</t>
  </si>
  <si>
    <t>100015269-Dormeo Aloe vera 90x200</t>
  </si>
  <si>
    <t>100015271</t>
  </si>
  <si>
    <t>100015271-Dormeo Aloe vera 100x190</t>
  </si>
  <si>
    <t>100015273</t>
  </si>
  <si>
    <t>100015273-Dormeo aloe vera 100x200</t>
  </si>
  <si>
    <t>100015275</t>
  </si>
  <si>
    <t>100015275-Dormeo aloe vera 110x190</t>
  </si>
  <si>
    <t>100015277</t>
  </si>
  <si>
    <t>100015277-Dormeo aloe vera 110x200</t>
  </si>
  <si>
    <t>100015279</t>
  </si>
  <si>
    <t>100015279-Dormeo Aloe vera 120x190</t>
  </si>
  <si>
    <t>100015281</t>
  </si>
  <si>
    <t>100015281-Dormeo Aloe vera 120x200</t>
  </si>
  <si>
    <t>100015283</t>
  </si>
  <si>
    <t>100015283-Dormeo aloe vera 130x190</t>
  </si>
  <si>
    <t>100015285</t>
  </si>
  <si>
    <t>100015285- Dormeo aloe vera 130x200</t>
  </si>
  <si>
    <t>100015287</t>
  </si>
  <si>
    <t>100015287-Dormeo aloe vera 140x190</t>
  </si>
  <si>
    <t>100015289</t>
  </si>
  <si>
    <t>100015289-Dormeo Aloe Vera 140x200</t>
  </si>
  <si>
    <t>100015291</t>
  </si>
  <si>
    <t>100015291-Dormeo aloe vera 150x190</t>
  </si>
  <si>
    <t>100015293</t>
  </si>
  <si>
    <t>100015293-Dormeo aloe vera 150x200</t>
  </si>
  <si>
    <t>100015295</t>
  </si>
  <si>
    <t>100015295-Dormeo Aloe  Vera 160x190</t>
  </si>
  <si>
    <t>100015297</t>
  </si>
  <si>
    <t>100015297-Dormeo Aloe vera 160x200</t>
  </si>
  <si>
    <t>100015299</t>
  </si>
  <si>
    <t>100015299-Dormeo Aloe vera 170x190</t>
  </si>
  <si>
    <t>100015301</t>
  </si>
  <si>
    <t>100015301-Dormeo Aloe vera 170x200</t>
  </si>
  <si>
    <t>100015303</t>
  </si>
  <si>
    <t>100015303-Dormeo Aloe Vera 180x190</t>
  </si>
  <si>
    <t>100015305</t>
  </si>
  <si>
    <t>100015305-Dormeo Aloe Vera 180x200</t>
  </si>
  <si>
    <t>100015307</t>
  </si>
  <si>
    <t>100015307-Dormeo aloe vera 200x200</t>
  </si>
  <si>
    <t>100015379</t>
  </si>
  <si>
    <t>100015379-Gravity bike stand</t>
  </si>
  <si>
    <t>100015419</t>
  </si>
  <si>
    <t>100015419-Slim n lift mens slimming shirt black XL</t>
  </si>
  <si>
    <t>100015423</t>
  </si>
  <si>
    <t>100015423-SLIM N LIFT MENS SLIMMING SHIRT BLACK XXL</t>
  </si>
  <si>
    <t>100015431</t>
  </si>
  <si>
    <t>100015431-slim n lift mens slimming shirt white L</t>
  </si>
  <si>
    <t>100015435</t>
  </si>
  <si>
    <t>100015435-slim n lift mens slimming shirt white XXL</t>
  </si>
  <si>
    <t>100015437</t>
  </si>
  <si>
    <t>100015437-SLIM N LIFT MENS SLIMMING SHIRT WHITE XXXL</t>
  </si>
  <si>
    <t>100015677</t>
  </si>
  <si>
    <t>100015677-Essentials work out set</t>
  </si>
  <si>
    <t>100015685</t>
  </si>
  <si>
    <t>100015685-Essentials pilates set</t>
  </si>
  <si>
    <t>100015695</t>
  </si>
  <si>
    <t>100015695-car seat cover</t>
  </si>
  <si>
    <t>100015699</t>
  </si>
  <si>
    <t>100015699- wall mirror</t>
  </si>
  <si>
    <t>100015711</t>
  </si>
  <si>
    <t>100015711-coffe machine 3 in 1 -makine kafeje</t>
  </si>
  <si>
    <t>100015715</t>
  </si>
  <si>
    <t>100015715-25 pcs screw driver tool</t>
  </si>
  <si>
    <t>100015787</t>
  </si>
  <si>
    <t>100015787-Genie bra XS/S</t>
  </si>
  <si>
    <t>100016190</t>
  </si>
  <si>
    <t>100016190-delimano ceramika prima frypan 20 cm-tigan</t>
  </si>
  <si>
    <t>100016191</t>
  </si>
  <si>
    <t>100016191-delimano ceramika frypan 24cm-tigan</t>
  </si>
  <si>
    <t>100016192</t>
  </si>
  <si>
    <t>100016192-delimano ceramika prima frypan 28cm-tigan</t>
  </si>
  <si>
    <t>100016193</t>
  </si>
  <si>
    <t>100016193-delimano prima wok 28 cm-tenxhere</t>
  </si>
  <si>
    <t>100016194</t>
  </si>
  <si>
    <t>100016194-delimano ceranica prima saucepan 16 cm-tigan qeramike</t>
  </si>
  <si>
    <t>100016195</t>
  </si>
  <si>
    <t>100016195-delimano ceramika prima casserole 20 cm</t>
  </si>
  <si>
    <t>100016196</t>
  </si>
  <si>
    <t>100016196-delimano ceramika prima skillet 24 cm-tenxhere</t>
  </si>
  <si>
    <t>100016197</t>
  </si>
  <si>
    <t>100016197-delimano ceramica prima glass lid 20 cm</t>
  </si>
  <si>
    <t>100016198</t>
  </si>
  <si>
    <t>100016198-delimano ceramica prima glass lid 24</t>
  </si>
  <si>
    <t>100016199</t>
  </si>
  <si>
    <t>100016199-delimano ceramica prima glass lid 28</t>
  </si>
  <si>
    <t>100016498</t>
  </si>
  <si>
    <t>100016498-dormeo sheep-dele sfungjeri per femije</t>
  </si>
  <si>
    <t>100016643</t>
  </si>
  <si>
    <t>100016643-antirhemautic wool pillow</t>
  </si>
  <si>
    <t>100017089</t>
  </si>
  <si>
    <t>100017089-dormeo bed tray white/blue-tabaka</t>
  </si>
  <si>
    <t>100017093</t>
  </si>
  <si>
    <t>100017093-dormeo bedding set texture 200x200 grey-set carcafe</t>
  </si>
  <si>
    <t>100017096</t>
  </si>
  <si>
    <t>100017096-dormeo bedding set texture140x200 violet/olive-set carcafe</t>
  </si>
  <si>
    <t>100017107</t>
  </si>
  <si>
    <t>100017107-dormeo bedding set nice 200x200 orange-set carcafe</t>
  </si>
  <si>
    <t>100018606</t>
  </si>
  <si>
    <t>100018606-h2o green retail-pajisje pastrimi</t>
  </si>
  <si>
    <t>100018611</t>
  </si>
  <si>
    <t>100018611-walkmaxx 36- atlete</t>
  </si>
  <si>
    <t>100020076</t>
  </si>
  <si>
    <t>100020076-DORMEO iMEMORY SILVER 180X200</t>
  </si>
  <si>
    <t>100020077</t>
  </si>
  <si>
    <t>100020077-Dormeo Imemory silver 160x200</t>
  </si>
  <si>
    <t>100020078</t>
  </si>
  <si>
    <t>100020078- Dormeo imemory silver 140x200</t>
  </si>
  <si>
    <t>100020079</t>
  </si>
  <si>
    <t>100020079- Dormeo imemory silver 120x200</t>
  </si>
  <si>
    <t>100020080</t>
  </si>
  <si>
    <t>100020080-Dormeo Imemory silver 90x200</t>
  </si>
  <si>
    <t>100020082</t>
  </si>
  <si>
    <t>100020082-Dormeo IMemory silver 90x190</t>
  </si>
  <si>
    <t>100020225</t>
  </si>
  <si>
    <t>100020225-silky skin anticellulite roller</t>
  </si>
  <si>
    <t>100020267</t>
  </si>
  <si>
    <t>100020267-celluless md-aparat masazhimi me bateri</t>
  </si>
  <si>
    <t>100020297</t>
  </si>
  <si>
    <t>100020297-pizzarette-tave pjekje</t>
  </si>
  <si>
    <t>100021016</t>
  </si>
  <si>
    <t>100021016-delimano ceramika prima pancake pan-tigan</t>
  </si>
  <si>
    <t>100021547</t>
  </si>
  <si>
    <t>100021547-bullet exsp+spider pan</t>
  </si>
  <si>
    <t>100022471</t>
  </si>
  <si>
    <t>100022471-dormeo bed tray brown-tabaka</t>
  </si>
  <si>
    <t>100022472</t>
  </si>
  <si>
    <t>100022472-dormeo bed tray white-tabaka</t>
  </si>
  <si>
    <t>100022724</t>
  </si>
  <si>
    <t>100022724-towel turban-peshqir i vogel</t>
  </si>
  <si>
    <t>100022725</t>
  </si>
  <si>
    <t>100022725-handbag organizer-varese cantash</t>
  </si>
  <si>
    <t>100022738</t>
  </si>
  <si>
    <t>100022738- hippo wardrobe white oak</t>
  </si>
  <si>
    <t>100022739</t>
  </si>
  <si>
    <t>100022739-hippo wardrobe whild cherry</t>
  </si>
  <si>
    <t>100022747</t>
  </si>
  <si>
    <t>100022747- Kenguru plus kabinet chest w.o</t>
  </si>
  <si>
    <t>100022751</t>
  </si>
  <si>
    <t>100022751-Kenguru plus sides w.o</t>
  </si>
  <si>
    <t>100022755</t>
  </si>
  <si>
    <t>100022755-Kenguru plus drawers w.o</t>
  </si>
  <si>
    <t>100022759</t>
  </si>
  <si>
    <t>100022759-Cabit girafee white oak</t>
  </si>
  <si>
    <t>100022763</t>
  </si>
  <si>
    <t>100022763-Kenguru plus cabinet white oak</t>
  </si>
  <si>
    <t>100022764</t>
  </si>
  <si>
    <t>100022764- Kenguru plus cabinet wild cherry</t>
  </si>
  <si>
    <t>100024730</t>
  </si>
  <si>
    <t>100024730-go go nails-set manikyr dhe pedikyr</t>
  </si>
  <si>
    <t>100029414</t>
  </si>
  <si>
    <t>100029414-walkmaxx white/blue 45</t>
  </si>
  <si>
    <t>100029415</t>
  </si>
  <si>
    <t>100029415-walkmaxx white/blue 44</t>
  </si>
  <si>
    <t>100029416</t>
  </si>
  <si>
    <t>100029416-walkmaxx white/blue 43-atlete</t>
  </si>
  <si>
    <t>100029417</t>
  </si>
  <si>
    <t>100029417-walkmaxx white/blue 42-atlete</t>
  </si>
  <si>
    <t>100029418</t>
  </si>
  <si>
    <t>100029418-walkmaxx white blue 41-atlete</t>
  </si>
  <si>
    <t>100029419</t>
  </si>
  <si>
    <t>100029419-walkmaxx white/blue size 40-atlete</t>
  </si>
  <si>
    <t>100029421</t>
  </si>
  <si>
    <t>100029421-walkmaxx white/red 40-atlete</t>
  </si>
  <si>
    <t>100029422</t>
  </si>
  <si>
    <t>100029422-walkmaxx white/red 39-atlete</t>
  </si>
  <si>
    <t>100029423</t>
  </si>
  <si>
    <t>100029423-walkmaxx white/red 38</t>
  </si>
  <si>
    <t>100029424</t>
  </si>
  <si>
    <t>100029424-walkmaxx white/red 37-atlete</t>
  </si>
  <si>
    <t>100029425</t>
  </si>
  <si>
    <t>100029425-walkmaxx white red 36-atlete</t>
  </si>
  <si>
    <t>100030324</t>
  </si>
  <si>
    <t>100030324-delimano ceramica prima trio pan set-tigan</t>
  </si>
  <si>
    <t>100030325</t>
  </si>
  <si>
    <t>100030325-delimano ceramica prima starter-tigan</t>
  </si>
  <si>
    <t>100030326</t>
  </si>
  <si>
    <t>100030326-delimano ceramica prima starter+ -tigan</t>
  </si>
  <si>
    <t>100030330</t>
  </si>
  <si>
    <t>100030330-flavorwave oven exsp retail-pajisje kuzhine</t>
  </si>
  <si>
    <t>100030569</t>
  </si>
  <si>
    <t>100030569-bullet exps trio mixer bowl-pjese kembimi per shtrydhesen</t>
  </si>
  <si>
    <t>100030570</t>
  </si>
  <si>
    <t>100030570-bullet exps trio juicer filter-filter per shtrydhesen</t>
  </si>
  <si>
    <t>100032571</t>
  </si>
  <si>
    <t>100032571-delimano natura utensils 6 psc</t>
  </si>
  <si>
    <t>100040050</t>
  </si>
  <si>
    <t>100040050-coffee slender</t>
  </si>
  <si>
    <t>100041925</t>
  </si>
  <si>
    <t>100041925- Dormeo soya bathrobe pink 38-40</t>
  </si>
  <si>
    <t>100041926</t>
  </si>
  <si>
    <t>100041926- Dormeo soya bathrobe pink 42-44</t>
  </si>
  <si>
    <t>100041927</t>
  </si>
  <si>
    <t>100041927- Dormeo soya bathrobe beige 38-40</t>
  </si>
  <si>
    <t>100041928</t>
  </si>
  <si>
    <t>100041928- Dormeo soya bathrobe beige 42-44</t>
  </si>
  <si>
    <t>100041929</t>
  </si>
  <si>
    <t>100041929- Dormeo soft bathrobe beige 46-48</t>
  </si>
  <si>
    <t>100041930</t>
  </si>
  <si>
    <t>100041930- Dormeo soya bathrobe 50-52</t>
  </si>
  <si>
    <t>100041931</t>
  </si>
  <si>
    <t>100041931- Dormeo soya bathrobe beige 54-56</t>
  </si>
  <si>
    <t>100041932</t>
  </si>
  <si>
    <t>100041932- Dormeo soya bathrobe 38-40</t>
  </si>
  <si>
    <t>100041933</t>
  </si>
  <si>
    <t>100041933- Dormeo soya bathrobe grey 42-44</t>
  </si>
  <si>
    <t>100041934</t>
  </si>
  <si>
    <t>100041934- Dormeo soya bathrobe grey 46-48</t>
  </si>
  <si>
    <t>100041935</t>
  </si>
  <si>
    <t>100041935- Dormeo soya bathrobe grey 50-52</t>
  </si>
  <si>
    <t>100041936</t>
  </si>
  <si>
    <t>100041936- Dormeo soya bathrobe grey 54-56</t>
  </si>
  <si>
    <t>100041937</t>
  </si>
  <si>
    <t>100041937- Dormeo soya bathrobe navy blue 46-48</t>
  </si>
  <si>
    <t>100041938</t>
  </si>
  <si>
    <t>100041938- Dormeo soya bathrobe navy blue 50-52</t>
  </si>
  <si>
    <t>100041939</t>
  </si>
  <si>
    <t>100041939- Dormeo soya bathrobe navy blue 54-56</t>
  </si>
  <si>
    <t>100041941</t>
  </si>
  <si>
    <t>100041941-Imemory silver 80x200</t>
  </si>
  <si>
    <t>100041942</t>
  </si>
  <si>
    <t>100041942-Dormeo imemory silver 80x190</t>
  </si>
  <si>
    <t>100041943</t>
  </si>
  <si>
    <t>100041943-DORMEO IMEMORY SILVER 180X190</t>
  </si>
  <si>
    <t>100041944</t>
  </si>
  <si>
    <t>100041944-Dormeo Imemory silver 160x190</t>
  </si>
  <si>
    <t>100041945</t>
  </si>
  <si>
    <t>Dormeo Imemory silver 100x200</t>
  </si>
  <si>
    <t>100041946</t>
  </si>
  <si>
    <t>100041946-Dormeo Imemory silver 120x190</t>
  </si>
  <si>
    <t>100042960</t>
  </si>
  <si>
    <t>100042960-delimano dry cooker ceramica lid s.p</t>
  </si>
  <si>
    <t>100043754</t>
  </si>
  <si>
    <t>100043754-DORMEO iMEMORY SILVER 140X190</t>
  </si>
  <si>
    <t>100043755</t>
  </si>
  <si>
    <t>100043755- Dormeo Imemory silver 200x200</t>
  </si>
  <si>
    <t>100044597</t>
  </si>
  <si>
    <t>100044597-slim n-lift aire slip-nude S-Korse</t>
  </si>
  <si>
    <t>100044598</t>
  </si>
  <si>
    <t>100044598-slim n lift aire slip nude M-korse</t>
  </si>
  <si>
    <t>100044599</t>
  </si>
  <si>
    <t>100044599-slim n lift aire slip nude L-korse</t>
  </si>
  <si>
    <t>100044600</t>
  </si>
  <si>
    <t>100044600-slim n lift aire slip nude XL-korse</t>
  </si>
  <si>
    <t>100044601</t>
  </si>
  <si>
    <t>100044601-slim n lift aire nude XXL-korse</t>
  </si>
  <si>
    <t>100044604</t>
  </si>
  <si>
    <t>100044604-slim n lift aire slip black M-korse</t>
  </si>
  <si>
    <t>100044605</t>
  </si>
  <si>
    <t>100044605-slim n lift aire slip black L-korse</t>
  </si>
  <si>
    <t>100044606</t>
  </si>
  <si>
    <t>100044606-slim n lift aire slip black XL-korse</t>
  </si>
  <si>
    <t>100065674</t>
  </si>
  <si>
    <t>100065674-snake complex tv offer-krem fytyre</t>
  </si>
  <si>
    <t>100067401</t>
  </si>
  <si>
    <t>100067401-space bag ottoman-qese plastike</t>
  </si>
  <si>
    <t>100067413</t>
  </si>
  <si>
    <t>100067413-mini washing &amp; drying machine-larese rrobash</t>
  </si>
  <si>
    <t>100072259</t>
  </si>
  <si>
    <t>Walkmaxx clogs 38</t>
  </si>
  <si>
    <t>100072264</t>
  </si>
  <si>
    <t>100072264-walkmaxx clogs black 43-shapka</t>
  </si>
  <si>
    <t>100072268</t>
  </si>
  <si>
    <t>100072269</t>
  </si>
  <si>
    <t>Walkmaxx 39</t>
  </si>
  <si>
    <t>100072294</t>
  </si>
  <si>
    <t>100072294-walkmaxx sandals black 37</t>
  </si>
  <si>
    <t>100072295</t>
  </si>
  <si>
    <t>100072295-walkmaxx sandals black 38</t>
  </si>
  <si>
    <t>100072296</t>
  </si>
  <si>
    <t>100072296-walkmaxx sandals black 39</t>
  </si>
  <si>
    <t>100072297</t>
  </si>
  <si>
    <t>100072297-walkmaxx sandals black 40</t>
  </si>
  <si>
    <t>100072298</t>
  </si>
  <si>
    <t>100072298-walkmaxx sandals black 41</t>
  </si>
  <si>
    <t>100072299</t>
  </si>
  <si>
    <t>100072299-walkmaxx sandals black 42</t>
  </si>
  <si>
    <t>100072300</t>
  </si>
  <si>
    <t>100072300-walkmaxx sandals black 43</t>
  </si>
  <si>
    <t>100072301</t>
  </si>
  <si>
    <t>100072301-walkmaxx sandals black 44</t>
  </si>
  <si>
    <t>100072309</t>
  </si>
  <si>
    <t>100072309-walkmaxx sandals white 43</t>
  </si>
  <si>
    <t>100072310</t>
  </si>
  <si>
    <t>100072310-walkmaxx sandals white 44</t>
  </si>
  <si>
    <t>100072311</t>
  </si>
  <si>
    <t>100072311-walkmaxx sandals white 45</t>
  </si>
  <si>
    <t>100072313</t>
  </si>
  <si>
    <t>100072313-walkmaxx swarovsky black 37-shapka</t>
  </si>
  <si>
    <t>100072314</t>
  </si>
  <si>
    <t>100072314-walkmaxx swarovsky black 38</t>
  </si>
  <si>
    <t>100072315</t>
  </si>
  <si>
    <t>100072315-walkmaxx swarovsky black 39</t>
  </si>
  <si>
    <t>100072316</t>
  </si>
  <si>
    <t>100072316-walkmaxx swarovsky black 40</t>
  </si>
  <si>
    <t>100072317</t>
  </si>
  <si>
    <t>100072317- walkmaxx swarovsky black 41</t>
  </si>
  <si>
    <t>100072318</t>
  </si>
  <si>
    <t>100072318-walkmaxx swarovky black 42</t>
  </si>
  <si>
    <t>100072319</t>
  </si>
  <si>
    <t>100072319-walkmaxx swarovski purple 36-shapka</t>
  </si>
  <si>
    <t>100072320</t>
  </si>
  <si>
    <t>100072320-walkmaxx swarovsky purple 37</t>
  </si>
  <si>
    <t>100072321</t>
  </si>
  <si>
    <t>100072321-walkmaxx swarovky purple 38</t>
  </si>
  <si>
    <t>100072322</t>
  </si>
  <si>
    <t>100072322-walkmaxx swarovsky purple 39</t>
  </si>
  <si>
    <t>100072323</t>
  </si>
  <si>
    <t>100072323-walkmaxx swarovsky purple 40</t>
  </si>
  <si>
    <t>100072328</t>
  </si>
  <si>
    <t>100072328-walkmaxx swarovsky turq.38</t>
  </si>
  <si>
    <t>100072329</t>
  </si>
  <si>
    <t>100072329-walkmaxx swarovski turquise 39-shapka</t>
  </si>
  <si>
    <t>100072330</t>
  </si>
  <si>
    <t>100072330-walkmaxx swarovsky turquise 40</t>
  </si>
  <si>
    <t>100072333</t>
  </si>
  <si>
    <t>100072333-miracle blade world class-thika</t>
  </si>
  <si>
    <t>100072334</t>
  </si>
  <si>
    <t>100072334-miracle blade wood -druri per thikat</t>
  </si>
  <si>
    <t>100072337</t>
  </si>
  <si>
    <t>100072337 - Dormeo imemory silver 180x220</t>
  </si>
  <si>
    <t>100073189</t>
  </si>
  <si>
    <t>100073189-Delimano ceramica prima grill pan 28x</t>
  </si>
  <si>
    <t>100073190</t>
  </si>
  <si>
    <t>100073190-delimano ceramica prima roaster 35x2</t>
  </si>
  <si>
    <t>100074006</t>
  </si>
  <si>
    <t>100074006-dormeo memory climalite 90x200-dyshek</t>
  </si>
  <si>
    <t>100074607</t>
  </si>
  <si>
    <t>100074607-3 pcs storage set</t>
  </si>
  <si>
    <t>100074998</t>
  </si>
  <si>
    <t>100074998-Pimple remover</t>
  </si>
  <si>
    <t>100075000</t>
  </si>
  <si>
    <t>100075000-bowl on ice-frutiere</t>
  </si>
  <si>
    <t>100075013</t>
  </si>
  <si>
    <t>100075013-cozy toes S/M-corape per thembrat</t>
  </si>
  <si>
    <t>100075019</t>
  </si>
  <si>
    <t>100075019-Vacum sealer</t>
  </si>
  <si>
    <t>100075020</t>
  </si>
  <si>
    <t>100075020-lint rollers-furce</t>
  </si>
  <si>
    <t>100075021</t>
  </si>
  <si>
    <t>100075021-super bra care-mbajtese sutjenash</t>
  </si>
  <si>
    <t>100075027</t>
  </si>
  <si>
    <t>100075027-ab rocket twister-pajisje fitnesi</t>
  </si>
  <si>
    <t>100075927</t>
  </si>
  <si>
    <t>100075927-8pcs smart grater -grirese perimesh</t>
  </si>
  <si>
    <t>100076009</t>
  </si>
  <si>
    <t>100076009-dormeo ela touch lamp pink/silver-ambazhur</t>
  </si>
  <si>
    <t>100076288</t>
  </si>
  <si>
    <t>100076288-dormeo ela touch lamp blue/silver-ambazhur</t>
  </si>
  <si>
    <t>100076450</t>
  </si>
  <si>
    <t>100076450-scrap trap-kosh mbeturinash</t>
  </si>
  <si>
    <t>100076451</t>
  </si>
  <si>
    <t>100076451-ginza micro sharpener-mprehes thikash guzhine</t>
  </si>
  <si>
    <t>100079925</t>
  </si>
  <si>
    <t>100079925-meaningful beauty 90 days-linje kosmetike 90 dite</t>
  </si>
  <si>
    <t>100079926</t>
  </si>
  <si>
    <t>100079926-meaningful beauty 30 days-linje kosmetike 30 dite</t>
  </si>
  <si>
    <t>100079931</t>
  </si>
  <si>
    <t>100079931- Garden groom midi</t>
  </si>
  <si>
    <t>100081053</t>
  </si>
  <si>
    <t>100081053-4 persons picnic backpack + bag</t>
  </si>
  <si>
    <t>100082370</t>
  </si>
  <si>
    <t>100082370-Kosmodisk classic set</t>
  </si>
  <si>
    <t>100085171</t>
  </si>
  <si>
    <t>100085171-Dormeo Tara duvet 200x200</t>
  </si>
  <si>
    <t>100085172</t>
  </si>
  <si>
    <t>100085172-Dormeo Tara duvet 140x200</t>
  </si>
  <si>
    <t>100089826</t>
  </si>
  <si>
    <t>100089826-infra masage-masazhues</t>
  </si>
  <si>
    <t>100089827</t>
  </si>
  <si>
    <t>100089827-super mincer cookie maker</t>
  </si>
  <si>
    <t>100089836</t>
  </si>
  <si>
    <t>100089836- Foldable shopping trolley</t>
  </si>
  <si>
    <t>100089838</t>
  </si>
  <si>
    <t>Induction plate 23 cm</t>
  </si>
  <si>
    <t>100089846</t>
  </si>
  <si>
    <t>100089846-Yogurt maker</t>
  </si>
  <si>
    <t>100095157</t>
  </si>
  <si>
    <t>100095157 - delimano natura utensiles 4 pcs</t>
  </si>
  <si>
    <t>100095477</t>
  </si>
  <si>
    <t>100095477-dormeo baby pillow-toy teddy</t>
  </si>
  <si>
    <t>100095478</t>
  </si>
  <si>
    <t>100095478-Dormeo baby Hana duvet 90x120</t>
  </si>
  <si>
    <t>100095479</t>
  </si>
  <si>
    <t>100095479-dormeo baby blanket-mbulese per femije</t>
  </si>
  <si>
    <t>100095480</t>
  </si>
  <si>
    <t>100095480-dormeo baby towel giraffe-peshqir</t>
  </si>
  <si>
    <t>100095481</t>
  </si>
  <si>
    <t>100095481-dormeo baby blanket teddy hug-mbulese per femije</t>
  </si>
  <si>
    <t>100095482</t>
  </si>
  <si>
    <t>100095482-dormeo baby poncho girafe</t>
  </si>
  <si>
    <t>100095484</t>
  </si>
  <si>
    <t>100095484-Dormeo baby sleeping bag</t>
  </si>
  <si>
    <t>100095487</t>
  </si>
  <si>
    <t>100095487-dormeo baby fitted bed sheet 2psc-carcafe</t>
  </si>
  <si>
    <t>100095488</t>
  </si>
  <si>
    <t>100095488-dormeo baby 4 pcs set 70x140</t>
  </si>
  <si>
    <t>100095489</t>
  </si>
  <si>
    <t>100095489-dormeo baby 4 pcs set 60x120</t>
  </si>
  <si>
    <t>100097001</t>
  </si>
  <si>
    <t>100097001-roll n store-mbajtese veglash</t>
  </si>
  <si>
    <t>100097002</t>
  </si>
  <si>
    <t>100097002-delimano cutlery starter 30 pcs</t>
  </si>
  <si>
    <t>100097004</t>
  </si>
  <si>
    <t>100097004-Skin Spa</t>
  </si>
  <si>
    <t>100097007</t>
  </si>
  <si>
    <t>100097007-h2o mop X5 microfiber cloths-peceta pastrimi</t>
  </si>
  <si>
    <t>100097519</t>
  </si>
  <si>
    <t>100097519-Perfect bedside table</t>
  </si>
  <si>
    <t>100097532</t>
  </si>
  <si>
    <t>100097532-mighty jump-karikues baterie</t>
  </si>
  <si>
    <t>100098000</t>
  </si>
  <si>
    <t>100098000-Bella booty</t>
  </si>
  <si>
    <t>100098287</t>
  </si>
  <si>
    <t>100098287-bioceramic spa nude XL-korse</t>
  </si>
  <si>
    <t>100098288</t>
  </si>
  <si>
    <t>100098288-bioceramic spa nude L-korse</t>
  </si>
  <si>
    <t>100098289</t>
  </si>
  <si>
    <t>100098289-bioceramic spa nude M-korse</t>
  </si>
  <si>
    <t>100134109</t>
  </si>
  <si>
    <t>100134109-miracle blade wcs all purpose slicer-thike</t>
  </si>
  <si>
    <t>100134159</t>
  </si>
  <si>
    <t>100134159-Dormeo carbon 60x120</t>
  </si>
  <si>
    <t>100134166</t>
  </si>
  <si>
    <t>100134166-Dormeo Carbon 160x190</t>
  </si>
  <si>
    <t>100134176</t>
  </si>
  <si>
    <t>100134176-Dormeo carbon 110x190</t>
  </si>
  <si>
    <t>100134177</t>
  </si>
  <si>
    <t>100134177-Dormeo aloe vera 100x200</t>
  </si>
  <si>
    <t>100134179</t>
  </si>
  <si>
    <t>100134179-Dormeo carbon 90x200</t>
  </si>
  <si>
    <t>100134180</t>
  </si>
  <si>
    <t>100134180-Dormeo carbon 90x190</t>
  </si>
  <si>
    <t>100134181</t>
  </si>
  <si>
    <t>100134181-Dormeo carbon 80x200</t>
  </si>
  <si>
    <t>100134182</t>
  </si>
  <si>
    <t>100134182-Dormeo carbon 80x190</t>
  </si>
  <si>
    <t>100134228</t>
  </si>
  <si>
    <t>100134228-Shark steam pocket mop</t>
  </si>
  <si>
    <t>100134261</t>
  </si>
  <si>
    <t>100134261-ANYTIME GRILL BLACK</t>
  </si>
  <si>
    <t>100134307</t>
  </si>
  <si>
    <t>100134307-Slim N lift aire bra retail M</t>
  </si>
  <si>
    <t>100134308</t>
  </si>
  <si>
    <t>100134308-Slim N lift aire bra retail L</t>
  </si>
  <si>
    <t>100134309</t>
  </si>
  <si>
    <t>100134309-Slim Nlift aire bra retail XL</t>
  </si>
  <si>
    <t>100134310</t>
  </si>
  <si>
    <t>100134310-Slim N lift aire bra XXL</t>
  </si>
  <si>
    <t>100134372</t>
  </si>
  <si>
    <t>100134372-Kyocera knife delimano edition 16 cm</t>
  </si>
  <si>
    <t>100134373</t>
  </si>
  <si>
    <t>100134373-Kyocera knife delimano edition 14 cm</t>
  </si>
  <si>
    <t>100134375</t>
  </si>
  <si>
    <t>100134375-Kyocera knife delimano edition 7.5 cm</t>
  </si>
  <si>
    <t>100134432</t>
  </si>
  <si>
    <t>100134432-walkmaxx white/blue 39</t>
  </si>
  <si>
    <t>100134433</t>
  </si>
  <si>
    <t>100134433-Walkmaxx white/blue size 36</t>
  </si>
  <si>
    <t>100134434</t>
  </si>
  <si>
    <t>100134434-Walkmaxx white/blue 38</t>
  </si>
  <si>
    <t>100134435</t>
  </si>
  <si>
    <t>100134435-Walkmaxx White/blue 37</t>
  </si>
  <si>
    <t>100134438</t>
  </si>
  <si>
    <t>100134438-Nicer Dicer</t>
  </si>
  <si>
    <t>100134440</t>
  </si>
  <si>
    <t>100134440-power juicer express delimano edition</t>
  </si>
  <si>
    <t>100134465</t>
  </si>
  <si>
    <t>100134465- dormeo fitted bed sheet orchid violet 90x200</t>
  </si>
  <si>
    <t>100134466</t>
  </si>
  <si>
    <t>100134466-dormeo fitted bed sheet off white 90x200</t>
  </si>
  <si>
    <t>100134479</t>
  </si>
  <si>
    <t>100134479- dormeo fitted bed sheet whispering blue 180x200</t>
  </si>
  <si>
    <t>100134480</t>
  </si>
  <si>
    <t>100134480-Dormeo fittes bed sheet lime green 180x200</t>
  </si>
  <si>
    <t>100134481</t>
  </si>
  <si>
    <t>100134481- Dormeo fitted bed sheet orchide violet 180x200</t>
  </si>
  <si>
    <t>100134482</t>
  </si>
  <si>
    <t>100134482- Dormeo fittes bed sheet white 180x200</t>
  </si>
  <si>
    <t>100134499</t>
  </si>
  <si>
    <t>100134499- Body fat monitor gy4400</t>
  </si>
  <si>
    <t>100134502</t>
  </si>
  <si>
    <t>100134502-Eyebrow face trimmer with led light</t>
  </si>
  <si>
    <t>100134504</t>
  </si>
  <si>
    <t>Mini oven</t>
  </si>
  <si>
    <t>100134507</t>
  </si>
  <si>
    <t>100134507-delimano ceramika forma frypan 28 cm</t>
  </si>
  <si>
    <t>100134508</t>
  </si>
  <si>
    <t>100134508-delimano ceramica forma glass lid 24 cm</t>
  </si>
  <si>
    <t>100134509</t>
  </si>
  <si>
    <t>100134509-delimano ceramica forma glass lid 28 cm</t>
  </si>
  <si>
    <t>100134510</t>
  </si>
  <si>
    <t>100134510-Delimano ceramica forma glass lid 30 cm</t>
  </si>
  <si>
    <t>100134512</t>
  </si>
  <si>
    <t>100134512-delimano ceramica forma wok 30 cm</t>
  </si>
  <si>
    <t>100134513</t>
  </si>
  <si>
    <t>100134513-delimano ceramika forma saucepan 20</t>
  </si>
  <si>
    <t>100134529</t>
  </si>
  <si>
    <t>100134529- Dormeo imemory silver 60x120</t>
  </si>
  <si>
    <t>100134532</t>
  </si>
  <si>
    <t>Dormeo Imemory silver 110x190</t>
  </si>
  <si>
    <t>100134533</t>
  </si>
  <si>
    <t>100134533-Dormeo Imemory silver 110x200</t>
  </si>
  <si>
    <t>100134534</t>
  </si>
  <si>
    <t>100134534- Dormeo imemory silver 130x190</t>
  </si>
  <si>
    <t>100134535</t>
  </si>
  <si>
    <t>100134535- Dormeo Imemory silver 130x200</t>
  </si>
  <si>
    <t>100134536</t>
  </si>
  <si>
    <t>100134536-Dormeo Imemory silver 150x190</t>
  </si>
  <si>
    <t>100134537</t>
  </si>
  <si>
    <t>DORMEO iMEMORY SILVER 150X200</t>
  </si>
  <si>
    <t>100134538</t>
  </si>
  <si>
    <t>100134538- dormeo imemory silver 170x200</t>
  </si>
  <si>
    <t>100134578</t>
  </si>
  <si>
    <t>100134578- Revolving food procesor</t>
  </si>
  <si>
    <t>100134634</t>
  </si>
  <si>
    <t>100134634- Bun &amp; thigh wave</t>
  </si>
  <si>
    <t>100134764</t>
  </si>
  <si>
    <t>100134764-Thicket</t>
  </si>
  <si>
    <t>100134777</t>
  </si>
  <si>
    <t>100134777- dormeo mark trend brown-orange</t>
  </si>
  <si>
    <t>100134778</t>
  </si>
  <si>
    <t>100134778-Dormeo mark trend dark-light violet</t>
  </si>
  <si>
    <t>100134779</t>
  </si>
  <si>
    <t>100134779- Dormeo mark trend grey-turquoise</t>
  </si>
  <si>
    <t>100134852</t>
  </si>
  <si>
    <t>100134852-wuggle pets-starter pack</t>
  </si>
  <si>
    <t>100134869</t>
  </si>
  <si>
    <t>100134869-BABY BULLET</t>
  </si>
  <si>
    <t>100134925</t>
  </si>
  <si>
    <t>100134925-SHARK NAVIGATOR LIFT-AWAY</t>
  </si>
  <si>
    <t>100134955</t>
  </si>
  <si>
    <t>100134955-delimano ceramica forma glass lid 20 cm</t>
  </si>
  <si>
    <t>100134964</t>
  </si>
  <si>
    <t>100134964-Power Gym</t>
  </si>
  <si>
    <t>100134966</t>
  </si>
  <si>
    <t>100134966-Delimano apron white</t>
  </si>
  <si>
    <t>100134967</t>
  </si>
  <si>
    <t>100134967-Delimano apron orange</t>
  </si>
  <si>
    <t>100134968</t>
  </si>
  <si>
    <t>100134968-Delimano apron black</t>
  </si>
  <si>
    <t>100134997</t>
  </si>
  <si>
    <t>100134997-Dormeo octaspring sample 40x60</t>
  </si>
  <si>
    <t>100135001</t>
  </si>
  <si>
    <t>100135001-Dormeo octaspring 8000 sample 40x60</t>
  </si>
  <si>
    <t>100135002</t>
  </si>
  <si>
    <t>100135002-Dormeo octaspring 6000 sample 40x60</t>
  </si>
  <si>
    <t>100135003</t>
  </si>
  <si>
    <t>100135003-Dormeo octaspring 3500 sample 40x60</t>
  </si>
  <si>
    <t>100135193</t>
  </si>
  <si>
    <t>100135193-Amazing cleaning pads</t>
  </si>
  <si>
    <t>100135267</t>
  </si>
  <si>
    <t>100135267- Magic bullet big shot</t>
  </si>
  <si>
    <t>100139416</t>
  </si>
  <si>
    <t>100139416-dormeo comfort 160x190+2 cp dormeo pillow verde</t>
  </si>
  <si>
    <t>100139417</t>
  </si>
  <si>
    <t>100139417-dormeo comfort 90x190+1 cp pillow verde</t>
  </si>
  <si>
    <t>100146386</t>
  </si>
  <si>
    <t>100146386-genie bra 2 pack XS/S</t>
  </si>
  <si>
    <t>100146388</t>
  </si>
  <si>
    <t>100146388-genie bra 2 pack L</t>
  </si>
  <si>
    <t>100163286</t>
  </si>
  <si>
    <t>100163286 - Dormeo imemory silver 80x180</t>
  </si>
  <si>
    <t>100164436</t>
  </si>
  <si>
    <t>100164436- Dormeo quilt lana LT 130x200</t>
  </si>
  <si>
    <t>100164437</t>
  </si>
  <si>
    <t>100164437- Dormeo quilt lana 130x200</t>
  </si>
  <si>
    <t>100164438</t>
  </si>
  <si>
    <t>100164438- Dormeo lana pillow 45x60</t>
  </si>
  <si>
    <t>100164439</t>
  </si>
  <si>
    <t>100164439- Dormeo lan pillow 45x60</t>
  </si>
  <si>
    <t>100164443</t>
  </si>
  <si>
    <t>100164443-DORMEO RENEW 5+2 SILVER CLIMA LT 160X200</t>
  </si>
  <si>
    <t>100165636</t>
  </si>
  <si>
    <t>100165636-pizza maker</t>
  </si>
  <si>
    <t>100165642</t>
  </si>
  <si>
    <t>100165642- Smoke out</t>
  </si>
  <si>
    <t>100165654</t>
  </si>
  <si>
    <t>100165654- Three weels dust mop</t>
  </si>
  <si>
    <t>100199739</t>
  </si>
  <si>
    <t>100199739- Dormeo fitted bed sheet lime green+silver 90x200</t>
  </si>
  <si>
    <t>100199744</t>
  </si>
  <si>
    <t>100199744-dormeo fitted bed sheet white+silver 140x200</t>
  </si>
  <si>
    <t>100199745</t>
  </si>
  <si>
    <t>100199745-dormeo fitted bed sheet white+ silver 160x200</t>
  </si>
  <si>
    <t>100199746</t>
  </si>
  <si>
    <t>100199746-dormeo fitted bed sheet off white 180x200</t>
  </si>
  <si>
    <t>100199747</t>
  </si>
  <si>
    <t>100199747-dormeo fitted bed sheet orch violet+silver 90x200</t>
  </si>
  <si>
    <t>100199749</t>
  </si>
  <si>
    <t>100199749- DORMEO FITTED BED SHEET ORCH VIOLET+SILVER 160X200</t>
  </si>
  <si>
    <t>100199750</t>
  </si>
  <si>
    <t>100199750-dormeo fitted bed sheet orch violet+silver 180x200</t>
  </si>
  <si>
    <t>100199751</t>
  </si>
  <si>
    <t>100199751-dormeo fitted bed sheet whisp blue+silver 90x200</t>
  </si>
  <si>
    <t>100230870</t>
  </si>
  <si>
    <t>100230870-Kosmodisk digital thermometer</t>
  </si>
  <si>
    <t>100250859</t>
  </si>
  <si>
    <t>Can strainer</t>
  </si>
  <si>
    <t>100250885</t>
  </si>
  <si>
    <t>100250885-Sew whiz</t>
  </si>
  <si>
    <t>100253114</t>
  </si>
  <si>
    <t>100253114-h2o mop+ecogenie ball</t>
  </si>
  <si>
    <t>100255536</t>
  </si>
  <si>
    <t>Garden System</t>
  </si>
  <si>
    <t>100255538</t>
  </si>
  <si>
    <t>Weather station</t>
  </si>
  <si>
    <t>100255542</t>
  </si>
  <si>
    <t>100255542-batery duster</t>
  </si>
  <si>
    <t>100255549</t>
  </si>
  <si>
    <t>100255549-Cookie press set</t>
  </si>
  <si>
    <t>100255551</t>
  </si>
  <si>
    <t>100255551-Magical mop, additonal mop head 1 pc</t>
  </si>
  <si>
    <t>100260797</t>
  </si>
  <si>
    <t>100260797-Dormeo memosan pillow classic</t>
  </si>
  <si>
    <t>100260799</t>
  </si>
  <si>
    <t>100260799-Dormeo memosan pillow anatomic</t>
  </si>
  <si>
    <t>100260801</t>
  </si>
  <si>
    <t>100260801- Dormeo memosan pillow molded</t>
  </si>
  <si>
    <t>100268041</t>
  </si>
  <si>
    <t>100268041- Hot ionic air styler</t>
  </si>
  <si>
    <t>100268045</t>
  </si>
  <si>
    <t>100268045- Foot massage bath</t>
  </si>
  <si>
    <t>100269085</t>
  </si>
  <si>
    <t>100269085-walkmaxx maxxtone black/pink 37</t>
  </si>
  <si>
    <t>100269086</t>
  </si>
  <si>
    <t>100269086-walkmaxx maxxtone black/pink 38</t>
  </si>
  <si>
    <t>100269087</t>
  </si>
  <si>
    <t>100269087-walkmaxx maxxtone black/pink 39</t>
  </si>
  <si>
    <t>100269088</t>
  </si>
  <si>
    <t>100269088-Walkmaxx maxxtone black/pink 40</t>
  </si>
  <si>
    <t>100269089</t>
  </si>
  <si>
    <t>100269089 - Maxxtone black/pink 41</t>
  </si>
  <si>
    <t>100275469</t>
  </si>
  <si>
    <t>100275469-Acent additive for h2o mop</t>
  </si>
  <si>
    <t>100282445</t>
  </si>
  <si>
    <t>100282445-Kosmodisk bag ,we care</t>
  </si>
  <si>
    <t>100282446</t>
  </si>
  <si>
    <t>100282446-Buzz off</t>
  </si>
  <si>
    <t>100282447</t>
  </si>
  <si>
    <t>100282447- Magic bullet deluxe upgrade kit</t>
  </si>
  <si>
    <t>100288815</t>
  </si>
  <si>
    <t>100288815-delimano-lets bake together</t>
  </si>
  <si>
    <t>100288816</t>
  </si>
  <si>
    <t>100288816-H2o X5 red retail</t>
  </si>
  <si>
    <t>100288818</t>
  </si>
  <si>
    <t>100288818-Lint genius set</t>
  </si>
  <si>
    <t>100292683</t>
  </si>
  <si>
    <t>100292683-Sew whiz adaptor</t>
  </si>
  <si>
    <t>100292685</t>
  </si>
  <si>
    <t>100292685 - Dormeo imemory silver 160x220</t>
  </si>
  <si>
    <t>100292691</t>
  </si>
  <si>
    <t>100292691- Dormeo Imemory silver 200x220</t>
  </si>
  <si>
    <t>100293460</t>
  </si>
  <si>
    <t>100293460-Stompeez , size 28-30</t>
  </si>
  <si>
    <t>100293461</t>
  </si>
  <si>
    <t>100293461-Stompeez, size 31-33</t>
  </si>
  <si>
    <t>100293462</t>
  </si>
  <si>
    <t>100293462-Stompeez, size 34-36</t>
  </si>
  <si>
    <t>100293463</t>
  </si>
  <si>
    <t>100293463-Stompeez, size 28-30</t>
  </si>
  <si>
    <t>100293464</t>
  </si>
  <si>
    <t>100293464-Stompeez 31-33</t>
  </si>
  <si>
    <t>100293465</t>
  </si>
  <si>
    <t>100293465-Stompeez, size 34-36</t>
  </si>
  <si>
    <t>100293473</t>
  </si>
  <si>
    <t>100293473-Slender shaper</t>
  </si>
  <si>
    <t>100298249</t>
  </si>
  <si>
    <t>dormeo aloe vera 70x140</t>
  </si>
  <si>
    <t>100298250</t>
  </si>
  <si>
    <t>100298250-Dormeo aloe vera 60x120</t>
  </si>
  <si>
    <t>100315168</t>
  </si>
  <si>
    <t>100315168-Delimano alcaline water bottle 380 ml</t>
  </si>
  <si>
    <t>100316845</t>
  </si>
  <si>
    <t>100316845- Ageless wonder</t>
  </si>
  <si>
    <t>100321090</t>
  </si>
  <si>
    <t>100321090-Chef-o-matic 5L</t>
  </si>
  <si>
    <t>100321091</t>
  </si>
  <si>
    <t>100321091-Chef-o-matic 3L</t>
  </si>
  <si>
    <t>100330407</t>
  </si>
  <si>
    <t>100330407-Walkmaxx ballerinas beige 36</t>
  </si>
  <si>
    <t>100330408</t>
  </si>
  <si>
    <t>100330408-Walkmaxx ballerinas beige 37</t>
  </si>
  <si>
    <t>100330409</t>
  </si>
  <si>
    <t>100330409-Walkmaxx ballerinas beige 38</t>
  </si>
  <si>
    <t>100330410</t>
  </si>
  <si>
    <t>100330410-Walkmaxx ballerinas beige 39</t>
  </si>
  <si>
    <t>100330414</t>
  </si>
  <si>
    <t>100330414-Walkmaxx ballerinas black 36</t>
  </si>
  <si>
    <t>100330415</t>
  </si>
  <si>
    <t>100330415-Walkmaxx ballerinas black 37</t>
  </si>
  <si>
    <t>100330416</t>
  </si>
  <si>
    <t>100330416-Walkmaxx ballerinas black 38</t>
  </si>
  <si>
    <t>100333689</t>
  </si>
  <si>
    <t>100333689-Chronomaxx blue</t>
  </si>
  <si>
    <t>100333690</t>
  </si>
  <si>
    <t>100333690-Chronomaxx white</t>
  </si>
  <si>
    <t>100333692</t>
  </si>
  <si>
    <t>100333692-Chronomaxx black</t>
  </si>
  <si>
    <t>100335937</t>
  </si>
  <si>
    <t>100335937- delimano tempo presto pot 5L</t>
  </si>
  <si>
    <t>100335938</t>
  </si>
  <si>
    <t>100335938- Delimano tempo presto pot</t>
  </si>
  <si>
    <t>100335939</t>
  </si>
  <si>
    <t>100335939- Delimano tempo presto pressure 4L</t>
  </si>
  <si>
    <t>100335940</t>
  </si>
  <si>
    <t>100335940- Delimano tempo presto pressure 6L</t>
  </si>
  <si>
    <t>100335941</t>
  </si>
  <si>
    <t>100335941- Delimano tempo presto pressure 9l</t>
  </si>
  <si>
    <t>100335942</t>
  </si>
  <si>
    <t>100335942- Delimano tempo presto steam basket</t>
  </si>
  <si>
    <t>100340155</t>
  </si>
  <si>
    <t>100340155- Delimano speciale v slicer</t>
  </si>
  <si>
    <t>100342746</t>
  </si>
  <si>
    <t>100342746 - Delimano fantasia square cake pan</t>
  </si>
  <si>
    <t>100342748</t>
  </si>
  <si>
    <t>100342748-Delimano fantasia muffin tray</t>
  </si>
  <si>
    <t>100342750</t>
  </si>
  <si>
    <t>100342750 - Delimano fantasia round cake pan</t>
  </si>
  <si>
    <t>100349999</t>
  </si>
  <si>
    <t>100349999-delimano ceramica prima flat tray 40x28 cm</t>
  </si>
  <si>
    <t>100360333</t>
  </si>
  <si>
    <t>100360333- dormeo imemory silver 90x180</t>
  </si>
  <si>
    <t>100363232</t>
  </si>
  <si>
    <t>100363232- Frying pan with s/s lid</t>
  </si>
  <si>
    <t>100363237</t>
  </si>
  <si>
    <t>100363237- Energy water cup</t>
  </si>
  <si>
    <t>100366714</t>
  </si>
  <si>
    <t>100366714-Ivyss malus 3 pcs-launch set</t>
  </si>
  <si>
    <t>100369205</t>
  </si>
  <si>
    <t>100369205-Mini Turbo</t>
  </si>
  <si>
    <t>100369215</t>
  </si>
  <si>
    <t>100369215- Dormeo diamonds blanket gold 140x200</t>
  </si>
  <si>
    <t>100369220</t>
  </si>
  <si>
    <t>100369220- Cocktail maker</t>
  </si>
  <si>
    <t>100370707</t>
  </si>
  <si>
    <t>100370707-IVYSS DAY ELIXIR &amp; NIGHT BOOSTER DOUBLE SACHETS</t>
  </si>
  <si>
    <t>100370749</t>
  </si>
  <si>
    <t>100370749-Dormeo Rainer pillow travel gold</t>
  </si>
  <si>
    <t>100370751</t>
  </si>
  <si>
    <t>100370751-Dormeo Rainer pillow travel grey</t>
  </si>
  <si>
    <t>100370752</t>
  </si>
  <si>
    <t>100370752-Dormeo Rainer pillow travel rose</t>
  </si>
  <si>
    <t>100371060</t>
  </si>
  <si>
    <t>100371060-aparat tensioni</t>
  </si>
  <si>
    <t>100378359</t>
  </si>
  <si>
    <t>100378359-Delimano festivo pan</t>
  </si>
  <si>
    <t>100385133</t>
  </si>
  <si>
    <t>100385133-Painting kit</t>
  </si>
  <si>
    <t>100386572</t>
  </si>
  <si>
    <t>100386572 - Rio dental polisher</t>
  </si>
  <si>
    <t>100386577</t>
  </si>
  <si>
    <t>100386577-ceramic hair straightener</t>
  </si>
  <si>
    <t>100397290</t>
  </si>
  <si>
    <t>100397290-DORMEO BEDDING SET COSTUME LILAC 140X200</t>
  </si>
  <si>
    <t>100397291</t>
  </si>
  <si>
    <t>100397291-DORMEO BEDDING SET COSTUME GREY 140X200</t>
  </si>
  <si>
    <t>100397292</t>
  </si>
  <si>
    <t>100397292-Dormeo Bedding Set Costume BLUE 140X200</t>
  </si>
  <si>
    <t>100397293</t>
  </si>
  <si>
    <t>100397293-DORMEO BEDDING SET COSTUME GREY 200X200</t>
  </si>
  <si>
    <t>100397294</t>
  </si>
  <si>
    <t>100397294-DORMEO BEDDING SET COSTUME LILAC 200X200</t>
  </si>
  <si>
    <t>100397295</t>
  </si>
  <si>
    <t>100397295-DORMEO BEDDING SET COSTUME BLUE 200X200</t>
  </si>
  <si>
    <t>100399749</t>
  </si>
  <si>
    <t>100399749- Paint bullet</t>
  </si>
  <si>
    <t>100399842</t>
  </si>
  <si>
    <t>100399842- Apple peeler</t>
  </si>
  <si>
    <t>100400120</t>
  </si>
  <si>
    <t>100400120- 4 player badminton set</t>
  </si>
  <si>
    <t>100402986</t>
  </si>
  <si>
    <t>100402986- Thermal food server</t>
  </si>
  <si>
    <t>100405230</t>
  </si>
  <si>
    <t>100405230- Dormeo imemory silver 190x200</t>
  </si>
  <si>
    <t>100405232</t>
  </si>
  <si>
    <t>Pest Reject</t>
  </si>
  <si>
    <t>100418116</t>
  </si>
  <si>
    <t>100418116-sticky all</t>
  </si>
  <si>
    <t>100423563</t>
  </si>
  <si>
    <t>100423563-DELIMANO TEMPO PRESTO FAMILY SET</t>
  </si>
  <si>
    <t>100423566</t>
  </si>
  <si>
    <t>100423566- Delimano tempo presto pasta steamer</t>
  </si>
  <si>
    <t>100423568</t>
  </si>
  <si>
    <t>100423568- Delimano tempo gusto 5.5 litra</t>
  </si>
  <si>
    <t>100423569</t>
  </si>
  <si>
    <t>100423569-Delimano tempo gusto starter</t>
  </si>
  <si>
    <t>100424388</t>
  </si>
  <si>
    <t>100424388- Delimano tempo presto vacusys lid</t>
  </si>
  <si>
    <t>100424390</t>
  </si>
  <si>
    <t>100424390- Delimano ceramika forma pot 22 cm</t>
  </si>
  <si>
    <t>100424395</t>
  </si>
  <si>
    <t>100424395- delimano clarity coffe maker</t>
  </si>
  <si>
    <t>100429809</t>
  </si>
  <si>
    <t>100429809- Earring swarovsky ess205c</t>
  </si>
  <si>
    <t>100430213</t>
  </si>
  <si>
    <t>100430213- Eggies</t>
  </si>
  <si>
    <t>100435694</t>
  </si>
  <si>
    <t>100435694-walkmaxx leisure shoe black 37</t>
  </si>
  <si>
    <t>100435695</t>
  </si>
  <si>
    <t>100435695-Walkmaxx leisure shoe black 38</t>
  </si>
  <si>
    <t>100435696</t>
  </si>
  <si>
    <t>100435696-walkmaxx leisure shoe black 39</t>
  </si>
  <si>
    <t>100435697</t>
  </si>
  <si>
    <t>100435697-walkmaxx leisure shoe black 40</t>
  </si>
  <si>
    <t>100435698</t>
  </si>
  <si>
    <t>100435698-walkmaxx leisure shoe black 41</t>
  </si>
  <si>
    <t>100435699</t>
  </si>
  <si>
    <t>100435699-walkmaxx leisure shoe black 42</t>
  </si>
  <si>
    <t>100435700</t>
  </si>
  <si>
    <t>100435700- Walkmaxx leisure shoe black 43</t>
  </si>
  <si>
    <t>100435701</t>
  </si>
  <si>
    <t>100435701- Walkmaxx leisure shoe black 44</t>
  </si>
  <si>
    <t>100435703</t>
  </si>
  <si>
    <t>100435703-walkmaxx leisure shoe white 37</t>
  </si>
  <si>
    <t>100435704</t>
  </si>
  <si>
    <t>100435704-Walkmaxx leisure shoe white 38</t>
  </si>
  <si>
    <t>100435705</t>
  </si>
  <si>
    <t>100435705-walkmaxx leisure shoe white 39</t>
  </si>
  <si>
    <t>100435706</t>
  </si>
  <si>
    <t>100435706-walkmaxx leisure shoe white 40</t>
  </si>
  <si>
    <t>100435707</t>
  </si>
  <si>
    <t>100435707-walkmaxx leisure shoe white 41</t>
  </si>
  <si>
    <t>100435708</t>
  </si>
  <si>
    <t>100435708-walkmaxx leisure shoe white 42</t>
  </si>
  <si>
    <t>100444078</t>
  </si>
  <si>
    <t>100444078-kosmodisk gel we care</t>
  </si>
  <si>
    <t>100450497</t>
  </si>
  <si>
    <t>100450497-DELIMANO CERAMICA FORMA GLASS LID  22 CM</t>
  </si>
  <si>
    <t>100450501</t>
  </si>
  <si>
    <t>100450501-Gas leakage alarm</t>
  </si>
  <si>
    <t>100455611</t>
  </si>
  <si>
    <t>100455611-walkmaxx pedometer</t>
  </si>
  <si>
    <t>100523855</t>
  </si>
  <si>
    <t>100523855- Dormeo imemory silver 160x210</t>
  </si>
  <si>
    <t>100523856</t>
  </si>
  <si>
    <t>100523856-Dormeo incentive hygrometer clock white</t>
  </si>
  <si>
    <t>100523857</t>
  </si>
  <si>
    <t>100523857-Dormeo incentive hygrometer clock black</t>
  </si>
  <si>
    <t>100526792</t>
  </si>
  <si>
    <t>100526792 - Dormeo baby mattress blue 60x120</t>
  </si>
  <si>
    <t>100526793</t>
  </si>
  <si>
    <t>100526793 - Dormeo baby mattress pink 60x120</t>
  </si>
  <si>
    <t>100526794</t>
  </si>
  <si>
    <t>100526794 - Dormeo baby mattress blue 70x140</t>
  </si>
  <si>
    <t>100526795</t>
  </si>
  <si>
    <t>100526795 - Dormeo baby mattress pink 70x140</t>
  </si>
  <si>
    <t>100528886</t>
  </si>
  <si>
    <t>100528886-delimano ceramika prima wok 20 cm</t>
  </si>
  <si>
    <t>100528907</t>
  </si>
  <si>
    <t>100528907- Dormeo aloe vera duvet 140x200</t>
  </si>
  <si>
    <t>100528908</t>
  </si>
  <si>
    <t>100528908-Dormeo aloe vera duvet 200x200</t>
  </si>
  <si>
    <t>100528909</t>
  </si>
  <si>
    <t>100528909- Dormeo aloe vera classic pillow</t>
  </si>
  <si>
    <t>100531229</t>
  </si>
  <si>
    <t>100531229-5 motors massage cushion</t>
  </si>
  <si>
    <t>100533177</t>
  </si>
  <si>
    <t>100533177- Ultrasonic mosquito repeller</t>
  </si>
  <si>
    <t>100533178</t>
  </si>
  <si>
    <t>100533178-Pest repeller</t>
  </si>
  <si>
    <t>100539437</t>
  </si>
  <si>
    <t>100539437-Single flock airmattress with inside pump</t>
  </si>
  <si>
    <t>100539438</t>
  </si>
  <si>
    <t>100539438-Double flock air mattress with inside</t>
  </si>
  <si>
    <t>100539452</t>
  </si>
  <si>
    <t>100439452- Door bar</t>
  </si>
  <si>
    <t>100539468</t>
  </si>
  <si>
    <t>100539468-Electronic insect killer</t>
  </si>
  <si>
    <t>100543184</t>
  </si>
  <si>
    <t>100543184-Dormeo Go luggage suitcase S</t>
  </si>
  <si>
    <t>100543185</t>
  </si>
  <si>
    <t>100543185-Dormeo Go luggage suitcase M</t>
  </si>
  <si>
    <t>100543186</t>
  </si>
  <si>
    <t>100543186-Dormeo Go luggage suitcase L</t>
  </si>
  <si>
    <t>100543187</t>
  </si>
  <si>
    <t>100543187-Dormeo Go luggage travel bag L</t>
  </si>
  <si>
    <t>100543188</t>
  </si>
  <si>
    <t>100543188-Dormeo Go luggage backpack</t>
  </si>
  <si>
    <t>100543189</t>
  </si>
  <si>
    <t>100543189-Dormeo Go luggage his vanity bag</t>
  </si>
  <si>
    <t>100543190</t>
  </si>
  <si>
    <t>100543190-Dormeo Go luggage her vanity bag</t>
  </si>
  <si>
    <t>100545832</t>
  </si>
  <si>
    <t>100545832- Walkmaxx crystal bracelet</t>
  </si>
  <si>
    <t>100548220</t>
  </si>
  <si>
    <t>100548220- Epilator 2in1</t>
  </si>
  <si>
    <t>100554408</t>
  </si>
  <si>
    <t>100554408-Dormeo Go shopping trolley green</t>
  </si>
  <si>
    <t>100554409</t>
  </si>
  <si>
    <t>100554409-Dormeo Go shopping trolley grey</t>
  </si>
  <si>
    <t>100554410</t>
  </si>
  <si>
    <t>100554410-Dormeo Go shopping trolley red</t>
  </si>
  <si>
    <t>100557273</t>
  </si>
  <si>
    <t>100557273-Magic gas hobs protection</t>
  </si>
  <si>
    <t>100558270</t>
  </si>
  <si>
    <t>100558270-Magic Soap</t>
  </si>
  <si>
    <t>100558272</t>
  </si>
  <si>
    <t>100558272-Tv air wave knife</t>
  </si>
  <si>
    <t>100562879</t>
  </si>
  <si>
    <t>100562879- Dormeo carbon mattress 60x120</t>
  </si>
  <si>
    <t>100562884</t>
  </si>
  <si>
    <t>100562884- Dormeo carbon mattress 90x190</t>
  </si>
  <si>
    <t>100562900</t>
  </si>
  <si>
    <t>100562900- Dormeo carbon mattress 160x190</t>
  </si>
  <si>
    <t>100562902</t>
  </si>
  <si>
    <t>100562902-Dormeo carbon mattress 170x190</t>
  </si>
  <si>
    <t>100562903</t>
  </si>
  <si>
    <t>100562903-dormeo carbon mattress 170x200</t>
  </si>
  <si>
    <t>100562905</t>
  </si>
  <si>
    <t>100562905-Dormeo carbon mattress 180x200</t>
  </si>
  <si>
    <t>100565342</t>
  </si>
  <si>
    <t>100565342-Delimano clarity hand mixer white</t>
  </si>
  <si>
    <t>100568669</t>
  </si>
  <si>
    <t>100568669-cool lunch</t>
  </si>
  <si>
    <t>100579029</t>
  </si>
  <si>
    <t>100579029-walkmaxx maxxtone blaxk/pink 36</t>
  </si>
  <si>
    <t>100579030</t>
  </si>
  <si>
    <t>100579030- Red fusion</t>
  </si>
  <si>
    <t>100579554</t>
  </si>
  <si>
    <t>100579554- Necklace swarovsky sun</t>
  </si>
  <si>
    <t>100607884</t>
  </si>
  <si>
    <t>100607884- travel steam iron</t>
  </si>
  <si>
    <t>100615877</t>
  </si>
  <si>
    <t>100615877- Ultimate curve shaper</t>
  </si>
  <si>
    <t>100619077</t>
  </si>
  <si>
    <t>100619077- Shark original steam mop</t>
  </si>
  <si>
    <t>100656572</t>
  </si>
  <si>
    <t>Dormeo Aloe Vera 80x180</t>
  </si>
  <si>
    <t>100676775</t>
  </si>
  <si>
    <t>100676775- Anywhere lamp with magnifier</t>
  </si>
  <si>
    <t>100676786</t>
  </si>
  <si>
    <t>100676786- instahang tv offer</t>
  </si>
  <si>
    <t>100676788</t>
  </si>
  <si>
    <t>100676788-OLISO SMART IRON</t>
  </si>
  <si>
    <t>100676878</t>
  </si>
  <si>
    <t>100676878- Blaster brush</t>
  </si>
  <si>
    <t>100682737</t>
  </si>
  <si>
    <t>100682737- Delimano water filter jug</t>
  </si>
  <si>
    <t>100682738</t>
  </si>
  <si>
    <t>100682738- Delimano 8 in 1 gourmet</t>
  </si>
  <si>
    <t>100688798</t>
  </si>
  <si>
    <t>100688798- Delimano water bottle 600 ml orange</t>
  </si>
  <si>
    <t>100688809</t>
  </si>
  <si>
    <t>100688809 - Delimano unico garlic press</t>
  </si>
  <si>
    <t>100688814</t>
  </si>
  <si>
    <t>100688814- Delimano unico pizza cutter</t>
  </si>
  <si>
    <t>100694577</t>
  </si>
  <si>
    <t>100694577 - Delimano astoria cutlery lemonade spoon 6 pcs</t>
  </si>
  <si>
    <t>100694578</t>
  </si>
  <si>
    <t>100694578 - Delimano astoria cutlery cake set 2 psc</t>
  </si>
  <si>
    <t>100694579</t>
  </si>
  <si>
    <t>100694579 - Delimano astoria cutlery children set 4 pcs</t>
  </si>
  <si>
    <t>100694580</t>
  </si>
  <si>
    <t>100694580 - Delimano astoria cutlery salad set 2 pcs</t>
  </si>
  <si>
    <t>100694582</t>
  </si>
  <si>
    <t>100694582 - Delimano astoria cutlery spaghetti tong</t>
  </si>
  <si>
    <t>100694583</t>
  </si>
  <si>
    <t>100694583 - Delimano astoria cutlery spaghetti set 4 pcs</t>
  </si>
  <si>
    <t>100694584</t>
  </si>
  <si>
    <t>100694584 - Delimano astoria cutlery cake fork set 6pcs</t>
  </si>
  <si>
    <t>100694585</t>
  </si>
  <si>
    <t>100694585 - Delimano astoria cutlery table set 4</t>
  </si>
  <si>
    <t>100705673</t>
  </si>
  <si>
    <t>100705673- Dormeo ellipse bedding set blue 160x200</t>
  </si>
  <si>
    <t>100705675</t>
  </si>
  <si>
    <t>100705675- Dormeo ellipse bedding set grey 160x200</t>
  </si>
  <si>
    <t>100705677</t>
  </si>
  <si>
    <t>100705677- Dormeo ellipse bedding set blue 180x200</t>
  </si>
  <si>
    <t>100705679</t>
  </si>
  <si>
    <t>100705679 - Dormeo ellipse bedding set grey 180x200</t>
  </si>
  <si>
    <t>100705681</t>
  </si>
  <si>
    <t>100705681- Dormeo ellipse bedding set blue 200x200</t>
  </si>
  <si>
    <t>100705683</t>
  </si>
  <si>
    <t>100705683 - Dormeo ellipse bedding set grey 200x200</t>
  </si>
  <si>
    <t>100705685</t>
  </si>
  <si>
    <t>100705685 - Dormeo ellipse bedding set blue 5 pcs 160x200</t>
  </si>
  <si>
    <t>100705697</t>
  </si>
  <si>
    <t>100705697 - Dormeo ellipse fitted bed sheet blue 90x200</t>
  </si>
  <si>
    <t>100705700</t>
  </si>
  <si>
    <t>100705700- Dormeo ellipse fitted bed sheet blue 160x200</t>
  </si>
  <si>
    <t>100705709</t>
  </si>
  <si>
    <t>100705709- Dormeo ellipse fitted bed sheet grey 90x200</t>
  </si>
  <si>
    <t>100705712</t>
  </si>
  <si>
    <t>100705712- Dormeo ellipse fitted bed sheet grey 160x200</t>
  </si>
  <si>
    <t>100705715</t>
  </si>
  <si>
    <t>100705715- Dormeo ellipse fitted bed sheet rose 90x200</t>
  </si>
  <si>
    <t>100705718</t>
  </si>
  <si>
    <t>100705718- Dormeo ellipse fitted bed sheet rose 160x200</t>
  </si>
  <si>
    <t>100705719</t>
  </si>
  <si>
    <t>100705719- Dormeo ellipse fitted bed sheet rose 180x200</t>
  </si>
  <si>
    <t>100716984</t>
  </si>
  <si>
    <t>100716984 - Delimano ceramica prima+ pancake pan 25 cm</t>
  </si>
  <si>
    <t>100723867</t>
  </si>
  <si>
    <t>100723867- Delimano water filter</t>
  </si>
  <si>
    <t>100726704</t>
  </si>
  <si>
    <t>100726704- Xhose 7.5m</t>
  </si>
  <si>
    <t>100726706</t>
  </si>
  <si>
    <t>100726706- Xhose 22.5m</t>
  </si>
  <si>
    <t>100735539</t>
  </si>
  <si>
    <t>100735539-delimano colorato christmas tea towel</t>
  </si>
  <si>
    <t>100756164</t>
  </si>
  <si>
    <t>100756164-DELIMANO CERAMICA DRY COOKER FH</t>
  </si>
  <si>
    <t>100756165</t>
  </si>
  <si>
    <t>100756165-Instahang 100 cps upsell</t>
  </si>
  <si>
    <t>100768429</t>
  </si>
  <si>
    <t>100768429- The renovator 37 pcs</t>
  </si>
  <si>
    <t>100768438</t>
  </si>
  <si>
    <t>100768438- Slim n trim</t>
  </si>
  <si>
    <t>100780195</t>
  </si>
  <si>
    <t>100780195-schticky</t>
  </si>
  <si>
    <t>100793556</t>
  </si>
  <si>
    <t>100793556- The renovator standart multi-tool</t>
  </si>
  <si>
    <t>100793627</t>
  </si>
  <si>
    <t>100793627-Cupcake secret</t>
  </si>
  <si>
    <t>100800406</t>
  </si>
  <si>
    <t>VACUUM CLEANER ZAN 1215</t>
  </si>
  <si>
    <t>100800407</t>
  </si>
  <si>
    <t>depilator</t>
  </si>
  <si>
    <t>100811653</t>
  </si>
  <si>
    <t>100811653- Mighty light 2 pcs</t>
  </si>
  <si>
    <t>100816861</t>
  </si>
  <si>
    <t>100816861-Delimano ceramika + casserole 20 cm</t>
  </si>
  <si>
    <t>100816979</t>
  </si>
  <si>
    <t>100816979-Delimano ceramika prima+frypan 24</t>
  </si>
  <si>
    <t>100816980</t>
  </si>
  <si>
    <t>100816980-Delimano ceramika prima+frypan 28</t>
  </si>
  <si>
    <t>100816981</t>
  </si>
  <si>
    <t>100816981- Delimano ceramika prima+grill pan</t>
  </si>
  <si>
    <t>100816983</t>
  </si>
  <si>
    <t>100816983-delimano ceramika prima+pot 24</t>
  </si>
  <si>
    <t>100816984</t>
  </si>
  <si>
    <t>100816984- delimano ceramika prima + pankace pan 25cm</t>
  </si>
  <si>
    <t>100816985</t>
  </si>
  <si>
    <t>100816985- Delimano prima+ roaster</t>
  </si>
  <si>
    <t>100816986</t>
  </si>
  <si>
    <t>100816986-Delimano ceramika prima+ saucepan 16 cm</t>
  </si>
  <si>
    <t>100816987</t>
  </si>
  <si>
    <t>100816987-Delimano ceramika prima+skillet 24</t>
  </si>
  <si>
    <t>100816989</t>
  </si>
  <si>
    <t>100816989-Delimano ceramika prima+trio pan set</t>
  </si>
  <si>
    <t>100816990</t>
  </si>
  <si>
    <t>100816990-Delimano ceramika prima+wok 28 cm</t>
  </si>
  <si>
    <t>100817089</t>
  </si>
  <si>
    <t>100817089- Delimano ceramika prima+ frypan 20 cm</t>
  </si>
  <si>
    <t>100817097</t>
  </si>
  <si>
    <t>100817097-u-slender</t>
  </si>
  <si>
    <t>100818937</t>
  </si>
  <si>
    <t>100818937 - Delimano astoria porcelain coffe set 3 pcs</t>
  </si>
  <si>
    <t>100818939</t>
  </si>
  <si>
    <t>100818939 - Delimano astoria porcelain fish plate 28cm</t>
  </si>
  <si>
    <t>100818941</t>
  </si>
  <si>
    <t>100818941 - Delimano astoria porcelain salad bowl set 3 pcs</t>
  </si>
  <si>
    <t>100818942</t>
  </si>
  <si>
    <t>100818942 - Delimano astoria porcelain salad bowl 24.8cm</t>
  </si>
  <si>
    <t>100818944</t>
  </si>
  <si>
    <t>100818944- FAN HEATER FH-388</t>
  </si>
  <si>
    <t>100818960</t>
  </si>
  <si>
    <t>100818960 - Delimano astoria porcelain cake plate 36 cm</t>
  </si>
  <si>
    <t>100825935</t>
  </si>
  <si>
    <t>100825935 - Delimano astoria cutlery table set 4</t>
  </si>
  <si>
    <t>100830887</t>
  </si>
  <si>
    <t>100830887- Convector heater</t>
  </si>
  <si>
    <t>100830961</t>
  </si>
  <si>
    <t>100830961-Wonder Core</t>
  </si>
  <si>
    <t>100835314</t>
  </si>
  <si>
    <t>100835314- Bladelock outdoorsman</t>
  </si>
  <si>
    <t>100857653</t>
  </si>
  <si>
    <t>100857653-WALKMAXX RUNNING SHOES-BLACK/BLUE-SIZE 37</t>
  </si>
  <si>
    <t>100857654</t>
  </si>
  <si>
    <t>100857654- Walkmaxx running shoes black/blue 38</t>
  </si>
  <si>
    <t>100857655</t>
  </si>
  <si>
    <t>100857655-Walkmaxx running shoes black/blue 39</t>
  </si>
  <si>
    <t>100857656</t>
  </si>
  <si>
    <t>100857656-Walkmaxx running shoes black/blue 40</t>
  </si>
  <si>
    <t>100857657</t>
  </si>
  <si>
    <t>100857657- Walkmaxx running shoes black/blue 41</t>
  </si>
  <si>
    <t>100857658</t>
  </si>
  <si>
    <t>100857658-WALKMAXX RUNNING SHOES-BLACK/BLUE-SIZE 42</t>
  </si>
  <si>
    <t>100857659</t>
  </si>
  <si>
    <t>100857659-Walkmaxx running shoes black/pink 43</t>
  </si>
  <si>
    <t>100857660</t>
  </si>
  <si>
    <t>100857660-walkmaxx running shoes black/blue 44</t>
  </si>
  <si>
    <t>100857661</t>
  </si>
  <si>
    <t>100857661- Walkmaxx running shoes black/blue 45</t>
  </si>
  <si>
    <t>100857662</t>
  </si>
  <si>
    <t>100857662- Walkmaxx running shoes white/green 37</t>
  </si>
  <si>
    <t>100857663</t>
  </si>
  <si>
    <t>100857663- Walkmaxx running shoes white/green 38</t>
  </si>
  <si>
    <t>100857664</t>
  </si>
  <si>
    <t>100857664-WALKMAXX RUNNING SHOES-WHITE/GREEN-SIZE 39</t>
  </si>
  <si>
    <t>100857665</t>
  </si>
  <si>
    <t>100857665- Walkmaxx running shoes white/green 40</t>
  </si>
  <si>
    <t>100857666</t>
  </si>
  <si>
    <t>100857666-walkmaxx running shoes white-green 41</t>
  </si>
  <si>
    <t>100870281</t>
  </si>
  <si>
    <t>Pjaster Sinbo shd 2692</t>
  </si>
  <si>
    <t>100876041</t>
  </si>
  <si>
    <t>100876041-Nicer dicer+ wsc slicer</t>
  </si>
  <si>
    <t>100876088</t>
  </si>
  <si>
    <t>100876088- Dormeo maya duvet 200x200</t>
  </si>
  <si>
    <t>100876089</t>
  </si>
  <si>
    <t>100876089- Dormeo maya duvet 140x200</t>
  </si>
  <si>
    <t>100876090</t>
  </si>
  <si>
    <t>100876090 - dormeo maya pillow classic ws 50x70</t>
  </si>
  <si>
    <t>100880423</t>
  </si>
  <si>
    <t>100880423-delimano clarity chopper white</t>
  </si>
  <si>
    <t>100892538</t>
  </si>
  <si>
    <t>100892538-delimano clarity coffe pot white</t>
  </si>
  <si>
    <t>100892539</t>
  </si>
  <si>
    <t>100892539- delimano clarity juicer white</t>
  </si>
  <si>
    <t>100896055</t>
  </si>
  <si>
    <t>100896055 - NUTRIBULLET</t>
  </si>
  <si>
    <t>100896063</t>
  </si>
  <si>
    <t>100896063-Delimano ceramika prima+Top set</t>
  </si>
  <si>
    <t>100896066</t>
  </si>
  <si>
    <t>100896066-Delimano ceramika prima+ essential set</t>
  </si>
  <si>
    <t>100912442</t>
  </si>
  <si>
    <t>100912442- Dormeo diamonds pillow gold</t>
  </si>
  <si>
    <t>100912443</t>
  </si>
  <si>
    <t>100912443- Dormeo diamonds pillow rose 40x60</t>
  </si>
  <si>
    <t>100912444</t>
  </si>
  <si>
    <t>100912444- Dormeo diamonds blanket gold 140x200</t>
  </si>
  <si>
    <t>100912446</t>
  </si>
  <si>
    <t>100912446- DORMEO DIAMONDS BLANKET ROSE 140X200</t>
  </si>
  <si>
    <t>100912451</t>
  </si>
  <si>
    <t>100912451- Dormeo diamonds blanket grey 140x200</t>
  </si>
  <si>
    <t>100928412</t>
  </si>
  <si>
    <t>100928412- 12 pcs dinner set with gold linning</t>
  </si>
  <si>
    <t>100933151</t>
  </si>
  <si>
    <t>100933151- Ice Craper</t>
  </si>
  <si>
    <t>100933154</t>
  </si>
  <si>
    <t>100933154- Hot air styler</t>
  </si>
  <si>
    <t>100933159</t>
  </si>
  <si>
    <t>100933159- Vibra mia</t>
  </si>
  <si>
    <t>100933840</t>
  </si>
  <si>
    <t>100933840- jig saw</t>
  </si>
  <si>
    <t>100933842</t>
  </si>
  <si>
    <t>100933842- Impact drill</t>
  </si>
  <si>
    <t>100938444</t>
  </si>
  <si>
    <t>100938444- Zlimmy panties temptation L/XL</t>
  </si>
  <si>
    <t>100938445</t>
  </si>
  <si>
    <t>100938445-Zlimmy panties Temptation - S/M</t>
  </si>
  <si>
    <t>100946160</t>
  </si>
  <si>
    <t>100946160-Kosmodisk classic+pancake</t>
  </si>
  <si>
    <t>100974996</t>
  </si>
  <si>
    <t>100974996-ANYTIME GRILL + MB SLICER</t>
  </si>
  <si>
    <t>100978509</t>
  </si>
  <si>
    <t>100978509- Delimano ceramika prima+ High frypan</t>
  </si>
  <si>
    <t>100978510</t>
  </si>
  <si>
    <t>100978510- Delimano ceramika prima+wok 20 cm</t>
  </si>
  <si>
    <t>100982948</t>
  </si>
  <si>
    <t>100982948-delimano ceramika prima+roaster set</t>
  </si>
  <si>
    <t>100993435</t>
  </si>
  <si>
    <t>100993435- wellneo go4slim chocolate shake</t>
  </si>
  <si>
    <t>100993437</t>
  </si>
  <si>
    <t>100993437- wellneo go4slim vegetable soup</t>
  </si>
  <si>
    <t>101015158</t>
  </si>
  <si>
    <t>101015158-delimano ceramika prima+starter set</t>
  </si>
  <si>
    <t>101015160</t>
  </si>
  <si>
    <t>101015160- Delimano ceramica prima+ starter set</t>
  </si>
  <si>
    <t>101034180</t>
  </si>
  <si>
    <t>101034180-SHARK NAVIGATOR LIFT-AWAY+SHARK ORIGINAL STEAM MOP</t>
  </si>
  <si>
    <t>101102669</t>
  </si>
  <si>
    <t>101102669 - DORMEO VIVA CARPET GREY 55X125</t>
  </si>
  <si>
    <t>101102671</t>
  </si>
  <si>
    <t>101102671 - Dormeo viva carpet brown 55x125</t>
  </si>
  <si>
    <t>101102672</t>
  </si>
  <si>
    <t>101102672- Dormeo viva carpet beige 55x125</t>
  </si>
  <si>
    <t>101118952</t>
  </si>
  <si>
    <t>101118952-Aparat tensioni, greetmed</t>
  </si>
  <si>
    <t>101118953</t>
  </si>
  <si>
    <t>101118953- one touch select meter</t>
  </si>
  <si>
    <t>101127319</t>
  </si>
  <si>
    <t>101127319-Christmas apron+ hat</t>
  </si>
  <si>
    <t>101127329</t>
  </si>
  <si>
    <t>101127329-Christmas hat</t>
  </si>
  <si>
    <t>101127342</t>
  </si>
  <si>
    <t>101127342-Baking ring</t>
  </si>
  <si>
    <t>101127343</t>
  </si>
  <si>
    <t>101127343- Twin bell clock with alarm</t>
  </si>
  <si>
    <t>101130352</t>
  </si>
  <si>
    <t>101130352-Kosmodisk neutral+ aparat diabeti</t>
  </si>
  <si>
    <t>101130353</t>
  </si>
  <si>
    <t>101130353-Kosmodisk +greetmed blood presure</t>
  </si>
  <si>
    <t>101154456</t>
  </si>
  <si>
    <t>101154456-DELIMANO CLARITY SMOOTHIE MAKER WHITE</t>
  </si>
  <si>
    <t>101154463</t>
  </si>
  <si>
    <t>101154463- Delimano clarity smoothie bottle green 300 ml</t>
  </si>
  <si>
    <t>101154464</t>
  </si>
  <si>
    <t>101154464-DELIMANO CLARITY SMOOTHIE BOTTLE GREEN 600 ML</t>
  </si>
  <si>
    <t>101166106</t>
  </si>
  <si>
    <t>101166106-Oil burner ceramik</t>
  </si>
  <si>
    <t>101166362</t>
  </si>
  <si>
    <t>101166362-Avon skin soft cream</t>
  </si>
  <si>
    <t>101172941</t>
  </si>
  <si>
    <t>101172941-SLIM AIR BRA L+AVON CREAM</t>
  </si>
  <si>
    <t>101172942</t>
  </si>
  <si>
    <t>101172942-SLIM AIR BRA M+AVON CREAM</t>
  </si>
  <si>
    <t>101172943</t>
  </si>
  <si>
    <t>101172943-SLIM AIR BRA XL+AVON CREAM</t>
  </si>
  <si>
    <t>101172944</t>
  </si>
  <si>
    <t>101172944-SLIM AIR BRA XXL+AVON CREAM</t>
  </si>
  <si>
    <t>101177669</t>
  </si>
  <si>
    <t>101177669- Slim n lift caresse top black M</t>
  </si>
  <si>
    <t>101177670</t>
  </si>
  <si>
    <t>101177670- Slim n lift caresse top black L</t>
  </si>
  <si>
    <t>101177671</t>
  </si>
  <si>
    <t>101177671- Slim n lift caresse top black XL</t>
  </si>
  <si>
    <t>101177674</t>
  </si>
  <si>
    <t>101177674- Slim n lift caresse top beige M</t>
  </si>
  <si>
    <t>101177675</t>
  </si>
  <si>
    <t>101177675- Slim n lift caresse top beige L</t>
  </si>
  <si>
    <t>101177683</t>
  </si>
  <si>
    <t>101177683- Slim n lift leggins lace black M</t>
  </si>
  <si>
    <t>101177684</t>
  </si>
  <si>
    <t>101177684- Slim n lift leggins lace black L</t>
  </si>
  <si>
    <t>101177685</t>
  </si>
  <si>
    <t>101177685- Slim n lift caresse leggins lace black XL</t>
  </si>
  <si>
    <t>101199801</t>
  </si>
  <si>
    <t>101199801- Roto champ 13 pcs set</t>
  </si>
  <si>
    <t>101199802</t>
  </si>
  <si>
    <t>101199802- Roto champ 4 discs</t>
  </si>
  <si>
    <t>101206532</t>
  </si>
  <si>
    <t>101206532- Rovus aqua power plus</t>
  </si>
  <si>
    <t>101209220</t>
  </si>
  <si>
    <t>101209220-Qirinj statuja dekoruese</t>
  </si>
  <si>
    <t>101209221</t>
  </si>
  <si>
    <t>101209221-Mbulesa tavoline</t>
  </si>
  <si>
    <t>101209222</t>
  </si>
  <si>
    <t>101209222-Babagjysh kalendar</t>
  </si>
  <si>
    <t>101209224</t>
  </si>
  <si>
    <t>101209224-Gota me muzike</t>
  </si>
  <si>
    <t>101209226</t>
  </si>
  <si>
    <t>101209226-Corape</t>
  </si>
  <si>
    <t>101209247</t>
  </si>
  <si>
    <t>101209247-Disqe muzikore</t>
  </si>
  <si>
    <t>101209248</t>
  </si>
  <si>
    <t>101209248-qirinj ne forme peme</t>
  </si>
  <si>
    <t>101209250</t>
  </si>
  <si>
    <t>101209250-Cizme porcelani</t>
  </si>
  <si>
    <t>101209251</t>
  </si>
  <si>
    <t>101209251-zbukurime ekspozitor</t>
  </si>
  <si>
    <t>101264671</t>
  </si>
  <si>
    <t>101264671- Shark lift around</t>
  </si>
  <si>
    <t>101272248</t>
  </si>
  <si>
    <t>101272248- Delimano pure aqua cartridge</t>
  </si>
  <si>
    <t>101275407</t>
  </si>
  <si>
    <t>101275407- Delimano pure aqua jug 2.5l</t>
  </si>
  <si>
    <t>101275408</t>
  </si>
  <si>
    <t>101275408- Delimano pure aqua cartridge 3pcs</t>
  </si>
  <si>
    <t>101283733</t>
  </si>
  <si>
    <t>101283733- Wellneo go4slim slimmies</t>
  </si>
  <si>
    <t>101288549</t>
  </si>
  <si>
    <t>101288549- Dormeo maya pillow anatomic mf 30x50</t>
  </si>
  <si>
    <t>101291114</t>
  </si>
  <si>
    <t>101291114- DELIMANO VITA MUG GREY 4PCS</t>
  </si>
  <si>
    <t>101291115</t>
  </si>
  <si>
    <t>101291115- DELIMANO VITA MUG PURPLE 4PCS</t>
  </si>
  <si>
    <t>101291116</t>
  </si>
  <si>
    <t>101291116- DELIMANO VITA MUG GREEN 4PCS</t>
  </si>
  <si>
    <t>101291117</t>
  </si>
  <si>
    <t>101291117 - DELIMANO CLARITY ICE CREAM MAKER WHITE</t>
  </si>
  <si>
    <t>101313703</t>
  </si>
  <si>
    <t>101313703- Delimano stylish cutlery set green</t>
  </si>
  <si>
    <t>101313704</t>
  </si>
  <si>
    <t>101313704- Delimano stylish cutlery se purple</t>
  </si>
  <si>
    <t>101313705</t>
  </si>
  <si>
    <t>101313705- Delimano stylish cutlery set cream</t>
  </si>
  <si>
    <t>101314151</t>
  </si>
  <si>
    <t>101314151-Delimano colorato cooler bag</t>
  </si>
  <si>
    <t>101327496</t>
  </si>
  <si>
    <t>101327496-space bag 2m,2l,1xl,1 carry</t>
  </si>
  <si>
    <t>101331067</t>
  </si>
  <si>
    <t>KD+ Memosan Pillow Anatomic</t>
  </si>
  <si>
    <t>101345994</t>
  </si>
  <si>
    <t>101345994- Kala 3pcs bowl set 50 cl purple</t>
  </si>
  <si>
    <t>101345995</t>
  </si>
  <si>
    <t>101345995 - Kala 3pcs bowl set 50 cl green</t>
  </si>
  <si>
    <t>101345998</t>
  </si>
  <si>
    <t>101345998 - Kala 6pcs tumbler set 36cl purple</t>
  </si>
  <si>
    <t>101345999</t>
  </si>
  <si>
    <t>101345999 - Kala 6pcs tumbler set 36cl green</t>
  </si>
  <si>
    <t>101438336</t>
  </si>
  <si>
    <t>101438336- Delimano ceramika classico frypan 20cm</t>
  </si>
  <si>
    <t>101438337</t>
  </si>
  <si>
    <t>101438337- Delimano ceramika classico frypan 24cm</t>
  </si>
  <si>
    <t>101438338</t>
  </si>
  <si>
    <t>101438338- Delimano ceramika classico frypan 28cm</t>
  </si>
  <si>
    <t>101438341</t>
  </si>
  <si>
    <t>101438341- Delimano ceramika classico casserole</t>
  </si>
  <si>
    <t>101438342</t>
  </si>
  <si>
    <t>101438342- Delimano ceramika classico skillet 24cm</t>
  </si>
  <si>
    <t>101438343</t>
  </si>
  <si>
    <t>101438343- Delimano ceramika classico roaster 35x35 cm</t>
  </si>
  <si>
    <t>101438344</t>
  </si>
  <si>
    <t>101438344- delimano ceramika classico grill pan 28x28 cm</t>
  </si>
  <si>
    <t>101438345</t>
  </si>
  <si>
    <t>101438345- Delimano ceramika classico wok 28cm</t>
  </si>
  <si>
    <t>101464887</t>
  </si>
  <si>
    <t>101464887- Delimano ceramika classico glass lid 20 cm</t>
  </si>
  <si>
    <t>101464888</t>
  </si>
  <si>
    <t>101464888- Delimano ceramika classico glass lid 24 cm</t>
  </si>
  <si>
    <t>101464889</t>
  </si>
  <si>
    <t>101464889- Delimano ceramika classico glass lid 28cm</t>
  </si>
  <si>
    <t>101485289</t>
  </si>
  <si>
    <t>101485289- Delimano cook book</t>
  </si>
  <si>
    <t>101508025</t>
  </si>
  <si>
    <t>101508025- Steel barbeque with lid</t>
  </si>
  <si>
    <t>101508026</t>
  </si>
  <si>
    <t>101508026 - Barbeque tools 3 pcs</t>
  </si>
  <si>
    <t>101527234</t>
  </si>
  <si>
    <t>101527234- Dormeo memory 2+12 fresh 80x190</t>
  </si>
  <si>
    <t>101527235</t>
  </si>
  <si>
    <t>101527235- dormeo memory 2+12  fresh 80x200</t>
  </si>
  <si>
    <t>101527237</t>
  </si>
  <si>
    <t>101527237- Dormeo memory 2+12 fresh 90x190</t>
  </si>
  <si>
    <t>101527238</t>
  </si>
  <si>
    <t>101527238 - Dormeo memory 2+12 fresh 90x200</t>
  </si>
  <si>
    <t>101527239</t>
  </si>
  <si>
    <t>101527239-Dormeo memory 2+12 fresh 100x200</t>
  </si>
  <si>
    <t>101527240</t>
  </si>
  <si>
    <t>101527240- Dormeo memory 2+12 fresh 120x190</t>
  </si>
  <si>
    <t>101527241</t>
  </si>
  <si>
    <t>101527241- Dormeo memory 2+12 fresh 120x200</t>
  </si>
  <si>
    <t>101527242</t>
  </si>
  <si>
    <t>101527242-Dormeo memory 2+12 fresh 140x190</t>
  </si>
  <si>
    <t>101527243</t>
  </si>
  <si>
    <t>101527243- Dormeo memory 2+12 fresh 140x200</t>
  </si>
  <si>
    <t>101527244</t>
  </si>
  <si>
    <t>101527244- Dormeo memory 2+12 fresh 160x190</t>
  </si>
  <si>
    <t>101527245</t>
  </si>
  <si>
    <t>101527245- Dormeo memory 2+12 fresh 160x200</t>
  </si>
  <si>
    <t>101527246</t>
  </si>
  <si>
    <t>101527246- Dormeo memory 2+12 fresh 180x190</t>
  </si>
  <si>
    <t>101527247</t>
  </si>
  <si>
    <t>101527247-Dormeo memory 2+12 fresh 180x200</t>
  </si>
  <si>
    <t>101527248</t>
  </si>
  <si>
    <t>101527248- Dormeo memory 2+12 fresh 200x200</t>
  </si>
  <si>
    <t>101592199</t>
  </si>
  <si>
    <t>101592199-KD+ FOLDABLE SHOPPING TROLLEY</t>
  </si>
  <si>
    <t>101613644</t>
  </si>
  <si>
    <t>101613644 - Dormeo air comfort 90x190</t>
  </si>
  <si>
    <t>101613645</t>
  </si>
  <si>
    <t>101613645 - Dormeo air comfort 90x200</t>
  </si>
  <si>
    <t>101613646</t>
  </si>
  <si>
    <t>101613646 - Dormeo air comfort 140x200</t>
  </si>
  <si>
    <t>101613647</t>
  </si>
  <si>
    <t>101613647- Dormeo air comfort 160x200</t>
  </si>
  <si>
    <t>101613648</t>
  </si>
  <si>
    <t>101613648- Dormeo air comfort 180x200</t>
  </si>
  <si>
    <t>101613649</t>
  </si>
  <si>
    <t>101613649 - Dormeo air select 90x190</t>
  </si>
  <si>
    <t>101613652</t>
  </si>
  <si>
    <t>101613652 - Dormeo air select 160x200</t>
  </si>
  <si>
    <t>101613663</t>
  </si>
  <si>
    <t>101613663- Flavor chef</t>
  </si>
  <si>
    <t>101614475</t>
  </si>
  <si>
    <t>101614475- Dormeo mark trend bedding orange 140x200</t>
  </si>
  <si>
    <t>101614476</t>
  </si>
  <si>
    <t>101614476- Dormeo mark trend bedding violet 140x200</t>
  </si>
  <si>
    <t>101614477</t>
  </si>
  <si>
    <t>101614477- Dormeo mark trend bedding teal blue 140x200</t>
  </si>
  <si>
    <t>101614478</t>
  </si>
  <si>
    <t>101614478- Dormeo mark trend bedding teal blue 200x200</t>
  </si>
  <si>
    <t>101614479</t>
  </si>
  <si>
    <t>101614479- Dormeo mark trend bedding violet 200x200</t>
  </si>
  <si>
    <t>101614480</t>
  </si>
  <si>
    <t>101614480- Dormeo mark trend bedding orange 200x200</t>
  </si>
  <si>
    <t>101617444</t>
  </si>
  <si>
    <t>101617444 - Dormeo memosan mattress protector</t>
  </si>
  <si>
    <t>101617445</t>
  </si>
  <si>
    <t>101617445 - Dormeo memosan mattress protector cool 90x200</t>
  </si>
  <si>
    <t>101617447</t>
  </si>
  <si>
    <t>101617447-TRUE COVER REDEFINED - FAIR - OFFER 2</t>
  </si>
  <si>
    <t>101643714</t>
  </si>
  <si>
    <t>101643714- Slim n lift caresse shorts black M</t>
  </si>
  <si>
    <t>101643715</t>
  </si>
  <si>
    <t>101643715- Slim n lift caresse shorts black L</t>
  </si>
  <si>
    <t>101643716</t>
  </si>
  <si>
    <t>101643716- Slim n lift caresse shorts black XL</t>
  </si>
  <si>
    <t>101643719</t>
  </si>
  <si>
    <t>101643719- Slim n lift caresse short beige M</t>
  </si>
  <si>
    <t>101643721</t>
  </si>
  <si>
    <t>101643721- Slim n lift caresse shorts beige XL</t>
  </si>
  <si>
    <t>101668789</t>
  </si>
  <si>
    <t>101668789- X - POWER MOP</t>
  </si>
  <si>
    <t>101702560</t>
  </si>
  <si>
    <t>101702560- DELIMANO ELECTRICAL SALT &amp; PEPPER MILL</t>
  </si>
  <si>
    <t>101702561</t>
  </si>
  <si>
    <t>101702561-DELIMANO TONG BAMBOO</t>
  </si>
  <si>
    <t>101705758</t>
  </si>
  <si>
    <t>101705758- DELIMANO CUTTING BOARD SET BAMBOO 3PCS</t>
  </si>
  <si>
    <t>101758851</t>
  </si>
  <si>
    <t>101758851- True cover redefined olive</t>
  </si>
  <si>
    <t>101758852</t>
  </si>
  <si>
    <t>101758852-TRUE COVER REDEFINED - NATURAL - OFFER 2</t>
  </si>
  <si>
    <t>101796471</t>
  </si>
  <si>
    <t>101796471 - Dormeo siena v2 duvet 140x200+ 1 pc memosan pillow</t>
  </si>
  <si>
    <t>101796472</t>
  </si>
  <si>
    <t>101796472 - Dormeo Siena V2 duvet 200x200+ 2 pcs pillow</t>
  </si>
  <si>
    <t>101856838</t>
  </si>
  <si>
    <t>101856838- DORMEO GREEN TEA PILLOW CLASSIC 50X70</t>
  </si>
  <si>
    <t>101856839</t>
  </si>
  <si>
    <t>101856839- DORMEO GREEN TEA DUVET 140X200</t>
  </si>
  <si>
    <t>101856840</t>
  </si>
  <si>
    <t>101856840- DORMEO GREEN TEA DUVET 200X200</t>
  </si>
  <si>
    <t>101915307</t>
  </si>
  <si>
    <t>101915307 - walkmaxx black 2.0-36</t>
  </si>
  <si>
    <t>101915308</t>
  </si>
  <si>
    <t>101915308 - Walkmaxx black 2.0 size 37</t>
  </si>
  <si>
    <t>101915309</t>
  </si>
  <si>
    <t>101915309 - Walkmaxx black 2.0 size 38</t>
  </si>
  <si>
    <t>101915310</t>
  </si>
  <si>
    <t>101915310 - Walkmaxx black 39</t>
  </si>
  <si>
    <t>101915311</t>
  </si>
  <si>
    <t>101915311 - walkmaxx black 2 size 40</t>
  </si>
  <si>
    <t>101915312</t>
  </si>
  <si>
    <t>101915312 - WALKMAXX BLACK 2.0 - SIZE 41</t>
  </si>
  <si>
    <t>101915313</t>
  </si>
  <si>
    <t>101915313 - Walkmaxx black 2 size 42</t>
  </si>
  <si>
    <t>101915314</t>
  </si>
  <si>
    <t>101915314 - Walkmaxx black 2 size 43</t>
  </si>
  <si>
    <t>101917726</t>
  </si>
  <si>
    <t>101917726- Bravo second skin black/white M</t>
  </si>
  <si>
    <t>101995185</t>
  </si>
  <si>
    <t>101995185- Moonsurfing</t>
  </si>
  <si>
    <t>102071025</t>
  </si>
  <si>
    <t>102071025- Decorating bottles 4 pcs set</t>
  </si>
  <si>
    <t>102106903</t>
  </si>
  <si>
    <t>102106903- Door way gym</t>
  </si>
  <si>
    <t>102106904</t>
  </si>
  <si>
    <t>102106904- Magnetic treadmille walkease</t>
  </si>
  <si>
    <t>102106905</t>
  </si>
  <si>
    <t>102106905- LIVEACTIVE MOTORIZED TREADMILL T-05E</t>
  </si>
  <si>
    <t>102106906</t>
  </si>
  <si>
    <t>102106906 - Motorized programmable treadmill 97400</t>
  </si>
  <si>
    <t>102117486</t>
  </si>
  <si>
    <t>102117486- DORMEO HEATED MATTRESS PAD 90X200</t>
  </si>
  <si>
    <t>102117487</t>
  </si>
  <si>
    <t>102117487-DORMEO HEATED MATTRESS PAD 160X200</t>
  </si>
  <si>
    <t>102117492</t>
  </si>
  <si>
    <t>102117492- Dormeo heated blanket fleecy led br/be 130x200</t>
  </si>
  <si>
    <t>102136457</t>
  </si>
  <si>
    <t>102136457 - Dormeo trend set blue-grey 140x200</t>
  </si>
  <si>
    <t>102136459</t>
  </si>
  <si>
    <t>102136459 - Dormeo trend set brown-pink 140x200</t>
  </si>
  <si>
    <t>102136460</t>
  </si>
  <si>
    <t>102136460 - Dormeo trend set brown-pink 200x200</t>
  </si>
  <si>
    <t>102136461</t>
  </si>
  <si>
    <t>102136461 - Dormeo trend set green-yellow 140x200</t>
  </si>
  <si>
    <t>102136462</t>
  </si>
  <si>
    <t>102136462 - Dormeo trend set green-yellow 200x200</t>
  </si>
  <si>
    <t>102136463</t>
  </si>
  <si>
    <t>102136463 - Dormeo trend set violet-rose 140x200</t>
  </si>
  <si>
    <t>102136485</t>
  </si>
  <si>
    <t>102136485 - Dormeo trend pillow 50x70</t>
  </si>
  <si>
    <t>102176693</t>
  </si>
  <si>
    <t>102176693 - dormeo warm hug 2pcs set beige</t>
  </si>
  <si>
    <t>102183445</t>
  </si>
  <si>
    <t>102183445 - Dormeo warm hug 2pcs set brown</t>
  </si>
  <si>
    <t>102183446</t>
  </si>
  <si>
    <t>102183446 - dormeo warm hug 2pcs set ivory</t>
  </si>
  <si>
    <t>102244268</t>
  </si>
  <si>
    <t>102244268- Delimano fusion juicer white</t>
  </si>
  <si>
    <t>102244271</t>
  </si>
  <si>
    <t>102244271- Delimano electric high pan</t>
  </si>
  <si>
    <t>102324592</t>
  </si>
  <si>
    <t>102324592 - Dormeo simple flex 80x190,200</t>
  </si>
  <si>
    <t>102324593</t>
  </si>
  <si>
    <t>102324593 - Dormeo simple flex 90x190,200</t>
  </si>
  <si>
    <t>102332187</t>
  </si>
  <si>
    <t>102332187 - Delimano ceramica prima+ heart mould 24 cm</t>
  </si>
  <si>
    <t>102336918</t>
  </si>
  <si>
    <t>102336918- Dormeo emma topper 3+2 90x200</t>
  </si>
  <si>
    <t>102336920</t>
  </si>
  <si>
    <t>102336920- Dormeo emma topper 3+2 140x200</t>
  </si>
  <si>
    <t>102336921</t>
  </si>
  <si>
    <t>102336921 - Dormeo emma topper 3+2 160x200</t>
  </si>
  <si>
    <t>102438290</t>
  </si>
  <si>
    <t>102438290 - delimano ceramica prima+pancake pan 25 cm yellow</t>
  </si>
  <si>
    <t>102438291</t>
  </si>
  <si>
    <t>102438291-delimano ceramica prima+pancake pan 25 cm green</t>
  </si>
  <si>
    <t>102438292</t>
  </si>
  <si>
    <t>102438292- delimano ceramica prima+pancake pan 25 cm red</t>
  </si>
  <si>
    <t>102443798</t>
  </si>
  <si>
    <t>102443798 - walkmaxx sporty 2 white/blue size 38</t>
  </si>
  <si>
    <t>102443799</t>
  </si>
  <si>
    <t>102443799 - walkmaxx sporty 2 white/blue size 36</t>
  </si>
  <si>
    <t>102443800</t>
  </si>
  <si>
    <t>102443800 - walkmaxx sporty 2 white/blue size 37</t>
  </si>
  <si>
    <t>102443801</t>
  </si>
  <si>
    <t>102443801 - walkmaxx sporty 2 white/blue size 39</t>
  </si>
  <si>
    <t>102443802</t>
  </si>
  <si>
    <t>102443802 - walkmaxx sporty 2 white/blue 40</t>
  </si>
  <si>
    <t>102443803</t>
  </si>
  <si>
    <t>102443803 - Walkmaxx sporty 2.0 white/blue 41</t>
  </si>
  <si>
    <t>102443804</t>
  </si>
  <si>
    <t>102443804 - walkmaxx sporty 2 white/blue 42</t>
  </si>
  <si>
    <t>102443809</t>
  </si>
  <si>
    <t>102443809 - walkmaxx sporty 2 white/black size 36</t>
  </si>
  <si>
    <t>102443810</t>
  </si>
  <si>
    <t>102443810 - walkmaxx sporty 2 white/black size 37</t>
  </si>
  <si>
    <t>102443811</t>
  </si>
  <si>
    <t>102443811 - walkmaxx sporty 2 white/black size 38</t>
  </si>
  <si>
    <t>102443812</t>
  </si>
  <si>
    <t>102443812 - walkmaxx sporty 2 white/black size 39</t>
  </si>
  <si>
    <t>102443813</t>
  </si>
  <si>
    <t>102443813 - walkmaxx sporty 2 white/black 40</t>
  </si>
  <si>
    <t>102443814</t>
  </si>
  <si>
    <t>102443814 - walkmaxx sporty 2 white/black 41</t>
  </si>
  <si>
    <t>102443815</t>
  </si>
  <si>
    <t>102443815 - walkmaxx sporty 2 white/black 42</t>
  </si>
  <si>
    <t>102443820</t>
  </si>
  <si>
    <t>102443820 - walkmaxx sporty 2 white/red size 36</t>
  </si>
  <si>
    <t>102443821</t>
  </si>
  <si>
    <t>102443821 - walkmaxx sporty 2 white/red size 37</t>
  </si>
  <si>
    <t>102443822</t>
  </si>
  <si>
    <t>102443822 - walkmaxx sporty 2 white/red size 38</t>
  </si>
  <si>
    <t>102443823</t>
  </si>
  <si>
    <t>102443823 - walkmaxx sporty 2 white/red size 39</t>
  </si>
  <si>
    <t>102443824</t>
  </si>
  <si>
    <t>102443824 - walkmaxx sporty 2 white/red 40</t>
  </si>
  <si>
    <t>102443825</t>
  </si>
  <si>
    <t>102443825 - walkmaxx sporty 2 white/red 41</t>
  </si>
  <si>
    <t>102462190</t>
  </si>
  <si>
    <t>102462190 - Condiment set 7 pcs</t>
  </si>
  <si>
    <t>102463573</t>
  </si>
  <si>
    <t>102463573 - welleno salt inhalet md</t>
  </si>
  <si>
    <t>102474228</t>
  </si>
  <si>
    <t>102474228- delimano brava pancake set 3 pcs colo</t>
  </si>
  <si>
    <t>102480215</t>
  </si>
  <si>
    <t>102480215 - wellneosalt inhaler refill bag</t>
  </si>
  <si>
    <t>102481297</t>
  </si>
  <si>
    <t>102481297 - DELIMANO UTILE HAND BLENDER SET WHITE</t>
  </si>
  <si>
    <t>102481300</t>
  </si>
  <si>
    <t>102481300- DELIMANO DRY COOKER TRILOGY CERAMICA</t>
  </si>
  <si>
    <t>102481328</t>
  </si>
  <si>
    <t>102481328-DELIMANO 8IN1 GOURMET + DELIMANO V SLIVER</t>
  </si>
  <si>
    <t>102505346</t>
  </si>
  <si>
    <t>102505346 - delimano electric pressure multi cooker 5 l eng</t>
  </si>
  <si>
    <t>102517887</t>
  </si>
  <si>
    <t>102517887 - Delimano thermospatula 2in1</t>
  </si>
  <si>
    <t>102523529</t>
  </si>
  <si>
    <t>102523529 - Delimano easter chocolate kit</t>
  </si>
  <si>
    <t>102552252</t>
  </si>
  <si>
    <t>102552252- Micro touch switchblade retail</t>
  </si>
  <si>
    <t>102568597</t>
  </si>
  <si>
    <t>102568597 - DORMEO SILVER-ION PILLOW CONTOUR 30X50</t>
  </si>
  <si>
    <t>102568600</t>
  </si>
  <si>
    <t>102568600 - dormeo silver ion topper contour 90x200</t>
  </si>
  <si>
    <t>102568603</t>
  </si>
  <si>
    <t>102568603- dormeo silver ion topper contour 160x200</t>
  </si>
  <si>
    <t>102576335</t>
  </si>
  <si>
    <t>102576335 - Delimano chef measuring bowl scale</t>
  </si>
  <si>
    <t>102576336</t>
  </si>
  <si>
    <t>102576336 - Delimano utile egg master white</t>
  </si>
  <si>
    <t>102602245</t>
  </si>
  <si>
    <t>102602245- Dormeo love duvet 140x200</t>
  </si>
  <si>
    <t>102602246</t>
  </si>
  <si>
    <t>102602246- Dormeo love duvet 200x200</t>
  </si>
  <si>
    <t>102602247</t>
  </si>
  <si>
    <t>102602247- Dormeo love pillow classic</t>
  </si>
  <si>
    <t>102602262</t>
  </si>
  <si>
    <t>102602262- walkmaxx fitness moccasins beige/orange 36</t>
  </si>
  <si>
    <t>102602263</t>
  </si>
  <si>
    <t>102602263 - walkmaxx fitness moccasins beige/orange 37</t>
  </si>
  <si>
    <t>102602264</t>
  </si>
  <si>
    <t>102602264 - WALKMAXX FITNESS MOCCASINS 2.0 BEIGE/ORANG-SIZE 38</t>
  </si>
  <si>
    <t>102602265</t>
  </si>
  <si>
    <t>102602265 - WALKMAXX FITNESS MOCCASINS 2.0 BEIGE/ORANG-SIZE 39</t>
  </si>
  <si>
    <t>102602269</t>
  </si>
  <si>
    <t>102602269 - walkmaxx fitness moccasins black/pink 36</t>
  </si>
  <si>
    <t>102602270</t>
  </si>
  <si>
    <t>102602270- WALKMAXX FITNESS MOCCASINS 2.0 BLACK/PINK-SIZE 37</t>
  </si>
  <si>
    <t>102602271</t>
  </si>
  <si>
    <t>102602271 - WALKMAXX FITNESS MOCCASINS 2.0 BLACK/PINK-SIZE 38</t>
  </si>
  <si>
    <t>102602272</t>
  </si>
  <si>
    <t>102602272 - WALKMAXX FITNESS MOCCASINS 2.0 BLACK/PINK-SIZE 39</t>
  </si>
  <si>
    <t>102602276</t>
  </si>
  <si>
    <t>102602276 - WALKMAXX FITNESS MOCCASINS 2.0 N.BLU/ORANG-SIZE 36</t>
  </si>
  <si>
    <t>102602277</t>
  </si>
  <si>
    <t>102602277- WALKMAXX FITNESS MOCCASINS 2.0 N.BLU/ORANG-SIZE 37</t>
  </si>
  <si>
    <t>102602278</t>
  </si>
  <si>
    <t>102602278 - WALKMAXX FITNESS MOCCASINS 2.0 N.BLU/ORANG-SIZE 38</t>
  </si>
  <si>
    <t>102602279</t>
  </si>
  <si>
    <t>102602279- WALKMAXX FITNESS MOCCASINS 2.0 N.BLU/ORANG-SIZE 39</t>
  </si>
  <si>
    <t>102606793</t>
  </si>
  <si>
    <t>102606793 - DELIMANO CERAMICA PRIMA+ CHEFS SET</t>
  </si>
  <si>
    <t>102672650</t>
  </si>
  <si>
    <t>102672650-DELIMANO 8IN1 GOURMET + TV AIR KNIFE</t>
  </si>
  <si>
    <t>102673910</t>
  </si>
  <si>
    <t>102673910- Dormeo bamboo duvet 140x200</t>
  </si>
  <si>
    <t>102673912</t>
  </si>
  <si>
    <t>102673912- Dormeo bamboo pillow classic v2 50x70</t>
  </si>
  <si>
    <t>102673919</t>
  </si>
  <si>
    <t>102673919- DORMEO ALOE VERA V2 80X190</t>
  </si>
  <si>
    <t>102673922</t>
  </si>
  <si>
    <t>102673922-DORMEO ALOE VERA V2 90X190</t>
  </si>
  <si>
    <t>102673923</t>
  </si>
  <si>
    <t>102673923- Dormeo aloe vera V2 90x200</t>
  </si>
  <si>
    <t>102673942</t>
  </si>
  <si>
    <t>102673942- DORMEO ALOE VERA V2 100X200</t>
  </si>
  <si>
    <t>102673943</t>
  </si>
  <si>
    <t>102673943- Dormeo aloe vera V2 110x190</t>
  </si>
  <si>
    <t>102673945</t>
  </si>
  <si>
    <t>102673945- DORMEO ALOE VERA V2 120X190</t>
  </si>
  <si>
    <t>102673946</t>
  </si>
  <si>
    <t>102673946- DORMEO ALOE VERA V2 120X200</t>
  </si>
  <si>
    <t>102673947</t>
  </si>
  <si>
    <t>102673947 - Dormeo aloe vera v2 130x190</t>
  </si>
  <si>
    <t>102673948</t>
  </si>
  <si>
    <t>102673948 - Dormeo aloe vera V2 130x200</t>
  </si>
  <si>
    <t>102673949</t>
  </si>
  <si>
    <t>102673949 - DORMEO ALOE VERA V2 140X190</t>
  </si>
  <si>
    <t>102673950</t>
  </si>
  <si>
    <t>102673950 - Dormeo aloe vera v2 140x200</t>
  </si>
  <si>
    <t>102673952</t>
  </si>
  <si>
    <t>102673952 - dormeo aloe vera v2 150x200</t>
  </si>
  <si>
    <t>102673953</t>
  </si>
  <si>
    <t>102673953-DORMEO ALOE VERA V2 160X190</t>
  </si>
  <si>
    <t>102673954</t>
  </si>
  <si>
    <t>102673954- Dormeo aloe vera V2 160x200</t>
  </si>
  <si>
    <t>102673957</t>
  </si>
  <si>
    <t>102673957 - Dormeo aloe vera V2 180X190</t>
  </si>
  <si>
    <t>102673958</t>
  </si>
  <si>
    <t>102673958- Dormeo aloe vera V2 180x200</t>
  </si>
  <si>
    <t>102673959</t>
  </si>
  <si>
    <t>102673959 - dormeo aloe vera v2 200x200</t>
  </si>
  <si>
    <t>102679624</t>
  </si>
  <si>
    <t>102679624 - Wellneo go4slim detox tes</t>
  </si>
  <si>
    <t>102693558</t>
  </si>
  <si>
    <t>102693558 - Obsidian</t>
  </si>
  <si>
    <t>102702611</t>
  </si>
  <si>
    <t>102702611- Clyro</t>
  </si>
  <si>
    <t>102750618</t>
  </si>
  <si>
    <t>102750618 - liveactive cardio slim</t>
  </si>
  <si>
    <t>102750620</t>
  </si>
  <si>
    <t>102750620 - Dormeo down pillow v2 50x70</t>
  </si>
  <si>
    <t>102750621</t>
  </si>
  <si>
    <t>102750621 - Dormeo down duvet v2 140x200</t>
  </si>
  <si>
    <t>102750622</t>
  </si>
  <si>
    <t>102750622 - Dormeo down duvet v2 200x200</t>
  </si>
  <si>
    <t>102829436</t>
  </si>
  <si>
    <t>102829436 - dormeo fitted sheet polycotton beige 90x200</t>
  </si>
  <si>
    <t>102829437</t>
  </si>
  <si>
    <t>102829437 - dormeo fitted sheet polycotton beige 120x200</t>
  </si>
  <si>
    <t>102829438</t>
  </si>
  <si>
    <t>102829438 - dormeo fitted sheet polycotton beige 140x200</t>
  </si>
  <si>
    <t>102829439</t>
  </si>
  <si>
    <t>102829439 - dormeo fitted sheet polycotton beige 160x200</t>
  </si>
  <si>
    <t>102829440</t>
  </si>
  <si>
    <t>102829440 - dormeo fitted sheet polycotton beige 180x200</t>
  </si>
  <si>
    <t>102829441</t>
  </si>
  <si>
    <t>102829441 - dormeo fitted sheet polycotton green 90x200</t>
  </si>
  <si>
    <t>102829442</t>
  </si>
  <si>
    <t>102829442 - dormeo fitted sheet polycotton green 120x200</t>
  </si>
  <si>
    <t>102829443</t>
  </si>
  <si>
    <t>102829443 - dormeo fitted sheet polycotton green 140x200</t>
  </si>
  <si>
    <t>102829444</t>
  </si>
  <si>
    <t>102829444 - dormeo fitted sheet polycotton green 160x200</t>
  </si>
  <si>
    <t>102829445</t>
  </si>
  <si>
    <t>102829445 - dormeo fitted sheet polycotton green 180x200</t>
  </si>
  <si>
    <t>102829446</t>
  </si>
  <si>
    <t>102829446 - dormeo fitted sheet polycotton light blue 90x200</t>
  </si>
  <si>
    <t>102829447</t>
  </si>
  <si>
    <t>102829447 - dormeo fitted sheet polycotton light blue 120x200</t>
  </si>
  <si>
    <t>102829448</t>
  </si>
  <si>
    <t>102829448 - dormeo fitted sheet polycotton light blue 140x200</t>
  </si>
  <si>
    <t>102829449</t>
  </si>
  <si>
    <t>102829449 - dormeo fitted sheet polycotton light blue 160x200</t>
  </si>
  <si>
    <t>102829450</t>
  </si>
  <si>
    <t>102829450 - dormeo fitted sheet polycotton light blue 180x200</t>
  </si>
  <si>
    <t>102829451</t>
  </si>
  <si>
    <t>102829451 - dormeo fitted sheet polycotton rose 90x200</t>
  </si>
  <si>
    <t>102829452</t>
  </si>
  <si>
    <t>102829452 - dormeo fitted sheet polycotton rose 120x200</t>
  </si>
  <si>
    <t>102829453</t>
  </si>
  <si>
    <t>102829453 - dormeo fitted sheet polycotton rose 140x200</t>
  </si>
  <si>
    <t>102829454</t>
  </si>
  <si>
    <t>102829454 - dormeo fitted sheet polycotton rose 160x200</t>
  </si>
  <si>
    <t>102829455</t>
  </si>
  <si>
    <t>102829455 - dormeo fitted sheet polycotton rose 180x200</t>
  </si>
  <si>
    <t>102829456</t>
  </si>
  <si>
    <t>102829456 - dormeo fitted sheet polycotton white 90x200</t>
  </si>
  <si>
    <t>102829457</t>
  </si>
  <si>
    <t>102829457 - dormeo fitted sheet polycotton white 120x200</t>
  </si>
  <si>
    <t>102829458</t>
  </si>
  <si>
    <t>102829458 - dormeo fitted sheet polycotton white 140x200</t>
  </si>
  <si>
    <t>102829459</t>
  </si>
  <si>
    <t>102829459 - dormeo fitted sheet polycotton white 160x200</t>
  </si>
  <si>
    <t>102829460</t>
  </si>
  <si>
    <t>102829460 - dormeo fitted sheet polycotton white 180x200</t>
  </si>
  <si>
    <t>102829461</t>
  </si>
  <si>
    <t>102829461 - dormeo fitted sheet polycotton yellow 90x200</t>
  </si>
  <si>
    <t>102829462</t>
  </si>
  <si>
    <t>102829462 - dormeo fitted sheet polycotton yellow 120x200</t>
  </si>
  <si>
    <t>102829463</t>
  </si>
  <si>
    <t>102829463 - dormeo fitted sheet polycotton yellow 140x200</t>
  </si>
  <si>
    <t>102829464</t>
  </si>
  <si>
    <t>102829464 - dormeo fitted sheet polycotton yellow 160x200</t>
  </si>
  <si>
    <t>102829465</t>
  </si>
  <si>
    <t>102829465 - dormeo fitted sheet polycotton yellow 180x200</t>
  </si>
  <si>
    <t>102835977</t>
  </si>
  <si>
    <t>102835977 - DORMEO CLOUD CARPET MF GREEN 55X125</t>
  </si>
  <si>
    <t>102835978</t>
  </si>
  <si>
    <t>102835978 - DORMEO CLOUD CARPET MF VIOLET 55X125</t>
  </si>
  <si>
    <t>102835979</t>
  </si>
  <si>
    <t>102835979 - DORMEO CLOUD CARPET MF BROWN 55X125</t>
  </si>
  <si>
    <t>102835980</t>
  </si>
  <si>
    <t>102835980 - dormeo una bedding set blue 140x200</t>
  </si>
  <si>
    <t>102835981</t>
  </si>
  <si>
    <t>102835981 - dormeo una bedding set blue 200x200</t>
  </si>
  <si>
    <t>102835982</t>
  </si>
  <si>
    <t>102835982 - dormeo una bedding set green 140x200</t>
  </si>
  <si>
    <t>102835983</t>
  </si>
  <si>
    <t>102835983 - dormeo una bedding set green 200x200</t>
  </si>
  <si>
    <t>102835986</t>
  </si>
  <si>
    <t>102835986 - dormeo una bedding set ivory 140x200</t>
  </si>
  <si>
    <t>102835987</t>
  </si>
  <si>
    <t>102835987 - dormeo una bedding set ivory 200x200</t>
  </si>
  <si>
    <t>102835988</t>
  </si>
  <si>
    <t>102835988 - dormeo una bedding set violet 140x200</t>
  </si>
  <si>
    <t>102835989</t>
  </si>
  <si>
    <t>102835989 - dormeo una bedding set violet 200x200</t>
  </si>
  <si>
    <t>102835990</t>
  </si>
  <si>
    <t>102835990 - dormeo una fitted sheet blue 120x200</t>
  </si>
  <si>
    <t>102835991</t>
  </si>
  <si>
    <t>102835991 - dormeo una fitted sheet blue 90x200</t>
  </si>
  <si>
    <t>102835992</t>
  </si>
  <si>
    <t>102835992 - dormeo una fitted sheet blue 140x200</t>
  </si>
  <si>
    <t>102835993</t>
  </si>
  <si>
    <t>102835993 - dormeo una fitted sheet blue 160x200</t>
  </si>
  <si>
    <t>102835994</t>
  </si>
  <si>
    <t>102835994 - dormeo una fitted sheet blue 180x200</t>
  </si>
  <si>
    <t>102835995</t>
  </si>
  <si>
    <t>102835995 - dormeo una fitted sheet green 90x200</t>
  </si>
  <si>
    <t>102835996</t>
  </si>
  <si>
    <t>102835996 - dormeo una fitted sheet green 120x200</t>
  </si>
  <si>
    <t>102835997</t>
  </si>
  <si>
    <t>102835997 - dormeo una fitted sheet green140x200</t>
  </si>
  <si>
    <t>102835998</t>
  </si>
  <si>
    <t>102835998 - dorneo una fitted sheet green 160x200</t>
  </si>
  <si>
    <t>102835999</t>
  </si>
  <si>
    <t>102835999 - dormeo una fitted sheet green 180x200</t>
  </si>
  <si>
    <t>102836004</t>
  </si>
  <si>
    <t>102836004 - dormeo una fittes sheet ivory 90x200</t>
  </si>
  <si>
    <t>102836006</t>
  </si>
  <si>
    <t>102836006 - dormeo una fitted sheet ivory 120x200</t>
  </si>
  <si>
    <t>102836007</t>
  </si>
  <si>
    <t>102836007 - dormeo una fitted sheet ivory 140x200</t>
  </si>
  <si>
    <t>102836008</t>
  </si>
  <si>
    <t>102836008 - dormeo una fitted sheet ivory 160x200</t>
  </si>
  <si>
    <t>102836009</t>
  </si>
  <si>
    <t>102836009 - dormeo una fitted sheet ivory 180x200</t>
  </si>
  <si>
    <t>102836010</t>
  </si>
  <si>
    <t>102836010- dormeo una fitted sheet violet 90x200</t>
  </si>
  <si>
    <t>102836011</t>
  </si>
  <si>
    <t>102836011 - dormeo una fitted sheet violet 120x200</t>
  </si>
  <si>
    <t>102836012</t>
  </si>
  <si>
    <t>102836012 - dormeo una fitted sheet violet 140x200</t>
  </si>
  <si>
    <t>102836013</t>
  </si>
  <si>
    <t>102836013 - dormeo una fitted sheet violet 160x200</t>
  </si>
  <si>
    <t>102836014</t>
  </si>
  <si>
    <t>102836014 - dormeo una fitted sheet violet 180x200</t>
  </si>
  <si>
    <t>102836015</t>
  </si>
  <si>
    <t>102836015 - dormeo una flat sheet blue 140x250</t>
  </si>
  <si>
    <t>102836016</t>
  </si>
  <si>
    <t>102836016 - dormeo una flat sheet blue 200x250</t>
  </si>
  <si>
    <t>102836017</t>
  </si>
  <si>
    <t>102836017 - dormeo una flat sheet green 140x250</t>
  </si>
  <si>
    <t>102836018</t>
  </si>
  <si>
    <t>102836018 - dormeo una flat sheet green 200x250</t>
  </si>
  <si>
    <t>102836021</t>
  </si>
  <si>
    <t>102836021 - dormeo una flat sheet ivory 140x250</t>
  </si>
  <si>
    <t>102836022</t>
  </si>
  <si>
    <t>102836022 - dormeo una flat sheet ivory 200x250</t>
  </si>
  <si>
    <t>102836023</t>
  </si>
  <si>
    <t>102836023 - dormeo una flat sheet violet 140x250</t>
  </si>
  <si>
    <t>102836024</t>
  </si>
  <si>
    <t>102836024 - dormeo una flat sheet violet 200x250</t>
  </si>
  <si>
    <t>102836025</t>
  </si>
  <si>
    <t>102836025 - Dormeo variety bedding set peacock 140x200</t>
  </si>
  <si>
    <t>102836026</t>
  </si>
  <si>
    <t>102836026 - Dormeo variety bedding set peacock 200x200</t>
  </si>
  <si>
    <t>102836027</t>
  </si>
  <si>
    <t>102836027 - Dormeo variety bedding set violet 140x200</t>
  </si>
  <si>
    <t>102836028</t>
  </si>
  <si>
    <t>102836028 - Dormeo variety bedding set violet 200x200</t>
  </si>
  <si>
    <t>102836030</t>
  </si>
  <si>
    <t>102836030 - Dormeo variety blanket ivory 135x190</t>
  </si>
  <si>
    <t>102836031</t>
  </si>
  <si>
    <t>102836031 - Dormeo variety blanket turquose 135x190</t>
  </si>
  <si>
    <t>102836032</t>
  </si>
  <si>
    <t>102836032 - Dormeo variety blanket violet 135x190</t>
  </si>
  <si>
    <t>102848759</t>
  </si>
  <si>
    <t>102848759 - dormeo natural touch bedding set beige 140x200</t>
  </si>
  <si>
    <t>102848760</t>
  </si>
  <si>
    <t>102848760 - dormeo natural touch bedding set beige 200x200</t>
  </si>
  <si>
    <t>102848763</t>
  </si>
  <si>
    <t>102848763 - dormeo natural touch bedding set brown 140x200</t>
  </si>
  <si>
    <t>102848764</t>
  </si>
  <si>
    <t>102848764 - dormeo natural touch bedding set brown 200x200</t>
  </si>
  <si>
    <t>102848765</t>
  </si>
  <si>
    <t>102848765 - dormeo natural touch bedding set white 140x200</t>
  </si>
  <si>
    <t>102848766</t>
  </si>
  <si>
    <t>102848766 - dormeo natural touch bedding set white 200x200</t>
  </si>
  <si>
    <t>102848767</t>
  </si>
  <si>
    <t>102848767 - dormeo natural touch fitted sheet beige 90x200</t>
  </si>
  <si>
    <t>102848768</t>
  </si>
  <si>
    <t>102848768 - dormeo natural touch fitted sheet beige 120x200</t>
  </si>
  <si>
    <t>102848770</t>
  </si>
  <si>
    <t>102848770 - dormeo natural touch fitted sheet beige 160x200</t>
  </si>
  <si>
    <t>102848771</t>
  </si>
  <si>
    <t>102848771 - dormeo natural touch fitted sheet beige 180x200</t>
  </si>
  <si>
    <t>102848777</t>
  </si>
  <si>
    <t>102848777 - dormeo natural touch fitted sheet brown 90x200</t>
  </si>
  <si>
    <t>102848778</t>
  </si>
  <si>
    <t>102848778 - dormeo natural touch fitted sheet brown 120x200</t>
  </si>
  <si>
    <t>102848779</t>
  </si>
  <si>
    <t>102848779 - dormeo natural touch fitted sheet brown 140x200</t>
  </si>
  <si>
    <t>102848780</t>
  </si>
  <si>
    <t>102848780 - dormeo natural touch fitted sheet brown 160x200</t>
  </si>
  <si>
    <t>102848781</t>
  </si>
  <si>
    <t>102848781 - dormeo natural touch fitted sheet brown 180x200</t>
  </si>
  <si>
    <t>102848782</t>
  </si>
  <si>
    <t>102848782 - dormeo natural touch fitted sheet white 90x200</t>
  </si>
  <si>
    <t>102848783</t>
  </si>
  <si>
    <t>102848783 - dormeo natural touch fitted sheet white 120x200</t>
  </si>
  <si>
    <t>102848784</t>
  </si>
  <si>
    <t>102848784 - dormeo natural touch fitted sheet white 140x200</t>
  </si>
  <si>
    <t>102848785</t>
  </si>
  <si>
    <t>102848785 - dormeo natural touch fitted sheet white 160x200</t>
  </si>
  <si>
    <t>102848786</t>
  </si>
  <si>
    <t>102848786 - dormeo natural touch fitted sheet white 180x200</t>
  </si>
  <si>
    <t>102848801</t>
  </si>
  <si>
    <t>102848801 - dormeo twins bedding set grey 140x200</t>
  </si>
  <si>
    <t>102848802</t>
  </si>
  <si>
    <t>102848802 - dormeo twins beddings set grey 200x200</t>
  </si>
  <si>
    <t>102848803</t>
  </si>
  <si>
    <t>102848803 - dormeo twins bedding set green 140x200</t>
  </si>
  <si>
    <t>102848804</t>
  </si>
  <si>
    <t>102848804 - dormeo twins bedding set green 200x200</t>
  </si>
  <si>
    <t>102848805</t>
  </si>
  <si>
    <t>102848805 - dormeo twins beddings set turquise 140x200</t>
  </si>
  <si>
    <t>102848806</t>
  </si>
  <si>
    <t>102848806 - dormeo twins beddings set turquise 200x200</t>
  </si>
  <si>
    <t>102848807</t>
  </si>
  <si>
    <t>102848807 - dormeo twins bedding set violet 140x200</t>
  </si>
  <si>
    <t>102848808</t>
  </si>
  <si>
    <t>102848808 - dormeo twins bedding set violet 200x200</t>
  </si>
  <si>
    <t>102861765</t>
  </si>
  <si>
    <t>102861765 - dormeo aromatherapy duvet 140x200</t>
  </si>
  <si>
    <t>102861791</t>
  </si>
  <si>
    <t>102861791 - dormeo aromatherapy duvet 200x200</t>
  </si>
  <si>
    <t>102861882</t>
  </si>
  <si>
    <t>102861882 - dormeo aromatherapy pillow classic 50x70</t>
  </si>
  <si>
    <t>102862107</t>
  </si>
  <si>
    <t>102862107 - dormeo aromatherapy sachet camomil</t>
  </si>
  <si>
    <t>102862108</t>
  </si>
  <si>
    <t>102862108 - dormeo aromatherapy sachet lemon</t>
  </si>
  <si>
    <t>102862109</t>
  </si>
  <si>
    <t>102862109 - Hot shapers S</t>
  </si>
  <si>
    <t>102862110</t>
  </si>
  <si>
    <t>102862110- HOT SHAPERS - M</t>
  </si>
  <si>
    <t>102862111</t>
  </si>
  <si>
    <t>102862111 - Hot shapers L</t>
  </si>
  <si>
    <t>102862112</t>
  </si>
  <si>
    <t>102862112 - Hot shapers XL</t>
  </si>
  <si>
    <t>102874109</t>
  </si>
  <si>
    <t>102874109 - Dormeo memosan pillow molded cool 40x60</t>
  </si>
  <si>
    <t>102874127</t>
  </si>
  <si>
    <t>102874127- wellneo go4slim slimmies new</t>
  </si>
  <si>
    <t>103068635</t>
  </si>
  <si>
    <t>103068635-SHARK STEAM MOP + TRAVEL IRON</t>
  </si>
  <si>
    <t>103074809</t>
  </si>
  <si>
    <t>103074809 - Rovus smart power robotic vacuum cleaner</t>
  </si>
  <si>
    <t>103164867</t>
  </si>
  <si>
    <t>103164867- KARTE CLUB+DEL.CERAMICA PRIMA+ FRYPAN 20</t>
  </si>
  <si>
    <t>103164868</t>
  </si>
  <si>
    <t>103164868-KARTE SILVER+DEL.CERAMICA PRIMA+ FRYPAN20</t>
  </si>
  <si>
    <t>103177695</t>
  </si>
  <si>
    <t>103177695-Wellneo salt inhaler md+ salt inhaler refill bag</t>
  </si>
  <si>
    <t>103182813</t>
  </si>
  <si>
    <t>103182813- DORMEO LOVE PILLOW CASE 2PCS 50X70</t>
  </si>
  <si>
    <t>103209140</t>
  </si>
  <si>
    <t>103209140 - Wellneo slim sip</t>
  </si>
  <si>
    <t>103209141</t>
  </si>
  <si>
    <t>103209141 - clear view day and night visor</t>
  </si>
  <si>
    <t>103209142</t>
  </si>
  <si>
    <t>103209142 - shark slim profesional steam pocket mop</t>
  </si>
  <si>
    <t>103310735</t>
  </si>
  <si>
    <t>103310735 - DORMEO IMEMORY SILVER 90X130</t>
  </si>
  <si>
    <t>103341869</t>
  </si>
  <si>
    <t>103341869 - Delimano chef vertical BBQ</t>
  </si>
  <si>
    <t>103360543</t>
  </si>
  <si>
    <t>103360543 - Dormeo asana carpet mf blue 100x150</t>
  </si>
  <si>
    <t>103360544</t>
  </si>
  <si>
    <t>103360544 - DORMEO ASANA CARPET MF BROWN 100X150</t>
  </si>
  <si>
    <t>103360545</t>
  </si>
  <si>
    <t>103360545 - Dormeo asana carpet mf grey 100x150</t>
  </si>
  <si>
    <t>103360546</t>
  </si>
  <si>
    <t>103360546 - Dormeo asana carpet mf pink 100x150</t>
  </si>
  <si>
    <t>103360547</t>
  </si>
  <si>
    <t>103360547 - Dormeo asana carpet mf blue 130x170</t>
  </si>
  <si>
    <t>103360548</t>
  </si>
  <si>
    <t>103360548 - Dormeo asana carpet mf brown 130x170</t>
  </si>
  <si>
    <t>103360549</t>
  </si>
  <si>
    <t>103360549 - DORMEO ASANA CARPET MF GREY 130X170</t>
  </si>
  <si>
    <t>103360550</t>
  </si>
  <si>
    <t>103360550 - DORMEO ASANA CARPET MF PINK 130X170</t>
  </si>
  <si>
    <t>103368903</t>
  </si>
  <si>
    <t>103368903 - Acutrue recommended by kosmodisk</t>
  </si>
  <si>
    <t>103405397</t>
  </si>
  <si>
    <t>103405397 - Dormeo silk duvet 200x200</t>
  </si>
  <si>
    <t>103405398</t>
  </si>
  <si>
    <t>103405398 - Dormeo silk pillow classic</t>
  </si>
  <si>
    <t>103540753</t>
  </si>
  <si>
    <t>10354753 - Delimano smart premium cookware orange set</t>
  </si>
  <si>
    <t>103540756</t>
  </si>
  <si>
    <t>103540756 - Delimano smart premium cookware stain steel</t>
  </si>
  <si>
    <t>103540758</t>
  </si>
  <si>
    <t>103540758 - delimano smart premium cookware blue set</t>
  </si>
  <si>
    <t>103618388</t>
  </si>
  <si>
    <t>103618388 - Dormeo air pillow anatomic</t>
  </si>
  <si>
    <t>103618389</t>
  </si>
  <si>
    <t>103618389 - Dormeo air pillow classic</t>
  </si>
  <si>
    <t>103628404</t>
  </si>
  <si>
    <t>103628404 - Dormeo total matt. protector 90x190/200</t>
  </si>
  <si>
    <t>103628407</t>
  </si>
  <si>
    <t>103628407 - Dormeo total matt protector 160x190/200</t>
  </si>
  <si>
    <t>103745578</t>
  </si>
  <si>
    <t>103745578 - Walkmaxx mens ankle boots brown 45</t>
  </si>
  <si>
    <t>103745580</t>
  </si>
  <si>
    <t>103745580 - Walkmaxx mens ankle boots brown 44</t>
  </si>
  <si>
    <t>103745581</t>
  </si>
  <si>
    <t>103745581 - Walkmaxx mens ankle boots black 44</t>
  </si>
  <si>
    <t>103745583</t>
  </si>
  <si>
    <t>103745583 - Walkmaxx mens ankle boots black 43</t>
  </si>
  <si>
    <t>103745584</t>
  </si>
  <si>
    <t>103745584 - Walkmaxx mens ankle boots brown 42</t>
  </si>
  <si>
    <t>103745589</t>
  </si>
  <si>
    <t>103745589 - Walkmaxx mens ankle boots black 42</t>
  </si>
  <si>
    <t>103745590</t>
  </si>
  <si>
    <t>103745590 - Walkmaxx mens ankle boots brown 41</t>
  </si>
  <si>
    <t>103745591</t>
  </si>
  <si>
    <t>103745591 - Walkmaxx mens ankle boots black 41</t>
  </si>
  <si>
    <t>103745593</t>
  </si>
  <si>
    <t>103745593 - Walkmaxx mens ankle boots brown 40</t>
  </si>
  <si>
    <t>103745594</t>
  </si>
  <si>
    <t>103745594 - Walkmaxx mens ankle boots black 40</t>
  </si>
  <si>
    <t>103748623</t>
  </si>
  <si>
    <t>203748623 - Delimano smart cook vision fam set 2pcs 24 cm</t>
  </si>
  <si>
    <t>103756024</t>
  </si>
  <si>
    <t>103756024 - PAKETA IMEMORY SILVER 180X190 2014</t>
  </si>
  <si>
    <t>103756025</t>
  </si>
  <si>
    <t>103756025 - PAKETA IMEMORY SILVER 80X190 2014</t>
  </si>
  <si>
    <t>103756026</t>
  </si>
  <si>
    <t>103756026- Paketa imemory silver 80x200 2014</t>
  </si>
  <si>
    <t>103756028</t>
  </si>
  <si>
    <t>103756028 - PAKETA IMEMORY SILVER 90X190 2014</t>
  </si>
  <si>
    <t>103756029</t>
  </si>
  <si>
    <t>103756029- Paketa imemory silver 90x200 2014</t>
  </si>
  <si>
    <t>103756030</t>
  </si>
  <si>
    <t>103756030 - Paketa imemory silver 100x190 2014</t>
  </si>
  <si>
    <t>103756031</t>
  </si>
  <si>
    <t>103756031- Paketa imemory silver 100x200 2014</t>
  </si>
  <si>
    <t>103756032</t>
  </si>
  <si>
    <t>103756032 - PAKETA IMEMORY SILVER 110X190 2014</t>
  </si>
  <si>
    <t>103756033</t>
  </si>
  <si>
    <t>103756033- Paketa imemory silver 110x200 2014</t>
  </si>
  <si>
    <t>103756034</t>
  </si>
  <si>
    <t>103756034 - PAKETA IMEMORY SILVER 120X190 2014</t>
  </si>
  <si>
    <t>103756035</t>
  </si>
  <si>
    <t>103756035 - PAKETA IMEMORY SILVER 120X200 2014</t>
  </si>
  <si>
    <t>103756036</t>
  </si>
  <si>
    <t>103756036 - PAKETA IMEMORY SILVER 130X190 2014</t>
  </si>
  <si>
    <t>103756038</t>
  </si>
  <si>
    <t>103756038 - Paketa imemory silver 140x190 2014</t>
  </si>
  <si>
    <t>103756039</t>
  </si>
  <si>
    <t>103756039 - Paketa Imemory silver 140x200 2014</t>
  </si>
  <si>
    <t>103756040</t>
  </si>
  <si>
    <t>103756040- Paketa imemory silver 150x190 2014</t>
  </si>
  <si>
    <t>103756041</t>
  </si>
  <si>
    <t>103756041 - PAKETA IMEMORY SILVER 150X200 2014</t>
  </si>
  <si>
    <t>103756042</t>
  </si>
  <si>
    <t>103756042 - PAKETA IMEMORY SILVER 160X190 2014</t>
  </si>
  <si>
    <t>103756043</t>
  </si>
  <si>
    <t>103756043 - PAKETA IMEMORY SILVER 160X200 2014</t>
  </si>
  <si>
    <t>103756045</t>
  </si>
  <si>
    <t>103756045 - PAKETA IMEMORY SILVER 180X200 2014</t>
  </si>
  <si>
    <t>103756046</t>
  </si>
  <si>
    <t>103756046 - PAKETA IMEMORY SILVER 200X200 2014</t>
  </si>
  <si>
    <t>103756047</t>
  </si>
  <si>
    <t>103756047- Paketa imemory silver 170x200 2014</t>
  </si>
  <si>
    <t>103759419</t>
  </si>
  <si>
    <t>103759419 - Delimano utile hand blender green</t>
  </si>
  <si>
    <t>103759481</t>
  </si>
  <si>
    <t>103759481 - PAKETA ALOE 80X190 2014</t>
  </si>
  <si>
    <t>103759484</t>
  </si>
  <si>
    <t>103759484 - PAKETA ALOE 90X190 2014</t>
  </si>
  <si>
    <t>103759485</t>
  </si>
  <si>
    <t>103759485 - PAKETA ALOE 90X200 2014</t>
  </si>
  <si>
    <t>103759486</t>
  </si>
  <si>
    <t>103759486- Paketa aloe 100x200 2014</t>
  </si>
  <si>
    <t>103759487</t>
  </si>
  <si>
    <t>103759487 - PAKETA ALOE 110X190 2014</t>
  </si>
  <si>
    <t>103759488</t>
  </si>
  <si>
    <t>103759488 - PAKETA ALOE 120X190 2014</t>
  </si>
  <si>
    <t>103759489</t>
  </si>
  <si>
    <t>103759489- PAKETA ALOE 120X200 2014</t>
  </si>
  <si>
    <t>103759490</t>
  </si>
  <si>
    <t>103759490 - Paketa aloe 130x190 2014</t>
  </si>
  <si>
    <t>103759491</t>
  </si>
  <si>
    <t>103759491 - Paketa aloe 130x200 2014</t>
  </si>
  <si>
    <t>103759492</t>
  </si>
  <si>
    <t>103759492 - PAKETA ALOE 140X190 2014</t>
  </si>
  <si>
    <t>103759493</t>
  </si>
  <si>
    <t>103759493 - Paketa aloe 140x200 2014</t>
  </si>
  <si>
    <t>103759494</t>
  </si>
  <si>
    <t>103759494 - Paketa aloe 150x200 2014</t>
  </si>
  <si>
    <t>103759495</t>
  </si>
  <si>
    <t>103759495 - PAKETA ALOE 160X190 2014</t>
  </si>
  <si>
    <t>103759496</t>
  </si>
  <si>
    <t>103759496 - PAKETA ALOE 160X200 2014</t>
  </si>
  <si>
    <t>103759497</t>
  </si>
  <si>
    <t>103759497 - PAKETA ALOE 180X190 2014</t>
  </si>
  <si>
    <t>103759498</t>
  </si>
  <si>
    <t>103759498- Dormeo aloe vera v2 180x200+ siena v2 duvet 200x200+memosan pillow</t>
  </si>
  <si>
    <t>103759499</t>
  </si>
  <si>
    <t>103759499 - PAKETA ALOE 200X200 2014</t>
  </si>
  <si>
    <t>103760748</t>
  </si>
  <si>
    <t>103760748-PAKETA FRESH 80X190 2014</t>
  </si>
  <si>
    <t>103760749</t>
  </si>
  <si>
    <t>103760749 - PAKETA FRESH 80X200 2014</t>
  </si>
  <si>
    <t>103760751</t>
  </si>
  <si>
    <t>103760751 - PAKETA FRESH 90X190 2014</t>
  </si>
  <si>
    <t>103760752</t>
  </si>
  <si>
    <t>103760752 - PAKETA FRESH 90X200 2014</t>
  </si>
  <si>
    <t>103760753</t>
  </si>
  <si>
    <t>103760753 - PAKETA FRESH 100X200 2014</t>
  </si>
  <si>
    <t>103760754</t>
  </si>
  <si>
    <t>103760754 - Paketa fresh 120x190 2014</t>
  </si>
  <si>
    <t>103760755</t>
  </si>
  <si>
    <t>103760755 - PAKETA FRESH 120X200 2014</t>
  </si>
  <si>
    <t>103760756</t>
  </si>
  <si>
    <t>103760756 - PAKETA FRESH 140X190 2014</t>
  </si>
  <si>
    <t>103760757</t>
  </si>
  <si>
    <t>103760757 - Paketa fresh 140x200 2014</t>
  </si>
  <si>
    <t>103760758</t>
  </si>
  <si>
    <t>103760758 - PAKETA FRESH 160X190 2014</t>
  </si>
  <si>
    <t>103760759</t>
  </si>
  <si>
    <t>103760759 - PAKETA FRESH 160X200 2014</t>
  </si>
  <si>
    <t>103760760</t>
  </si>
  <si>
    <t>103760760 - Paketa fresh 180x190 2014</t>
  </si>
  <si>
    <t>103760761</t>
  </si>
  <si>
    <t>103760761- dormeo fresh 180x200+ siena duvet 200x200+ pillow</t>
  </si>
  <si>
    <t>103760762</t>
  </si>
  <si>
    <t>103760762 - PAKETA FRESH 200X200 2014</t>
  </si>
  <si>
    <t>103760875</t>
  </si>
  <si>
    <t>103760875 - dormeo simphony blanket 3 in 1 blue 130x190</t>
  </si>
  <si>
    <t>103760876</t>
  </si>
  <si>
    <t>103760876 - dormeo simphony blanket 3 in 1 violet 130x190</t>
  </si>
  <si>
    <t>103760877</t>
  </si>
  <si>
    <t>103760877 - dormeo simphony blanket 3 in 1 beige 130x190</t>
  </si>
  <si>
    <t>103760878</t>
  </si>
  <si>
    <t>103760878 - dormeo simphony blanket 3 in 1 green 130x190</t>
  </si>
  <si>
    <t>103760883</t>
  </si>
  <si>
    <t>103760883 - DORMEO SYMPHONY TOWEL BATH BLUE 70X140</t>
  </si>
  <si>
    <t>103760884</t>
  </si>
  <si>
    <t>103760884 -DORMEO SYMPHONY TOWEL HAND GREEN 50X100</t>
  </si>
  <si>
    <t>103760885</t>
  </si>
  <si>
    <t>103760885 - Dormeo symphony towel bath beige 70x140</t>
  </si>
  <si>
    <t>103760886</t>
  </si>
  <si>
    <t>103760886 - DORMEO SYMPHONY TOWEL BATH GREEN 70X140</t>
  </si>
  <si>
    <t>103760887</t>
  </si>
  <si>
    <t>103760887 - DORMEO SYMPHONY TOWEL HAND BLUE 50X100</t>
  </si>
  <si>
    <t>103760888</t>
  </si>
  <si>
    <t>103760888 - DORMEO SYMPHONY TOWEL HAND VIOLET 50X100</t>
  </si>
  <si>
    <t>103760889</t>
  </si>
  <si>
    <t>103760889 - Dormeo symphony towel hand beige 50x100</t>
  </si>
  <si>
    <t>103760890</t>
  </si>
  <si>
    <t>103760890 - DORMEO SYMPHONY TOWEL HAND GREEN 50X100</t>
  </si>
  <si>
    <t>103760891</t>
  </si>
  <si>
    <t>103760891 - dormeo simphony touch lamp blue</t>
  </si>
  <si>
    <t>103760892</t>
  </si>
  <si>
    <t>103760892 - dormeo simphony touch lamp violet</t>
  </si>
  <si>
    <t>103760893</t>
  </si>
  <si>
    <t>103760893 - DORMEO SYMPHONY TOUCH LAMP BEIGE</t>
  </si>
  <si>
    <t>103760894</t>
  </si>
  <si>
    <t>103760894 - dormeo simphony touch lamp green</t>
  </si>
  <si>
    <t>103771295</t>
  </si>
  <si>
    <t>103771295 - DORMEO WARM HUG BEDDING SET CHECKERS GREY 140X200</t>
  </si>
  <si>
    <t>103771296</t>
  </si>
  <si>
    <t>103771296 - DORMEO WARM HUG BEDDING SET CHECKERS RED 140X200</t>
  </si>
  <si>
    <t>103771297</t>
  </si>
  <si>
    <t>103771297 - Dormeo warm hug bedding set stripes cr/br 140x200</t>
  </si>
  <si>
    <t>103771298</t>
  </si>
  <si>
    <t>103771298 - Dormeo warm hug bedding set stripes red/gr 140x200</t>
  </si>
  <si>
    <t>103771299</t>
  </si>
  <si>
    <t>103771299 - Dormeo warm hug bedding set checke cr/br 200x200</t>
  </si>
  <si>
    <t>103771300</t>
  </si>
  <si>
    <t>103771300 - Dormeo warm hug bedding set checke red/gr 200x200</t>
  </si>
  <si>
    <t>103771301</t>
  </si>
  <si>
    <t>103771301 - DORMEO WARM HUG BEDDING SET STRIPES GREY 200X200</t>
  </si>
  <si>
    <t>103771302</t>
  </si>
  <si>
    <t>103771302- Dormeo warm hug bedding set stripes red/gr 200x200</t>
  </si>
  <si>
    <t>103771303</t>
  </si>
  <si>
    <t>103771303 - Dormeo warm hug 2pcs set grey</t>
  </si>
  <si>
    <t>103771304</t>
  </si>
  <si>
    <t>103771304 - DORMEO WARM HUG 2PCS SET RED</t>
  </si>
  <si>
    <t>103789619</t>
  </si>
  <si>
    <t>103789619 - walkmaxx rubber boots checkered 36</t>
  </si>
  <si>
    <t>103789620</t>
  </si>
  <si>
    <t>103789620 - walkmaxx rubber boots checkered 37</t>
  </si>
  <si>
    <t>103789621</t>
  </si>
  <si>
    <t>103789621 - walkmaxx rubber boots checkered 38</t>
  </si>
  <si>
    <t>103789622</t>
  </si>
  <si>
    <t>103789622 - walkmaxx rubber boots checkered 39</t>
  </si>
  <si>
    <t>103789623</t>
  </si>
  <si>
    <t>103789623 - Walkmaxx rubber boots checkered 40</t>
  </si>
  <si>
    <t>103789633</t>
  </si>
  <si>
    <t>103789633 - Walkmaxx rubber boots dark navy 39</t>
  </si>
  <si>
    <t>103789634</t>
  </si>
  <si>
    <t>103789634 - Walkmaxx rubber boots dark navy 38</t>
  </si>
  <si>
    <t>103789635</t>
  </si>
  <si>
    <t>103789635 - Walkmaxx rubber boots dark navy 37</t>
  </si>
  <si>
    <t>103789636</t>
  </si>
  <si>
    <t>103789636 - Walkmaxx rubber boots dark navy 36</t>
  </si>
  <si>
    <t>103789637</t>
  </si>
  <si>
    <t>103789637 - Walkmaxx rubber bootes dark navy 40</t>
  </si>
  <si>
    <t>103789641</t>
  </si>
  <si>
    <t>103789641 - walkmaxx rubber boots black 36</t>
  </si>
  <si>
    <t>103789642</t>
  </si>
  <si>
    <t>103789642 - walkmaxx rubber boots black 37</t>
  </si>
  <si>
    <t>103789643</t>
  </si>
  <si>
    <t>103789643 - walkmaxx rubber boots black 38</t>
  </si>
  <si>
    <t>103789644</t>
  </si>
  <si>
    <t>103789644 -  walkmaxx rubber boots black 39</t>
  </si>
  <si>
    <t>103789645</t>
  </si>
  <si>
    <t>103789645 - walkmaxx rubber boots black 40</t>
  </si>
  <si>
    <t>103939313</t>
  </si>
  <si>
    <t>103939313 - Dormeo zig-zag cushion red 50x50</t>
  </si>
  <si>
    <t>103939315</t>
  </si>
  <si>
    <t>103939315 - Dormeo zig-zag cushion blue 50x50</t>
  </si>
  <si>
    <t>103939317</t>
  </si>
  <si>
    <t>103939317 - Dormeo zig-zag cushion brown 50x50</t>
  </si>
  <si>
    <t>103939319</t>
  </si>
  <si>
    <t>103939319 - Dormeo Zig-zag blanket brown 150x200</t>
  </si>
  <si>
    <t>103939321</t>
  </si>
  <si>
    <t>103939321- Dormeo zig-zag blanket blue 150x200</t>
  </si>
  <si>
    <t>103939323</t>
  </si>
  <si>
    <t>103939323 - Dormeo zig-zag blanket red 150x200</t>
  </si>
  <si>
    <t>103968115</t>
  </si>
  <si>
    <t>103968115 - club card + Delimano clarity juicer white</t>
  </si>
  <si>
    <t>103968116</t>
  </si>
  <si>
    <t>103968116- CLUB 5 - BASIC (1Y)+DELIMANO CLARITY HAND MIXER</t>
  </si>
  <si>
    <t>103997302</t>
  </si>
  <si>
    <t>103997302 - CLUB 5 - SILVER(1Y)+DELIMANO CLARITY JUICER WHITE</t>
  </si>
  <si>
    <t>103997303</t>
  </si>
  <si>
    <t>103997303 - club card + Delimano clarity hand mixer</t>
  </si>
  <si>
    <t>104011132</t>
  </si>
  <si>
    <t>104011132 - Domeo warm hug prestige 2 pcs set rustic pink</t>
  </si>
  <si>
    <t>104011133</t>
  </si>
  <si>
    <t>104011133 - Dormeo warm hug prestige 2 pcs set dark grey</t>
  </si>
  <si>
    <t>104011156</t>
  </si>
  <si>
    <t>104011156 - Walkmaxx snow boots with zipper black 36</t>
  </si>
  <si>
    <t>104011157</t>
  </si>
  <si>
    <t>104011157 - Walkmaxx snow boots with zipper black 37</t>
  </si>
  <si>
    <t>104011158</t>
  </si>
  <si>
    <t>104011158 - Walkmaxx snow boots with zipper black 38</t>
  </si>
  <si>
    <t>104011159</t>
  </si>
  <si>
    <t>104011159 - Walkmaxx snow boots with zipper black 39</t>
  </si>
  <si>
    <t>104011163</t>
  </si>
  <si>
    <t>104011163 - Walkmaxx snow boots with zipper brown 36</t>
  </si>
  <si>
    <t>104011164</t>
  </si>
  <si>
    <t>104011164 - Walkmaxx snow boots with zipper brown 37</t>
  </si>
  <si>
    <t>104011165</t>
  </si>
  <si>
    <t>104011165 - Walkmaxx snow boots with zipper brown 38</t>
  </si>
  <si>
    <t>104011166</t>
  </si>
  <si>
    <t>104011166 - Walkmaxx snow boots with zipper brown 39</t>
  </si>
  <si>
    <t>104040375</t>
  </si>
  <si>
    <t>104040375 - Slim express</t>
  </si>
  <si>
    <t>104109034</t>
  </si>
  <si>
    <t>104109034 - Delimano ceramica delicia roaster 35x27 cm</t>
  </si>
  <si>
    <t>104109035</t>
  </si>
  <si>
    <t>104109035 - Delimano ceramica delicia skillet 24 cm</t>
  </si>
  <si>
    <t>104109036</t>
  </si>
  <si>
    <t>104109036- Delimano ceramica delicia casserole 20 cm</t>
  </si>
  <si>
    <t>104109038</t>
  </si>
  <si>
    <t>104109038 - Delimano ceramica delicia grill pan 28x28 cm</t>
  </si>
  <si>
    <t>104109039</t>
  </si>
  <si>
    <t>104109039 - Delimano ceramica delicia pot 24 cm</t>
  </si>
  <si>
    <t>104109040</t>
  </si>
  <si>
    <t>104109040 - Delimano ceramica delicia wok 20 cm</t>
  </si>
  <si>
    <t>104109042</t>
  </si>
  <si>
    <t>104109042 - Delimano ceramica delicia sloped wok 26 cm</t>
  </si>
  <si>
    <t>104109043</t>
  </si>
  <si>
    <t>104109043 - Delimano ceramica delicia sauce pan 16 cm</t>
  </si>
  <si>
    <t>104109044</t>
  </si>
  <si>
    <t>104109044 - Delimano ceramica delicia sloped pancake 25 cm</t>
  </si>
  <si>
    <t>104109045</t>
  </si>
  <si>
    <t>104109045 - Delimano ceramica delicia lid 28 cm</t>
  </si>
  <si>
    <t>104109046</t>
  </si>
  <si>
    <t>104109046 -Delimano ceramica delicia lid 20 cm</t>
  </si>
  <si>
    <t>104109047</t>
  </si>
  <si>
    <t>104109047 - Delimano ceramica delicia frypan 28 cm</t>
  </si>
  <si>
    <t>104109048</t>
  </si>
  <si>
    <t>104109048 - Delimano ceramica delicia lid 24 cm</t>
  </si>
  <si>
    <t>104109049</t>
  </si>
  <si>
    <t>104109049 - Delimano ceramica delicia frypan 24 cm</t>
  </si>
  <si>
    <t>104109050</t>
  </si>
  <si>
    <t>104109050 - Delimano ceramica delicia frypan 20 cm</t>
  </si>
  <si>
    <t>104253660</t>
  </si>
  <si>
    <t>104253660- Delimano ceramika prima+starte+set+ delimano tempo presto pot 7L</t>
  </si>
  <si>
    <t>104503695</t>
  </si>
  <si>
    <t>104503695 - CLUB 5+Delimano utile hand blender green</t>
  </si>
  <si>
    <t>104503696</t>
  </si>
  <si>
    <t>104503696 - CLUB5-SILVER+Delimano utile hand blender green</t>
  </si>
  <si>
    <t>104516129</t>
  </si>
  <si>
    <t>104516129 - CLUB 5-BASIC(1Y)+DELIMANO PRIMA+ PANCAKE PAN YELLO</t>
  </si>
  <si>
    <t>104532998</t>
  </si>
  <si>
    <t>104532998 - DELIMANO FUSION JUICER WHI.+UTILE HAND BLENDER SET</t>
  </si>
  <si>
    <t>104564187</t>
  </si>
  <si>
    <t>104564187 - CLUB5-SILVER+PRIMA+ PANCAKE PAN 25CM YELLOW</t>
  </si>
  <si>
    <t>104564253</t>
  </si>
  <si>
    <t>104564253 - CLUB 5+PRIMA+ PANCAKE PAN 25CM</t>
  </si>
  <si>
    <t>104564266</t>
  </si>
  <si>
    <t>104564266 - CLUB5+PRIMA+ PANCAKE PAN 25CM</t>
  </si>
  <si>
    <t>104564283</t>
  </si>
  <si>
    <t>104564283 - Karte Club+PRIMA+ PANCAKE PAN 25CM RED</t>
  </si>
  <si>
    <t>104564306</t>
  </si>
  <si>
    <t>104564306 - CLUB5 silver+PRIMA+ PANCAKE PAN 25CM RED</t>
  </si>
  <si>
    <t>104780393</t>
  </si>
  <si>
    <t>104780393 - CLUB 5+PRIMA+ PANCAKE PAN 25CM GREEN</t>
  </si>
  <si>
    <t>104780394</t>
  </si>
  <si>
    <t>104780394- Karte+ Prima+Pancake pan 25 cm green</t>
  </si>
  <si>
    <t>ABRMR</t>
  </si>
  <si>
    <t>I5608-Ab rocket spring-middle resistance-pjese kembimi</t>
  </si>
  <si>
    <t>ABRSP</t>
  </si>
  <si>
    <t>I6016-ab rocket spring-high resistance-pjese kembimi</t>
  </si>
  <si>
    <t>AKD248</t>
  </si>
  <si>
    <t>AKD248-Kosmodisk support ankle new-fashe per dhimbjet e kycit te kembes</t>
  </si>
  <si>
    <t>AKD249</t>
  </si>
  <si>
    <t>AKD249-kosmodisk support wrist -fashe per dhimbjen e kycit te dores</t>
  </si>
  <si>
    <t>AKD250</t>
  </si>
  <si>
    <t>AKD250-kosmodisk support knee new-fashe per dhimbjet e gjurit</t>
  </si>
  <si>
    <t>AKD260</t>
  </si>
  <si>
    <t>akd260- Kosmodisk classic lumbart</t>
  </si>
  <si>
    <t>AKD263</t>
  </si>
  <si>
    <t>AKD263-kosmodisk life massage gel-xhel massazhues per shpinen</t>
  </si>
  <si>
    <t>AKSP</t>
  </si>
  <si>
    <t>pjese kembimi rezerve per Ab king pro</t>
  </si>
  <si>
    <t>BASEPJ</t>
  </si>
  <si>
    <t>I2034-Base with juise spot power juiser</t>
  </si>
  <si>
    <t>CHW</t>
  </si>
  <si>
    <t>I6271-chain wheel-pjese kembimi orbitrek elite</t>
  </si>
  <si>
    <t>CSH</t>
  </si>
  <si>
    <t>I6270-crank shaft-pjese kembimi orbitrek elite</t>
  </si>
  <si>
    <t>ESHA</t>
  </si>
  <si>
    <t>I3280-easy shaper extra brands</t>
  </si>
  <si>
    <t>FPJ</t>
  </si>
  <si>
    <t>I2036-filter power juiser</t>
  </si>
  <si>
    <t>FW</t>
  </si>
  <si>
    <t>I6268-fixing washer-pjese kembimi orbitrek elite</t>
  </si>
  <si>
    <t>I0335</t>
  </si>
  <si>
    <t>I0335-levine knee strap-fashe magnetike per gjurin</t>
  </si>
  <si>
    <t>I0383</t>
  </si>
  <si>
    <t>I0383-levines wrist wrap-fashe magnetike per kycin e dores</t>
  </si>
  <si>
    <t>I0759</t>
  </si>
  <si>
    <t>I0759-Motorr up</t>
  </si>
  <si>
    <t>I1093</t>
  </si>
  <si>
    <t>I1093-Dormeo comfort 140x200-dyshek 140x200</t>
  </si>
  <si>
    <t>I1094</t>
  </si>
  <si>
    <t>I1094-dyshek hidrolatex 160x200</t>
  </si>
  <si>
    <t>I1095</t>
  </si>
  <si>
    <t>I1095-Dormeo Comfort 180x200-dyshek</t>
  </si>
  <si>
    <t>I1150</t>
  </si>
  <si>
    <t>I1150-Dormeo comfort 90x190,dyshek</t>
  </si>
  <si>
    <t>I1152</t>
  </si>
  <si>
    <t>I1152-hydrolatex mattres.dyshek</t>
  </si>
  <si>
    <t>I1153</t>
  </si>
  <si>
    <t>I1153-Dormeo Comfort 120x190-dyshek</t>
  </si>
  <si>
    <t>I1157</t>
  </si>
  <si>
    <t>I1157-dyshek dormeo 140x190</t>
  </si>
  <si>
    <t>I1158</t>
  </si>
  <si>
    <t>I1158-dyshek hydrolatex 150x190</t>
  </si>
  <si>
    <t>I1159</t>
  </si>
  <si>
    <t>I1159-dormeo comfort 150x200-dyshek dormeo 150x200</t>
  </si>
  <si>
    <t>I1160</t>
  </si>
  <si>
    <t>I1160-dyshek hidrolatex 160x190</t>
  </si>
  <si>
    <t>I1161</t>
  </si>
  <si>
    <t>I1161-dormeo comfort 170x190-dyshek 170x190</t>
  </si>
  <si>
    <t>I1163</t>
  </si>
  <si>
    <t>I1163-dormeo comfort 180x190-dyshek</t>
  </si>
  <si>
    <t>I1164</t>
  </si>
  <si>
    <t>I1164-dormeo comfort 180x190-dyshek</t>
  </si>
  <si>
    <t>I1496</t>
  </si>
  <si>
    <t>I1496-dormeo fix flex 80x190</t>
  </si>
  <si>
    <t>I1498</t>
  </si>
  <si>
    <t>I1498-dormeo fix flex 90x190,rrjete druri per krevate</t>
  </si>
  <si>
    <t>I1802</t>
  </si>
  <si>
    <t>I1802-dormeo comfort 100x200</t>
  </si>
  <si>
    <t>I2160</t>
  </si>
  <si>
    <t>I2160-Magic Bullet</t>
  </si>
  <si>
    <t>I2729</t>
  </si>
  <si>
    <t>rroba banjo ,Swim &amp; lift S</t>
  </si>
  <si>
    <t>I2730</t>
  </si>
  <si>
    <t>rroba banjo ,Swim &amp; lift M</t>
  </si>
  <si>
    <t>I2731</t>
  </si>
  <si>
    <t>rroba banjo,Swim &amp; lift L</t>
  </si>
  <si>
    <t>I2733</t>
  </si>
  <si>
    <t>rroba banjo Swim &amp; lift XXL</t>
  </si>
  <si>
    <t>I2734</t>
  </si>
  <si>
    <t>rroba banjo Swim &amp; lift XXXL</t>
  </si>
  <si>
    <t>I2843</t>
  </si>
  <si>
    <t>I2843-dormeo matt.cover cotton 90x190,mbulesa dysheku</t>
  </si>
  <si>
    <t>I2845</t>
  </si>
  <si>
    <t>I2845-dormeo matt. cover cotton 100x190-carcafe per dyshek</t>
  </si>
  <si>
    <t>I2847</t>
  </si>
  <si>
    <t>I2847-dormeo matt cover cotton 110x190-carcafe per dyshek</t>
  </si>
  <si>
    <t>I2853</t>
  </si>
  <si>
    <t>I2853-dormeo matt cover cotton 140x190-carcafe per dyshek</t>
  </si>
  <si>
    <t>I2861</t>
  </si>
  <si>
    <t>I2861-dormeo matt. cover cotton 180x190-carcaf per dyshek</t>
  </si>
  <si>
    <t>i2863</t>
  </si>
  <si>
    <t>i2863-dormeo matt. cover cotton 200x200-carcaf per dyshek</t>
  </si>
  <si>
    <t>I2894</t>
  </si>
  <si>
    <t>I2894-dormeo roll up-dyshek ortopedic</t>
  </si>
  <si>
    <t>I2958</t>
  </si>
  <si>
    <t>I2958-aroma eterike,Rovus aroma</t>
  </si>
  <si>
    <t>I3027</t>
  </si>
  <si>
    <t>I3027-dor.comfort 90x190+1memosan classic</t>
  </si>
  <si>
    <t>I3087</t>
  </si>
  <si>
    <t>I3087-Rovus Filters-filtra per fshese elektrike</t>
  </si>
  <si>
    <t>I3426</t>
  </si>
  <si>
    <t>i3426- Dormeo mattr-cover antialergic 60x120</t>
  </si>
  <si>
    <t>I3430</t>
  </si>
  <si>
    <t>I3430-dormeo matt cover antialergic 90x190-carcaf dysheku</t>
  </si>
  <si>
    <t>I3727</t>
  </si>
  <si>
    <t>I3727-Dormeo memory 2+12,90x190,dyshek</t>
  </si>
  <si>
    <t>I3728</t>
  </si>
  <si>
    <t>I3728-dormeo memory 2+12,90x200-dyshek</t>
  </si>
  <si>
    <t>I3864</t>
  </si>
  <si>
    <t>I3864-aparat masazhimi,Vibratone</t>
  </si>
  <si>
    <t>I3940</t>
  </si>
  <si>
    <t>I3940-pj. express filter/blade</t>
  </si>
  <si>
    <t>I3987</t>
  </si>
  <si>
    <t>I3987-dormeo fix flex duo 80x190,rrjeta druri per krevate</t>
  </si>
  <si>
    <t>I3989</t>
  </si>
  <si>
    <t>I3989-dormeo fix flex duo 90x190,rrjeta druri per krevate</t>
  </si>
  <si>
    <t>I4363</t>
  </si>
  <si>
    <t>I4363-dormeo memory 120x190-dyshek</t>
  </si>
  <si>
    <t>I4364</t>
  </si>
  <si>
    <t>I4364-Dormeo memory 2+12 120x200</t>
  </si>
  <si>
    <t>I4371</t>
  </si>
  <si>
    <t>I4371-Dormeo memory 2+12,160x190-dyshek</t>
  </si>
  <si>
    <t>i4375</t>
  </si>
  <si>
    <t>i4375-dormeo memory 2+12 180x200-dyshek</t>
  </si>
  <si>
    <t>I4405</t>
  </si>
  <si>
    <t>I4405-Kleen kat blades,pjese nderrimi per makinen e rrojes</t>
  </si>
  <si>
    <t>I4456</t>
  </si>
  <si>
    <t>I4456-orbitrek Elite,vegel fitnesi</t>
  </si>
  <si>
    <t>I4511</t>
  </si>
  <si>
    <t>I4511-Total sauna,aparat per dobesim me avull</t>
  </si>
  <si>
    <t>I4513</t>
  </si>
  <si>
    <t>I4513-Ab rocket color label,vegel fitnesi</t>
  </si>
  <si>
    <t>I4573</t>
  </si>
  <si>
    <t>I4573-dormeo fresh-humidier white-aromatizues</t>
  </si>
  <si>
    <t>I4574</t>
  </si>
  <si>
    <t>I4574-Dormeo fresh humidifier green-aromatizues</t>
  </si>
  <si>
    <t>I4717</t>
  </si>
  <si>
    <t>I4717-dormeo mark pillow plus red-mbulese dysheku e kuqe</t>
  </si>
  <si>
    <t>I4718</t>
  </si>
  <si>
    <t>I4718-dormeo mark pillow plus blue-mbulese dysheku blu</t>
  </si>
  <si>
    <t>I4719</t>
  </si>
  <si>
    <t>I4719-Dormeo mark plus beige-mbulese dysheku</t>
  </si>
  <si>
    <t>I4916</t>
  </si>
  <si>
    <t>I4916- Dormeo aroma green apple 100 ml</t>
  </si>
  <si>
    <t>I4917</t>
  </si>
  <si>
    <t>I4917-Dormeo aroma orange peel 100 ml</t>
  </si>
  <si>
    <t>I4918</t>
  </si>
  <si>
    <t>I4918-Aroma anti tobacco 100 ml</t>
  </si>
  <si>
    <t>I5027</t>
  </si>
  <si>
    <t>I5027-Dormeo sanja blanket red-jorgan sanja i kuq</t>
  </si>
  <si>
    <t>I5028</t>
  </si>
  <si>
    <t>I5028-Dormeo sanja blanket green-jorgan sanja jeshil</t>
  </si>
  <si>
    <t>I5030</t>
  </si>
  <si>
    <t>I5030-dormeo sanja pillow red</t>
  </si>
  <si>
    <t>I5031</t>
  </si>
  <si>
    <t>I5031-dormeo sanja pillow 40*60 green</t>
  </si>
  <si>
    <t>I5100</t>
  </si>
  <si>
    <t>I5100- Dormeo comfort 80x190+ memosan pillow</t>
  </si>
  <si>
    <t>I5102</t>
  </si>
  <si>
    <t>I5102-dormeo hidrolatexs 90x190+jastek pillow</t>
  </si>
  <si>
    <t>I5107</t>
  </si>
  <si>
    <t>I5107- Dormeo comfort 100x200+ memosan pillow</t>
  </si>
  <si>
    <t>I5118</t>
  </si>
  <si>
    <t>I5118-dyshek comfort160x190+dormeo pillow</t>
  </si>
  <si>
    <t>I5121</t>
  </si>
  <si>
    <t>I5121-Dormeo comfort 170x200+ memosan pillow</t>
  </si>
  <si>
    <t>I5123</t>
  </si>
  <si>
    <t>I5123-dyshek comfort 180x200+jastek memosan pillow</t>
  </si>
  <si>
    <t>I5327</t>
  </si>
  <si>
    <t>I5327-Dormeo quilt eva 140x200,mbulese dysheku</t>
  </si>
  <si>
    <t>I5337</t>
  </si>
  <si>
    <t>I5337-Celluless-aparat masazhimi me bateri</t>
  </si>
  <si>
    <t>I5538</t>
  </si>
  <si>
    <t>I5538-dormeo fresh humidifier blue</t>
  </si>
  <si>
    <t>I5690</t>
  </si>
  <si>
    <t>I5690-dormeo memory 2+16,160x190-dyshek</t>
  </si>
  <si>
    <t>I5769</t>
  </si>
  <si>
    <t>I5769-Flavorwave turbo oven-pajisje kuzhine</t>
  </si>
  <si>
    <t>I6143</t>
  </si>
  <si>
    <t>I6143-Dormeo soft bathrobe olive green S-robdishan i gjelber S</t>
  </si>
  <si>
    <t>I6149</t>
  </si>
  <si>
    <t>I6149-dormeo soft bathrobe beige L-rrobdeshan bezhe L</t>
  </si>
  <si>
    <t>I6150</t>
  </si>
  <si>
    <t>I6150-dormeo soft bathrobe beige xl-rrobdishan xl</t>
  </si>
  <si>
    <t>I6152</t>
  </si>
  <si>
    <t>I6152-Dormeo soft bathrobe brown M-robdishan ngjyre kafe M</t>
  </si>
  <si>
    <t>I6171</t>
  </si>
  <si>
    <t>I6171-vacu-seal-aparat guzhine me vakum</t>
  </si>
  <si>
    <t>I6218</t>
  </si>
  <si>
    <t>i6218 - sp orbi E.-1 left hingle bolt</t>
  </si>
  <si>
    <t>I6259</t>
  </si>
  <si>
    <t>i6259 - sp orbi. E-42 right hingle bolt</t>
  </si>
  <si>
    <t>i6329</t>
  </si>
  <si>
    <t>i6329-dormeo sanja blanket fuschia-batanije</t>
  </si>
  <si>
    <t>I6330</t>
  </si>
  <si>
    <t>I6330-Dormeo sanja blanket blue-batanije</t>
  </si>
  <si>
    <t>I6340</t>
  </si>
  <si>
    <t>I6340-Dormeo sanja pillow 40x60 blue-jastek</t>
  </si>
  <si>
    <t>I6341</t>
  </si>
  <si>
    <t>I6341-Dormeo sanja pillow fuschia-jastek</t>
  </si>
  <si>
    <t>I6350</t>
  </si>
  <si>
    <t>I6350-Slim lift supreme comfort L-korse L</t>
  </si>
  <si>
    <t>I6351</t>
  </si>
  <si>
    <t>I6351-Slim n lift supreme comfort XL,korse xl</t>
  </si>
  <si>
    <t>I6352</t>
  </si>
  <si>
    <t>I6352-Slim n lift supreme comfort XXL-korse XXL</t>
  </si>
  <si>
    <t>I6358</t>
  </si>
  <si>
    <t>I6358-Ti-Ji green tea patch</t>
  </si>
  <si>
    <t>I6422</t>
  </si>
  <si>
    <t>I6422-Dormeo silk touch pillow-jastek</t>
  </si>
  <si>
    <t>I6567</t>
  </si>
  <si>
    <t>I6567-dormeo dream quilt 140x200-jorgan</t>
  </si>
  <si>
    <t>I6568</t>
  </si>
  <si>
    <t>I6568-dormeo bio quilt 140x200-jorgan</t>
  </si>
  <si>
    <t>I6602</t>
  </si>
  <si>
    <t>I6602-dormeo fitnes towel black-peshqir per fitnes</t>
  </si>
  <si>
    <t>I6603</t>
  </si>
  <si>
    <t>I6603-dormeo fitness towel pink-peshqir per fitnes</t>
  </si>
  <si>
    <t>I6604</t>
  </si>
  <si>
    <t>I6604-dormeo fitness towel blu-peshqir per fitnes</t>
  </si>
  <si>
    <t>I6613</t>
  </si>
  <si>
    <t>I6613-dormeo soya 90x190-dyshek</t>
  </si>
  <si>
    <t>I6675</t>
  </si>
  <si>
    <t>I6675-dormeo silk touch quilt 140x200-jorgan mendafshi</t>
  </si>
  <si>
    <t>I6678</t>
  </si>
  <si>
    <t>I6678-Dormeo Bamboo 90x190</t>
  </si>
  <si>
    <t>I6688</t>
  </si>
  <si>
    <t>I6688-Total vibes-pajisje fitnesi</t>
  </si>
  <si>
    <t>I6869</t>
  </si>
  <si>
    <t>I6869-dormeo ana quilt 140x200-jorgan</t>
  </si>
  <si>
    <t>I6922</t>
  </si>
  <si>
    <t>I6922-Rejuvera-trajtim estetik per rrudhat</t>
  </si>
  <si>
    <t>I7078</t>
  </si>
  <si>
    <t>I7078-manicure set-set per rregullimin e thonjve</t>
  </si>
  <si>
    <t>I7081</t>
  </si>
  <si>
    <t>I7081-kitchen glove-doreza kuzhine</t>
  </si>
  <si>
    <t>i7082</t>
  </si>
  <si>
    <t>i7082-pill box-kuti per mbajtjen e ilaceve</t>
  </si>
  <si>
    <t>I7285</t>
  </si>
  <si>
    <t>I7285-Leg magic pulse-pajisje fitnesi</t>
  </si>
  <si>
    <t>I7286</t>
  </si>
  <si>
    <t>I7286-Total gym shaper with upsell-pajisje fitnesi</t>
  </si>
  <si>
    <t>I7299</t>
  </si>
  <si>
    <t>I7299-trend set basic br/or 200x200-jorgan</t>
  </si>
  <si>
    <t>I7301</t>
  </si>
  <si>
    <t>I7301-Trend set basic  GR/BL 200X200-Jorgan</t>
  </si>
  <si>
    <t>I7306</t>
  </si>
  <si>
    <t>I7306- trend set prot cover 140x244-kellef jorgani</t>
  </si>
  <si>
    <t>I7319</t>
  </si>
  <si>
    <t>I7319-trend set sheet blue 180x200-carcaf dysheku</t>
  </si>
  <si>
    <t>I7320</t>
  </si>
  <si>
    <t>I7320-trend set sheet violet 180x200-carcaf dysheku 180x200</t>
  </si>
  <si>
    <t>I7359</t>
  </si>
  <si>
    <t>I7359-point n paint-pajisje per lyerje</t>
  </si>
  <si>
    <t>I7481</t>
  </si>
  <si>
    <t>I7481-shamwow-peceta me microfiber</t>
  </si>
  <si>
    <t>I7482</t>
  </si>
  <si>
    <t>I7482-point n paint pads-6pcs-pjese rezerve per rulin</t>
  </si>
  <si>
    <t>I7565</t>
  </si>
  <si>
    <t>I7565-Ab tronic x2-aparat masazhi</t>
  </si>
  <si>
    <t>I7669</t>
  </si>
  <si>
    <t>i7669- Dormeo protect cotton 60x120</t>
  </si>
  <si>
    <t>i7711</t>
  </si>
  <si>
    <t>i7711-dormeo pillow case-kellef jasteku</t>
  </si>
  <si>
    <t>I7836</t>
  </si>
  <si>
    <t>I7836-reflexology massage road -tapet i vogel masazhues</t>
  </si>
  <si>
    <t>I7851</t>
  </si>
  <si>
    <t>I7851-velform enhance bra-rexhipeta</t>
  </si>
  <si>
    <t>I8092</t>
  </si>
  <si>
    <t>I8092-trend set sheet orange 140x200-mbulese per dysheke</t>
  </si>
  <si>
    <t>I8109</t>
  </si>
  <si>
    <t>I8109-H2o Ultra,fshese</t>
  </si>
  <si>
    <t>I8121</t>
  </si>
  <si>
    <t>I8121-H2O mop ultra miracle clean kit</t>
  </si>
  <si>
    <t>I8122</t>
  </si>
  <si>
    <t>I8122-H2o ultra caddy kit-pjese rezerve per fshesen</t>
  </si>
  <si>
    <t>I8138</t>
  </si>
  <si>
    <t>I8138-h2o ultra water filters-filtera per fshesen</t>
  </si>
  <si>
    <t>I8256</t>
  </si>
  <si>
    <t>I8256-dormeo talalay 40x30 sample-moster dysheku</t>
  </si>
  <si>
    <t>I8257</t>
  </si>
  <si>
    <t>I8257-Dormeo Bamboo 40x30 sample-moster per dyshekun</t>
  </si>
  <si>
    <t>I8258</t>
  </si>
  <si>
    <t>I8258-dormeo silver 40x30 sample-moster dysheku</t>
  </si>
  <si>
    <t>I8260</t>
  </si>
  <si>
    <t>I8260-dormeo soya 40x30 sample-moster dysheku</t>
  </si>
  <si>
    <t>I8275</t>
  </si>
  <si>
    <t>I8275-Dormeo clematis 140x200+60x80 lime-set carcafe mente</t>
  </si>
  <si>
    <t>I8388</t>
  </si>
  <si>
    <t>I8388-slim smart spair-riparues gomash per makinat</t>
  </si>
  <si>
    <t>I8497</t>
  </si>
  <si>
    <t>I8497-ab tronic accessory pack-aksesore shtese per ab tronic</t>
  </si>
  <si>
    <t>I8515</t>
  </si>
  <si>
    <t>I8515-rio 60 sec neck toner-masazhues per rrudhat e qafes</t>
  </si>
  <si>
    <t>I8601</t>
  </si>
  <si>
    <t>I8601-roasting pan 39x29-tave per pjekje</t>
  </si>
  <si>
    <t>I8698</t>
  </si>
  <si>
    <t>I8698-Instyler-kreher per floket</t>
  </si>
  <si>
    <t>I8699</t>
  </si>
  <si>
    <t>I8699-Dragon fly-aparat dobesimi</t>
  </si>
  <si>
    <t>I8723</t>
  </si>
  <si>
    <t>I8723-bullet exspress-pajisje grirese</t>
  </si>
  <si>
    <t>I8762</t>
  </si>
  <si>
    <t>I8762-zilopop-mjet per higjenen orale</t>
  </si>
  <si>
    <t>I8763</t>
  </si>
  <si>
    <t>I8763-Smellkiller ziloclassic-mjet per pastrimin e ajrit</t>
  </si>
  <si>
    <t>I9030</t>
  </si>
  <si>
    <t>I9030-Thermo mug</t>
  </si>
  <si>
    <t>I9031</t>
  </si>
  <si>
    <t>I9031-Happy chop-grirese dore</t>
  </si>
  <si>
    <t>I9071</t>
  </si>
  <si>
    <t>I9071-Dormeo Blanket Erik 130x170 beige-mbulese dysheku</t>
  </si>
  <si>
    <t>I9072</t>
  </si>
  <si>
    <t>I9072-dormeo blanket erik 130x170 pink-mbulese</t>
  </si>
  <si>
    <t>I9074</t>
  </si>
  <si>
    <t>I9074-dormeo blanket erik 130x170 brown-mbulese</t>
  </si>
  <si>
    <t>I9075</t>
  </si>
  <si>
    <t>I9075-dormeo blanket erik 130x170 violet-mbulese</t>
  </si>
  <si>
    <t>I9076</t>
  </si>
  <si>
    <t>I9076-Dormeo blanket Eric 130X170 green-mbulese dysheku</t>
  </si>
  <si>
    <t>I9077</t>
  </si>
  <si>
    <t>I9077-dormeo blanket erik 130x170 blue-mbulese</t>
  </si>
  <si>
    <t>I9093</t>
  </si>
  <si>
    <t>I9093-beauty gift set-set per dhurate</t>
  </si>
  <si>
    <t>I9267</t>
  </si>
  <si>
    <t>I9267-spider pan-tigan</t>
  </si>
  <si>
    <t>I9268</t>
  </si>
  <si>
    <t>I9268-perfect brownie-tave per pjekje</t>
  </si>
  <si>
    <t>i9294</t>
  </si>
  <si>
    <t>i9294-kitchen scale 5 kg-peshore</t>
  </si>
  <si>
    <t>I9320</t>
  </si>
  <si>
    <t>I9320-dormeo protect merino 90x190-mbulese dysheku merino 90x190</t>
  </si>
  <si>
    <t>I9334</t>
  </si>
  <si>
    <t>I9334-dormeo protect merino 160x190-mbulese dusheku leshi merino</t>
  </si>
  <si>
    <t>I9370</t>
  </si>
  <si>
    <t>I9370-dormeo duvet verde 140x200-mbulese</t>
  </si>
  <si>
    <t>I9412</t>
  </si>
  <si>
    <t>I9412-Go 4 slim 4 weeks spray-spray plotesues per korsete</t>
  </si>
  <si>
    <t>I9435</t>
  </si>
  <si>
    <t>I9435-Hand mixer</t>
  </si>
  <si>
    <t>I9538</t>
  </si>
  <si>
    <t>I9538-Side sleeper pro-jastek sfungjeri</t>
  </si>
  <si>
    <t>I9558</t>
  </si>
  <si>
    <t>I9558-Paint zoom-pajisje per lyerje</t>
  </si>
  <si>
    <t>I9664</t>
  </si>
  <si>
    <t>I9664-Dormeo Protect waterproof 60x120</t>
  </si>
  <si>
    <t>I9666</t>
  </si>
  <si>
    <t>I9666-dormeo protect waterproof 90x200-mbulese dysheku</t>
  </si>
  <si>
    <t>I9696</t>
  </si>
  <si>
    <t>I9696-Flavour wave+kitchen scale</t>
  </si>
  <si>
    <t>I9862</t>
  </si>
  <si>
    <t>I9862-relax&amp; tone attachment blister-aksesore shtese relax tone</t>
  </si>
  <si>
    <t>I9863</t>
  </si>
  <si>
    <t>I9863-relax &amp; tone deluxe acc pack- aksesore shtese per relax tone</t>
  </si>
  <si>
    <t>I9889</t>
  </si>
  <si>
    <t>I9889-Go 4 slim short+spray S-Korse per dobesim S</t>
  </si>
  <si>
    <t>I9890</t>
  </si>
  <si>
    <t>I9890-Go 4 slim short+spray M-korse per dobesim M</t>
  </si>
  <si>
    <t>I9891</t>
  </si>
  <si>
    <t>I9891-Go 4 slim short+spray L-korse per dobesim L</t>
  </si>
  <si>
    <t>I9892</t>
  </si>
  <si>
    <t>I9892-Go 4 slim short+spray XL-Korse per dobesim XL</t>
  </si>
  <si>
    <t>I9893</t>
  </si>
  <si>
    <t>I9893-Go 4 slim short+spray XXL-Korse per dobesim XXL</t>
  </si>
  <si>
    <t>I9902</t>
  </si>
  <si>
    <t>I9902-Led ambient light 12</t>
  </si>
  <si>
    <t>KARTE</t>
  </si>
  <si>
    <t>KARTE TOP CLUB</t>
  </si>
  <si>
    <t>LH</t>
  </si>
  <si>
    <t>i6218-s.p left hingle bolt-pjese kembimi orbitrek elite</t>
  </si>
  <si>
    <t>LHBOP</t>
  </si>
  <si>
    <t>I1942-left handle bar op</t>
  </si>
  <si>
    <t>MFOP</t>
  </si>
  <si>
    <t>I1935-main frame op</t>
  </si>
  <si>
    <t>OEFT</t>
  </si>
  <si>
    <t>I6299-orbitrek elite fixing tube-pjese kembimi orbitrek elite</t>
  </si>
  <si>
    <t>OEFW</t>
  </si>
  <si>
    <t>I6264-orb.elite E-fixing washer-pjese kembimi orbitrek elite</t>
  </si>
  <si>
    <t>OERC</t>
  </si>
  <si>
    <t>I6308-orb elite right crank-pjese kembimi orbitrek elite</t>
  </si>
  <si>
    <t>ORFT1</t>
  </si>
  <si>
    <t>I6303-orb.elite fixing tube 1-pjese kembimi orb elite</t>
  </si>
  <si>
    <t>ORN</t>
  </si>
  <si>
    <t>I6284-Orb.elite E-67 nut-pjese kembimi orbitrek elite</t>
  </si>
  <si>
    <t>PGPJ</t>
  </si>
  <si>
    <t>I2039-pulp guard power juiser</t>
  </si>
  <si>
    <t>PJEPC</t>
  </si>
  <si>
    <t>I3943-pj exspres pulp collector</t>
  </si>
  <si>
    <t>PJLW</t>
  </si>
  <si>
    <t>I3941-power juicer -lid with build-in pulp-pjese kembimi per shtrydhesen</t>
  </si>
  <si>
    <t>PJP</t>
  </si>
  <si>
    <t>I3942-power juicer pusher-pjese kembimi per power juicer</t>
  </si>
  <si>
    <t>PJR</t>
  </si>
  <si>
    <t>I3939-power juicer receptacle-pjese kembimi per shtrydhesen</t>
  </si>
  <si>
    <t>R0295</t>
  </si>
  <si>
    <t>R0295- Mini fridge yt-a-1400 14L</t>
  </si>
  <si>
    <t>R0383</t>
  </si>
  <si>
    <t>R0383-Heat Therapy foot masager</t>
  </si>
  <si>
    <t>R0385</t>
  </si>
  <si>
    <t>R0385-Beaty massager-pajisje masazhimi</t>
  </si>
  <si>
    <t>RHBOP</t>
  </si>
  <si>
    <t>I1943-right handle bar op</t>
  </si>
  <si>
    <t>RS309</t>
  </si>
  <si>
    <t>RS309-Training banch-pajisje fitnesi</t>
  </si>
  <si>
    <t>RS311</t>
  </si>
  <si>
    <t>RS311-4Pcs weight set-set per pajisje fitnesi</t>
  </si>
  <si>
    <t>SMCPJ</t>
  </si>
  <si>
    <t>I2042-silver motor cover pj</t>
  </si>
  <si>
    <t>SPE</t>
  </si>
  <si>
    <t>I5355-Pjese kembimi per orbitrek elite</t>
  </si>
  <si>
    <t>SPO</t>
  </si>
  <si>
    <t>spare parts orbitrek</t>
  </si>
  <si>
    <t>SPOE</t>
  </si>
  <si>
    <t>i6241-spare parts orbitrek elite-pjese kembimi</t>
  </si>
  <si>
    <t>SPOEAW</t>
  </si>
  <si>
    <t>I6310-pjese kembimi orbitrek elite,arc washer-pjese kembimi</t>
  </si>
  <si>
    <t>SPOEB</t>
  </si>
  <si>
    <t>I6304-spare parts orbitrek elite,bearing-pjese kembimi</t>
  </si>
  <si>
    <t>SPOECB</t>
  </si>
  <si>
    <t>I6266-spare partes orbitrek elite,collar ball-pjese kembimi</t>
  </si>
  <si>
    <t>SPOECH</t>
  </si>
  <si>
    <t>I6267-spare parts orbitrek elite, collar housing-pjese kembimi</t>
  </si>
  <si>
    <t>SPOECT</t>
  </si>
  <si>
    <t>I6222-spare parts orbitrek elite,connecting tube</t>
  </si>
  <si>
    <t>SPOEEC</t>
  </si>
  <si>
    <t>I6297-spare parts orbitrek elite,end cap-pjese kembimi</t>
  </si>
  <si>
    <t>SPOEFG</t>
  </si>
  <si>
    <t>I6256-Spare parts orbitrek elite, foam grip-pjese kembimi</t>
  </si>
  <si>
    <t>SPOEFN</t>
  </si>
  <si>
    <t>I6298-spare parts orbitrek elite,fixing nut-pjese kembimi</t>
  </si>
  <si>
    <t>SPOEFSH</t>
  </si>
  <si>
    <t>I6281-spare parts orbitrek elite,flywheel shaft-pjese kembimi</t>
  </si>
  <si>
    <t>SPOELC</t>
  </si>
  <si>
    <t>I6300-spare parts orbitrek elite,left crank-pjese kembimi</t>
  </si>
  <si>
    <t>SPOEMF</t>
  </si>
  <si>
    <t>I6253-Spare parts orbitrek elite,main frame-pjese kembimi</t>
  </si>
  <si>
    <t>SPOERC</t>
  </si>
  <si>
    <t>I6272-spare parts orbitrek elite,right connecting,pjese kembimi</t>
  </si>
  <si>
    <t>SPOEW</t>
  </si>
  <si>
    <t>I6265-spare partes orbitrek elite, washer-pjese kembimi</t>
  </si>
  <si>
    <t>SPR</t>
  </si>
  <si>
    <t>I4990-spare parts rovus</t>
  </si>
  <si>
    <t>stenda promovuese</t>
  </si>
  <si>
    <t>TGCA</t>
  </si>
  <si>
    <t>I2375-total gym cable assemblage</t>
  </si>
  <si>
    <t>TGHA</t>
  </si>
  <si>
    <t>I2377-total gym camble assemblage</t>
  </si>
  <si>
    <t>TGPA</t>
  </si>
  <si>
    <t>I3322-total gym pulley assemblage</t>
  </si>
  <si>
    <t>TGW</t>
  </si>
  <si>
    <t>I2374-total gyn wheels</t>
  </si>
  <si>
    <t>W</t>
  </si>
  <si>
    <t>I6269-washer-pjese kembimi orbitrek elite</t>
  </si>
  <si>
    <t>51246</t>
  </si>
  <si>
    <t>SMA Credit Card</t>
  </si>
  <si>
    <t>41176</t>
  </si>
  <si>
    <t>Suljan Hajdini</t>
  </si>
  <si>
    <t>41177</t>
  </si>
  <si>
    <t>Eduard Hajdini</t>
  </si>
  <si>
    <t>41184</t>
  </si>
  <si>
    <t>World Tech</t>
  </si>
  <si>
    <t>401025</t>
  </si>
  <si>
    <t>Proexpress shpk</t>
  </si>
  <si>
    <t>401026</t>
  </si>
  <si>
    <t>No Limits shpk</t>
  </si>
  <si>
    <t>401031</t>
  </si>
  <si>
    <t>Euromobilje</t>
  </si>
  <si>
    <t>40112</t>
  </si>
  <si>
    <t>Kesh</t>
  </si>
  <si>
    <t>40130</t>
  </si>
  <si>
    <t>QTU</t>
  </si>
  <si>
    <t>40131</t>
  </si>
  <si>
    <t>Vodafone Albania</t>
  </si>
  <si>
    <t>40156</t>
  </si>
  <si>
    <t>40163</t>
  </si>
  <si>
    <t>Tring Communications</t>
  </si>
  <si>
    <t>421</t>
  </si>
  <si>
    <t>Paga dhe shpërblime</t>
  </si>
  <si>
    <t>4271</t>
  </si>
  <si>
    <t>Master Card SMA</t>
  </si>
  <si>
    <t>Totali personeli</t>
  </si>
  <si>
    <t>7088</t>
  </si>
  <si>
    <t>752</t>
  </si>
  <si>
    <t>Te ardhura nga provigjonet</t>
  </si>
  <si>
    <t>6081</t>
  </si>
  <si>
    <t>Blerje call center</t>
  </si>
  <si>
    <t>6083</t>
  </si>
  <si>
    <t>Blerje Zyra</t>
  </si>
  <si>
    <t>6085</t>
  </si>
  <si>
    <t>blerje magazina qendrore</t>
  </si>
  <si>
    <t>6240</t>
  </si>
  <si>
    <t>Teleshoping Tv Alsat</t>
  </si>
  <si>
    <t>62403</t>
  </si>
  <si>
    <t>Facebook publikime</t>
  </si>
  <si>
    <t>62404</t>
  </si>
  <si>
    <t>Google publikime</t>
  </si>
  <si>
    <t>62416</t>
  </si>
  <si>
    <t>Teleshoping Planet TV</t>
  </si>
  <si>
    <t>6255</t>
  </si>
  <si>
    <t>Udhetime,dieta Manaxheret e produktit</t>
  </si>
  <si>
    <t>6257</t>
  </si>
  <si>
    <t>udhetime interneti</t>
  </si>
  <si>
    <t>6673</t>
  </si>
  <si>
    <t>Komision shitje francising</t>
  </si>
  <si>
    <t>Transporte Për blerjet</t>
  </si>
  <si>
    <t>Transporte Për shitjet</t>
  </si>
  <si>
    <t>Te ardhura te tjera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</si>
</sst>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"/>
    <numFmt numFmtId="171" formatCode="#,##0.0000"/>
    <numFmt numFmtId="172" formatCode="#,##0.00_);\-#,##0.00"/>
    <numFmt numFmtId="173" formatCode="dd/mm/yyyy"/>
  </numFmts>
  <fonts count="89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b/>
      <sz val="14.25"/>
      <color indexed="8"/>
      <name val="Times New Roman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2"/>
    </font>
    <font>
      <sz val="9.75"/>
      <color indexed="8"/>
      <name val="ARIAL(Western)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9.75"/>
      <color indexed="23"/>
      <name val="Arial"/>
      <family val="2"/>
    </font>
    <font>
      <b/>
      <sz val="9.75"/>
      <color indexed="8"/>
      <name val="arial(Western)"/>
      <family val="0"/>
    </font>
    <font>
      <b/>
      <sz val="14.05"/>
      <color indexed="8"/>
      <name val="Times New Roman"/>
      <family val="1"/>
    </font>
    <font>
      <sz val="9.85"/>
      <color indexed="8"/>
      <name val="Times New Roman"/>
      <family val="1"/>
    </font>
    <font>
      <b/>
      <sz val="8.9"/>
      <color indexed="8"/>
      <name val="Tahoma"/>
      <family val="2"/>
    </font>
    <font>
      <sz val="9.95"/>
      <color indexed="8"/>
      <name val="Arial"/>
      <family val="2"/>
    </font>
    <font>
      <b/>
      <sz val="9.95"/>
      <color indexed="8"/>
      <name val="ARIAL(Western)"/>
      <family val="0"/>
    </font>
    <font>
      <b/>
      <sz val="9.95"/>
      <color indexed="8"/>
      <name val="Arial"/>
      <family val="2"/>
    </font>
    <font>
      <sz val="8"/>
      <name val="MS Sans Serif"/>
      <family val="2"/>
    </font>
    <font>
      <b/>
      <sz val="9.95"/>
      <name val="Arial"/>
      <family val="2"/>
    </font>
    <font>
      <b/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ARIAL(Western)"/>
      <family val="0"/>
    </font>
    <font>
      <sz val="9"/>
      <color indexed="8"/>
      <name val="ARIAL(Western)"/>
      <family val="0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MS Sans Serif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14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19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5" fillId="0" borderId="27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8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23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28" xfId="0" applyFont="1" applyBorder="1" applyAlignment="1">
      <alignment/>
    </xf>
    <xf numFmtId="3" fontId="34" fillId="0" borderId="10" xfId="0" applyNumberFormat="1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3" fontId="19" fillId="0" borderId="10" xfId="0" applyNumberFormat="1" applyFont="1" applyFill="1" applyBorder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right" vertical="center"/>
    </xf>
    <xf numFmtId="3" fontId="24" fillId="33" borderId="10" xfId="0" applyNumberFormat="1" applyFont="1" applyFill="1" applyBorder="1" applyAlignment="1" applyProtection="1">
      <alignment/>
      <protection/>
    </xf>
    <xf numFmtId="3" fontId="19" fillId="33" borderId="10" xfId="0" applyNumberFormat="1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NumberFormat="1" applyFont="1" applyFill="1" applyBorder="1" applyAlignment="1" applyProtection="1">
      <alignment/>
      <protection/>
    </xf>
    <xf numFmtId="3" fontId="34" fillId="0" borderId="10" xfId="0" applyNumberFormat="1" applyFont="1" applyBorder="1" applyAlignment="1">
      <alignment/>
    </xf>
    <xf numFmtId="3" fontId="34" fillId="0" borderId="0" xfId="0" applyNumberFormat="1" applyFont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3" fontId="22" fillId="0" borderId="30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14" fontId="3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40" fillId="0" borderId="33" xfId="0" applyNumberFormat="1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34" fillId="2" borderId="13" xfId="0" applyNumberFormat="1" applyFont="1" applyFill="1" applyBorder="1" applyAlignment="1">
      <alignment horizontal="center" vertical="center"/>
    </xf>
    <xf numFmtId="3" fontId="34" fillId="2" borderId="19" xfId="0" applyNumberFormat="1" applyFont="1" applyFill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/>
      <protection/>
    </xf>
    <xf numFmtId="0" fontId="0" fillId="2" borderId="23" xfId="0" applyNumberFormat="1" applyFill="1" applyBorder="1" applyAlignment="1" applyProtection="1">
      <alignment/>
      <protection/>
    </xf>
    <xf numFmtId="0" fontId="0" fillId="2" borderId="17" xfId="0" applyNumberFormat="1" applyFill="1" applyBorder="1" applyAlignment="1" applyProtection="1">
      <alignment/>
      <protection/>
    </xf>
    <xf numFmtId="0" fontId="18" fillId="2" borderId="28" xfId="0" applyNumberFormat="1" applyFont="1" applyFill="1" applyBorder="1" applyAlignment="1" applyProtection="1">
      <alignment/>
      <protection/>
    </xf>
    <xf numFmtId="3" fontId="18" fillId="2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3" fontId="25" fillId="0" borderId="10" xfId="44" applyNumberFormat="1" applyBorder="1" applyAlignment="1">
      <alignment/>
    </xf>
    <xf numFmtId="0" fontId="43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3" fontId="25" fillId="0" borderId="25" xfId="44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5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3" fontId="25" fillId="0" borderId="10" xfId="44" applyNumberFormat="1" applyFont="1" applyBorder="1" applyAlignment="1">
      <alignment/>
    </xf>
    <xf numFmtId="0" fontId="18" fillId="0" borderId="10" xfId="0" applyNumberFormat="1" applyFont="1" applyFill="1" applyBorder="1" applyAlignment="1" applyProtection="1">
      <alignment/>
      <protection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4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5" xfId="0" applyFont="1" applyBorder="1" applyAlignment="1">
      <alignment horizontal="center" vertical="center"/>
    </xf>
    <xf numFmtId="3" fontId="41" fillId="0" borderId="35" xfId="44" applyNumberFormat="1" applyFont="1" applyBorder="1" applyAlignment="1">
      <alignment vertical="center"/>
    </xf>
    <xf numFmtId="3" fontId="41" fillId="0" borderId="36" xfId="44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NumberFormat="1" applyFont="1" applyFill="1" applyBorder="1" applyAlignment="1" applyProtection="1">
      <alignment/>
      <protection/>
    </xf>
    <xf numFmtId="3" fontId="45" fillId="0" borderId="10" xfId="0" applyNumberFormat="1" applyFont="1" applyBorder="1" applyAlignment="1">
      <alignment horizontal="right" vertical="center"/>
    </xf>
    <xf numFmtId="3" fontId="86" fillId="0" borderId="10" xfId="0" applyNumberFormat="1" applyFont="1" applyBorder="1" applyAlignment="1">
      <alignment horizontal="right" vertical="center"/>
    </xf>
    <xf numFmtId="3" fontId="86" fillId="0" borderId="10" xfId="0" applyNumberFormat="1" applyFont="1" applyFill="1" applyBorder="1" applyAlignment="1" applyProtection="1">
      <alignment/>
      <protection/>
    </xf>
    <xf numFmtId="3" fontId="36" fillId="0" borderId="10" xfId="0" applyNumberFormat="1" applyFont="1" applyFill="1" applyBorder="1" applyAlignment="1" applyProtection="1">
      <alignment/>
      <protection/>
    </xf>
    <xf numFmtId="0" fontId="45" fillId="0" borderId="27" xfId="0" applyFont="1" applyBorder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36" fillId="34" borderId="10" xfId="0" applyFont="1" applyFill="1" applyBorder="1" applyAlignment="1">
      <alignment horizontal="right" vertical="center"/>
    </xf>
    <xf numFmtId="3" fontId="36" fillId="34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3" fontId="36" fillId="34" borderId="0" xfId="0" applyNumberFormat="1" applyFont="1" applyFill="1" applyBorder="1" applyAlignment="1" applyProtection="1">
      <alignment horizontal="right"/>
      <protection/>
    </xf>
    <xf numFmtId="3" fontId="45" fillId="0" borderId="0" xfId="0" applyNumberFormat="1" applyFont="1" applyFill="1" applyBorder="1" applyAlignment="1" applyProtection="1">
      <alignment/>
      <protection/>
    </xf>
    <xf numFmtId="3" fontId="36" fillId="34" borderId="10" xfId="0" applyNumberFormat="1" applyFont="1" applyFill="1" applyBorder="1" applyAlignment="1" applyProtection="1">
      <alignment horizontal="right"/>
      <protection/>
    </xf>
    <xf numFmtId="0" fontId="45" fillId="0" borderId="25" xfId="0" applyFont="1" applyBorder="1" applyAlignment="1">
      <alignment vertical="center"/>
    </xf>
    <xf numFmtId="3" fontId="36" fillId="0" borderId="25" xfId="0" applyNumberFormat="1" applyFont="1" applyFill="1" applyBorder="1" applyAlignment="1" applyProtection="1">
      <alignment/>
      <protection/>
    </xf>
    <xf numFmtId="3" fontId="36" fillId="0" borderId="27" xfId="0" applyNumberFormat="1" applyFont="1" applyFill="1" applyBorder="1" applyAlignment="1" applyProtection="1">
      <alignment/>
      <protection/>
    </xf>
    <xf numFmtId="0" fontId="87" fillId="34" borderId="35" xfId="0" applyFont="1" applyFill="1" applyBorder="1" applyAlignment="1">
      <alignment vertical="center"/>
    </xf>
    <xf numFmtId="3" fontId="87" fillId="34" borderId="35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87" fillId="34" borderId="34" xfId="0" applyFont="1" applyFill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36" fillId="34" borderId="27" xfId="0" applyFont="1" applyFill="1" applyBorder="1" applyAlignment="1">
      <alignment horizontal="right" vertical="center"/>
    </xf>
    <xf numFmtId="0" fontId="36" fillId="34" borderId="34" xfId="0" applyFont="1" applyFill="1" applyBorder="1" applyAlignment="1">
      <alignment horizontal="left" vertical="center"/>
    </xf>
    <xf numFmtId="0" fontId="36" fillId="34" borderId="35" xfId="0" applyFont="1" applyFill="1" applyBorder="1" applyAlignment="1">
      <alignment horizontal="left" vertical="center"/>
    </xf>
    <xf numFmtId="0" fontId="36" fillId="34" borderId="35" xfId="0" applyFont="1" applyFill="1" applyBorder="1" applyAlignment="1">
      <alignment horizontal="right" vertical="center"/>
    </xf>
    <xf numFmtId="3" fontId="86" fillId="0" borderId="27" xfId="0" applyNumberFormat="1" applyFont="1" applyBorder="1" applyAlignment="1">
      <alignment horizontal="right" vertical="center"/>
    </xf>
    <xf numFmtId="0" fontId="36" fillId="0" borderId="35" xfId="0" applyFont="1" applyFill="1" applyBorder="1" applyAlignment="1">
      <alignment horizontal="right" vertical="center"/>
    </xf>
    <xf numFmtId="0" fontId="36" fillId="0" borderId="34" xfId="0" applyFont="1" applyFill="1" applyBorder="1" applyAlignment="1">
      <alignment horizontal="left" vertical="center"/>
    </xf>
    <xf numFmtId="3" fontId="88" fillId="34" borderId="10" xfId="0" applyNumberFormat="1" applyFont="1" applyFill="1" applyBorder="1" applyAlignment="1" applyProtection="1">
      <alignment horizontal="right"/>
      <protection/>
    </xf>
    <xf numFmtId="0" fontId="36" fillId="0" borderId="10" xfId="0" applyFont="1" applyBorder="1" applyAlignment="1">
      <alignment vertical="center"/>
    </xf>
    <xf numFmtId="3" fontId="88" fillId="0" borderId="10" xfId="0" applyNumberFormat="1" applyFont="1" applyBorder="1" applyAlignment="1">
      <alignment horizontal="right" vertical="center"/>
    </xf>
    <xf numFmtId="3" fontId="88" fillId="34" borderId="10" xfId="0" applyNumberFormat="1" applyFont="1" applyFill="1" applyBorder="1" applyAlignment="1">
      <alignment horizontal="right" vertical="center"/>
    </xf>
    <xf numFmtId="3" fontId="88" fillId="34" borderId="27" xfId="0" applyNumberFormat="1" applyFont="1" applyFill="1" applyBorder="1" applyAlignment="1">
      <alignment horizontal="right" vertical="center"/>
    </xf>
    <xf numFmtId="3" fontId="86" fillId="0" borderId="10" xfId="0" applyNumberFormat="1" applyFont="1" applyFill="1" applyBorder="1" applyAlignment="1">
      <alignment horizontal="right" vertical="center"/>
    </xf>
    <xf numFmtId="3" fontId="86" fillId="0" borderId="25" xfId="0" applyNumberFormat="1" applyFont="1" applyBorder="1" applyAlignment="1">
      <alignment horizontal="right" vertical="center"/>
    </xf>
    <xf numFmtId="3" fontId="45" fillId="0" borderId="27" xfId="0" applyNumberFormat="1" applyFont="1" applyBorder="1" applyAlignment="1">
      <alignment horizontal="right" vertical="center"/>
    </xf>
    <xf numFmtId="0" fontId="36" fillId="34" borderId="35" xfId="0" applyFont="1" applyFill="1" applyBorder="1" applyAlignment="1">
      <alignment vertical="center"/>
    </xf>
    <xf numFmtId="3" fontId="88" fillId="34" borderId="35" xfId="0" applyNumberFormat="1" applyFont="1" applyFill="1" applyBorder="1" applyAlignment="1">
      <alignment horizontal="right" vertical="center"/>
    </xf>
    <xf numFmtId="3" fontId="88" fillId="0" borderId="10" xfId="0" applyNumberFormat="1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right" vertical="center"/>
    </xf>
    <xf numFmtId="3" fontId="88" fillId="0" borderId="27" xfId="0" applyNumberFormat="1" applyFont="1" applyFill="1" applyBorder="1" applyAlignment="1">
      <alignment horizontal="right" vertical="center"/>
    </xf>
    <xf numFmtId="0" fontId="36" fillId="0" borderId="27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37" xfId="0" applyFont="1" applyBorder="1" applyAlignment="1">
      <alignment vertical="center"/>
    </xf>
    <xf numFmtId="4" fontId="0" fillId="0" borderId="10" xfId="0" applyNumberFormat="1" applyFill="1" applyBorder="1" applyAlignment="1" applyProtection="1">
      <alignment/>
      <protection/>
    </xf>
    <xf numFmtId="3" fontId="25" fillId="0" borderId="10" xfId="44" applyNumberFormat="1" applyFill="1" applyBorder="1" applyAlignment="1">
      <alignment/>
    </xf>
    <xf numFmtId="0" fontId="34" fillId="0" borderId="25" xfId="0" applyFont="1" applyBorder="1" applyAlignment="1">
      <alignment horizontal="center"/>
    </xf>
    <xf numFmtId="14" fontId="34" fillId="0" borderId="27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2" fontId="4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73" fontId="3" fillId="0" borderId="0" xfId="0" applyNumberFormat="1" applyFont="1" applyAlignment="1">
      <alignment vertical="center"/>
    </xf>
    <xf numFmtId="0" fontId="28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3" fontId="40" fillId="0" borderId="25" xfId="0" applyNumberFormat="1" applyFont="1" applyBorder="1" applyAlignment="1">
      <alignment horizontal="right" vertical="center"/>
    </xf>
    <xf numFmtId="3" fontId="40" fillId="0" borderId="27" xfId="0" applyNumberFormat="1" applyFont="1" applyBorder="1" applyAlignment="1">
      <alignment horizontal="right" vertical="center"/>
    </xf>
    <xf numFmtId="0" fontId="34" fillId="2" borderId="25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66" fillId="0" borderId="0" xfId="0" applyFont="1" applyAlignment="1">
      <alignment vertical="center"/>
    </xf>
    <xf numFmtId="3" fontId="66" fillId="0" borderId="0" xfId="0" applyNumberFormat="1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13.7109375" style="0" customWidth="1"/>
    <col min="2" max="2" width="3.57421875" style="0" customWidth="1"/>
    <col min="6" max="6" width="11.8515625" style="0" customWidth="1"/>
    <col min="10" max="10" width="15.28125" style="0" customWidth="1"/>
    <col min="11" max="11" width="0.2890625" style="0" customWidth="1"/>
  </cols>
  <sheetData>
    <row r="1" spans="2:11" ht="12.75"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ht="20.25">
      <c r="B3" s="43"/>
      <c r="C3" s="44" t="s">
        <v>147</v>
      </c>
      <c r="D3" s="44"/>
      <c r="E3" s="44"/>
      <c r="F3" s="45" t="s">
        <v>217</v>
      </c>
      <c r="G3" s="46"/>
      <c r="H3" s="47"/>
      <c r="I3" s="48"/>
      <c r="J3" s="44"/>
      <c r="K3" s="49"/>
    </row>
    <row r="4" spans="2:11" ht="12.75">
      <c r="B4" s="43"/>
      <c r="C4" s="44" t="s">
        <v>148</v>
      </c>
      <c r="D4" s="44"/>
      <c r="E4" s="44"/>
      <c r="F4" s="116" t="s">
        <v>218</v>
      </c>
      <c r="G4" s="50"/>
      <c r="H4" s="51"/>
      <c r="I4" s="52"/>
      <c r="J4" s="52"/>
      <c r="K4" s="49"/>
    </row>
    <row r="5" spans="2:11" ht="12.75">
      <c r="B5" s="43"/>
      <c r="C5" s="44" t="s">
        <v>149</v>
      </c>
      <c r="D5" s="44"/>
      <c r="E5" s="44"/>
      <c r="F5" s="117" t="s">
        <v>227</v>
      </c>
      <c r="G5" s="48"/>
      <c r="H5" s="48"/>
      <c r="I5" s="48"/>
      <c r="J5" s="48"/>
      <c r="K5" s="49"/>
    </row>
    <row r="6" spans="2:11" ht="12.75">
      <c r="B6" s="43"/>
      <c r="C6" s="44"/>
      <c r="D6" s="44"/>
      <c r="E6" s="44"/>
      <c r="F6" s="118"/>
      <c r="G6" s="44"/>
      <c r="H6" s="113" t="s">
        <v>219</v>
      </c>
      <c r="I6" s="54"/>
      <c r="J6" s="52"/>
      <c r="K6" s="49"/>
    </row>
    <row r="7" spans="2:11" ht="12.75">
      <c r="B7" s="43"/>
      <c r="C7" s="44" t="s">
        <v>150</v>
      </c>
      <c r="D7" s="44"/>
      <c r="E7" s="44"/>
      <c r="F7" s="144">
        <v>37888</v>
      </c>
      <c r="G7" s="55"/>
      <c r="H7" s="44"/>
      <c r="I7" s="44"/>
      <c r="J7" s="44"/>
      <c r="K7" s="49"/>
    </row>
    <row r="8" spans="2:11" ht="12.75">
      <c r="B8" s="43"/>
      <c r="C8" s="44" t="s">
        <v>151</v>
      </c>
      <c r="D8" s="44"/>
      <c r="E8" s="44"/>
      <c r="F8" s="143">
        <v>30288</v>
      </c>
      <c r="G8" s="56"/>
      <c r="H8" s="44"/>
      <c r="I8" s="44"/>
      <c r="J8" s="44"/>
      <c r="K8" s="49"/>
    </row>
    <row r="9" spans="2:11" ht="12.75">
      <c r="B9" s="43"/>
      <c r="C9" s="44"/>
      <c r="D9" s="44"/>
      <c r="E9" s="44"/>
      <c r="F9" s="118"/>
      <c r="G9" s="44"/>
      <c r="H9" s="44"/>
      <c r="I9" s="44"/>
      <c r="J9" s="44"/>
      <c r="K9" s="49"/>
    </row>
    <row r="10" spans="2:11" ht="12.75">
      <c r="B10" s="43"/>
      <c r="C10" s="44" t="s">
        <v>152</v>
      </c>
      <c r="D10" s="44"/>
      <c r="E10" s="44"/>
      <c r="F10" s="116" t="s">
        <v>220</v>
      </c>
      <c r="G10" s="48"/>
      <c r="H10" s="48"/>
      <c r="I10" s="48"/>
      <c r="J10" s="48"/>
      <c r="K10" s="49"/>
    </row>
    <row r="11" spans="2:11" ht="12.75">
      <c r="B11" s="43"/>
      <c r="C11" s="44"/>
      <c r="D11" s="44"/>
      <c r="E11" s="44"/>
      <c r="F11" s="117"/>
      <c r="G11" s="53"/>
      <c r="H11" s="53"/>
      <c r="I11" s="53"/>
      <c r="J11" s="53"/>
      <c r="K11" s="49"/>
    </row>
    <row r="12" spans="2:11" ht="12.75">
      <c r="B12" s="43"/>
      <c r="C12" s="44"/>
      <c r="D12" s="44"/>
      <c r="E12" s="44"/>
      <c r="F12" s="117"/>
      <c r="G12" s="53"/>
      <c r="H12" s="53"/>
      <c r="I12" s="53"/>
      <c r="J12" s="53"/>
      <c r="K12" s="49"/>
    </row>
    <row r="13" spans="2:11" ht="12.75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ht="12.75">
      <c r="B14" s="57"/>
      <c r="C14" s="58"/>
      <c r="D14" s="58"/>
      <c r="E14" s="58"/>
      <c r="F14" s="58"/>
      <c r="G14" s="58"/>
      <c r="H14" s="58"/>
      <c r="I14" s="58"/>
      <c r="J14" s="58"/>
      <c r="K14" s="59"/>
    </row>
    <row r="15" spans="2:11" ht="12.75">
      <c r="B15" s="57"/>
      <c r="C15" s="58"/>
      <c r="D15" s="58"/>
      <c r="E15" s="58"/>
      <c r="F15" s="58"/>
      <c r="G15" s="58"/>
      <c r="H15" s="58"/>
      <c r="I15" s="58"/>
      <c r="J15" s="58"/>
      <c r="K15" s="59"/>
    </row>
    <row r="16" spans="2:11" ht="12.75">
      <c r="B16" s="57"/>
      <c r="C16" s="58"/>
      <c r="D16" s="58"/>
      <c r="E16" s="58"/>
      <c r="F16" s="58"/>
      <c r="G16" s="58"/>
      <c r="H16" s="58"/>
      <c r="I16" s="58"/>
      <c r="J16" s="58"/>
      <c r="K16" s="59"/>
    </row>
    <row r="17" spans="2:11" ht="12.75">
      <c r="B17" s="57"/>
      <c r="C17" s="58"/>
      <c r="D17" s="58"/>
      <c r="E17" s="58"/>
      <c r="F17" s="58"/>
      <c r="G17" s="58"/>
      <c r="H17" s="58"/>
      <c r="I17" s="58"/>
      <c r="J17" s="58"/>
      <c r="K17" s="59"/>
    </row>
    <row r="18" spans="2:11" ht="12.75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ht="12.75">
      <c r="B19" s="57"/>
      <c r="C19" s="58"/>
      <c r="D19" s="58"/>
      <c r="E19" s="58"/>
      <c r="F19" s="58"/>
      <c r="G19" s="58"/>
      <c r="H19" s="58"/>
      <c r="I19" s="58"/>
      <c r="J19" s="58"/>
      <c r="K19" s="59"/>
    </row>
    <row r="20" spans="2:11" ht="12.75">
      <c r="B20" s="57"/>
      <c r="C20" s="58"/>
      <c r="D20" s="58"/>
      <c r="E20" s="58"/>
      <c r="F20" s="58"/>
      <c r="G20" s="58"/>
      <c r="H20" s="58"/>
      <c r="I20" s="58"/>
      <c r="J20" s="58"/>
      <c r="K20" s="59"/>
    </row>
    <row r="21" spans="2:11" ht="12.75">
      <c r="B21" s="57"/>
      <c r="C21" s="39"/>
      <c r="D21" s="58"/>
      <c r="E21" s="58"/>
      <c r="F21" s="58"/>
      <c r="G21" s="58"/>
      <c r="H21" s="58"/>
      <c r="I21" s="58"/>
      <c r="J21" s="58"/>
      <c r="K21" s="59"/>
    </row>
    <row r="22" spans="2:11" ht="12.75">
      <c r="B22" s="57"/>
      <c r="C22" s="58"/>
      <c r="D22" s="58"/>
      <c r="E22" s="58"/>
      <c r="F22" s="58"/>
      <c r="G22" s="58"/>
      <c r="H22" s="58"/>
      <c r="I22" s="58"/>
      <c r="J22" s="58"/>
      <c r="K22" s="59"/>
    </row>
    <row r="23" spans="2:11" ht="12.75">
      <c r="B23" s="57"/>
      <c r="C23" s="58"/>
      <c r="D23" s="58"/>
      <c r="E23" s="58"/>
      <c r="F23" s="58"/>
      <c r="G23" s="58"/>
      <c r="H23" s="58"/>
      <c r="I23" s="58"/>
      <c r="J23" s="58"/>
      <c r="K23" s="59"/>
    </row>
    <row r="24" spans="2:11" ht="12.75">
      <c r="B24" s="57"/>
      <c r="C24" s="58"/>
      <c r="D24" s="58"/>
      <c r="E24" s="58"/>
      <c r="F24" s="58"/>
      <c r="G24" s="58"/>
      <c r="H24" s="58"/>
      <c r="I24" s="58"/>
      <c r="J24" s="58"/>
      <c r="K24" s="59"/>
    </row>
    <row r="25" spans="2:11" ht="33.75">
      <c r="B25" s="255" t="s">
        <v>153</v>
      </c>
      <c r="C25" s="256"/>
      <c r="D25" s="256"/>
      <c r="E25" s="256"/>
      <c r="F25" s="256"/>
      <c r="G25" s="256"/>
      <c r="H25" s="256"/>
      <c r="I25" s="256"/>
      <c r="J25" s="256"/>
      <c r="K25" s="257"/>
    </row>
    <row r="26" spans="2:11" ht="12.75">
      <c r="B26" s="57"/>
      <c r="C26" s="258" t="s">
        <v>215</v>
      </c>
      <c r="D26" s="258"/>
      <c r="E26" s="258"/>
      <c r="F26" s="258"/>
      <c r="G26" s="258"/>
      <c r="H26" s="258"/>
      <c r="I26" s="258"/>
      <c r="J26" s="258"/>
      <c r="K26" s="59"/>
    </row>
    <row r="27" spans="2:11" ht="12.75">
      <c r="B27" s="57"/>
      <c r="C27" s="258" t="s">
        <v>216</v>
      </c>
      <c r="D27" s="258"/>
      <c r="E27" s="258"/>
      <c r="F27" s="258"/>
      <c r="G27" s="258"/>
      <c r="H27" s="258"/>
      <c r="I27" s="258"/>
      <c r="J27" s="258"/>
      <c r="K27" s="59"/>
    </row>
    <row r="28" spans="2:11" ht="12.75"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spans="2:11" ht="12.75">
      <c r="B29" s="57"/>
      <c r="C29" s="58"/>
      <c r="D29" s="58"/>
      <c r="E29" s="58"/>
      <c r="F29" s="58"/>
      <c r="G29" s="58"/>
      <c r="H29" s="58"/>
      <c r="I29" s="58"/>
      <c r="J29" s="58"/>
      <c r="K29" s="59"/>
    </row>
    <row r="30" spans="2:11" ht="33.75">
      <c r="B30" s="57"/>
      <c r="C30" s="58"/>
      <c r="D30" s="58"/>
      <c r="E30" s="58"/>
      <c r="F30" s="60" t="s">
        <v>645</v>
      </c>
      <c r="G30" s="58"/>
      <c r="H30" s="58"/>
      <c r="I30" s="58"/>
      <c r="J30" s="58"/>
      <c r="K30" s="59"/>
    </row>
    <row r="31" spans="2:11" ht="12.75">
      <c r="B31" s="57"/>
      <c r="C31" s="58"/>
      <c r="D31" s="58"/>
      <c r="E31" s="58"/>
      <c r="F31" s="58"/>
      <c r="G31" s="58"/>
      <c r="H31" s="58"/>
      <c r="I31" s="58"/>
      <c r="J31" s="58"/>
      <c r="K31" s="59"/>
    </row>
    <row r="32" spans="2:11" ht="12.75">
      <c r="B32" s="57"/>
      <c r="C32" s="58"/>
      <c r="D32" s="58"/>
      <c r="E32" s="58"/>
      <c r="F32" s="58"/>
      <c r="G32" s="58"/>
      <c r="H32" s="58"/>
      <c r="I32" s="58"/>
      <c r="J32" s="58"/>
      <c r="K32" s="59"/>
    </row>
    <row r="33" spans="2:11" ht="12.75">
      <c r="B33" s="57"/>
      <c r="C33" s="58"/>
      <c r="D33" s="58"/>
      <c r="E33" s="58"/>
      <c r="F33" s="58"/>
      <c r="G33" s="58"/>
      <c r="H33" s="58"/>
      <c r="I33" s="58"/>
      <c r="J33" s="58"/>
      <c r="K33" s="59"/>
    </row>
    <row r="34" spans="2:11" ht="12.75">
      <c r="B34" s="57"/>
      <c r="C34" s="58"/>
      <c r="D34" s="58"/>
      <c r="E34" s="58"/>
      <c r="F34" s="58"/>
      <c r="G34" s="58"/>
      <c r="H34" s="58"/>
      <c r="I34" s="58"/>
      <c r="J34" s="58"/>
      <c r="K34" s="59"/>
    </row>
    <row r="35" spans="2:11" ht="12.75">
      <c r="B35" s="57"/>
      <c r="C35" s="58"/>
      <c r="D35" s="58"/>
      <c r="E35" s="58"/>
      <c r="F35" s="58"/>
      <c r="G35" s="58"/>
      <c r="H35" s="58"/>
      <c r="I35" s="58"/>
      <c r="J35" s="58"/>
      <c r="K35" s="59"/>
    </row>
    <row r="36" spans="2:11" ht="12.75">
      <c r="B36" s="57"/>
      <c r="C36" s="58"/>
      <c r="D36" s="58"/>
      <c r="E36" s="58"/>
      <c r="F36" s="146" t="s">
        <v>231</v>
      </c>
      <c r="G36" s="58"/>
      <c r="H36" s="58"/>
      <c r="I36" s="58"/>
      <c r="J36" s="58"/>
      <c r="K36" s="59"/>
    </row>
    <row r="37" spans="2:11" ht="12.75">
      <c r="B37" s="57"/>
      <c r="C37" s="58"/>
      <c r="D37" s="58"/>
      <c r="E37" s="58"/>
      <c r="F37" s="146" t="s">
        <v>228</v>
      </c>
      <c r="G37" s="58"/>
      <c r="H37" s="58"/>
      <c r="I37" s="58"/>
      <c r="J37" s="58"/>
      <c r="K37" s="59"/>
    </row>
    <row r="38" spans="2:11" ht="12.75">
      <c r="B38" s="57"/>
      <c r="C38" s="58"/>
      <c r="D38" s="58"/>
      <c r="E38" s="58"/>
      <c r="F38" s="58"/>
      <c r="G38" s="58"/>
      <c r="H38" s="58"/>
      <c r="I38" s="58"/>
      <c r="J38" s="58"/>
      <c r="K38" s="59"/>
    </row>
    <row r="39" spans="2:11" ht="12.75"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0" spans="2:11" ht="12.75">
      <c r="B40" s="57"/>
      <c r="C40" s="58"/>
      <c r="D40" s="58"/>
      <c r="E40" s="58"/>
      <c r="F40" s="58"/>
      <c r="G40" s="58"/>
      <c r="H40" s="58"/>
      <c r="I40" s="58"/>
      <c r="J40" s="58"/>
      <c r="K40" s="59"/>
    </row>
    <row r="41" spans="2:11" ht="12.75">
      <c r="B41" s="57"/>
      <c r="C41" s="58"/>
      <c r="D41" s="58"/>
      <c r="E41" s="58"/>
      <c r="F41" s="58"/>
      <c r="G41" s="58"/>
      <c r="H41" s="58"/>
      <c r="I41" s="58"/>
      <c r="J41" s="58"/>
      <c r="K41" s="59"/>
    </row>
    <row r="42" spans="2:11" ht="12.75">
      <c r="B42" s="57"/>
      <c r="C42" s="58"/>
      <c r="D42" s="58"/>
      <c r="E42" s="58"/>
      <c r="F42" s="58"/>
      <c r="G42" s="58"/>
      <c r="H42" s="58"/>
      <c r="I42" s="58"/>
      <c r="J42" s="58"/>
      <c r="K42" s="59"/>
    </row>
    <row r="43" spans="2:11" ht="12.75">
      <c r="B43" s="43"/>
      <c r="C43" s="44" t="s">
        <v>154</v>
      </c>
      <c r="D43" s="44"/>
      <c r="E43" s="44"/>
      <c r="F43" s="44"/>
      <c r="G43" s="44"/>
      <c r="H43" s="259" t="s">
        <v>155</v>
      </c>
      <c r="I43" s="259"/>
      <c r="J43" s="44"/>
      <c r="K43" s="49"/>
    </row>
    <row r="44" spans="2:11" ht="12.75">
      <c r="B44" s="43"/>
      <c r="C44" s="44" t="s">
        <v>156</v>
      </c>
      <c r="D44" s="44"/>
      <c r="E44" s="44"/>
      <c r="F44" s="44"/>
      <c r="G44" s="44"/>
      <c r="H44" s="261" t="s">
        <v>157</v>
      </c>
      <c r="I44" s="261"/>
      <c r="J44" s="44"/>
      <c r="K44" s="49"/>
    </row>
    <row r="45" spans="2:11" ht="12.75">
      <c r="B45" s="43"/>
      <c r="C45" s="44" t="s">
        <v>158</v>
      </c>
      <c r="D45" s="44"/>
      <c r="E45" s="44"/>
      <c r="F45" s="44"/>
      <c r="G45" s="44"/>
      <c r="H45" s="261" t="s">
        <v>159</v>
      </c>
      <c r="I45" s="261"/>
      <c r="J45" s="44"/>
      <c r="K45" s="49"/>
    </row>
    <row r="46" spans="2:11" ht="12.75">
      <c r="B46" s="43"/>
      <c r="C46" s="44" t="s">
        <v>160</v>
      </c>
      <c r="D46" s="44"/>
      <c r="E46" s="44"/>
      <c r="F46" s="44"/>
      <c r="G46" s="44"/>
      <c r="H46" s="261" t="s">
        <v>221</v>
      </c>
      <c r="I46" s="261"/>
      <c r="J46" s="44"/>
      <c r="K46" s="49"/>
    </row>
    <row r="47" spans="2:11" ht="12.75">
      <c r="B47" s="57"/>
      <c r="C47" s="58"/>
      <c r="D47" s="58"/>
      <c r="E47" s="58"/>
      <c r="F47" s="58"/>
      <c r="G47" s="58"/>
      <c r="H47" s="114"/>
      <c r="I47" s="114"/>
      <c r="J47" s="58"/>
      <c r="K47" s="59"/>
    </row>
    <row r="48" spans="2:11" ht="15">
      <c r="B48" s="61"/>
      <c r="C48" s="44" t="s">
        <v>161</v>
      </c>
      <c r="D48" s="44"/>
      <c r="E48" s="44"/>
      <c r="F48" s="44"/>
      <c r="G48" s="56" t="s">
        <v>162</v>
      </c>
      <c r="H48" s="262" t="s">
        <v>646</v>
      </c>
      <c r="I48" s="259"/>
      <c r="J48" s="62"/>
      <c r="K48" s="63"/>
    </row>
    <row r="49" spans="2:11" ht="15">
      <c r="B49" s="61"/>
      <c r="C49" s="44"/>
      <c r="D49" s="44"/>
      <c r="E49" s="44"/>
      <c r="F49" s="44"/>
      <c r="G49" s="56" t="s">
        <v>163</v>
      </c>
      <c r="H49" s="260" t="s">
        <v>647</v>
      </c>
      <c r="I49" s="261"/>
      <c r="J49" s="62"/>
      <c r="K49" s="63"/>
    </row>
    <row r="50" spans="2:11" ht="15">
      <c r="B50" s="61"/>
      <c r="C50" s="44"/>
      <c r="D50" s="44"/>
      <c r="E50" s="44"/>
      <c r="F50" s="44"/>
      <c r="G50" s="56"/>
      <c r="H50" s="115"/>
      <c r="I50" s="115"/>
      <c r="J50" s="62"/>
      <c r="K50" s="63"/>
    </row>
    <row r="51" spans="2:11" ht="15">
      <c r="B51" s="61"/>
      <c r="C51" s="44" t="s">
        <v>164</v>
      </c>
      <c r="D51" s="44"/>
      <c r="E51" s="44"/>
      <c r="F51" s="56"/>
      <c r="G51" s="44"/>
      <c r="H51" s="178" t="s">
        <v>648</v>
      </c>
      <c r="I51" s="116"/>
      <c r="J51" s="62"/>
      <c r="K51" s="63"/>
    </row>
    <row r="52" spans="2:11" ht="12.75">
      <c r="B52" s="64"/>
      <c r="C52" s="65"/>
      <c r="D52" s="65"/>
      <c r="E52" s="65"/>
      <c r="F52" s="65"/>
      <c r="G52" s="65"/>
      <c r="H52" s="65"/>
      <c r="I52" s="65"/>
      <c r="J52" s="65"/>
      <c r="K52" s="66"/>
    </row>
  </sheetData>
  <sheetProtection/>
  <mergeCells count="9">
    <mergeCell ref="B25:K25"/>
    <mergeCell ref="C26:J26"/>
    <mergeCell ref="C27:J27"/>
    <mergeCell ref="H43:I43"/>
    <mergeCell ref="H49:I49"/>
    <mergeCell ref="H44:I44"/>
    <mergeCell ref="H45:I45"/>
    <mergeCell ref="H46:I46"/>
    <mergeCell ref="H48:I48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57421875" style="0" customWidth="1"/>
    <col min="2" max="2" width="33.00390625" style="0" customWidth="1"/>
    <col min="3" max="3" width="14.7109375" style="0" customWidth="1"/>
    <col min="4" max="4" width="14.00390625" style="0" customWidth="1"/>
    <col min="5" max="5" width="14.140625" style="0" customWidth="1"/>
    <col min="6" max="6" width="17.421875" style="0" customWidth="1"/>
    <col min="7" max="7" width="17.00390625" style="0" customWidth="1"/>
    <col min="8" max="8" width="11.8515625" style="0" customWidth="1"/>
  </cols>
  <sheetData>
    <row r="1" spans="1:8" ht="12.75">
      <c r="A1" s="67"/>
      <c r="B1" s="67"/>
      <c r="C1" s="67"/>
      <c r="D1" s="67"/>
      <c r="E1" s="67"/>
      <c r="F1" s="67"/>
      <c r="G1" s="67"/>
      <c r="H1" s="67"/>
    </row>
    <row r="2" spans="1:7" ht="15">
      <c r="A2" s="67"/>
      <c r="B2" s="68"/>
      <c r="C2" s="67"/>
      <c r="D2" s="67"/>
      <c r="E2" s="67"/>
      <c r="F2" s="67"/>
      <c r="G2" s="69"/>
    </row>
    <row r="3" spans="1:8" ht="12.75">
      <c r="A3" s="67"/>
      <c r="B3" s="67"/>
      <c r="C3" s="67"/>
      <c r="D3" s="67"/>
      <c r="E3" s="67"/>
      <c r="F3" s="67"/>
      <c r="G3" s="67"/>
      <c r="H3" s="67"/>
    </row>
    <row r="4" spans="1:8" ht="15.75">
      <c r="A4" s="263" t="s">
        <v>649</v>
      </c>
      <c r="B4" s="263"/>
      <c r="C4" s="263"/>
      <c r="D4" s="263"/>
      <c r="E4" s="263"/>
      <c r="F4" s="263"/>
      <c r="G4" s="263"/>
      <c r="H4" s="263"/>
    </row>
    <row r="5" spans="1:8" ht="14.25">
      <c r="A5" s="67"/>
      <c r="B5" s="131" t="s">
        <v>224</v>
      </c>
      <c r="C5" s="67"/>
      <c r="D5" s="67"/>
      <c r="E5" s="67"/>
      <c r="F5" s="67"/>
      <c r="G5" s="67"/>
      <c r="H5" s="67"/>
    </row>
    <row r="6" spans="1:8" ht="12.75">
      <c r="A6" s="67"/>
      <c r="B6" s="132" t="s">
        <v>218</v>
      </c>
      <c r="C6" s="67"/>
      <c r="D6" s="67"/>
      <c r="E6" s="67"/>
      <c r="F6" s="67"/>
      <c r="G6" s="134" t="s">
        <v>165</v>
      </c>
      <c r="H6" s="67"/>
    </row>
    <row r="7" spans="1:8" ht="12.75">
      <c r="A7" s="67"/>
      <c r="B7" s="132"/>
      <c r="C7" s="67"/>
      <c r="D7" s="67"/>
      <c r="E7" s="67"/>
      <c r="F7" s="67"/>
      <c r="G7" s="71"/>
      <c r="H7" s="67"/>
    </row>
    <row r="8" spans="1:8" ht="13.5" thickBot="1">
      <c r="A8" s="67"/>
      <c r="B8" s="67"/>
      <c r="C8" s="67"/>
      <c r="D8" s="67"/>
      <c r="E8" s="67"/>
      <c r="F8" s="67"/>
      <c r="G8" s="67"/>
      <c r="H8" s="67"/>
    </row>
    <row r="9" spans="1:8" ht="13.5" thickTop="1">
      <c r="A9" s="72"/>
      <c r="B9" s="73"/>
      <c r="C9" s="141" t="s">
        <v>126</v>
      </c>
      <c r="D9" s="141" t="s">
        <v>166</v>
      </c>
      <c r="E9" s="142" t="s">
        <v>167</v>
      </c>
      <c r="F9" s="142" t="s">
        <v>168</v>
      </c>
      <c r="G9" s="141" t="s">
        <v>169</v>
      </c>
      <c r="H9" s="135" t="s">
        <v>170</v>
      </c>
    </row>
    <row r="10" spans="1:8" ht="12.75">
      <c r="A10" s="74" t="s">
        <v>47</v>
      </c>
      <c r="B10" s="179" t="s">
        <v>256</v>
      </c>
      <c r="C10" s="140">
        <v>100000</v>
      </c>
      <c r="D10" s="140">
        <v>0</v>
      </c>
      <c r="E10" s="140">
        <v>0</v>
      </c>
      <c r="F10" s="140">
        <v>0</v>
      </c>
      <c r="G10" s="121">
        <v>-17144416.149220366</v>
      </c>
      <c r="H10" s="136">
        <f aca="true" t="shared" si="0" ref="H10:H22">SUM(C10:G10)</f>
        <v>-17044416.149220366</v>
      </c>
    </row>
    <row r="11" spans="1:8" ht="12.75">
      <c r="A11" s="77" t="s">
        <v>171</v>
      </c>
      <c r="B11" s="78" t="s">
        <v>172</v>
      </c>
      <c r="C11" s="76"/>
      <c r="D11" s="76"/>
      <c r="E11" s="76"/>
      <c r="F11" s="76"/>
      <c r="G11" s="76"/>
      <c r="H11" s="136">
        <f t="shared" si="0"/>
        <v>0</v>
      </c>
    </row>
    <row r="12" spans="1:8" ht="12.75">
      <c r="A12" s="74" t="s">
        <v>173</v>
      </c>
      <c r="B12" s="75" t="s">
        <v>174</v>
      </c>
      <c r="C12" s="76"/>
      <c r="D12" s="76"/>
      <c r="E12" s="76"/>
      <c r="F12" s="76"/>
      <c r="G12" s="76"/>
      <c r="H12" s="136">
        <f t="shared" si="0"/>
        <v>0</v>
      </c>
    </row>
    <row r="13" spans="1:8" ht="12.75">
      <c r="A13" s="79">
        <v>1</v>
      </c>
      <c r="B13" s="80" t="s">
        <v>175</v>
      </c>
      <c r="C13" s="81"/>
      <c r="D13" s="81"/>
      <c r="E13" s="81"/>
      <c r="F13" s="81"/>
      <c r="G13" s="125">
        <v>46635544.24802393</v>
      </c>
      <c r="H13" s="136">
        <f t="shared" si="0"/>
        <v>46635544.24802393</v>
      </c>
    </row>
    <row r="14" spans="1:8" ht="12.75">
      <c r="A14" s="79">
        <v>2</v>
      </c>
      <c r="B14" s="80" t="s">
        <v>176</v>
      </c>
      <c r="C14" s="81"/>
      <c r="D14" s="81"/>
      <c r="E14" s="81"/>
      <c r="F14" s="81"/>
      <c r="G14" s="76">
        <f>+-G13-G10</f>
        <v>-29491128.09880356</v>
      </c>
      <c r="H14" s="136">
        <f t="shared" si="0"/>
        <v>-29491128.09880356</v>
      </c>
    </row>
    <row r="15" spans="1:8" ht="12.75">
      <c r="A15" s="79">
        <v>3</v>
      </c>
      <c r="B15" s="80" t="s">
        <v>177</v>
      </c>
      <c r="C15" s="81"/>
      <c r="D15" s="81"/>
      <c r="E15" s="81"/>
      <c r="F15" s="81"/>
      <c r="G15" s="81"/>
      <c r="H15" s="136">
        <f t="shared" si="0"/>
        <v>0</v>
      </c>
    </row>
    <row r="16" spans="1:8" ht="12.75">
      <c r="A16" s="79">
        <v>4</v>
      </c>
      <c r="B16" s="80" t="s">
        <v>178</v>
      </c>
      <c r="C16" s="81"/>
      <c r="D16" s="81"/>
      <c r="E16" s="81"/>
      <c r="F16" s="81"/>
      <c r="G16" s="81"/>
      <c r="H16" s="136">
        <f t="shared" si="0"/>
        <v>0</v>
      </c>
    </row>
    <row r="17" spans="1:8" ht="12.75">
      <c r="A17" s="74" t="s">
        <v>76</v>
      </c>
      <c r="B17" s="179" t="s">
        <v>642</v>
      </c>
      <c r="C17" s="138">
        <f aca="true" t="shared" si="1" ref="C17:H17">SUM(C10:C16)</f>
        <v>100000</v>
      </c>
      <c r="D17" s="138">
        <f t="shared" si="1"/>
        <v>0</v>
      </c>
      <c r="E17" s="138">
        <f t="shared" si="1"/>
        <v>0</v>
      </c>
      <c r="F17" s="138">
        <f t="shared" si="1"/>
        <v>0</v>
      </c>
      <c r="G17" s="138">
        <f t="shared" si="1"/>
        <v>0</v>
      </c>
      <c r="H17" s="137">
        <f t="shared" si="1"/>
        <v>100000</v>
      </c>
    </row>
    <row r="18" spans="1:8" ht="12.75">
      <c r="A18" s="77">
        <v>1</v>
      </c>
      <c r="B18" s="80" t="s">
        <v>175</v>
      </c>
      <c r="C18" s="81"/>
      <c r="D18" s="81"/>
      <c r="E18" s="81"/>
      <c r="F18" s="81"/>
      <c r="G18" s="125">
        <f>+'PASH 1'!D44</f>
        <v>69710790.09701197</v>
      </c>
      <c r="H18" s="136">
        <f t="shared" si="0"/>
        <v>69710790.09701197</v>
      </c>
    </row>
    <row r="19" spans="1:8" ht="12.75">
      <c r="A19" s="77">
        <v>2</v>
      </c>
      <c r="B19" s="80" t="s">
        <v>176</v>
      </c>
      <c r="C19" s="81"/>
      <c r="D19" s="81"/>
      <c r="E19" s="81"/>
      <c r="F19" s="81"/>
      <c r="G19" s="81"/>
      <c r="H19" s="136">
        <f t="shared" si="0"/>
        <v>0</v>
      </c>
    </row>
    <row r="20" spans="1:8" ht="12.75">
      <c r="A20" s="77">
        <v>3</v>
      </c>
      <c r="B20" s="80" t="s">
        <v>179</v>
      </c>
      <c r="C20" s="81"/>
      <c r="D20" s="81"/>
      <c r="E20" s="81"/>
      <c r="F20" s="81"/>
      <c r="G20" s="81"/>
      <c r="H20" s="136">
        <f t="shared" si="0"/>
        <v>0</v>
      </c>
    </row>
    <row r="21" spans="1:8" ht="12.75">
      <c r="A21" s="77">
        <v>4</v>
      </c>
      <c r="B21" s="80" t="s">
        <v>180</v>
      </c>
      <c r="C21" s="81"/>
      <c r="D21" s="81"/>
      <c r="E21" s="81"/>
      <c r="F21" s="81"/>
      <c r="G21" s="81"/>
      <c r="H21" s="136">
        <f t="shared" si="0"/>
        <v>0</v>
      </c>
    </row>
    <row r="22" spans="1:8" ht="13.5" thickBot="1">
      <c r="A22" s="82" t="s">
        <v>138</v>
      </c>
      <c r="B22" s="240" t="s">
        <v>650</v>
      </c>
      <c r="C22" s="139">
        <f>SUM(C17:C21)</f>
        <v>100000</v>
      </c>
      <c r="D22" s="139">
        <f>SUM(D17:D21)</f>
        <v>0</v>
      </c>
      <c r="E22" s="139">
        <f>SUM(E17:E21)</f>
        <v>0</v>
      </c>
      <c r="F22" s="139">
        <f>SUM(F17:F21)</f>
        <v>0</v>
      </c>
      <c r="G22" s="139">
        <f>SUM(G17:G21)</f>
        <v>69710790.09701197</v>
      </c>
      <c r="H22" s="139">
        <f t="shared" si="0"/>
        <v>69810790.09701197</v>
      </c>
    </row>
    <row r="23" ht="13.5" thickTop="1"/>
    <row r="24" ht="12.75">
      <c r="H24" s="147">
        <f>+H22-Bilanci!E103</f>
        <v>0</v>
      </c>
    </row>
    <row r="27" ht="12.75">
      <c r="B27" s="146" t="s">
        <v>231</v>
      </c>
    </row>
    <row r="28" ht="12.75">
      <c r="B28" s="146" t="s">
        <v>228</v>
      </c>
    </row>
  </sheetData>
  <sheetProtection/>
  <mergeCells count="1">
    <mergeCell ref="A4:H4"/>
  </mergeCells>
  <printOptions/>
  <pageMargins left="0.75" right="0.75" top="1" bottom="1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A1">
      <selection activeCell="M9" sqref="M9:M10"/>
    </sheetView>
  </sheetViews>
  <sheetFormatPr defaultColWidth="9.140625" defaultRowHeight="12.75"/>
  <cols>
    <col min="1" max="1" width="3.57421875" style="0" customWidth="1"/>
    <col min="2" max="2" width="7.00390625" style="0" customWidth="1"/>
    <col min="5" max="5" width="42.28125" style="0" customWidth="1"/>
    <col min="6" max="6" width="18.7109375" style="0" customWidth="1"/>
  </cols>
  <sheetData>
    <row r="1" spans="2:6" ht="12.75">
      <c r="B1" s="83"/>
      <c r="C1" s="83"/>
      <c r="D1" s="83"/>
      <c r="E1" s="39"/>
      <c r="F1" s="84"/>
    </row>
    <row r="2" spans="2:6" ht="18">
      <c r="B2" s="68"/>
      <c r="C2" s="68"/>
      <c r="D2" s="85"/>
      <c r="E2" s="86"/>
      <c r="F2" s="69"/>
    </row>
    <row r="3" spans="2:8" ht="18">
      <c r="B3" s="68"/>
      <c r="C3" s="130" t="s">
        <v>651</v>
      </c>
      <c r="E3" s="130"/>
      <c r="F3" s="130"/>
      <c r="G3" s="130"/>
      <c r="H3" s="130"/>
    </row>
    <row r="4" spans="2:6" ht="18">
      <c r="B4" s="68"/>
      <c r="C4" s="131" t="s">
        <v>224</v>
      </c>
      <c r="D4" s="85"/>
      <c r="E4" s="86"/>
      <c r="F4" s="70"/>
    </row>
    <row r="5" ht="12.75">
      <c r="C5" s="132" t="s">
        <v>218</v>
      </c>
    </row>
    <row r="6" ht="12.75">
      <c r="C6" s="132"/>
    </row>
    <row r="7" spans="2:6" ht="12.75">
      <c r="B7" s="83"/>
      <c r="C7" s="83"/>
      <c r="D7" s="83"/>
      <c r="E7" s="39"/>
      <c r="F7" s="84"/>
    </row>
    <row r="8" spans="2:6" ht="12.75">
      <c r="B8" s="270" t="s">
        <v>181</v>
      </c>
      <c r="C8" s="272" t="s">
        <v>182</v>
      </c>
      <c r="D8" s="273"/>
      <c r="E8" s="274"/>
      <c r="F8" s="151" t="s">
        <v>183</v>
      </c>
    </row>
    <row r="9" spans="2:6" ht="12.75">
      <c r="B9" s="271"/>
      <c r="C9" s="275"/>
      <c r="D9" s="276"/>
      <c r="E9" s="277"/>
      <c r="F9" s="152" t="s">
        <v>184</v>
      </c>
    </row>
    <row r="10" spans="2:6" ht="12.75">
      <c r="B10" s="87"/>
      <c r="C10" s="111"/>
      <c r="D10" s="112"/>
      <c r="E10" s="109"/>
      <c r="F10" s="88"/>
    </row>
    <row r="11" spans="2:6" ht="12.75">
      <c r="B11" s="89"/>
      <c r="C11" s="90" t="s">
        <v>185</v>
      </c>
      <c r="D11" s="91"/>
      <c r="E11" s="92"/>
      <c r="F11" s="93"/>
    </row>
    <row r="12" spans="2:6" ht="12.75">
      <c r="B12" s="89"/>
      <c r="C12" s="90"/>
      <c r="D12" s="94" t="s">
        <v>186</v>
      </c>
      <c r="E12" s="94"/>
      <c r="F12" s="93">
        <f>+'PASH 1'!D39</f>
        <v>84341683</v>
      </c>
    </row>
    <row r="13" spans="2:6" ht="12.75">
      <c r="B13" s="89"/>
      <c r="C13" s="95"/>
      <c r="D13" s="96" t="s">
        <v>187</v>
      </c>
      <c r="E13" s="69"/>
      <c r="F13" s="93"/>
    </row>
    <row r="14" spans="2:6" ht="12.75">
      <c r="B14" s="89"/>
      <c r="C14" s="90"/>
      <c r="D14" s="91"/>
      <c r="E14" s="97" t="s">
        <v>188</v>
      </c>
      <c r="F14" s="93">
        <f>5677355</f>
        <v>5677355</v>
      </c>
    </row>
    <row r="15" spans="2:6" ht="12.75">
      <c r="B15" s="89"/>
      <c r="C15" s="90"/>
      <c r="D15" s="91"/>
      <c r="E15" s="97" t="s">
        <v>230</v>
      </c>
      <c r="F15" s="93">
        <f>-1416404</f>
        <v>-1416404</v>
      </c>
    </row>
    <row r="16" spans="2:6" ht="12.75">
      <c r="B16" s="89"/>
      <c r="C16" s="90"/>
      <c r="D16" s="91"/>
      <c r="E16" s="97" t="s">
        <v>229</v>
      </c>
      <c r="F16" s="93"/>
    </row>
    <row r="17" spans="2:6" ht="12.75">
      <c r="B17" s="89"/>
      <c r="C17" s="90"/>
      <c r="D17" s="91"/>
      <c r="E17" s="97" t="s">
        <v>189</v>
      </c>
      <c r="F17" s="93"/>
    </row>
    <row r="18" spans="2:6" ht="12.75">
      <c r="B18" s="278"/>
      <c r="C18" s="266"/>
      <c r="D18" s="98" t="s">
        <v>190</v>
      </c>
      <c r="E18" s="99"/>
      <c r="F18" s="268">
        <f>+-Bilanci!E22+Bilanci!F22</f>
        <v>2250145</v>
      </c>
    </row>
    <row r="19" spans="2:6" ht="12.75">
      <c r="B19" s="279"/>
      <c r="C19" s="267"/>
      <c r="D19" s="100" t="s">
        <v>191</v>
      </c>
      <c r="E19" s="99"/>
      <c r="F19" s="269"/>
    </row>
    <row r="20" spans="2:6" ht="12.75">
      <c r="B20" s="87"/>
      <c r="C20" s="90"/>
      <c r="D20" s="94" t="s">
        <v>192</v>
      </c>
      <c r="E20" s="94"/>
      <c r="F20" s="148">
        <f>+Bilanci!F29-Bilanci!E29+Bilanci!F31-Bilanci!E31</f>
        <v>-16471304.193922967</v>
      </c>
    </row>
    <row r="21" spans="2:6" ht="12.75">
      <c r="B21" s="264"/>
      <c r="C21" s="266"/>
      <c r="D21" s="98" t="s">
        <v>193</v>
      </c>
      <c r="E21" s="98"/>
      <c r="F21" s="268">
        <f>+Bilanci!E73-Bilanci!F73</f>
        <v>-46835562.146520525</v>
      </c>
    </row>
    <row r="22" spans="2:6" ht="12.75">
      <c r="B22" s="265"/>
      <c r="C22" s="267"/>
      <c r="D22" s="96" t="s">
        <v>194</v>
      </c>
      <c r="E22" s="96"/>
      <c r="F22" s="269"/>
    </row>
    <row r="23" spans="2:6" ht="12.75">
      <c r="B23" s="89"/>
      <c r="C23" s="90"/>
      <c r="D23" s="94" t="s">
        <v>195</v>
      </c>
      <c r="E23" s="94"/>
      <c r="F23" s="149">
        <v>1753294</v>
      </c>
    </row>
    <row r="24" spans="2:6" ht="12.75">
      <c r="B24" s="89"/>
      <c r="C24" s="90"/>
      <c r="D24" s="94" t="s">
        <v>196</v>
      </c>
      <c r="E24" s="94"/>
      <c r="F24" s="93"/>
    </row>
    <row r="25" spans="2:6" ht="12.75">
      <c r="B25" s="89"/>
      <c r="C25" s="90"/>
      <c r="D25" s="94" t="s">
        <v>197</v>
      </c>
      <c r="E25" s="94"/>
      <c r="F25" s="93">
        <f>+-'PASH 1'!D41</f>
        <v>-14630892.902988032</v>
      </c>
    </row>
    <row r="26" spans="2:6" ht="12.75">
      <c r="B26" s="89"/>
      <c r="C26" s="90"/>
      <c r="D26" s="101" t="s">
        <v>198</v>
      </c>
      <c r="E26" s="94"/>
      <c r="F26" s="108">
        <f>SUM(F12:F25)</f>
        <v>14668313.756568477</v>
      </c>
    </row>
    <row r="27" spans="2:6" ht="12.75">
      <c r="B27" s="89"/>
      <c r="C27" s="102" t="s">
        <v>199</v>
      </c>
      <c r="D27" s="91"/>
      <c r="E27" s="94"/>
      <c r="F27" s="93"/>
    </row>
    <row r="28" spans="2:6" ht="12.75">
      <c r="B28" s="89"/>
      <c r="C28" s="90"/>
      <c r="D28" s="94" t="s">
        <v>200</v>
      </c>
      <c r="E28" s="94"/>
      <c r="F28" s="93"/>
    </row>
    <row r="29" spans="2:6" ht="12.75">
      <c r="B29" s="89"/>
      <c r="C29" s="90"/>
      <c r="D29" s="94" t="s">
        <v>201</v>
      </c>
      <c r="E29" s="94"/>
      <c r="F29" s="150">
        <f>-4010232</f>
        <v>-4010232</v>
      </c>
    </row>
    <row r="30" spans="2:6" ht="12.75">
      <c r="B30" s="89"/>
      <c r="C30" s="103"/>
      <c r="D30" s="94" t="s">
        <v>202</v>
      </c>
      <c r="E30" s="94"/>
      <c r="F30" s="93">
        <v>0</v>
      </c>
    </row>
    <row r="31" spans="2:6" ht="12.75">
      <c r="B31" s="89"/>
      <c r="C31" s="104"/>
      <c r="D31" s="94" t="s">
        <v>203</v>
      </c>
      <c r="E31" s="94"/>
      <c r="F31" s="93"/>
    </row>
    <row r="32" spans="2:6" ht="12.75">
      <c r="B32" s="89"/>
      <c r="C32" s="104"/>
      <c r="D32" s="94" t="s">
        <v>204</v>
      </c>
      <c r="E32" s="94"/>
      <c r="F32" s="93"/>
    </row>
    <row r="33" spans="2:8" ht="12.75">
      <c r="B33" s="89"/>
      <c r="C33" s="104"/>
      <c r="D33" s="101" t="s">
        <v>205</v>
      </c>
      <c r="E33" s="94"/>
      <c r="F33" s="108">
        <f>SUM(F28:F32)</f>
        <v>-4010232</v>
      </c>
      <c r="H33" s="147"/>
    </row>
    <row r="34" spans="2:6" ht="12.75">
      <c r="B34" s="89"/>
      <c r="C34" s="90" t="s">
        <v>206</v>
      </c>
      <c r="D34" s="105"/>
      <c r="E34" s="94"/>
      <c r="F34" s="93"/>
    </row>
    <row r="35" spans="2:6" ht="12.75">
      <c r="B35" s="89"/>
      <c r="C35" s="104"/>
      <c r="D35" s="94" t="s">
        <v>207</v>
      </c>
      <c r="E35" s="94"/>
      <c r="F35" s="93">
        <v>0</v>
      </c>
    </row>
    <row r="36" spans="2:6" ht="12.75">
      <c r="B36" s="89"/>
      <c r="C36" s="104"/>
      <c r="D36" s="94" t="s">
        <v>208</v>
      </c>
      <c r="E36" s="94"/>
      <c r="F36" s="93"/>
    </row>
    <row r="37" spans="2:6" ht="12.75">
      <c r="B37" s="89"/>
      <c r="C37" s="104"/>
      <c r="D37" s="94" t="s">
        <v>209</v>
      </c>
      <c r="E37" s="94"/>
      <c r="F37" s="241">
        <f>+Bilanci!E82-Bilanci!F82</f>
        <v>-751638</v>
      </c>
    </row>
    <row r="38" spans="2:6" ht="12.75">
      <c r="B38" s="89"/>
      <c r="C38" s="104"/>
      <c r="D38" s="94" t="s">
        <v>210</v>
      </c>
      <c r="E38" s="94"/>
      <c r="F38" s="93">
        <f>+-Bilanci!F103+100000</f>
        <v>-29491128.09880356</v>
      </c>
    </row>
    <row r="39" spans="2:6" ht="12.75">
      <c r="B39" s="89"/>
      <c r="C39" s="104"/>
      <c r="D39" s="101" t="s">
        <v>211</v>
      </c>
      <c r="E39" s="94"/>
      <c r="F39" s="108">
        <f>SUM(F35:F38)</f>
        <v>-30242766.09880356</v>
      </c>
    </row>
    <row r="40" spans="2:6" ht="12.75">
      <c r="B40" s="89"/>
      <c r="C40" s="104"/>
      <c r="D40" s="101"/>
      <c r="E40" s="94"/>
      <c r="F40" s="108"/>
    </row>
    <row r="41" spans="2:6" ht="12.75">
      <c r="B41" s="106"/>
      <c r="C41" s="102" t="s">
        <v>212</v>
      </c>
      <c r="D41" s="106"/>
      <c r="E41" s="107"/>
      <c r="F41" s="133">
        <f>F39+F33+F26</f>
        <v>-19584684.34223509</v>
      </c>
    </row>
    <row r="42" spans="2:6" ht="12.75">
      <c r="B42" s="106"/>
      <c r="C42" s="102" t="s">
        <v>213</v>
      </c>
      <c r="D42" s="106"/>
      <c r="E42" s="107"/>
      <c r="F42" s="133">
        <f>+Bilanci!F12</f>
        <v>35827331</v>
      </c>
    </row>
    <row r="43" spans="2:6" ht="12.75">
      <c r="B43" s="106"/>
      <c r="C43" s="102" t="s">
        <v>214</v>
      </c>
      <c r="D43" s="106"/>
      <c r="E43" s="107"/>
      <c r="F43" s="133">
        <f>+Bilanci!E12</f>
        <v>16242647</v>
      </c>
    </row>
    <row r="44" spans="2:6" ht="12.75">
      <c r="B44" s="153"/>
      <c r="C44" s="154"/>
      <c r="D44" s="155"/>
      <c r="E44" s="156" t="s">
        <v>226</v>
      </c>
      <c r="F44" s="157">
        <f>-F42+F43</f>
        <v>-19584684</v>
      </c>
    </row>
    <row r="45" spans="2:6" ht="12.75">
      <c r="B45" s="153"/>
      <c r="C45" s="154"/>
      <c r="D45" s="155"/>
      <c r="E45" s="156" t="s">
        <v>225</v>
      </c>
      <c r="F45" s="157">
        <f>F44-F41</f>
        <v>0.34223508834838867</v>
      </c>
    </row>
    <row r="48" ht="12.75">
      <c r="C48" s="146" t="s">
        <v>231</v>
      </c>
    </row>
    <row r="49" ht="12.75">
      <c r="C49" s="146" t="s">
        <v>228</v>
      </c>
    </row>
  </sheetData>
  <sheetProtection/>
  <mergeCells count="8">
    <mergeCell ref="B21:B22"/>
    <mergeCell ref="C21:C22"/>
    <mergeCell ref="F21:F22"/>
    <mergeCell ref="B8:B9"/>
    <mergeCell ref="C8:E9"/>
    <mergeCell ref="B18:B19"/>
    <mergeCell ref="C18:C19"/>
    <mergeCell ref="F18:F1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1"/>
  <sheetViews>
    <sheetView tabSelected="1" zoomScalePageLayoutView="0" workbookViewId="0" topLeftCell="A7">
      <selection activeCell="D51" sqref="D50:D51"/>
    </sheetView>
  </sheetViews>
  <sheetFormatPr defaultColWidth="11.421875" defaultRowHeight="12.75"/>
  <cols>
    <col min="1" max="1" width="4.28125" style="0" customWidth="1"/>
    <col min="2" max="2" width="9.140625" style="15" customWidth="1"/>
    <col min="3" max="3" width="56.8515625" style="0" customWidth="1"/>
    <col min="4" max="5" width="15.57421875" style="0" customWidth="1"/>
  </cols>
  <sheetData>
    <row r="2" ht="12.75">
      <c r="B2" s="24"/>
    </row>
    <row r="3" ht="18.75">
      <c r="C3" s="25" t="s">
        <v>145</v>
      </c>
    </row>
    <row r="4" ht="12.75">
      <c r="C4" s="110" t="s">
        <v>652</v>
      </c>
    </row>
    <row r="5" spans="3:5" ht="12.75">
      <c r="C5" s="26" t="s">
        <v>0</v>
      </c>
      <c r="D5" s="145"/>
      <c r="E5" s="145"/>
    </row>
    <row r="7" spans="2:3" ht="14.25">
      <c r="B7" s="26"/>
      <c r="C7" s="131" t="s">
        <v>224</v>
      </c>
    </row>
    <row r="8" ht="12.75">
      <c r="C8" s="132" t="s">
        <v>218</v>
      </c>
    </row>
    <row r="10" spans="2:5" ht="12.75">
      <c r="B10" s="29"/>
      <c r="C10" s="4"/>
      <c r="D10" s="4"/>
      <c r="E10" s="4"/>
    </row>
    <row r="11" spans="2:5" ht="15">
      <c r="B11" s="29"/>
      <c r="C11" s="10" t="s">
        <v>1</v>
      </c>
      <c r="D11" s="10">
        <v>2014</v>
      </c>
      <c r="E11" s="10">
        <v>2013</v>
      </c>
    </row>
    <row r="12" spans="2:5" ht="12.75">
      <c r="B12" s="29"/>
      <c r="C12" s="4"/>
      <c r="D12" s="4"/>
      <c r="E12" s="4"/>
    </row>
    <row r="13" spans="2:5" ht="12.75">
      <c r="B13" s="29"/>
      <c r="C13" s="4"/>
      <c r="D13" s="4"/>
      <c r="E13" s="4"/>
    </row>
    <row r="14" spans="2:5" ht="12.75">
      <c r="B14" s="30" t="s">
        <v>2</v>
      </c>
      <c r="C14" s="11" t="s">
        <v>3</v>
      </c>
      <c r="D14" s="127">
        <f>676822258+2475+14251787</f>
        <v>691076520</v>
      </c>
      <c r="E14" s="127">
        <v>641858547.4100001</v>
      </c>
    </row>
    <row r="15" spans="2:5" ht="12.75">
      <c r="B15" s="30" t="s">
        <v>4</v>
      </c>
      <c r="C15" s="11" t="s">
        <v>5</v>
      </c>
      <c r="D15" s="128">
        <f>275849+12815014</f>
        <v>13090863</v>
      </c>
      <c r="E15" s="128">
        <v>22716350.615100004</v>
      </c>
    </row>
    <row r="16" spans="2:5" ht="12.75">
      <c r="B16" s="30" t="s">
        <v>6</v>
      </c>
      <c r="C16" s="11" t="s">
        <v>7</v>
      </c>
      <c r="D16" s="126"/>
      <c r="E16" s="126"/>
    </row>
    <row r="17" spans="2:5" ht="12.75">
      <c r="B17" s="31" t="s">
        <v>8</v>
      </c>
      <c r="C17" s="158" t="s">
        <v>232</v>
      </c>
      <c r="D17" s="126">
        <f>359722289+1701+6127357+1136792+312777+5594432+-172144</f>
        <v>372723204</v>
      </c>
      <c r="E17" s="126">
        <v>370005599</v>
      </c>
    </row>
    <row r="18" spans="2:5" ht="12.75">
      <c r="B18" s="30" t="s">
        <v>9</v>
      </c>
      <c r="C18" s="12" t="s">
        <v>10</v>
      </c>
      <c r="D18" s="126"/>
      <c r="E18" s="126"/>
    </row>
    <row r="19" spans="2:5" ht="12.75">
      <c r="B19" s="31" t="s">
        <v>11</v>
      </c>
      <c r="C19" s="12" t="s">
        <v>12</v>
      </c>
      <c r="D19" s="126">
        <f>66169796+7410009</f>
        <v>73579805</v>
      </c>
      <c r="E19" s="126">
        <v>61674425</v>
      </c>
    </row>
    <row r="20" spans="2:5" ht="12.75">
      <c r="B20" s="31" t="s">
        <v>13</v>
      </c>
      <c r="C20" s="12" t="s">
        <v>14</v>
      </c>
      <c r="D20" s="126">
        <v>17497499</v>
      </c>
      <c r="E20" s="126">
        <v>16408897</v>
      </c>
    </row>
    <row r="21" spans="2:5" ht="12.75">
      <c r="B21" s="29"/>
      <c r="C21" s="12" t="s">
        <v>15</v>
      </c>
      <c r="D21" s="128">
        <f>D19+D20</f>
        <v>91077304</v>
      </c>
      <c r="E21" s="128">
        <f>E19+E20</f>
        <v>78083322</v>
      </c>
    </row>
    <row r="22" spans="2:5" ht="12.75">
      <c r="B22" s="31" t="s">
        <v>16</v>
      </c>
      <c r="C22" s="12" t="s">
        <v>17</v>
      </c>
      <c r="D22" s="126">
        <f>5677355+425029</f>
        <v>6102384</v>
      </c>
      <c r="E22" s="126">
        <v>6889726</v>
      </c>
    </row>
    <row r="23" spans="2:5" ht="12.75">
      <c r="B23" s="31" t="s">
        <v>18</v>
      </c>
      <c r="C23" s="12" t="s">
        <v>19</v>
      </c>
      <c r="D23" s="126">
        <f>150254841-812222+1</f>
        <v>149442620</v>
      </c>
      <c r="E23" s="126">
        <v>151519496.9273103</v>
      </c>
    </row>
    <row r="24" spans="2:5" ht="12.75">
      <c r="B24" s="30" t="s">
        <v>20</v>
      </c>
      <c r="C24" s="11" t="s">
        <v>21</v>
      </c>
      <c r="D24" s="128">
        <f>D16+D17+D21+D22+D23</f>
        <v>619345512</v>
      </c>
      <c r="E24" s="128">
        <f>E16+E17+E21+E22+E23</f>
        <v>606498143.9273102</v>
      </c>
    </row>
    <row r="25" spans="2:5" ht="12.75">
      <c r="B25" s="30"/>
      <c r="C25" s="11"/>
      <c r="D25" s="126"/>
      <c r="E25" s="126"/>
    </row>
    <row r="26" spans="2:5" ht="12.75">
      <c r="B26" s="32" t="s">
        <v>22</v>
      </c>
      <c r="C26" s="13" t="s">
        <v>23</v>
      </c>
      <c r="D26" s="129">
        <f>D14+D15-D24</f>
        <v>84821871</v>
      </c>
      <c r="E26" s="129">
        <f>E14+E15-E24</f>
        <v>58076754.09778988</v>
      </c>
    </row>
    <row r="27" spans="2:5" ht="12.75">
      <c r="B27" s="32"/>
      <c r="C27" s="13"/>
      <c r="D27" s="129"/>
      <c r="E27" s="129"/>
    </row>
    <row r="28" spans="2:5" ht="12.75">
      <c r="B28" s="30" t="s">
        <v>24</v>
      </c>
      <c r="C28" s="11" t="s">
        <v>25</v>
      </c>
      <c r="D28" s="126"/>
      <c r="E28" s="126"/>
    </row>
    <row r="29" spans="2:5" ht="12.75">
      <c r="B29" s="30" t="s">
        <v>26</v>
      </c>
      <c r="C29" s="11" t="s">
        <v>27</v>
      </c>
      <c r="D29" s="126"/>
      <c r="E29" s="126"/>
    </row>
    <row r="30" spans="2:5" ht="12.75">
      <c r="B30" s="30" t="s">
        <v>28</v>
      </c>
      <c r="C30" s="12" t="s">
        <v>29</v>
      </c>
      <c r="D30" s="126"/>
      <c r="E30" s="126"/>
    </row>
    <row r="31" spans="2:5" ht="12.75">
      <c r="B31" s="31" t="s">
        <v>11</v>
      </c>
      <c r="C31" s="12" t="s">
        <v>30</v>
      </c>
      <c r="D31" s="126"/>
      <c r="E31" s="126"/>
    </row>
    <row r="32" spans="2:5" ht="12.75">
      <c r="B32" s="31" t="s">
        <v>13</v>
      </c>
      <c r="C32" s="12" t="s">
        <v>31</v>
      </c>
      <c r="D32" s="126">
        <f>+-871629+8167-127496-486306-198419</f>
        <v>-1675683</v>
      </c>
      <c r="E32" s="126">
        <v>-1118159.2372000003</v>
      </c>
    </row>
    <row r="33" spans="2:5" ht="12.75">
      <c r="B33" s="31" t="s">
        <v>32</v>
      </c>
      <c r="C33" s="12" t="s">
        <v>33</v>
      </c>
      <c r="D33" s="126">
        <f>+-776018+-166159+115361+499603</f>
        <v>-327213</v>
      </c>
      <c r="E33" s="126">
        <v>-592201.5820719001</v>
      </c>
    </row>
    <row r="34" spans="2:5" ht="12.75">
      <c r="B34" s="31" t="s">
        <v>34</v>
      </c>
      <c r="C34" s="158" t="s">
        <v>619</v>
      </c>
      <c r="D34" s="126">
        <f>106304+1416404</f>
        <v>1522708</v>
      </c>
      <c r="E34" s="126">
        <v>-2078104.418</v>
      </c>
    </row>
    <row r="35" spans="2:5" ht="12.75">
      <c r="B35" s="29"/>
      <c r="C35" s="11" t="s">
        <v>35</v>
      </c>
      <c r="D35" s="128">
        <f>D31+D32+D33+D34</f>
        <v>-480188</v>
      </c>
      <c r="E35" s="128">
        <f>E31+E32+E33+E34</f>
        <v>-3788465.2372719003</v>
      </c>
    </row>
    <row r="36" spans="2:5" ht="12.75">
      <c r="B36" s="29"/>
      <c r="C36" s="11"/>
      <c r="D36" s="126"/>
      <c r="E36" s="126"/>
    </row>
    <row r="37" spans="2:5" ht="12.75">
      <c r="B37" s="32" t="s">
        <v>36</v>
      </c>
      <c r="C37" s="13" t="s">
        <v>37</v>
      </c>
      <c r="D37" s="129">
        <f>D28+D29+D35</f>
        <v>-480188</v>
      </c>
      <c r="E37" s="129">
        <f>E28+E29+E35</f>
        <v>-3788465.2372719003</v>
      </c>
    </row>
    <row r="38" spans="2:5" ht="12.75">
      <c r="B38" s="32"/>
      <c r="C38" s="13"/>
      <c r="D38" s="129"/>
      <c r="E38" s="129"/>
    </row>
    <row r="39" spans="2:5" ht="12.75">
      <c r="B39" s="32" t="s">
        <v>38</v>
      </c>
      <c r="C39" s="13" t="s">
        <v>39</v>
      </c>
      <c r="D39" s="129">
        <f>D26+D37</f>
        <v>84341683</v>
      </c>
      <c r="E39" s="129">
        <f>E26+E37</f>
        <v>54288288.860517986</v>
      </c>
    </row>
    <row r="40" spans="2:5" ht="12.75">
      <c r="B40" s="32"/>
      <c r="C40" s="13"/>
      <c r="D40" s="129"/>
      <c r="E40" s="129"/>
    </row>
    <row r="41" spans="2:5" ht="12.75">
      <c r="B41" s="32" t="s">
        <v>40</v>
      </c>
      <c r="C41" s="13" t="s">
        <v>41</v>
      </c>
      <c r="D41" s="126">
        <f>+(D39+D42)*0.15</f>
        <v>14630892.902988032</v>
      </c>
      <c r="E41" s="126">
        <f>+(E39+E42)*0.1</f>
        <v>7652744.612494058</v>
      </c>
    </row>
    <row r="42" spans="2:5" ht="12.75">
      <c r="B42" s="33" t="s">
        <v>42</v>
      </c>
      <c r="C42" s="14" t="s">
        <v>43</v>
      </c>
      <c r="D42" s="129">
        <v>13197603.019920213</v>
      </c>
      <c r="E42" s="129">
        <v>22239157.264422596</v>
      </c>
    </row>
    <row r="43" spans="2:5" ht="12.75">
      <c r="B43" s="33"/>
      <c r="C43" s="14"/>
      <c r="D43" s="129"/>
      <c r="E43" s="129"/>
    </row>
    <row r="44" spans="2:5" ht="12.75">
      <c r="B44" s="33"/>
      <c r="C44" s="27" t="s">
        <v>223</v>
      </c>
      <c r="D44" s="129">
        <f>D39-D41</f>
        <v>69710790.09701197</v>
      </c>
      <c r="E44" s="129">
        <f>E39-E41</f>
        <v>46635544.24802393</v>
      </c>
    </row>
    <row r="45" spans="2:5" ht="12.75">
      <c r="B45" s="16">
        <v>16</v>
      </c>
      <c r="C45" s="27" t="s">
        <v>222</v>
      </c>
      <c r="D45" s="129">
        <f>D39+D42</f>
        <v>97539286.01992022</v>
      </c>
      <c r="E45" s="129">
        <f>E39+E42</f>
        <v>76527446.12494057</v>
      </c>
    </row>
    <row r="46" spans="2:5" ht="12.75">
      <c r="B46" s="16">
        <v>17</v>
      </c>
      <c r="C46" s="28" t="s">
        <v>146</v>
      </c>
      <c r="D46" s="126"/>
      <c r="E46" s="126"/>
    </row>
    <row r="48" spans="4:5" ht="12.75">
      <c r="D48" s="147"/>
      <c r="E48" s="147">
        <f>+E44-Bilanci!F102</f>
        <v>0</v>
      </c>
    </row>
    <row r="49" spans="4:5" ht="12.75">
      <c r="D49" s="147"/>
      <c r="E49" s="147"/>
    </row>
    <row r="50" ht="12.75">
      <c r="C50" s="146" t="s">
        <v>231</v>
      </c>
    </row>
    <row r="51" ht="12.75">
      <c r="C51" s="146" t="s">
        <v>228</v>
      </c>
    </row>
  </sheetData>
  <sheetProtection/>
  <printOptions/>
  <pageMargins left="0.25" right="0.25" top="0.25" bottom="0.25" header="0" footer="0"/>
  <pageSetup errors="NA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64">
      <selection activeCell="M98" sqref="M98"/>
    </sheetView>
  </sheetViews>
  <sheetFormatPr defaultColWidth="9.140625" defaultRowHeight="12.75"/>
  <cols>
    <col min="1" max="1" width="5.421875" style="0" customWidth="1"/>
    <col min="2" max="2" width="46.00390625" style="0" customWidth="1"/>
    <col min="3" max="3" width="3.8515625" style="0" customWidth="1"/>
    <col min="4" max="4" width="7.421875" style="23" customWidth="1"/>
    <col min="5" max="6" width="13.421875" style="23" customWidth="1"/>
  </cols>
  <sheetData>
    <row r="1" ht="13.5" customHeight="1">
      <c r="B1" s="2" t="s">
        <v>44</v>
      </c>
    </row>
    <row r="2" ht="12.75">
      <c r="B2" s="110" t="s">
        <v>652</v>
      </c>
    </row>
    <row r="3" spans="2:3" ht="12.75">
      <c r="B3" s="1" t="s">
        <v>0</v>
      </c>
      <c r="C3" t="s">
        <v>137</v>
      </c>
    </row>
    <row r="4" ht="12.75">
      <c r="C4" s="3"/>
    </row>
    <row r="5" spans="1:3" ht="14.25">
      <c r="A5" s="1"/>
      <c r="B5" s="131" t="s">
        <v>224</v>
      </c>
      <c r="C5" s="3"/>
    </row>
    <row r="6" spans="1:3" ht="12.75">
      <c r="A6" s="1"/>
      <c r="B6" s="132" t="s">
        <v>218</v>
      </c>
      <c r="C6" s="3"/>
    </row>
    <row r="8" spans="1:6" ht="12.75">
      <c r="A8" s="34"/>
      <c r="B8" s="36"/>
      <c r="C8" s="34"/>
      <c r="D8" s="37" t="s">
        <v>45</v>
      </c>
      <c r="E8" s="37">
        <v>2014</v>
      </c>
      <c r="F8" s="37">
        <v>2013</v>
      </c>
    </row>
    <row r="9" spans="1:6" ht="15.75">
      <c r="A9" s="34"/>
      <c r="B9" s="38" t="s">
        <v>46</v>
      </c>
      <c r="C9" s="34"/>
      <c r="D9" s="36"/>
      <c r="E9" s="36"/>
      <c r="F9" s="36"/>
    </row>
    <row r="10" spans="1:6" ht="12.75">
      <c r="A10" s="4"/>
      <c r="B10" s="17"/>
      <c r="C10" s="4"/>
      <c r="D10" s="17"/>
      <c r="E10" s="119"/>
      <c r="F10" s="119"/>
    </row>
    <row r="11" spans="1:6" ht="12.75">
      <c r="A11" s="5" t="s">
        <v>47</v>
      </c>
      <c r="B11" s="19" t="s">
        <v>48</v>
      </c>
      <c r="C11" s="4"/>
      <c r="D11" s="17"/>
      <c r="E11" s="120"/>
      <c r="F11" s="120"/>
    </row>
    <row r="12" spans="1:6" ht="12.75">
      <c r="A12" s="6">
        <v>1</v>
      </c>
      <c r="B12" s="19" t="s">
        <v>49</v>
      </c>
      <c r="C12" s="4"/>
      <c r="D12" s="17"/>
      <c r="E12" s="120">
        <f>5002306+1907210+1869859+1426227+2250896+804030+5097+245272+36385+639640+1100508+175803+-38819+366747+316674+134815-3</f>
        <v>16242647</v>
      </c>
      <c r="F12" s="120">
        <v>35827331</v>
      </c>
    </row>
    <row r="13" spans="1:6" ht="12.75">
      <c r="A13" s="6">
        <v>2</v>
      </c>
      <c r="B13" s="19" t="s">
        <v>50</v>
      </c>
      <c r="C13" s="4"/>
      <c r="D13" s="17"/>
      <c r="E13" s="119"/>
      <c r="F13" s="119"/>
    </row>
    <row r="14" spans="1:6" ht="12.75">
      <c r="A14" s="7" t="s">
        <v>51</v>
      </c>
      <c r="B14" s="20" t="s">
        <v>52</v>
      </c>
      <c r="C14" s="4"/>
      <c r="D14" s="17"/>
      <c r="E14" s="119"/>
      <c r="F14" s="119"/>
    </row>
    <row r="15" spans="1:6" ht="12.75">
      <c r="A15" s="7" t="s">
        <v>53</v>
      </c>
      <c r="B15" s="20" t="s">
        <v>54</v>
      </c>
      <c r="C15" s="4"/>
      <c r="D15" s="17"/>
      <c r="E15" s="119"/>
      <c r="F15" s="119"/>
    </row>
    <row r="16" spans="1:6" ht="12.75">
      <c r="A16" s="8"/>
      <c r="B16" s="21" t="s">
        <v>55</v>
      </c>
      <c r="C16" s="8" t="s">
        <v>56</v>
      </c>
      <c r="D16" s="17"/>
      <c r="E16" s="120">
        <v>0</v>
      </c>
      <c r="F16" s="120">
        <v>0</v>
      </c>
    </row>
    <row r="17" spans="1:6" ht="12.75">
      <c r="A17" s="6">
        <v>3</v>
      </c>
      <c r="B17" s="19" t="s">
        <v>57</v>
      </c>
      <c r="C17" s="4"/>
      <c r="D17" s="17"/>
      <c r="E17" s="119"/>
      <c r="F17" s="119"/>
    </row>
    <row r="18" spans="1:6" ht="12.75">
      <c r="A18" s="7" t="s">
        <v>51</v>
      </c>
      <c r="B18" s="20" t="s">
        <v>58</v>
      </c>
      <c r="C18" s="4"/>
      <c r="D18" s="17"/>
      <c r="E18" s="119">
        <f>15973275+1305649+2744362+2722376+93541+1037746+418554+599056+1185035+131653+110953+45117+128000+-26298+-51303</f>
        <v>26417716</v>
      </c>
      <c r="F18" s="119">
        <v>28667861</v>
      </c>
    </row>
    <row r="19" spans="1:6" ht="12.75">
      <c r="A19" s="7" t="s">
        <v>53</v>
      </c>
      <c r="B19" s="20" t="s">
        <v>59</v>
      </c>
      <c r="C19" s="4"/>
      <c r="D19" s="17"/>
      <c r="E19" s="119">
        <v>0</v>
      </c>
      <c r="F19" s="119">
        <v>0</v>
      </c>
    </row>
    <row r="20" spans="1:6" ht="12.75">
      <c r="A20" s="7" t="s">
        <v>60</v>
      </c>
      <c r="B20" s="20" t="s">
        <v>61</v>
      </c>
      <c r="C20" s="4"/>
      <c r="D20" s="17"/>
      <c r="E20" s="119"/>
      <c r="F20" s="119"/>
    </row>
    <row r="21" spans="1:6" ht="12.75">
      <c r="A21" s="7" t="s">
        <v>62</v>
      </c>
      <c r="B21" s="20" t="s">
        <v>63</v>
      </c>
      <c r="C21" s="4"/>
      <c r="D21" s="17"/>
      <c r="E21" s="119"/>
      <c r="F21" s="119"/>
    </row>
    <row r="22" spans="1:7" ht="12.75">
      <c r="A22" s="4"/>
      <c r="B22" s="21" t="s">
        <v>55</v>
      </c>
      <c r="C22" s="8" t="s">
        <v>64</v>
      </c>
      <c r="D22" s="17"/>
      <c r="E22" s="120">
        <f>E18+E19+E20+E21</f>
        <v>26417716</v>
      </c>
      <c r="F22" s="120">
        <f>F18+F19+F20+F21</f>
        <v>28667861</v>
      </c>
      <c r="G22" s="180"/>
    </row>
    <row r="23" spans="1:6" ht="12.75">
      <c r="A23" s="6">
        <v>4</v>
      </c>
      <c r="B23" s="19" t="s">
        <v>65</v>
      </c>
      <c r="C23" s="4"/>
      <c r="D23" s="17"/>
      <c r="E23" s="119"/>
      <c r="F23" s="119"/>
    </row>
    <row r="24" spans="1:6" ht="12.75">
      <c r="A24" s="7" t="s">
        <v>51</v>
      </c>
      <c r="B24" s="20" t="s">
        <v>66</v>
      </c>
      <c r="C24" s="4"/>
      <c r="D24" s="17"/>
      <c r="E24" s="119">
        <v>0</v>
      </c>
      <c r="F24" s="119">
        <v>0</v>
      </c>
    </row>
    <row r="25" spans="1:6" ht="12.75">
      <c r="A25" s="7" t="s">
        <v>53</v>
      </c>
      <c r="B25" s="20" t="s">
        <v>67</v>
      </c>
      <c r="C25" s="4"/>
      <c r="D25" s="17"/>
      <c r="E25" s="119"/>
      <c r="F25" s="119"/>
    </row>
    <row r="26" spans="1:6" ht="12.75">
      <c r="A26" s="7" t="s">
        <v>60</v>
      </c>
      <c r="B26" s="20" t="s">
        <v>68</v>
      </c>
      <c r="C26" s="4"/>
      <c r="D26" s="17"/>
      <c r="E26" s="119"/>
      <c r="F26" s="119"/>
    </row>
    <row r="27" spans="1:6" ht="12.75">
      <c r="A27" s="7" t="s">
        <v>62</v>
      </c>
      <c r="B27" s="20" t="s">
        <v>69</v>
      </c>
      <c r="C27" s="4"/>
      <c r="D27" s="17"/>
      <c r="E27" s="119">
        <f>69333580+745477+19510</f>
        <v>70098567</v>
      </c>
      <c r="F27" s="119">
        <v>48761714.28966123</v>
      </c>
    </row>
    <row r="28" spans="1:6" ht="12.75">
      <c r="A28" s="7" t="s">
        <v>70</v>
      </c>
      <c r="B28" s="20" t="s">
        <v>71</v>
      </c>
      <c r="C28" s="4"/>
      <c r="D28" s="17"/>
      <c r="E28" s="119">
        <v>0</v>
      </c>
      <c r="F28" s="119">
        <v>0</v>
      </c>
    </row>
    <row r="29" spans="1:7" ht="12.75">
      <c r="A29" s="4"/>
      <c r="B29" s="21" t="s">
        <v>55</v>
      </c>
      <c r="C29" s="8" t="s">
        <v>72</v>
      </c>
      <c r="D29" s="17"/>
      <c r="E29" s="120">
        <f>E24+E25+E26+E27+E28</f>
        <v>70098567</v>
      </c>
      <c r="F29" s="120">
        <f>F24+F25+F26+F27+F28</f>
        <v>48761714.28966123</v>
      </c>
      <c r="G29" s="180"/>
    </row>
    <row r="30" spans="1:6" ht="12.75">
      <c r="A30" s="6">
        <v>5</v>
      </c>
      <c r="B30" s="19" t="s">
        <v>73</v>
      </c>
      <c r="C30" s="4"/>
      <c r="D30" s="17"/>
      <c r="E30" s="119"/>
      <c r="F30" s="119"/>
    </row>
    <row r="31" spans="1:7" ht="12.75">
      <c r="A31" s="6">
        <v>6</v>
      </c>
      <c r="B31" s="19" t="s">
        <v>74</v>
      </c>
      <c r="C31" s="4"/>
      <c r="D31" s="17"/>
      <c r="E31" s="120">
        <v>973395</v>
      </c>
      <c r="F31" s="120">
        <v>5838943.516415804</v>
      </c>
      <c r="G31" s="180"/>
    </row>
    <row r="32" spans="1:7" ht="12.75">
      <c r="A32" s="6">
        <v>7</v>
      </c>
      <c r="B32" s="19" t="s">
        <v>75</v>
      </c>
      <c r="C32" s="4"/>
      <c r="D32" s="17"/>
      <c r="E32" s="120">
        <f>794000+1506505+17285+135000</f>
        <v>2452790</v>
      </c>
      <c r="F32" s="120">
        <v>3571305</v>
      </c>
      <c r="G32" s="180"/>
    </row>
    <row r="33" spans="1:6" ht="12.75">
      <c r="A33" s="9"/>
      <c r="B33" s="22" t="s">
        <v>144</v>
      </c>
      <c r="C33" s="4"/>
      <c r="D33" s="17"/>
      <c r="E33" s="120">
        <f>E12+E16+E22+E29+E30+E31+E32</f>
        <v>116185115</v>
      </c>
      <c r="F33" s="120">
        <f>F12+F16+F22+F29+F30+F31+F32</f>
        <v>122667154.80607703</v>
      </c>
    </row>
    <row r="34" spans="1:6" ht="12.75">
      <c r="A34" s="5" t="s">
        <v>76</v>
      </c>
      <c r="B34" s="19" t="s">
        <v>77</v>
      </c>
      <c r="C34" s="4"/>
      <c r="D34" s="17"/>
      <c r="E34" s="119"/>
      <c r="F34" s="119"/>
    </row>
    <row r="35" spans="1:6" ht="12.75">
      <c r="A35" s="6">
        <v>1</v>
      </c>
      <c r="B35" s="19" t="s">
        <v>78</v>
      </c>
      <c r="C35" s="4"/>
      <c r="D35" s="17"/>
      <c r="E35" s="119"/>
      <c r="F35" s="119"/>
    </row>
    <row r="36" spans="1:6" ht="12.75">
      <c r="A36" s="7" t="s">
        <v>51</v>
      </c>
      <c r="B36" s="20" t="s">
        <v>79</v>
      </c>
      <c r="C36" s="4"/>
      <c r="D36" s="17"/>
      <c r="E36" s="119"/>
      <c r="F36" s="119"/>
    </row>
    <row r="37" spans="1:6" ht="12.75">
      <c r="A37" s="7" t="s">
        <v>53</v>
      </c>
      <c r="B37" s="20" t="s">
        <v>80</v>
      </c>
      <c r="C37" s="4"/>
      <c r="D37" s="17"/>
      <c r="E37" s="119"/>
      <c r="F37" s="119"/>
    </row>
    <row r="38" spans="1:6" ht="12.75">
      <c r="A38" s="7" t="s">
        <v>60</v>
      </c>
      <c r="B38" s="20" t="s">
        <v>81</v>
      </c>
      <c r="C38" s="4"/>
      <c r="D38" s="17"/>
      <c r="E38" s="119"/>
      <c r="F38" s="119"/>
    </row>
    <row r="39" spans="1:6" ht="12.75">
      <c r="A39" s="7" t="s">
        <v>62</v>
      </c>
      <c r="B39" s="20" t="s">
        <v>82</v>
      </c>
      <c r="C39" s="4"/>
      <c r="D39" s="17"/>
      <c r="E39" s="119"/>
      <c r="F39" s="119"/>
    </row>
    <row r="40" spans="1:6" ht="12.75">
      <c r="A40" s="4"/>
      <c r="B40" s="21" t="s">
        <v>55</v>
      </c>
      <c r="C40" s="8" t="s">
        <v>83</v>
      </c>
      <c r="D40" s="17"/>
      <c r="E40" s="120">
        <f>E36+E37+E38+E39</f>
        <v>0</v>
      </c>
      <c r="F40" s="120">
        <f>F36+F37+F38+F39</f>
        <v>0</v>
      </c>
    </row>
    <row r="41" spans="1:6" ht="12.75">
      <c r="A41" s="6">
        <v>2</v>
      </c>
      <c r="B41" s="19" t="s">
        <v>84</v>
      </c>
      <c r="C41" s="4"/>
      <c r="D41" s="17"/>
      <c r="E41" s="119"/>
      <c r="F41" s="119"/>
    </row>
    <row r="42" spans="1:6" ht="12.75">
      <c r="A42" s="7" t="s">
        <v>51</v>
      </c>
      <c r="B42" s="20" t="s">
        <v>85</v>
      </c>
      <c r="C42" s="4"/>
      <c r="D42" s="17"/>
      <c r="E42" s="119"/>
      <c r="F42" s="119"/>
    </row>
    <row r="43" spans="1:6" ht="12.75">
      <c r="A43" s="7" t="s">
        <v>53</v>
      </c>
      <c r="B43" s="20" t="s">
        <v>88</v>
      </c>
      <c r="C43" s="4"/>
      <c r="D43" s="17"/>
      <c r="E43" s="119">
        <f>531230+1051168+5582185+2475141+3000790+639237+1890350+269600-2827795</f>
        <v>12611906</v>
      </c>
      <c r="F43" s="119">
        <v>13275686.3265</v>
      </c>
    </row>
    <row r="44" spans="1:6" ht="12.75">
      <c r="A44" s="7" t="s">
        <v>60</v>
      </c>
      <c r="B44" s="20" t="s">
        <v>86</v>
      </c>
      <c r="C44" s="4"/>
      <c r="D44" s="17"/>
      <c r="E44" s="119"/>
      <c r="F44" s="119"/>
    </row>
    <row r="45" spans="1:6" ht="12.75">
      <c r="A45" s="7" t="s">
        <v>62</v>
      </c>
      <c r="B45" s="20" t="s">
        <v>87</v>
      </c>
      <c r="C45" s="4"/>
      <c r="D45" s="17"/>
      <c r="E45" s="119">
        <f>7381088+18466213+19972808-4170675-10190188-12349709</f>
        <v>19109537</v>
      </c>
      <c r="F45" s="119">
        <v>20644577</v>
      </c>
    </row>
    <row r="46" spans="1:6" ht="12.75">
      <c r="A46" s="4"/>
      <c r="B46" s="21" t="s">
        <v>55</v>
      </c>
      <c r="C46" s="8" t="s">
        <v>89</v>
      </c>
      <c r="D46" s="17"/>
      <c r="E46" s="120">
        <f>E42+E43+E44+E45</f>
        <v>31721443</v>
      </c>
      <c r="F46" s="120">
        <f>F42+F43+F44+F45</f>
        <v>33920263.3265</v>
      </c>
    </row>
    <row r="47" spans="1:6" ht="12.75">
      <c r="A47" s="6">
        <v>3</v>
      </c>
      <c r="B47" s="19" t="s">
        <v>90</v>
      </c>
      <c r="C47" s="4"/>
      <c r="D47" s="17"/>
      <c r="E47" s="119"/>
      <c r="F47" s="119"/>
    </row>
    <row r="48" spans="1:6" ht="12.75">
      <c r="A48" s="6">
        <v>4</v>
      </c>
      <c r="B48" s="19" t="s">
        <v>91</v>
      </c>
      <c r="C48" s="4"/>
      <c r="D48" s="17"/>
      <c r="E48" s="119"/>
      <c r="F48" s="119"/>
    </row>
    <row r="49" spans="1:6" ht="12.75">
      <c r="A49" s="7" t="s">
        <v>51</v>
      </c>
      <c r="B49" s="20" t="s">
        <v>92</v>
      </c>
      <c r="C49" s="4"/>
      <c r="D49" s="17"/>
      <c r="E49" s="119"/>
      <c r="F49" s="119"/>
    </row>
    <row r="50" spans="1:6" ht="12.75">
      <c r="A50" s="7" t="s">
        <v>53</v>
      </c>
      <c r="B50" s="20" t="s">
        <v>93</v>
      </c>
      <c r="C50" s="4"/>
      <c r="D50" s="17"/>
      <c r="E50" s="119"/>
      <c r="F50" s="119"/>
    </row>
    <row r="51" spans="1:6" ht="12.75">
      <c r="A51" s="7" t="s">
        <v>60</v>
      </c>
      <c r="B51" s="20" t="s">
        <v>94</v>
      </c>
      <c r="C51" s="4"/>
      <c r="D51" s="17"/>
      <c r="E51" s="119"/>
      <c r="F51" s="119"/>
    </row>
    <row r="52" spans="1:6" ht="12.75">
      <c r="A52" s="4"/>
      <c r="B52" s="21" t="s">
        <v>55</v>
      </c>
      <c r="C52" s="8" t="s">
        <v>95</v>
      </c>
      <c r="D52" s="17"/>
      <c r="E52" s="120">
        <f>E49+E50+E51</f>
        <v>0</v>
      </c>
      <c r="F52" s="120">
        <f>F49+F50+F51</f>
        <v>0</v>
      </c>
    </row>
    <row r="53" spans="1:6" ht="12.75">
      <c r="A53" s="6">
        <v>5</v>
      </c>
      <c r="B53" s="19" t="s">
        <v>96</v>
      </c>
      <c r="C53" s="4"/>
      <c r="D53" s="17"/>
      <c r="E53" s="119"/>
      <c r="F53" s="119"/>
    </row>
    <row r="54" spans="1:6" ht="12.75">
      <c r="A54" s="6">
        <v>6</v>
      </c>
      <c r="B54" s="19" t="s">
        <v>97</v>
      </c>
      <c r="C54" s="4"/>
      <c r="D54" s="17"/>
      <c r="E54" s="119"/>
      <c r="F54" s="119"/>
    </row>
    <row r="55" spans="1:6" ht="12.75">
      <c r="A55" s="9"/>
      <c r="B55" s="22" t="s">
        <v>143</v>
      </c>
      <c r="C55" s="4"/>
      <c r="D55" s="17"/>
      <c r="E55" s="120">
        <f>E40+E46+E47+E52+E53+E54</f>
        <v>31721443</v>
      </c>
      <c r="F55" s="120">
        <f>F40+F46+F47+F52+F53+F54</f>
        <v>33920263.3265</v>
      </c>
    </row>
    <row r="56" spans="1:6" ht="12.75">
      <c r="A56" s="34"/>
      <c r="B56" s="35" t="s">
        <v>98</v>
      </c>
      <c r="C56" s="34"/>
      <c r="D56" s="36"/>
      <c r="E56" s="122">
        <f>E55+E33+E11</f>
        <v>147906558</v>
      </c>
      <c r="F56" s="122">
        <f>F55+F33+F11</f>
        <v>156587418.13257703</v>
      </c>
    </row>
    <row r="57" spans="1:6" ht="12.75">
      <c r="A57" s="4"/>
      <c r="B57" s="146" t="s">
        <v>255</v>
      </c>
      <c r="C57" s="4"/>
      <c r="D57" s="17"/>
      <c r="E57" s="119"/>
      <c r="F57" s="119"/>
    </row>
    <row r="58" spans="1:6" ht="15.75">
      <c r="A58" s="34"/>
      <c r="B58" s="38" t="s">
        <v>99</v>
      </c>
      <c r="C58" s="34"/>
      <c r="D58" s="36"/>
      <c r="E58" s="123"/>
      <c r="F58" s="123"/>
    </row>
    <row r="59" spans="1:6" ht="12.75">
      <c r="A59" s="4"/>
      <c r="B59" s="17"/>
      <c r="C59" s="4"/>
      <c r="D59" s="17"/>
      <c r="E59" s="119"/>
      <c r="F59" s="119"/>
    </row>
    <row r="60" spans="1:6" ht="12.75">
      <c r="A60" s="5" t="s">
        <v>47</v>
      </c>
      <c r="B60" s="19" t="s">
        <v>100</v>
      </c>
      <c r="C60" s="4"/>
      <c r="D60" s="17"/>
      <c r="E60" s="119"/>
      <c r="F60" s="119"/>
    </row>
    <row r="61" spans="1:6" ht="12.75">
      <c r="A61" s="6">
        <v>1</v>
      </c>
      <c r="B61" s="19" t="s">
        <v>101</v>
      </c>
      <c r="C61" s="4"/>
      <c r="D61" s="17"/>
      <c r="E61" s="119"/>
      <c r="F61" s="119"/>
    </row>
    <row r="62" spans="1:6" ht="12.75">
      <c r="A62" s="6">
        <v>2</v>
      </c>
      <c r="B62" s="19" t="s">
        <v>102</v>
      </c>
      <c r="C62" s="4"/>
      <c r="D62" s="17"/>
      <c r="E62" s="119"/>
      <c r="F62" s="119"/>
    </row>
    <row r="63" spans="1:6" ht="12.75">
      <c r="A63" s="7" t="s">
        <v>51</v>
      </c>
      <c r="B63" s="20" t="s">
        <v>103</v>
      </c>
      <c r="C63" s="4"/>
      <c r="D63" s="17"/>
      <c r="E63" s="119"/>
      <c r="F63" s="119"/>
    </row>
    <row r="64" spans="1:6" ht="12.75">
      <c r="A64" s="7" t="s">
        <v>53</v>
      </c>
      <c r="B64" s="20" t="s">
        <v>104</v>
      </c>
      <c r="C64" s="4"/>
      <c r="D64" s="17"/>
      <c r="E64" s="119"/>
      <c r="F64" s="119"/>
    </row>
    <row r="65" spans="1:6" ht="12.75">
      <c r="A65" s="7" t="s">
        <v>60</v>
      </c>
      <c r="B65" s="20" t="s">
        <v>105</v>
      </c>
      <c r="C65" s="4"/>
      <c r="D65" s="17"/>
      <c r="E65" s="119"/>
      <c r="F65" s="119"/>
    </row>
    <row r="66" spans="1:6" ht="12.75">
      <c r="A66" s="4"/>
      <c r="B66" s="21" t="s">
        <v>55</v>
      </c>
      <c r="C66" s="8" t="s">
        <v>56</v>
      </c>
      <c r="D66" s="17"/>
      <c r="E66" s="120">
        <v>0</v>
      </c>
      <c r="F66" s="120">
        <v>0</v>
      </c>
    </row>
    <row r="67" spans="1:6" ht="12.75">
      <c r="A67" s="6">
        <v>3</v>
      </c>
      <c r="B67" s="19" t="s">
        <v>106</v>
      </c>
      <c r="C67" s="4"/>
      <c r="D67" s="17"/>
      <c r="E67" s="119"/>
      <c r="F67" s="119"/>
    </row>
    <row r="68" spans="1:6" ht="12.75">
      <c r="A68" s="7" t="s">
        <v>51</v>
      </c>
      <c r="B68" s="20" t="s">
        <v>107</v>
      </c>
      <c r="C68" s="4"/>
      <c r="D68" s="17"/>
      <c r="E68" s="119">
        <f>1624260+567294+111951+168850+149165+106560+52900+11760+50097878+81002+91895+106440+761164+6615-3912+462596+34972+244402+13931+165901+12250+67850+9020+7200+1357829+48000+489790+745685+124256+139870+3459+157600</f>
        <v>58018433</v>
      </c>
      <c r="F68" s="119">
        <v>107688340.14652053</v>
      </c>
    </row>
    <row r="69" spans="1:6" ht="12.75">
      <c r="A69" s="7" t="s">
        <v>53</v>
      </c>
      <c r="B69" s="20" t="s">
        <v>108</v>
      </c>
      <c r="C69" s="4"/>
      <c r="D69" s="17"/>
      <c r="E69" s="119">
        <f>9649+104405</f>
        <v>114054</v>
      </c>
      <c r="F69" s="119">
        <v>19038</v>
      </c>
    </row>
    <row r="70" spans="1:6" ht="12.75">
      <c r="A70" s="7" t="s">
        <v>60</v>
      </c>
      <c r="B70" s="20" t="s">
        <v>109</v>
      </c>
      <c r="C70" s="4"/>
      <c r="D70" s="17"/>
      <c r="E70" s="119">
        <f>1968751+2797795+3151772+6273742</f>
        <v>14192060</v>
      </c>
      <c r="F70" s="119">
        <v>11540963</v>
      </c>
    </row>
    <row r="71" spans="1:6" ht="12.75">
      <c r="A71" s="7" t="s">
        <v>62</v>
      </c>
      <c r="B71" s="20" t="s">
        <v>110</v>
      </c>
      <c r="C71" s="4"/>
      <c r="D71" s="17"/>
      <c r="E71" s="119">
        <v>331862</v>
      </c>
      <c r="F71" s="119">
        <v>243630</v>
      </c>
    </row>
    <row r="72" spans="1:6" ht="12.75">
      <c r="A72" s="7" t="s">
        <v>70</v>
      </c>
      <c r="B72" s="20" t="s">
        <v>111</v>
      </c>
      <c r="C72" s="4"/>
      <c r="D72" s="17"/>
      <c r="E72" s="119"/>
      <c r="F72" s="119"/>
    </row>
    <row r="73" spans="1:7" ht="12.75">
      <c r="A73" s="4"/>
      <c r="B73" s="21" t="s">
        <v>55</v>
      </c>
      <c r="C73" s="8" t="s">
        <v>64</v>
      </c>
      <c r="D73" s="17"/>
      <c r="E73" s="120">
        <f>E68+E69+E70+E71+E72</f>
        <v>72656409</v>
      </c>
      <c r="F73" s="120">
        <f>F68+F69+F70+F71+F72</f>
        <v>119491971.14652053</v>
      </c>
      <c r="G73" s="180"/>
    </row>
    <row r="74" spans="1:6" ht="12.75">
      <c r="A74" s="6">
        <v>4</v>
      </c>
      <c r="B74" s="19" t="s">
        <v>112</v>
      </c>
      <c r="C74" s="4"/>
      <c r="D74" s="17"/>
      <c r="E74" s="119"/>
      <c r="F74" s="119"/>
    </row>
    <row r="75" spans="1:6" ht="12.75">
      <c r="A75" s="6">
        <v>5</v>
      </c>
      <c r="B75" s="19" t="s">
        <v>113</v>
      </c>
      <c r="C75" s="4"/>
      <c r="D75" s="17"/>
      <c r="E75" s="119">
        <v>4324938</v>
      </c>
      <c r="F75" s="119">
        <v>5638260</v>
      </c>
    </row>
    <row r="76" spans="1:6" ht="12.75">
      <c r="A76" s="9"/>
      <c r="B76" s="22" t="s">
        <v>142</v>
      </c>
      <c r="C76" s="4"/>
      <c r="D76" s="17"/>
      <c r="E76" s="120">
        <f>E61+E66+E73+E74+E75</f>
        <v>76981347</v>
      </c>
      <c r="F76" s="120">
        <f>F61+F66+F73+F74+F75</f>
        <v>125130231.14652053</v>
      </c>
    </row>
    <row r="77" spans="1:6" ht="12.75">
      <c r="A77" s="9"/>
      <c r="B77" s="22"/>
      <c r="C77" s="4"/>
      <c r="D77" s="17"/>
      <c r="E77" s="119"/>
      <c r="F77" s="119"/>
    </row>
    <row r="78" spans="1:6" ht="12.75">
      <c r="A78" s="5" t="s">
        <v>76</v>
      </c>
      <c r="B78" s="19" t="s">
        <v>114</v>
      </c>
      <c r="C78" s="4"/>
      <c r="D78" s="17"/>
      <c r="E78" s="119"/>
      <c r="F78" s="119"/>
    </row>
    <row r="79" spans="1:6" ht="12.75">
      <c r="A79" s="6">
        <v>1</v>
      </c>
      <c r="B79" s="19" t="s">
        <v>115</v>
      </c>
      <c r="C79" s="4"/>
      <c r="D79" s="17"/>
      <c r="E79" s="119"/>
      <c r="F79" s="119"/>
    </row>
    <row r="80" spans="1:6" ht="12.75">
      <c r="A80" s="7" t="s">
        <v>51</v>
      </c>
      <c r="B80" s="20" t="s">
        <v>116</v>
      </c>
      <c r="C80" s="4"/>
      <c r="D80" s="17"/>
      <c r="E80" s="119">
        <f>208520+905901</f>
        <v>1114421</v>
      </c>
      <c r="F80" s="119">
        <v>1866059</v>
      </c>
    </row>
    <row r="81" spans="1:6" ht="12.75">
      <c r="A81" s="7" t="s">
        <v>53</v>
      </c>
      <c r="B81" s="20" t="s">
        <v>117</v>
      </c>
      <c r="C81" s="4"/>
      <c r="D81" s="17"/>
      <c r="E81" s="119"/>
      <c r="F81" s="119"/>
    </row>
    <row r="82" spans="1:6" ht="12.75">
      <c r="A82" s="4"/>
      <c r="B82" s="21" t="s">
        <v>55</v>
      </c>
      <c r="C82" s="8" t="s">
        <v>83</v>
      </c>
      <c r="D82" s="17"/>
      <c r="E82" s="120">
        <f>E80+E81</f>
        <v>1114421</v>
      </c>
      <c r="F82" s="120">
        <f>F80+F81</f>
        <v>1866059</v>
      </c>
    </row>
    <row r="83" spans="1:6" ht="12.75">
      <c r="A83" s="6">
        <v>2</v>
      </c>
      <c r="B83" s="19" t="s">
        <v>118</v>
      </c>
      <c r="C83" s="4"/>
      <c r="D83" s="17"/>
      <c r="E83" s="119"/>
      <c r="F83" s="119"/>
    </row>
    <row r="84" spans="1:6" ht="12.75">
      <c r="A84" s="6">
        <v>3</v>
      </c>
      <c r="B84" s="19" t="s">
        <v>119</v>
      </c>
      <c r="C84" s="4"/>
      <c r="D84" s="17"/>
      <c r="E84" s="119"/>
      <c r="F84" s="119"/>
    </row>
    <row r="85" spans="1:6" ht="12.75">
      <c r="A85" s="6">
        <v>4</v>
      </c>
      <c r="B85" s="19" t="s">
        <v>120</v>
      </c>
      <c r="C85" s="4"/>
      <c r="D85" s="17"/>
      <c r="E85" s="119"/>
      <c r="F85" s="119"/>
    </row>
    <row r="86" spans="1:6" ht="12.75">
      <c r="A86" s="9"/>
      <c r="B86" s="22" t="s">
        <v>141</v>
      </c>
      <c r="C86" s="4"/>
      <c r="D86" s="17"/>
      <c r="E86" s="120">
        <f>E82+E83+E84+E85</f>
        <v>1114421</v>
      </c>
      <c r="F86" s="120">
        <f>F82+F83+F84+F85</f>
        <v>1866059</v>
      </c>
    </row>
    <row r="87" spans="1:6" ht="12.75">
      <c r="A87" s="4"/>
      <c r="B87" s="22" t="s">
        <v>121</v>
      </c>
      <c r="C87" s="4"/>
      <c r="D87" s="17"/>
      <c r="E87" s="120">
        <f>E86+E76</f>
        <v>78095768</v>
      </c>
      <c r="F87" s="120">
        <f>F86+F76</f>
        <v>126996290.14652053</v>
      </c>
    </row>
    <row r="88" spans="1:6" ht="12.75">
      <c r="A88" s="9"/>
      <c r="B88" s="17"/>
      <c r="C88" s="4"/>
      <c r="D88" s="17"/>
      <c r="E88" s="119"/>
      <c r="F88" s="119"/>
    </row>
    <row r="89" spans="1:6" ht="12.75">
      <c r="A89" s="16" t="s">
        <v>138</v>
      </c>
      <c r="B89" s="18" t="s">
        <v>122</v>
      </c>
      <c r="C89" s="4"/>
      <c r="D89" s="17"/>
      <c r="E89" s="119"/>
      <c r="F89" s="119"/>
    </row>
    <row r="90" spans="1:6" ht="12.75">
      <c r="A90" s="5" t="s">
        <v>47</v>
      </c>
      <c r="B90" s="19" t="s">
        <v>123</v>
      </c>
      <c r="C90" s="4"/>
      <c r="D90" s="17"/>
      <c r="E90" s="119"/>
      <c r="F90" s="119"/>
    </row>
    <row r="91" spans="1:6" ht="12.75">
      <c r="A91" s="6">
        <v>1</v>
      </c>
      <c r="B91" s="19" t="s">
        <v>124</v>
      </c>
      <c r="C91" s="4"/>
      <c r="D91" s="17"/>
      <c r="E91" s="119"/>
      <c r="F91" s="119"/>
    </row>
    <row r="92" spans="1:6" ht="12.75">
      <c r="A92" s="6">
        <v>2</v>
      </c>
      <c r="B92" s="19" t="s">
        <v>125</v>
      </c>
      <c r="C92" s="4"/>
      <c r="D92" s="17"/>
      <c r="E92" s="119"/>
      <c r="F92" s="119"/>
    </row>
    <row r="93" spans="1:6" ht="12.75">
      <c r="A93" s="6">
        <v>3</v>
      </c>
      <c r="B93" s="19" t="s">
        <v>126</v>
      </c>
      <c r="C93" s="4"/>
      <c r="D93" s="17"/>
      <c r="E93" s="120">
        <v>100000</v>
      </c>
      <c r="F93" s="120">
        <v>100000</v>
      </c>
    </row>
    <row r="94" spans="1:6" ht="12.75">
      <c r="A94" s="6">
        <v>4</v>
      </c>
      <c r="B94" s="19" t="s">
        <v>127</v>
      </c>
      <c r="C94" s="4"/>
      <c r="D94" s="17"/>
      <c r="E94" s="119"/>
      <c r="F94" s="119"/>
    </row>
    <row r="95" spans="1:6" ht="12.75">
      <c r="A95" s="6">
        <v>5</v>
      </c>
      <c r="B95" s="19" t="s">
        <v>139</v>
      </c>
      <c r="C95" s="4"/>
      <c r="D95" s="17"/>
      <c r="E95" s="119"/>
      <c r="F95" s="119"/>
    </row>
    <row r="96" spans="1:6" ht="12.75">
      <c r="A96" s="6">
        <v>6</v>
      </c>
      <c r="B96" s="19" t="s">
        <v>128</v>
      </c>
      <c r="C96" s="4"/>
      <c r="D96" s="17"/>
      <c r="E96" s="119"/>
      <c r="F96" s="119"/>
    </row>
    <row r="97" spans="1:6" ht="12.75">
      <c r="A97" s="7" t="s">
        <v>51</v>
      </c>
      <c r="B97" s="20" t="s">
        <v>131</v>
      </c>
      <c r="C97" s="4"/>
      <c r="D97" s="17"/>
      <c r="E97" s="119"/>
      <c r="F97" s="119"/>
    </row>
    <row r="98" spans="1:6" ht="12.75">
      <c r="A98" s="7" t="s">
        <v>53</v>
      </c>
      <c r="B98" s="20" t="s">
        <v>129</v>
      </c>
      <c r="C98" s="4"/>
      <c r="D98" s="17"/>
      <c r="E98" s="119"/>
      <c r="F98" s="119"/>
    </row>
    <row r="99" spans="1:6" ht="12.75">
      <c r="A99" s="7" t="s">
        <v>60</v>
      </c>
      <c r="B99" s="20" t="s">
        <v>130</v>
      </c>
      <c r="C99" s="4"/>
      <c r="D99" s="17"/>
      <c r="E99" s="119"/>
      <c r="F99" s="119"/>
    </row>
    <row r="100" spans="1:6" ht="12.75">
      <c r="A100" s="8"/>
      <c r="B100" s="8" t="s">
        <v>55</v>
      </c>
      <c r="C100" s="8" t="s">
        <v>132</v>
      </c>
      <c r="D100" s="17"/>
      <c r="E100" s="120"/>
      <c r="F100" s="120"/>
    </row>
    <row r="101" spans="1:6" ht="12.75">
      <c r="A101" s="6">
        <v>7</v>
      </c>
      <c r="B101" s="19" t="s">
        <v>133</v>
      </c>
      <c r="C101" s="4"/>
      <c r="D101" s="17"/>
      <c r="E101" s="125">
        <v>0</v>
      </c>
      <c r="F101" s="125">
        <v>-17144416.149220366</v>
      </c>
    </row>
    <row r="102" spans="1:6" ht="12.75">
      <c r="A102" s="6">
        <v>8</v>
      </c>
      <c r="B102" s="19" t="s">
        <v>134</v>
      </c>
      <c r="C102" s="4"/>
      <c r="D102" s="17"/>
      <c r="E102" s="125">
        <f>+'PASH 1'!D44</f>
        <v>69710790.09701197</v>
      </c>
      <c r="F102" s="125">
        <v>46635544.24802393</v>
      </c>
    </row>
    <row r="103" spans="1:6" ht="12.75">
      <c r="A103" s="9"/>
      <c r="B103" s="22" t="s">
        <v>140</v>
      </c>
      <c r="C103" s="4"/>
      <c r="D103" s="17"/>
      <c r="E103" s="120">
        <f>E91+E92+E93+E94+E95+E100+E101+E102</f>
        <v>69810790.09701197</v>
      </c>
      <c r="F103" s="120">
        <f>F91+F92+F93+F94+F95+F100+F101+F102</f>
        <v>29591128.09880356</v>
      </c>
    </row>
    <row r="104" spans="1:6" ht="12.75">
      <c r="A104" s="34"/>
      <c r="B104" s="35" t="s">
        <v>135</v>
      </c>
      <c r="C104" s="34"/>
      <c r="D104" s="36"/>
      <c r="E104" s="122">
        <f>E103+E87</f>
        <v>147906558.09701198</v>
      </c>
      <c r="F104" s="122">
        <f>F103+F87</f>
        <v>156587418.24532408</v>
      </c>
    </row>
    <row r="105" spans="1:6" ht="12.75">
      <c r="A105" s="4"/>
      <c r="B105" s="17"/>
      <c r="C105" s="4"/>
      <c r="D105" s="17"/>
      <c r="E105" s="119"/>
      <c r="F105" s="119"/>
    </row>
    <row r="106" spans="1:6" ht="12.75">
      <c r="A106" s="34"/>
      <c r="B106" s="35" t="s">
        <v>136</v>
      </c>
      <c r="C106" s="34"/>
      <c r="D106" s="36"/>
      <c r="E106" s="124">
        <f>E104-E56</f>
        <v>0.0970119833946228</v>
      </c>
      <c r="F106" s="124">
        <f>F104-F56</f>
        <v>0.11274704337120056</v>
      </c>
    </row>
    <row r="109" ht="12.75">
      <c r="B109" s="146" t="s">
        <v>231</v>
      </c>
    </row>
    <row r="110" ht="12.75">
      <c r="B110" s="146" t="s">
        <v>228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52" sqref="J52:K53"/>
    </sheetView>
  </sheetViews>
  <sheetFormatPr defaultColWidth="9.140625" defaultRowHeight="12.75"/>
  <cols>
    <col min="1" max="1" width="6.7109375" style="0" customWidth="1"/>
    <col min="2" max="2" width="16.57421875" style="0" customWidth="1"/>
    <col min="4" max="4" width="11.28125" style="0" customWidth="1"/>
    <col min="5" max="5" width="11.421875" style="0" customWidth="1"/>
    <col min="6" max="6" width="11.140625" style="0" customWidth="1"/>
    <col min="7" max="7" width="12.57421875" style="0" customWidth="1"/>
  </cols>
  <sheetData>
    <row r="1" spans="1:7" ht="15">
      <c r="A1" s="67"/>
      <c r="B1" s="162" t="s">
        <v>235</v>
      </c>
      <c r="C1" s="131" t="s">
        <v>224</v>
      </c>
      <c r="D1" s="67"/>
      <c r="E1" s="67"/>
      <c r="F1" s="67"/>
      <c r="G1" s="67"/>
    </row>
    <row r="2" spans="1:7" ht="12.75">
      <c r="A2" s="67"/>
      <c r="B2" s="159" t="s">
        <v>236</v>
      </c>
      <c r="C2" s="132" t="s">
        <v>218</v>
      </c>
      <c r="D2" s="67"/>
      <c r="E2" s="67"/>
      <c r="F2" s="67"/>
      <c r="G2" s="67"/>
    </row>
    <row r="3" spans="1:7" ht="12.75">
      <c r="A3" s="67"/>
      <c r="B3" s="159"/>
      <c r="C3" s="67"/>
      <c r="D3" s="67"/>
      <c r="E3" s="67"/>
      <c r="F3" s="67"/>
      <c r="G3" s="67"/>
    </row>
    <row r="4" spans="1:7" ht="15.75">
      <c r="A4" s="67"/>
      <c r="B4" s="263" t="s">
        <v>653</v>
      </c>
      <c r="C4" s="263"/>
      <c r="D4" s="263"/>
      <c r="E4" s="263"/>
      <c r="F4" s="263"/>
      <c r="G4" s="263"/>
    </row>
    <row r="5" spans="1:7" ht="12.75">
      <c r="A5" s="67"/>
      <c r="B5" s="67"/>
      <c r="C5" s="67"/>
      <c r="D5" s="67"/>
      <c r="E5" s="67"/>
      <c r="F5" s="67"/>
      <c r="G5" s="67"/>
    </row>
    <row r="6" spans="1:7" ht="12.75">
      <c r="A6" s="281" t="s">
        <v>181</v>
      </c>
      <c r="B6" s="283" t="s">
        <v>1</v>
      </c>
      <c r="C6" s="281" t="s">
        <v>237</v>
      </c>
      <c r="D6" s="243" t="s">
        <v>238</v>
      </c>
      <c r="E6" s="281" t="s">
        <v>239</v>
      </c>
      <c r="F6" s="281" t="s">
        <v>240</v>
      </c>
      <c r="G6" s="243" t="s">
        <v>238</v>
      </c>
    </row>
    <row r="7" spans="1:7" ht="12.75">
      <c r="A7" s="282"/>
      <c r="B7" s="284"/>
      <c r="C7" s="282"/>
      <c r="D7" s="244">
        <v>41640</v>
      </c>
      <c r="E7" s="282"/>
      <c r="F7" s="282"/>
      <c r="G7" s="244">
        <v>42004</v>
      </c>
    </row>
    <row r="8" spans="1:7" ht="12.75">
      <c r="A8" s="163">
        <v>1</v>
      </c>
      <c r="B8" s="164" t="s">
        <v>85</v>
      </c>
      <c r="C8" s="163"/>
      <c r="D8" s="165"/>
      <c r="E8" s="165"/>
      <c r="F8" s="165"/>
      <c r="G8" s="165">
        <f aca="true" t="shared" si="0" ref="G8:G16">D8+E8-F8</f>
        <v>0</v>
      </c>
    </row>
    <row r="9" spans="1:7" ht="12.75">
      <c r="A9" s="163">
        <v>2</v>
      </c>
      <c r="B9" s="166" t="s">
        <v>241</v>
      </c>
      <c r="C9" s="163"/>
      <c r="D9" s="165">
        <v>15439701.000000002</v>
      </c>
      <c r="E9" s="165">
        <v>0</v>
      </c>
      <c r="F9" s="165"/>
      <c r="G9" s="242">
        <f>D9+E9+F9</f>
        <v>15439701.000000002</v>
      </c>
    </row>
    <row r="10" spans="1:7" ht="12.75">
      <c r="A10" s="163">
        <v>3</v>
      </c>
      <c r="B10" s="164" t="s">
        <v>242</v>
      </c>
      <c r="C10" s="163"/>
      <c r="D10" s="165">
        <v>0</v>
      </c>
      <c r="E10" s="165"/>
      <c r="F10" s="165"/>
      <c r="G10" s="242">
        <f>D10+E10+F10</f>
        <v>0</v>
      </c>
    </row>
    <row r="11" spans="1:7" ht="12.75">
      <c r="A11" s="163">
        <v>4</v>
      </c>
      <c r="B11" s="164" t="s">
        <v>243</v>
      </c>
      <c r="C11" s="163">
        <v>4</v>
      </c>
      <c r="D11" s="165">
        <v>7767012.85</v>
      </c>
      <c r="E11" s="165">
        <v>697500</v>
      </c>
      <c r="F11" s="165">
        <v>-1083425</v>
      </c>
      <c r="G11" s="242">
        <f>D11+E11+F11</f>
        <v>7381087.85</v>
      </c>
    </row>
    <row r="12" spans="1:7" ht="12.75">
      <c r="A12" s="163">
        <v>5</v>
      </c>
      <c r="B12" s="164" t="s">
        <v>244</v>
      </c>
      <c r="C12" s="163"/>
      <c r="D12" s="165">
        <v>19674648.18444192</v>
      </c>
      <c r="E12" s="165">
        <v>1624265</v>
      </c>
      <c r="F12" s="165">
        <v>-1326104.62</v>
      </c>
      <c r="G12" s="165">
        <f>D12+E12+F12</f>
        <v>19972808.56444192</v>
      </c>
    </row>
    <row r="13" spans="1:7" ht="12.75">
      <c r="A13" s="163">
        <v>6</v>
      </c>
      <c r="B13" s="164" t="s">
        <v>245</v>
      </c>
      <c r="C13" s="163"/>
      <c r="D13" s="165">
        <v>17251447</v>
      </c>
      <c r="E13" s="165">
        <v>1688467</v>
      </c>
      <c r="F13" s="165">
        <v>-473700</v>
      </c>
      <c r="G13" s="165">
        <f>D13+E13+F13</f>
        <v>18466214</v>
      </c>
    </row>
    <row r="14" spans="1:7" ht="12.75">
      <c r="A14" s="163">
        <v>2</v>
      </c>
      <c r="B14" s="160"/>
      <c r="C14" s="163"/>
      <c r="D14" s="165"/>
      <c r="E14" s="165"/>
      <c r="F14" s="165"/>
      <c r="G14" s="165">
        <f t="shared" si="0"/>
        <v>0</v>
      </c>
    </row>
    <row r="15" spans="1:7" ht="12.75">
      <c r="A15" s="163">
        <v>3</v>
      </c>
      <c r="B15" s="160"/>
      <c r="C15" s="163"/>
      <c r="D15" s="165"/>
      <c r="E15" s="165"/>
      <c r="F15" s="165"/>
      <c r="G15" s="165">
        <f t="shared" si="0"/>
        <v>0</v>
      </c>
    </row>
    <row r="16" spans="1:7" ht="13.5" thickBot="1">
      <c r="A16" s="167">
        <v>4</v>
      </c>
      <c r="B16" s="168"/>
      <c r="C16" s="167"/>
      <c r="D16" s="169"/>
      <c r="E16" s="169"/>
      <c r="F16" s="169"/>
      <c r="G16" s="169">
        <f t="shared" si="0"/>
        <v>0</v>
      </c>
    </row>
    <row r="17" spans="1:7" ht="13.5" thickBot="1">
      <c r="A17" s="181"/>
      <c r="B17" s="182" t="s">
        <v>246</v>
      </c>
      <c r="C17" s="183"/>
      <c r="D17" s="184">
        <f>SUM(D8:D16)</f>
        <v>60132809.03444192</v>
      </c>
      <c r="E17" s="184">
        <f>SUM(E8:E16)</f>
        <v>4010232</v>
      </c>
      <c r="F17" s="184">
        <f>SUM(F8:F16)</f>
        <v>-2883229.62</v>
      </c>
      <c r="G17" s="185">
        <f>SUM(G8:G16)</f>
        <v>61259811.41444192</v>
      </c>
    </row>
    <row r="18" spans="1:7" ht="12.75">
      <c r="A18" s="67"/>
      <c r="B18" s="67"/>
      <c r="C18" s="67"/>
      <c r="D18" s="67"/>
      <c r="E18" s="67"/>
      <c r="F18" s="67"/>
      <c r="G18" s="67"/>
    </row>
    <row r="19" spans="1:7" ht="12.75">
      <c r="A19" s="67"/>
      <c r="B19" s="67"/>
      <c r="C19" s="67"/>
      <c r="D19" s="67"/>
      <c r="E19" s="67"/>
      <c r="F19" s="67"/>
      <c r="G19" s="67"/>
    </row>
    <row r="20" spans="1:7" ht="15.75">
      <c r="A20" s="67"/>
      <c r="B20" s="263" t="s">
        <v>654</v>
      </c>
      <c r="C20" s="263"/>
      <c r="D20" s="263"/>
      <c r="E20" s="263"/>
      <c r="F20" s="263"/>
      <c r="G20" s="263"/>
    </row>
    <row r="21" spans="1:7" ht="12.75">
      <c r="A21" s="67"/>
      <c r="B21" s="67"/>
      <c r="C21" s="67"/>
      <c r="D21" s="67"/>
      <c r="E21" s="67"/>
      <c r="F21" s="67"/>
      <c r="G21" s="67"/>
    </row>
    <row r="22" spans="1:7" ht="12.75">
      <c r="A22" s="281" t="s">
        <v>181</v>
      </c>
      <c r="B22" s="283" t="s">
        <v>1</v>
      </c>
      <c r="C22" s="281" t="s">
        <v>237</v>
      </c>
      <c r="D22" s="243" t="s">
        <v>238</v>
      </c>
      <c r="E22" s="281" t="s">
        <v>239</v>
      </c>
      <c r="F22" s="281" t="s">
        <v>240</v>
      </c>
      <c r="G22" s="243" t="s">
        <v>238</v>
      </c>
    </row>
    <row r="23" spans="1:7" ht="12.75">
      <c r="A23" s="282"/>
      <c r="B23" s="284"/>
      <c r="C23" s="282"/>
      <c r="D23" s="244">
        <v>41640</v>
      </c>
      <c r="E23" s="282"/>
      <c r="F23" s="282"/>
      <c r="G23" s="244">
        <v>42004</v>
      </c>
    </row>
    <row r="24" spans="1:7" ht="12.75">
      <c r="A24" s="163">
        <v>1</v>
      </c>
      <c r="B24" s="164" t="s">
        <v>85</v>
      </c>
      <c r="C24" s="163"/>
      <c r="D24" s="165">
        <v>0</v>
      </c>
      <c r="E24" s="165">
        <v>0</v>
      </c>
      <c r="F24" s="165"/>
      <c r="G24" s="165">
        <f>D24+E24</f>
        <v>0</v>
      </c>
    </row>
    <row r="25" spans="1:7" ht="12.75">
      <c r="A25" s="163">
        <v>2</v>
      </c>
      <c r="B25" s="166" t="s">
        <v>241</v>
      </c>
      <c r="C25" s="163"/>
      <c r="D25" s="165">
        <v>2164015</v>
      </c>
      <c r="E25" s="165">
        <v>663784</v>
      </c>
      <c r="F25" s="165"/>
      <c r="G25" s="242">
        <f>D25+E25+F25</f>
        <v>2827799</v>
      </c>
    </row>
    <row r="26" spans="1:7" ht="12.75">
      <c r="A26" s="163">
        <v>3</v>
      </c>
      <c r="B26" s="164" t="s">
        <v>247</v>
      </c>
      <c r="C26" s="163"/>
      <c r="D26" s="165">
        <v>0</v>
      </c>
      <c r="E26" s="170"/>
      <c r="F26" s="165"/>
      <c r="G26" s="242">
        <f>D26+E26+F26</f>
        <v>0</v>
      </c>
    </row>
    <row r="27" spans="1:7" ht="12.75">
      <c r="A27" s="163">
        <v>4</v>
      </c>
      <c r="B27" s="164" t="s">
        <v>243</v>
      </c>
      <c r="C27" s="163"/>
      <c r="D27" s="165">
        <v>4271898</v>
      </c>
      <c r="E27" s="165">
        <v>745524</v>
      </c>
      <c r="F27" s="165">
        <v>-846747</v>
      </c>
      <c r="G27" s="242">
        <f>D27+E27+F27</f>
        <v>4170675</v>
      </c>
    </row>
    <row r="28" spans="1:7" ht="12.75">
      <c r="A28" s="163">
        <v>5</v>
      </c>
      <c r="B28" s="164" t="s">
        <v>244</v>
      </c>
      <c r="C28" s="163"/>
      <c r="D28" s="165">
        <v>11062102.821582763</v>
      </c>
      <c r="E28" s="165">
        <v>2430882.224797552</v>
      </c>
      <c r="F28" s="165">
        <v>-1143274.54439052</v>
      </c>
      <c r="G28" s="165">
        <f>D28+E28+F28</f>
        <v>12349710.501989795</v>
      </c>
    </row>
    <row r="29" spans="1:7" ht="12.75">
      <c r="A29" s="163">
        <v>6</v>
      </c>
      <c r="B29" s="164" t="s">
        <v>245</v>
      </c>
      <c r="C29" s="163"/>
      <c r="D29" s="165">
        <v>8714528.893118933</v>
      </c>
      <c r="E29" s="165">
        <v>1837164.4849486933</v>
      </c>
      <c r="F29" s="165">
        <v>-361511.979946667</v>
      </c>
      <c r="G29" s="165">
        <f>D29+E29+F29</f>
        <v>10190181.398120958</v>
      </c>
    </row>
    <row r="30" spans="1:7" ht="12.75">
      <c r="A30" s="163">
        <v>2</v>
      </c>
      <c r="B30" s="160"/>
      <c r="C30" s="163"/>
      <c r="D30" s="165"/>
      <c r="E30" s="165"/>
      <c r="F30" s="165"/>
      <c r="G30" s="165">
        <f>D30+E30-F30</f>
        <v>0</v>
      </c>
    </row>
    <row r="31" spans="1:7" ht="12.75">
      <c r="A31" s="163">
        <v>3</v>
      </c>
      <c r="B31" s="160"/>
      <c r="C31" s="163"/>
      <c r="D31" s="165"/>
      <c r="E31" s="165"/>
      <c r="F31" s="165"/>
      <c r="G31" s="165">
        <f>D31+E31-F31</f>
        <v>0</v>
      </c>
    </row>
    <row r="32" spans="1:7" ht="13.5" thickBot="1">
      <c r="A32" s="167">
        <v>4</v>
      </c>
      <c r="B32" s="168"/>
      <c r="C32" s="167"/>
      <c r="D32" s="169"/>
      <c r="E32" s="169"/>
      <c r="F32" s="169"/>
      <c r="G32" s="169">
        <f>D32+E32-F32</f>
        <v>0</v>
      </c>
    </row>
    <row r="33" spans="1:7" ht="13.5" thickBot="1">
      <c r="A33" s="181"/>
      <c r="B33" s="182" t="s">
        <v>246</v>
      </c>
      <c r="C33" s="183"/>
      <c r="D33" s="184">
        <f>SUM(D24:D32)</f>
        <v>26212544.714701697</v>
      </c>
      <c r="E33" s="184">
        <f>SUM(E24:E32)</f>
        <v>5677354.709746245</v>
      </c>
      <c r="F33" s="184">
        <f>SUM(F24:F32)</f>
        <v>-2351533.524337187</v>
      </c>
      <c r="G33" s="185">
        <f>SUM(G24:G32)</f>
        <v>29538365.900110755</v>
      </c>
    </row>
    <row r="34" spans="1:7" ht="12.75">
      <c r="A34" s="67"/>
      <c r="B34" s="67"/>
      <c r="C34" s="67"/>
      <c r="D34" s="67"/>
      <c r="E34" s="67"/>
      <c r="F34" s="67"/>
      <c r="G34" s="171"/>
    </row>
    <row r="35" spans="1:7" ht="12.75">
      <c r="A35" s="67"/>
      <c r="B35" s="67"/>
      <c r="C35" s="67"/>
      <c r="D35" s="67"/>
      <c r="E35" s="67"/>
      <c r="F35" s="67"/>
      <c r="G35" s="67"/>
    </row>
    <row r="36" spans="1:7" ht="15.75">
      <c r="A36" s="67"/>
      <c r="B36" s="263" t="s">
        <v>655</v>
      </c>
      <c r="C36" s="263"/>
      <c r="D36" s="263"/>
      <c r="E36" s="263"/>
      <c r="F36" s="263"/>
      <c r="G36" s="263"/>
    </row>
    <row r="37" spans="1:7" ht="12.75">
      <c r="A37" s="67"/>
      <c r="B37" s="67"/>
      <c r="C37" s="67"/>
      <c r="D37" s="67"/>
      <c r="E37" s="67"/>
      <c r="F37" s="67"/>
      <c r="G37" s="67"/>
    </row>
    <row r="38" spans="1:7" ht="12.75">
      <c r="A38" s="281" t="s">
        <v>181</v>
      </c>
      <c r="B38" s="283" t="s">
        <v>1</v>
      </c>
      <c r="C38" s="281" t="s">
        <v>237</v>
      </c>
      <c r="D38" s="243" t="s">
        <v>238</v>
      </c>
      <c r="E38" s="281" t="s">
        <v>239</v>
      </c>
      <c r="F38" s="281" t="s">
        <v>240</v>
      </c>
      <c r="G38" s="243" t="s">
        <v>238</v>
      </c>
    </row>
    <row r="39" spans="1:7" ht="12.75">
      <c r="A39" s="282"/>
      <c r="B39" s="284"/>
      <c r="C39" s="282"/>
      <c r="D39" s="244">
        <v>41640</v>
      </c>
      <c r="E39" s="282"/>
      <c r="F39" s="282"/>
      <c r="G39" s="244">
        <v>42004</v>
      </c>
    </row>
    <row r="40" spans="1:7" ht="12.75">
      <c r="A40" s="163">
        <v>1</v>
      </c>
      <c r="B40" s="166" t="s">
        <v>85</v>
      </c>
      <c r="C40" s="163"/>
      <c r="D40" s="165">
        <v>0</v>
      </c>
      <c r="E40" s="165"/>
      <c r="F40" s="165">
        <v>0</v>
      </c>
      <c r="G40" s="165">
        <f aca="true" t="shared" si="1" ref="G40:G48">D40+E40-F40</f>
        <v>0</v>
      </c>
    </row>
    <row r="41" spans="1:7" ht="12.75">
      <c r="A41" s="163">
        <v>2</v>
      </c>
      <c r="B41" s="164" t="s">
        <v>241</v>
      </c>
      <c r="C41" s="163"/>
      <c r="D41" s="165">
        <f>-D25+D9</f>
        <v>13275686.000000002</v>
      </c>
      <c r="E41" s="165">
        <f>+E9-E25</f>
        <v>-663784</v>
      </c>
      <c r="F41" s="165">
        <f>+F9-F25</f>
        <v>0</v>
      </c>
      <c r="G41" s="242">
        <f>D41+E41+F41</f>
        <v>12611902.000000002</v>
      </c>
    </row>
    <row r="42" spans="1:7" ht="12.75">
      <c r="A42" s="163">
        <v>3</v>
      </c>
      <c r="B42" s="164" t="s">
        <v>247</v>
      </c>
      <c r="C42" s="163"/>
      <c r="D42" s="165"/>
      <c r="E42" s="171"/>
      <c r="F42" s="165"/>
      <c r="G42" s="242">
        <f>D42+E42+F42</f>
        <v>0</v>
      </c>
    </row>
    <row r="43" spans="1:7" ht="12.75">
      <c r="A43" s="163">
        <v>4</v>
      </c>
      <c r="B43" s="164" t="s">
        <v>243</v>
      </c>
      <c r="C43" s="163"/>
      <c r="D43" s="165">
        <f>-D27+D11</f>
        <v>3495114.8499999996</v>
      </c>
      <c r="E43" s="165">
        <f aca="true" t="shared" si="2" ref="E43:F45">+E11-E27</f>
        <v>-48024</v>
      </c>
      <c r="F43" s="165">
        <f t="shared" si="2"/>
        <v>-236678</v>
      </c>
      <c r="G43" s="242">
        <f>D43+E43+F43</f>
        <v>3210412.8499999996</v>
      </c>
    </row>
    <row r="44" spans="1:7" ht="12.75">
      <c r="A44" s="163">
        <v>5</v>
      </c>
      <c r="B44" s="164" t="s">
        <v>244</v>
      </c>
      <c r="C44" s="163"/>
      <c r="D44" s="165">
        <f>-D28+D12</f>
        <v>8612545.362859158</v>
      </c>
      <c r="E44" s="165">
        <f t="shared" si="2"/>
        <v>-806617.224797552</v>
      </c>
      <c r="F44" s="165">
        <f t="shared" si="2"/>
        <v>-182830.07560948003</v>
      </c>
      <c r="G44" s="242">
        <f>D44+E44+F44</f>
        <v>7623098.062452125</v>
      </c>
    </row>
    <row r="45" spans="1:7" ht="12.75">
      <c r="A45" s="163">
        <v>6</v>
      </c>
      <c r="B45" s="164" t="s">
        <v>245</v>
      </c>
      <c r="C45" s="163"/>
      <c r="D45" s="165">
        <f>-D29+D13-1</f>
        <v>8536917.106881067</v>
      </c>
      <c r="E45" s="165">
        <f t="shared" si="2"/>
        <v>-148697.4849486933</v>
      </c>
      <c r="F45" s="165">
        <f t="shared" si="2"/>
        <v>-112188.02005333302</v>
      </c>
      <c r="G45" s="165">
        <f>D45+E45+F45</f>
        <v>8276031.601879042</v>
      </c>
    </row>
    <row r="46" spans="1:7" ht="12.75">
      <c r="A46" s="163">
        <v>2</v>
      </c>
      <c r="B46" s="164"/>
      <c r="C46" s="163"/>
      <c r="D46" s="165"/>
      <c r="E46" s="165"/>
      <c r="F46" s="165"/>
      <c r="G46" s="165">
        <f t="shared" si="1"/>
        <v>0</v>
      </c>
    </row>
    <row r="47" spans="1:7" ht="12.75">
      <c r="A47" s="163">
        <v>3</v>
      </c>
      <c r="B47" s="160"/>
      <c r="C47" s="163"/>
      <c r="D47" s="165"/>
      <c r="E47" s="165"/>
      <c r="F47" s="165"/>
      <c r="G47" s="165">
        <f t="shared" si="1"/>
        <v>0</v>
      </c>
    </row>
    <row r="48" spans="1:7" ht="13.5" thickBot="1">
      <c r="A48" s="167">
        <v>4</v>
      </c>
      <c r="B48" s="168"/>
      <c r="C48" s="167"/>
      <c r="D48" s="169"/>
      <c r="E48" s="169"/>
      <c r="F48" s="169"/>
      <c r="G48" s="169">
        <f t="shared" si="1"/>
        <v>0</v>
      </c>
    </row>
    <row r="49" spans="1:8" ht="13.5" thickBot="1">
      <c r="A49" s="181"/>
      <c r="B49" s="182" t="s">
        <v>246</v>
      </c>
      <c r="C49" s="183"/>
      <c r="D49" s="184">
        <f>SUM(D40:D48)</f>
        <v>33920263.31974023</v>
      </c>
      <c r="E49" s="184">
        <f>SUM(E40:E48)</f>
        <v>-1667122.7097462453</v>
      </c>
      <c r="F49" s="184">
        <f>SUM(F40:F48)</f>
        <v>-531696.095662813</v>
      </c>
      <c r="G49" s="185">
        <f>SUM(G40:G48)</f>
        <v>31721444.51433117</v>
      </c>
      <c r="H49" s="147">
        <f>+G49-Bilanci!E46</f>
        <v>1.5143311694264412</v>
      </c>
    </row>
    <row r="50" spans="1:7" ht="12.75">
      <c r="A50" s="161"/>
      <c r="B50" s="161"/>
      <c r="C50" s="161"/>
      <c r="D50" s="161"/>
      <c r="E50" s="161"/>
      <c r="F50" s="172"/>
      <c r="G50" s="173"/>
    </row>
    <row r="51" spans="1:7" ht="12.75">
      <c r="A51" s="67"/>
      <c r="B51" s="67"/>
      <c r="C51" s="67"/>
      <c r="D51" s="174"/>
      <c r="E51" s="67"/>
      <c r="F51" s="67"/>
      <c r="G51" s="174"/>
    </row>
    <row r="52" spans="1:7" ht="12.75">
      <c r="A52" s="67"/>
      <c r="B52" s="67"/>
      <c r="C52" s="67"/>
      <c r="D52" s="174"/>
      <c r="E52" s="67"/>
      <c r="F52" s="67"/>
      <c r="G52" s="174"/>
    </row>
    <row r="53" spans="1:7" ht="15.75">
      <c r="A53" s="67"/>
      <c r="B53" s="67"/>
      <c r="C53" s="67"/>
      <c r="D53" s="67"/>
      <c r="E53" s="280" t="s">
        <v>234</v>
      </c>
      <c r="F53" s="280"/>
      <c r="G53" s="280"/>
    </row>
    <row r="57" ht="12.75">
      <c r="E57" s="147"/>
    </row>
  </sheetData>
  <sheetProtection/>
  <mergeCells count="19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G31" sqref="G31:G32"/>
    </sheetView>
  </sheetViews>
  <sheetFormatPr defaultColWidth="9.140625" defaultRowHeight="12.75"/>
  <cols>
    <col min="1" max="1" width="4.57421875" style="0" customWidth="1"/>
    <col min="3" max="3" width="20.421875" style="0" customWidth="1"/>
    <col min="4" max="4" width="10.140625" style="0" customWidth="1"/>
    <col min="5" max="5" width="12.140625" style="0" customWidth="1"/>
    <col min="6" max="6" width="24.7109375" style="0" customWidth="1"/>
  </cols>
  <sheetData>
    <row r="3" spans="2:4" ht="15">
      <c r="B3" s="162" t="s">
        <v>235</v>
      </c>
      <c r="D3" s="131" t="s">
        <v>224</v>
      </c>
    </row>
    <row r="4" spans="2:4" ht="12.75">
      <c r="B4" s="159" t="s">
        <v>236</v>
      </c>
      <c r="D4" s="132" t="s">
        <v>218</v>
      </c>
    </row>
    <row r="7" ht="12.75">
      <c r="B7" s="146" t="s">
        <v>656</v>
      </c>
    </row>
    <row r="9" spans="2:6" ht="12.75">
      <c r="B9" s="16" t="s">
        <v>248</v>
      </c>
      <c r="C9" s="16" t="s">
        <v>249</v>
      </c>
      <c r="D9" s="16" t="s">
        <v>250</v>
      </c>
      <c r="E9" s="16" t="s">
        <v>251</v>
      </c>
      <c r="F9" s="16" t="s">
        <v>252</v>
      </c>
    </row>
    <row r="10" spans="2:6" ht="12.75">
      <c r="B10" s="4"/>
      <c r="C10" s="4"/>
      <c r="D10" s="4"/>
      <c r="E10" s="4"/>
      <c r="F10" s="4"/>
    </row>
    <row r="11" spans="2:6" ht="12.75">
      <c r="B11" s="4">
        <v>1</v>
      </c>
      <c r="C11" s="175" t="s">
        <v>253</v>
      </c>
      <c r="D11" s="175"/>
      <c r="E11" s="238" t="s">
        <v>640</v>
      </c>
      <c r="F11" s="176">
        <v>2227200</v>
      </c>
    </row>
    <row r="12" spans="2:6" ht="12.75">
      <c r="B12" s="4">
        <v>2</v>
      </c>
      <c r="C12" s="175" t="s">
        <v>254</v>
      </c>
      <c r="D12" s="175"/>
      <c r="E12" s="238" t="s">
        <v>644</v>
      </c>
      <c r="F12" s="176">
        <v>2756045.85</v>
      </c>
    </row>
    <row r="13" spans="2:6" ht="12.75">
      <c r="B13" s="4">
        <v>3</v>
      </c>
      <c r="C13" s="239" t="s">
        <v>641</v>
      </c>
      <c r="D13" s="175"/>
      <c r="E13" s="29" t="s">
        <v>643</v>
      </c>
      <c r="F13" s="176">
        <v>1700342</v>
      </c>
    </row>
    <row r="14" spans="2:6" ht="12.75">
      <c r="B14" s="4">
        <v>4</v>
      </c>
      <c r="C14" s="239" t="s">
        <v>253</v>
      </c>
      <c r="D14" s="175"/>
      <c r="E14" s="29"/>
      <c r="F14" s="176">
        <v>697500</v>
      </c>
    </row>
    <row r="15" spans="2:7" ht="12.75">
      <c r="B15" s="4"/>
      <c r="C15" s="177" t="s">
        <v>233</v>
      </c>
      <c r="D15" s="4"/>
      <c r="E15" s="4"/>
      <c r="F15" s="128">
        <f>SUM(F11:F14)</f>
        <v>7381087.85</v>
      </c>
      <c r="G15" s="147"/>
    </row>
    <row r="18" spans="3:5" ht="15.75">
      <c r="C18" s="280" t="s">
        <v>234</v>
      </c>
      <c r="D18" s="280"/>
      <c r="E18" s="280"/>
    </row>
  </sheetData>
  <sheetProtection/>
  <mergeCells count="1">
    <mergeCell ref="C18:E1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232">
      <selection activeCell="D246" sqref="D246"/>
    </sheetView>
  </sheetViews>
  <sheetFormatPr defaultColWidth="9.140625" defaultRowHeight="12.75"/>
  <cols>
    <col min="1" max="1" width="14.57421875" style="215" customWidth="1"/>
    <col min="2" max="2" width="54.7109375" style="194" customWidth="1"/>
    <col min="3" max="3" width="22.57421875" style="194" customWidth="1"/>
    <col min="4" max="4" width="14.28125" style="0" customWidth="1"/>
  </cols>
  <sheetData>
    <row r="1" ht="15">
      <c r="B1" s="237" t="s">
        <v>639</v>
      </c>
    </row>
    <row r="2" spans="2:3" ht="15">
      <c r="B2" s="131" t="s">
        <v>224</v>
      </c>
      <c r="C2" s="194">
        <v>2014</v>
      </c>
    </row>
    <row r="3" ht="15">
      <c r="B3" s="132" t="s">
        <v>218</v>
      </c>
    </row>
    <row r="4" ht="15.75" thickBot="1">
      <c r="B4" s="132"/>
    </row>
    <row r="5" spans="1:3" ht="15" thickBot="1">
      <c r="A5" s="217" t="s">
        <v>257</v>
      </c>
      <c r="B5" s="218" t="s">
        <v>258</v>
      </c>
      <c r="C5" s="219" t="s">
        <v>252</v>
      </c>
    </row>
    <row r="6" spans="1:3" ht="15" thickBot="1">
      <c r="A6" s="222"/>
      <c r="B6" s="218" t="s">
        <v>625</v>
      </c>
      <c r="C6" s="221"/>
    </row>
    <row r="7" spans="1:3" ht="15">
      <c r="A7" s="207" t="s">
        <v>395</v>
      </c>
      <c r="B7" s="187" t="s">
        <v>396</v>
      </c>
      <c r="C7" s="190">
        <v>5002306.190000076</v>
      </c>
    </row>
    <row r="8" spans="1:3" ht="15">
      <c r="A8" s="207" t="s">
        <v>397</v>
      </c>
      <c r="B8" s="187" t="s">
        <v>398</v>
      </c>
      <c r="C8" s="190">
        <v>1907209.5</v>
      </c>
    </row>
    <row r="9" spans="1:3" ht="15">
      <c r="A9" s="207" t="s">
        <v>399</v>
      </c>
      <c r="B9" s="187" t="s">
        <v>400</v>
      </c>
      <c r="C9" s="190">
        <v>1869858.76</v>
      </c>
    </row>
    <row r="10" spans="1:3" ht="15">
      <c r="A10" s="207" t="s">
        <v>401</v>
      </c>
      <c r="B10" s="187" t="s">
        <v>402</v>
      </c>
      <c r="C10" s="190">
        <v>1426226.7299998475</v>
      </c>
    </row>
    <row r="11" spans="1:3" ht="15">
      <c r="A11" s="207" t="s">
        <v>403</v>
      </c>
      <c r="B11" s="187" t="s">
        <v>404</v>
      </c>
      <c r="C11" s="190">
        <v>2250896.15</v>
      </c>
    </row>
    <row r="12" spans="1:3" ht="15">
      <c r="A12" s="207" t="s">
        <v>405</v>
      </c>
      <c r="B12" s="187" t="s">
        <v>406</v>
      </c>
      <c r="C12" s="190">
        <v>804029.7099998998</v>
      </c>
    </row>
    <row r="13" spans="1:3" ht="15">
      <c r="A13" s="207" t="s">
        <v>407</v>
      </c>
      <c r="B13" s="187" t="s">
        <v>408</v>
      </c>
      <c r="C13" s="190">
        <v>5096.622899999618</v>
      </c>
    </row>
    <row r="14" spans="1:3" ht="15">
      <c r="A14" s="207" t="s">
        <v>409</v>
      </c>
      <c r="B14" s="187" t="s">
        <v>410</v>
      </c>
      <c r="C14" s="190">
        <v>245271.62659999848</v>
      </c>
    </row>
    <row r="15" spans="1:3" ht="15">
      <c r="A15" s="207" t="s">
        <v>411</v>
      </c>
      <c r="B15" s="187" t="s">
        <v>412</v>
      </c>
      <c r="C15" s="190">
        <v>36384.54818595886</v>
      </c>
    </row>
    <row r="16" spans="1:3" ht="15">
      <c r="A16" s="207" t="s">
        <v>413</v>
      </c>
      <c r="B16" s="187" t="s">
        <v>414</v>
      </c>
      <c r="C16" s="190">
        <v>639639.600586</v>
      </c>
    </row>
    <row r="17" spans="1:3" ht="15">
      <c r="A17" s="207" t="s">
        <v>415</v>
      </c>
      <c r="B17" s="187" t="s">
        <v>416</v>
      </c>
      <c r="C17" s="191">
        <v>1100508.2088140994</v>
      </c>
    </row>
    <row r="18" spans="1:3" ht="15">
      <c r="A18" s="207" t="s">
        <v>417</v>
      </c>
      <c r="B18" s="187" t="s">
        <v>418</v>
      </c>
      <c r="C18" s="190">
        <v>175802.8272000999</v>
      </c>
    </row>
    <row r="19" spans="1:3" ht="15">
      <c r="A19" s="207" t="s">
        <v>3768</v>
      </c>
      <c r="B19" s="187" t="s">
        <v>3769</v>
      </c>
      <c r="C19" s="190">
        <v>-38819</v>
      </c>
    </row>
    <row r="20" spans="1:3" ht="15">
      <c r="A20" s="207" t="s">
        <v>419</v>
      </c>
      <c r="B20" s="187" t="s">
        <v>420</v>
      </c>
      <c r="C20" s="190">
        <v>366746.5699998474</v>
      </c>
    </row>
    <row r="21" spans="1:3" ht="15">
      <c r="A21" s="207" t="s">
        <v>421</v>
      </c>
      <c r="B21" s="187" t="s">
        <v>422</v>
      </c>
      <c r="C21" s="190">
        <v>316674.05</v>
      </c>
    </row>
    <row r="22" spans="1:3" ht="15">
      <c r="A22" s="207" t="s">
        <v>423</v>
      </c>
      <c r="B22" s="187" t="s">
        <v>424</v>
      </c>
      <c r="C22" s="190">
        <v>134814.68</v>
      </c>
    </row>
    <row r="23" spans="1:4" ht="14.25">
      <c r="A23" s="195"/>
      <c r="B23" s="195" t="s">
        <v>628</v>
      </c>
      <c r="C23" s="226">
        <f>SUM(C7:C22)</f>
        <v>16242646.77428583</v>
      </c>
      <c r="D23" s="147">
        <f>+C23-Bilanci!E12</f>
        <v>-0.22571416944265366</v>
      </c>
    </row>
    <row r="24" spans="1:3" ht="15">
      <c r="A24" s="207" t="s">
        <v>350</v>
      </c>
      <c r="B24" s="187" t="s">
        <v>351</v>
      </c>
      <c r="C24" s="190">
        <v>15973274.98</v>
      </c>
    </row>
    <row r="25" spans="1:3" ht="15">
      <c r="A25" s="207" t="s">
        <v>352</v>
      </c>
      <c r="B25" s="187" t="s">
        <v>353</v>
      </c>
      <c r="C25" s="190">
        <v>1305648.7699999</v>
      </c>
    </row>
    <row r="26" spans="1:3" ht="15">
      <c r="A26" s="207" t="s">
        <v>354</v>
      </c>
      <c r="B26" s="187" t="s">
        <v>355</v>
      </c>
      <c r="C26" s="190">
        <v>2744361.9</v>
      </c>
    </row>
    <row r="27" spans="1:3" ht="15">
      <c r="A27" s="207" t="s">
        <v>356</v>
      </c>
      <c r="B27" s="187" t="s">
        <v>357</v>
      </c>
      <c r="C27" s="190">
        <v>-51303</v>
      </c>
    </row>
    <row r="28" spans="1:3" ht="15">
      <c r="A28" s="207" t="s">
        <v>358</v>
      </c>
      <c r="B28" s="187" t="s">
        <v>359</v>
      </c>
      <c r="C28" s="190">
        <v>2722375.85</v>
      </c>
    </row>
    <row r="29" spans="1:3" ht="15">
      <c r="A29" s="207" t="s">
        <v>360</v>
      </c>
      <c r="B29" s="187" t="s">
        <v>361</v>
      </c>
      <c r="C29" s="190">
        <v>93540.63</v>
      </c>
    </row>
    <row r="30" spans="1:3" ht="15">
      <c r="A30" s="207" t="s">
        <v>363</v>
      </c>
      <c r="B30" s="187" t="s">
        <v>364</v>
      </c>
      <c r="C30" s="190">
        <v>1037746.18</v>
      </c>
    </row>
    <row r="31" spans="1:3" ht="15">
      <c r="A31" s="207" t="s">
        <v>365</v>
      </c>
      <c r="B31" s="187" t="s">
        <v>366</v>
      </c>
      <c r="C31" s="190">
        <v>418553.7999998999</v>
      </c>
    </row>
    <row r="32" spans="1:3" ht="15">
      <c r="A32" s="207" t="s">
        <v>367</v>
      </c>
      <c r="B32" s="187" t="s">
        <v>368</v>
      </c>
      <c r="C32" s="190">
        <v>-26298</v>
      </c>
    </row>
    <row r="33" spans="1:3" ht="15">
      <c r="A33" s="207" t="s">
        <v>369</v>
      </c>
      <c r="B33" s="187" t="s">
        <v>370</v>
      </c>
      <c r="C33" s="190">
        <v>599055.9</v>
      </c>
    </row>
    <row r="34" spans="1:3" ht="15">
      <c r="A34" s="207" t="s">
        <v>371</v>
      </c>
      <c r="B34" s="187" t="s">
        <v>372</v>
      </c>
      <c r="C34" s="190">
        <v>1185035.43</v>
      </c>
    </row>
    <row r="35" spans="1:3" ht="15">
      <c r="A35" s="207" t="s">
        <v>373</v>
      </c>
      <c r="B35" s="187" t="s">
        <v>374</v>
      </c>
      <c r="C35" s="191">
        <v>131652.5</v>
      </c>
    </row>
    <row r="36" spans="1:3" ht="15">
      <c r="A36" s="207" t="s">
        <v>3770</v>
      </c>
      <c r="B36" s="187" t="s">
        <v>3771</v>
      </c>
      <c r="C36" s="190">
        <v>110952.95</v>
      </c>
    </row>
    <row r="37" spans="1:3" ht="15">
      <c r="A37" s="207" t="s">
        <v>3772</v>
      </c>
      <c r="B37" s="187" t="s">
        <v>3773</v>
      </c>
      <c r="C37" s="190">
        <v>45118</v>
      </c>
    </row>
    <row r="38" spans="1:3" ht="15">
      <c r="A38" s="207" t="s">
        <v>3774</v>
      </c>
      <c r="B38" s="187" t="s">
        <v>3775</v>
      </c>
      <c r="C38" s="191">
        <v>128000.4</v>
      </c>
    </row>
    <row r="39" spans="1:4" ht="14.25">
      <c r="A39" s="195"/>
      <c r="B39" s="195" t="s">
        <v>629</v>
      </c>
      <c r="C39" s="196">
        <f>SUM(C24:C38)</f>
        <v>26417716.289999794</v>
      </c>
      <c r="D39" s="147">
        <f>+C39-Bilanci!E18</f>
        <v>0.2899997942149639</v>
      </c>
    </row>
    <row r="40" spans="1:3" ht="15">
      <c r="A40" s="207" t="s">
        <v>290</v>
      </c>
      <c r="B40" s="187" t="s">
        <v>291</v>
      </c>
      <c r="C40" s="189">
        <v>69333580.47825226</v>
      </c>
    </row>
    <row r="41" spans="1:3" ht="15">
      <c r="A41" s="207" t="s">
        <v>292</v>
      </c>
      <c r="B41" s="187" t="s">
        <v>293</v>
      </c>
      <c r="C41" s="189">
        <v>745476</v>
      </c>
    </row>
    <row r="42" spans="1:3" ht="15">
      <c r="A42" s="207" t="s">
        <v>296</v>
      </c>
      <c r="B42" s="187" t="s">
        <v>297</v>
      </c>
      <c r="C42" s="189">
        <v>19510.20380011171</v>
      </c>
    </row>
    <row r="43" spans="1:4" ht="14.25">
      <c r="A43" s="195"/>
      <c r="B43" s="195" t="s">
        <v>626</v>
      </c>
      <c r="C43" s="196">
        <f>SUM(C40:C42)</f>
        <v>70098566.68205237</v>
      </c>
      <c r="D43" s="147">
        <f>+C43-Bilanci!E27</f>
        <v>-0.3179476261138916</v>
      </c>
    </row>
    <row r="44" spans="1:3" ht="15">
      <c r="A44" s="207" t="s">
        <v>294</v>
      </c>
      <c r="B44" s="187" t="s">
        <v>295</v>
      </c>
      <c r="C44" s="189">
        <v>973394.5887722004</v>
      </c>
    </row>
    <row r="45" spans="1:4" ht="14.25">
      <c r="A45" s="195"/>
      <c r="B45" s="195" t="s">
        <v>74</v>
      </c>
      <c r="C45" s="196">
        <f>SUM(C44)</f>
        <v>973394.5887722004</v>
      </c>
      <c r="D45" s="147">
        <f>+C45-Bilanci!E31</f>
        <v>-0.4112277996027842</v>
      </c>
    </row>
    <row r="46" spans="1:3" ht="15">
      <c r="A46" s="207" t="s">
        <v>385</v>
      </c>
      <c r="B46" s="187" t="s">
        <v>386</v>
      </c>
      <c r="C46" s="190">
        <v>794000</v>
      </c>
    </row>
    <row r="47" spans="1:3" ht="15">
      <c r="A47" s="207" t="s">
        <v>387</v>
      </c>
      <c r="B47" s="187" t="s">
        <v>388</v>
      </c>
      <c r="C47" s="190">
        <v>1506505</v>
      </c>
    </row>
    <row r="48" spans="1:3" ht="15">
      <c r="A48" s="207" t="s">
        <v>389</v>
      </c>
      <c r="B48" s="187" t="s">
        <v>390</v>
      </c>
      <c r="C48" s="190">
        <v>17285</v>
      </c>
    </row>
    <row r="49" spans="1:3" ht="15">
      <c r="A49" s="207" t="s">
        <v>391</v>
      </c>
      <c r="B49" s="187" t="s">
        <v>392</v>
      </c>
      <c r="C49" s="190">
        <v>135000</v>
      </c>
    </row>
    <row r="50" spans="1:4" ht="15">
      <c r="A50" s="213"/>
      <c r="B50" s="195" t="s">
        <v>75</v>
      </c>
      <c r="C50" s="226">
        <f>SUM(C46:C49)</f>
        <v>2452790</v>
      </c>
      <c r="D50" s="147">
        <f>+C50-Bilanci!E32</f>
        <v>0</v>
      </c>
    </row>
    <row r="51" spans="1:3" ht="15">
      <c r="A51" s="210" t="s">
        <v>261</v>
      </c>
      <c r="B51" s="193" t="s">
        <v>262</v>
      </c>
      <c r="C51" s="220">
        <v>531230</v>
      </c>
    </row>
    <row r="52" spans="1:3" ht="15">
      <c r="A52" s="207" t="s">
        <v>263</v>
      </c>
      <c r="B52" s="187" t="s">
        <v>264</v>
      </c>
      <c r="C52" s="190">
        <v>1051168</v>
      </c>
    </row>
    <row r="53" spans="1:3" ht="15">
      <c r="A53" s="207" t="s">
        <v>265</v>
      </c>
      <c r="B53" s="187" t="s">
        <v>266</v>
      </c>
      <c r="C53" s="190">
        <v>5582184.83</v>
      </c>
    </row>
    <row r="54" spans="1:3" ht="15">
      <c r="A54" s="207" t="s">
        <v>267</v>
      </c>
      <c r="B54" s="187" t="s">
        <v>268</v>
      </c>
      <c r="C54" s="190">
        <v>2475141</v>
      </c>
    </row>
    <row r="55" spans="1:3" ht="15">
      <c r="A55" s="207" t="s">
        <v>269</v>
      </c>
      <c r="B55" s="187" t="s">
        <v>270</v>
      </c>
      <c r="C55" s="190">
        <v>3000790.17</v>
      </c>
    </row>
    <row r="56" spans="1:3" ht="15">
      <c r="A56" s="207" t="s">
        <v>271</v>
      </c>
      <c r="B56" s="187" t="s">
        <v>272</v>
      </c>
      <c r="C56" s="190">
        <v>639237</v>
      </c>
    </row>
    <row r="57" spans="1:3" ht="15">
      <c r="A57" s="207" t="s">
        <v>273</v>
      </c>
      <c r="B57" s="187" t="s">
        <v>274</v>
      </c>
      <c r="C57" s="190">
        <v>1890350</v>
      </c>
    </row>
    <row r="58" spans="1:3" ht="15">
      <c r="A58" s="207" t="s">
        <v>275</v>
      </c>
      <c r="B58" s="187" t="s">
        <v>276</v>
      </c>
      <c r="C58" s="190">
        <v>269600</v>
      </c>
    </row>
    <row r="59" spans="1:3" ht="15">
      <c r="A59" s="207" t="s">
        <v>277</v>
      </c>
      <c r="B59" s="187" t="s">
        <v>243</v>
      </c>
      <c r="C59" s="190">
        <v>7381088.22</v>
      </c>
    </row>
    <row r="60" spans="1:3" ht="15">
      <c r="A60" s="207" t="s">
        <v>278</v>
      </c>
      <c r="B60" s="187" t="s">
        <v>279</v>
      </c>
      <c r="C60" s="190">
        <v>18466213.4341</v>
      </c>
    </row>
    <row r="61" spans="1:3" ht="15">
      <c r="A61" s="207" t="s">
        <v>280</v>
      </c>
      <c r="B61" s="187" t="s">
        <v>281</v>
      </c>
      <c r="C61" s="190">
        <v>19972807.693</v>
      </c>
    </row>
    <row r="62" spans="1:3" ht="15">
      <c r="A62" s="207" t="s">
        <v>282</v>
      </c>
      <c r="B62" s="187" t="s">
        <v>283</v>
      </c>
      <c r="C62" s="191">
        <v>-2827795</v>
      </c>
    </row>
    <row r="63" spans="1:3" ht="15">
      <c r="A63" s="207" t="s">
        <v>284</v>
      </c>
      <c r="B63" s="187" t="s">
        <v>285</v>
      </c>
      <c r="C63" s="191">
        <v>-4170675.03</v>
      </c>
    </row>
    <row r="64" spans="1:3" ht="15">
      <c r="A64" s="207" t="s">
        <v>286</v>
      </c>
      <c r="B64" s="187" t="s">
        <v>287</v>
      </c>
      <c r="C64" s="191">
        <v>-10190188</v>
      </c>
    </row>
    <row r="65" spans="1:3" ht="15">
      <c r="A65" s="207" t="s">
        <v>288</v>
      </c>
      <c r="B65" s="187" t="s">
        <v>289</v>
      </c>
      <c r="C65" s="191">
        <v>-12349709</v>
      </c>
    </row>
    <row r="66" spans="1:4" ht="14.25">
      <c r="A66" s="195"/>
      <c r="B66" s="195" t="s">
        <v>627</v>
      </c>
      <c r="C66" s="223">
        <f>SUM(C51:C65)</f>
        <v>31721443.317100003</v>
      </c>
      <c r="D66" s="285">
        <f>+C66-Bilanci!E46</f>
        <v>0.31710000336170197</v>
      </c>
    </row>
    <row r="67" spans="1:3" ht="15.75" thickBot="1">
      <c r="A67" s="208"/>
      <c r="B67" s="202"/>
      <c r="C67" s="229"/>
    </row>
    <row r="68" spans="1:3" ht="15" thickBot="1">
      <c r="A68" s="217"/>
      <c r="B68" s="231" t="s">
        <v>630</v>
      </c>
      <c r="C68" s="232"/>
    </row>
    <row r="69" spans="1:3" ht="15">
      <c r="A69" s="207" t="s">
        <v>298</v>
      </c>
      <c r="B69" s="187" t="s">
        <v>299</v>
      </c>
      <c r="C69" s="190">
        <v>1624259.996600002</v>
      </c>
    </row>
    <row r="70" spans="1:3" ht="15">
      <c r="A70" s="207" t="s">
        <v>300</v>
      </c>
      <c r="B70" s="187" t="s">
        <v>301</v>
      </c>
      <c r="C70" s="190">
        <v>567294.19</v>
      </c>
    </row>
    <row r="71" spans="1:3" ht="15">
      <c r="A71" s="207" t="s">
        <v>302</v>
      </c>
      <c r="B71" s="187" t="s">
        <v>303</v>
      </c>
      <c r="C71" s="190">
        <v>111951.02</v>
      </c>
    </row>
    <row r="72" spans="1:3" ht="15">
      <c r="A72" s="207" t="s">
        <v>306</v>
      </c>
      <c r="B72" s="187" t="s">
        <v>307</v>
      </c>
      <c r="C72" s="190">
        <v>168849.76</v>
      </c>
    </row>
    <row r="73" spans="1:3" ht="15">
      <c r="A73" s="207" t="s">
        <v>308</v>
      </c>
      <c r="B73" s="187" t="s">
        <v>309</v>
      </c>
      <c r="C73" s="190">
        <v>149164.8</v>
      </c>
    </row>
    <row r="74" spans="1:3" ht="15">
      <c r="A74" s="207" t="s">
        <v>3776</v>
      </c>
      <c r="B74" s="187" t="s">
        <v>3777</v>
      </c>
      <c r="C74" s="190">
        <v>106560</v>
      </c>
    </row>
    <row r="75" spans="1:3" ht="15">
      <c r="A75" s="207" t="s">
        <v>3778</v>
      </c>
      <c r="B75" s="187" t="s">
        <v>3779</v>
      </c>
      <c r="C75" s="190">
        <v>52899.6</v>
      </c>
    </row>
    <row r="76" spans="1:3" ht="15">
      <c r="A76" s="207" t="s">
        <v>3780</v>
      </c>
      <c r="B76" s="187" t="s">
        <v>3781</v>
      </c>
      <c r="C76" s="190">
        <v>11760</v>
      </c>
    </row>
    <row r="77" spans="1:3" ht="15">
      <c r="A77" s="207" t="s">
        <v>310</v>
      </c>
      <c r="B77" s="187" t="s">
        <v>311</v>
      </c>
      <c r="C77" s="190">
        <v>50097877.787957765</v>
      </c>
    </row>
    <row r="78" spans="1:3" ht="15">
      <c r="A78" s="207" t="s">
        <v>312</v>
      </c>
      <c r="B78" s="187" t="s">
        <v>313</v>
      </c>
      <c r="C78" s="190">
        <v>81001.68069989979</v>
      </c>
    </row>
    <row r="79" spans="1:3" ht="15">
      <c r="A79" s="207" t="s">
        <v>3782</v>
      </c>
      <c r="B79" s="187" t="s">
        <v>3783</v>
      </c>
      <c r="C79" s="190">
        <v>91894.52</v>
      </c>
    </row>
    <row r="80" spans="1:3" ht="15">
      <c r="A80" s="207" t="s">
        <v>314</v>
      </c>
      <c r="B80" s="187" t="s">
        <v>315</v>
      </c>
      <c r="C80" s="190">
        <v>106439.6</v>
      </c>
    </row>
    <row r="81" spans="1:3" ht="15">
      <c r="A81" s="207" t="s">
        <v>316</v>
      </c>
      <c r="B81" s="187" t="s">
        <v>317</v>
      </c>
      <c r="C81" s="190">
        <v>761164.18</v>
      </c>
    </row>
    <row r="82" spans="1:3" ht="15">
      <c r="A82" s="207" t="s">
        <v>318</v>
      </c>
      <c r="B82" s="187" t="s">
        <v>319</v>
      </c>
      <c r="C82" s="190">
        <v>-3912</v>
      </c>
    </row>
    <row r="83" spans="1:3" ht="15">
      <c r="A83" s="207" t="s">
        <v>3784</v>
      </c>
      <c r="B83" s="187" t="s">
        <v>3785</v>
      </c>
      <c r="C83" s="190">
        <v>6614.921800000072</v>
      </c>
    </row>
    <row r="84" spans="1:3" ht="15">
      <c r="A84" s="207" t="s">
        <v>3786</v>
      </c>
      <c r="B84" s="187" t="s">
        <v>3787</v>
      </c>
      <c r="C84" s="190">
        <v>462596.38</v>
      </c>
    </row>
    <row r="85" spans="1:3" ht="15">
      <c r="A85" s="207" t="s">
        <v>320</v>
      </c>
      <c r="B85" s="187" t="s">
        <v>321</v>
      </c>
      <c r="C85" s="190">
        <v>34972</v>
      </c>
    </row>
    <row r="86" spans="1:3" ht="15">
      <c r="A86" s="207" t="s">
        <v>322</v>
      </c>
      <c r="B86" s="187" t="s">
        <v>323</v>
      </c>
      <c r="C86" s="190">
        <v>244401.99390000047</v>
      </c>
    </row>
    <row r="87" spans="1:3" ht="15">
      <c r="A87" s="207" t="s">
        <v>3788</v>
      </c>
      <c r="B87" s="187" t="s">
        <v>362</v>
      </c>
      <c r="C87" s="190">
        <v>13931</v>
      </c>
    </row>
    <row r="88" spans="1:3" ht="15">
      <c r="A88" s="207" t="s">
        <v>3789</v>
      </c>
      <c r="B88" s="187" t="s">
        <v>3790</v>
      </c>
      <c r="C88" s="190">
        <v>165900.72790010006</v>
      </c>
    </row>
    <row r="89" spans="1:3" ht="15">
      <c r="A89" s="207" t="s">
        <v>326</v>
      </c>
      <c r="B89" s="187" t="s">
        <v>327</v>
      </c>
      <c r="C89" s="190">
        <v>12250</v>
      </c>
    </row>
    <row r="90" spans="1:3" ht="15">
      <c r="A90" s="207" t="s">
        <v>328</v>
      </c>
      <c r="B90" s="187" t="s">
        <v>329</v>
      </c>
      <c r="C90" s="190">
        <v>67850</v>
      </c>
    </row>
    <row r="91" spans="1:3" ht="15">
      <c r="A91" s="207" t="s">
        <v>330</v>
      </c>
      <c r="B91" s="187" t="s">
        <v>331</v>
      </c>
      <c r="C91" s="190">
        <v>9020</v>
      </c>
    </row>
    <row r="92" spans="1:3" ht="15">
      <c r="A92" s="207" t="s">
        <v>332</v>
      </c>
      <c r="B92" s="187" t="s">
        <v>333</v>
      </c>
      <c r="C92" s="190">
        <v>7200</v>
      </c>
    </row>
    <row r="93" spans="1:3" ht="15">
      <c r="A93" s="207" t="s">
        <v>334</v>
      </c>
      <c r="B93" s="187" t="s">
        <v>335</v>
      </c>
      <c r="C93" s="190">
        <v>1357829</v>
      </c>
    </row>
    <row r="94" spans="1:3" ht="15">
      <c r="A94" s="207" t="s">
        <v>336</v>
      </c>
      <c r="B94" s="187" t="s">
        <v>337</v>
      </c>
      <c r="C94" s="190">
        <v>47999.82600000009</v>
      </c>
    </row>
    <row r="95" spans="1:3" ht="15">
      <c r="A95" s="207" t="s">
        <v>338</v>
      </c>
      <c r="B95" s="187" t="s">
        <v>339</v>
      </c>
      <c r="C95" s="190">
        <v>489789.89</v>
      </c>
    </row>
    <row r="96" spans="1:3" ht="15">
      <c r="A96" s="207" t="s">
        <v>340</v>
      </c>
      <c r="B96" s="187" t="s">
        <v>341</v>
      </c>
      <c r="C96" s="190">
        <v>745685</v>
      </c>
    </row>
    <row r="97" spans="1:3" ht="15">
      <c r="A97" s="207" t="s">
        <v>342</v>
      </c>
      <c r="B97" s="187" t="s">
        <v>343</v>
      </c>
      <c r="C97" s="190">
        <v>124256.29</v>
      </c>
    </row>
    <row r="98" spans="1:3" ht="15">
      <c r="A98" s="207" t="s">
        <v>344</v>
      </c>
      <c r="B98" s="187" t="s">
        <v>345</v>
      </c>
      <c r="C98" s="190">
        <v>139870</v>
      </c>
    </row>
    <row r="99" spans="1:3" ht="15">
      <c r="A99" s="207" t="s">
        <v>346</v>
      </c>
      <c r="B99" s="187" t="s">
        <v>347</v>
      </c>
      <c r="C99" s="190">
        <f>3459.16+2</f>
        <v>3461.16</v>
      </c>
    </row>
    <row r="100" spans="1:3" ht="15">
      <c r="A100" s="207" t="s">
        <v>348</v>
      </c>
      <c r="B100" s="187" t="s">
        <v>349</v>
      </c>
      <c r="C100" s="190">
        <v>157600</v>
      </c>
    </row>
    <row r="101" spans="1:4" ht="15">
      <c r="A101" s="195"/>
      <c r="B101" s="195" t="s">
        <v>631</v>
      </c>
      <c r="C101" s="226">
        <f>SUM(C69:C100)</f>
        <v>58018433.32485777</v>
      </c>
      <c r="D101" s="200">
        <f>+C101-Bilanci!E68</f>
        <v>0.32485777139663696</v>
      </c>
    </row>
    <row r="102" spans="1:4" ht="15">
      <c r="A102" s="207" t="s">
        <v>3791</v>
      </c>
      <c r="B102" s="187" t="s">
        <v>3792</v>
      </c>
      <c r="C102" s="190">
        <v>9649.002899894715</v>
      </c>
      <c r="D102" s="194"/>
    </row>
    <row r="103" spans="1:4" ht="15">
      <c r="A103" s="207" t="s">
        <v>3793</v>
      </c>
      <c r="B103" s="187" t="s">
        <v>3794</v>
      </c>
      <c r="C103" s="190">
        <v>104404.88</v>
      </c>
      <c r="D103" s="194"/>
    </row>
    <row r="104" spans="1:4" ht="15">
      <c r="A104" s="195"/>
      <c r="B104" s="195" t="s">
        <v>3795</v>
      </c>
      <c r="C104" s="226">
        <f>SUM(C102:C103)</f>
        <v>114053.88289989471</v>
      </c>
      <c r="D104" s="200">
        <f>+C104-Bilanci!E69</f>
        <v>-0.11710010528622661</v>
      </c>
    </row>
    <row r="105" spans="1:4" ht="15">
      <c r="A105" s="207" t="s">
        <v>375</v>
      </c>
      <c r="B105" s="187" t="s">
        <v>376</v>
      </c>
      <c r="C105" s="190">
        <v>1968751</v>
      </c>
      <c r="D105" s="194"/>
    </row>
    <row r="106" spans="1:4" ht="15">
      <c r="A106" s="207" t="s">
        <v>377</v>
      </c>
      <c r="B106" s="187" t="s">
        <v>378</v>
      </c>
      <c r="C106" s="190">
        <v>2797795</v>
      </c>
      <c r="D106" s="194"/>
    </row>
    <row r="107" spans="1:4" ht="15">
      <c r="A107" s="207" t="s">
        <v>379</v>
      </c>
      <c r="B107" s="187" t="s">
        <v>380</v>
      </c>
      <c r="C107" s="190">
        <v>3151772</v>
      </c>
      <c r="D107" s="194"/>
    </row>
    <row r="108" spans="1:4" ht="15">
      <c r="A108" s="207" t="s">
        <v>381</v>
      </c>
      <c r="B108" s="187" t="s">
        <v>382</v>
      </c>
      <c r="C108" s="228">
        <v>6273742</v>
      </c>
      <c r="D108" s="194"/>
    </row>
    <row r="109" spans="1:4" ht="15">
      <c r="A109" s="195"/>
      <c r="B109" s="195" t="s">
        <v>109</v>
      </c>
      <c r="C109" s="226">
        <f>SUM(C105:C108)</f>
        <v>14192060</v>
      </c>
      <c r="D109" s="200">
        <f>+C109-Bilanci!E70</f>
        <v>0</v>
      </c>
    </row>
    <row r="110" spans="1:4" ht="15">
      <c r="A110" s="197"/>
      <c r="B110" s="197"/>
      <c r="C110" s="233"/>
      <c r="D110" s="194"/>
    </row>
    <row r="111" spans="1:4" ht="15">
      <c r="A111" s="186" t="s">
        <v>383</v>
      </c>
      <c r="B111" s="224" t="s">
        <v>384</v>
      </c>
      <c r="C111" s="225">
        <v>4324938</v>
      </c>
      <c r="D111" s="194"/>
    </row>
    <row r="112" spans="1:4" ht="15">
      <c r="A112" s="186" t="s">
        <v>393</v>
      </c>
      <c r="B112" s="224" t="s">
        <v>394</v>
      </c>
      <c r="C112" s="225">
        <v>331862.06</v>
      </c>
      <c r="D112" s="194"/>
    </row>
    <row r="113" spans="1:4" ht="15">
      <c r="A113" s="207"/>
      <c r="B113" s="187"/>
      <c r="C113" s="190"/>
      <c r="D113" s="194"/>
    </row>
    <row r="114" spans="1:4" ht="15">
      <c r="A114" s="207" t="s">
        <v>324</v>
      </c>
      <c r="B114" s="187" t="s">
        <v>325</v>
      </c>
      <c r="C114" s="190">
        <v>208519.98773810006</v>
      </c>
      <c r="D114" s="194"/>
    </row>
    <row r="115" spans="1:4" ht="15">
      <c r="A115" s="207" t="s">
        <v>304</v>
      </c>
      <c r="B115" s="187" t="s">
        <v>305</v>
      </c>
      <c r="C115" s="190">
        <v>905901.3963999999</v>
      </c>
      <c r="D115" s="194"/>
    </row>
    <row r="116" spans="1:4" ht="15">
      <c r="A116" s="216"/>
      <c r="B116" s="216" t="s">
        <v>632</v>
      </c>
      <c r="C116" s="227">
        <f>SUM(C114:C115)</f>
        <v>1114421.3841380998</v>
      </c>
      <c r="D116" s="200">
        <f>+C116-Bilanci!E80</f>
        <v>0.3841380998492241</v>
      </c>
    </row>
    <row r="117" spans="1:4" ht="15">
      <c r="A117" s="234"/>
      <c r="B117" s="234"/>
      <c r="C117" s="235"/>
      <c r="D117" s="200"/>
    </row>
    <row r="118" spans="1:4" ht="15">
      <c r="A118" s="210" t="s">
        <v>259</v>
      </c>
      <c r="B118" s="193" t="s">
        <v>260</v>
      </c>
      <c r="C118" s="230">
        <v>100000</v>
      </c>
      <c r="D118" s="194"/>
    </row>
    <row r="119" spans="1:4" ht="15">
      <c r="A119" s="207">
        <v>108</v>
      </c>
      <c r="B119" s="187" t="s">
        <v>657</v>
      </c>
      <c r="C119" s="189">
        <f>+Bilanci!E102</f>
        <v>69710790.09701197</v>
      </c>
      <c r="D119" s="194"/>
    </row>
    <row r="120" spans="1:4" ht="15">
      <c r="A120" s="195"/>
      <c r="B120" s="195" t="s">
        <v>633</v>
      </c>
      <c r="C120" s="196">
        <f>SUM(C118:C119)</f>
        <v>69810790.09701197</v>
      </c>
      <c r="D120" s="200">
        <f>+C120-Bilanci!E103</f>
        <v>0</v>
      </c>
    </row>
    <row r="121" spans="1:3" ht="15">
      <c r="A121" s="207"/>
      <c r="B121" s="187"/>
      <c r="C121" s="190"/>
    </row>
    <row r="122" spans="1:3" ht="15.75" thickBot="1">
      <c r="A122" s="208"/>
      <c r="B122" s="202"/>
      <c r="C122" s="203"/>
    </row>
    <row r="123" spans="1:3" ht="15" thickBot="1">
      <c r="A123" s="209"/>
      <c r="B123" s="205" t="s">
        <v>624</v>
      </c>
      <c r="C123" s="206"/>
    </row>
    <row r="124" spans="1:6" ht="15">
      <c r="A124" s="210"/>
      <c r="B124" s="236" t="s">
        <v>634</v>
      </c>
      <c r="C124" s="204"/>
      <c r="F124" s="286"/>
    </row>
    <row r="125" spans="1:6" ht="15">
      <c r="A125" s="207" t="s">
        <v>601</v>
      </c>
      <c r="B125" s="187" t="s">
        <v>602</v>
      </c>
      <c r="C125" s="189">
        <v>275848.71</v>
      </c>
      <c r="F125" s="286"/>
    </row>
    <row r="126" spans="1:6" ht="15">
      <c r="A126" s="207" t="s">
        <v>603</v>
      </c>
      <c r="B126" s="187" t="s">
        <v>604</v>
      </c>
      <c r="C126" s="189">
        <v>676822257.63</v>
      </c>
      <c r="F126" s="286"/>
    </row>
    <row r="127" spans="1:6" ht="15">
      <c r="A127" s="207" t="s">
        <v>605</v>
      </c>
      <c r="B127" s="187" t="s">
        <v>606</v>
      </c>
      <c r="C127" s="189">
        <v>2475</v>
      </c>
      <c r="F127" s="286"/>
    </row>
    <row r="128" spans="1:6" ht="15">
      <c r="A128" s="207" t="s">
        <v>607</v>
      </c>
      <c r="B128" s="187" t="s">
        <v>608</v>
      </c>
      <c r="C128" s="189">
        <v>12815014</v>
      </c>
      <c r="F128" s="286"/>
    </row>
    <row r="129" spans="1:3" ht="15">
      <c r="A129" s="207" t="s">
        <v>609</v>
      </c>
      <c r="B129" s="187" t="s">
        <v>610</v>
      </c>
      <c r="C129" s="189">
        <v>14251787.3</v>
      </c>
    </row>
    <row r="130" spans="1:4" ht="14.25">
      <c r="A130" s="195"/>
      <c r="B130" s="195" t="s">
        <v>635</v>
      </c>
      <c r="C130" s="196">
        <f>SUM(C125:C129)</f>
        <v>704167382.64</v>
      </c>
      <c r="D130" s="147">
        <f>+C130-'PASH 1'!D14-'PASH 1'!D15</f>
        <v>-0.36000001430511475</v>
      </c>
    </row>
    <row r="131" spans="1:4" ht="14.25">
      <c r="A131" s="197"/>
      <c r="B131" s="212" t="s">
        <v>636</v>
      </c>
      <c r="C131" s="198"/>
      <c r="D131" s="147"/>
    </row>
    <row r="132" spans="1:6" ht="15">
      <c r="A132" s="207" t="s">
        <v>441</v>
      </c>
      <c r="B132" s="187" t="s">
        <v>442</v>
      </c>
      <c r="C132" s="189">
        <v>359722289.38746834</v>
      </c>
      <c r="E132" s="286"/>
      <c r="F132" s="286"/>
    </row>
    <row r="133" spans="1:6" ht="15">
      <c r="A133" s="207" t="s">
        <v>443</v>
      </c>
      <c r="B133" s="187" t="s">
        <v>444</v>
      </c>
      <c r="C133" s="189">
        <v>1700.85</v>
      </c>
      <c r="E133" s="286"/>
      <c r="F133" s="286"/>
    </row>
    <row r="134" spans="1:6" ht="15">
      <c r="A134" s="207" t="s">
        <v>453</v>
      </c>
      <c r="B134" s="187" t="s">
        <v>454</v>
      </c>
      <c r="C134" s="189">
        <v>1136792.3885499982</v>
      </c>
      <c r="E134" s="286"/>
      <c r="F134" s="286"/>
    </row>
    <row r="135" spans="1:3" ht="15">
      <c r="A135" s="207" t="s">
        <v>457</v>
      </c>
      <c r="B135" s="187" t="s">
        <v>458</v>
      </c>
      <c r="C135" s="189">
        <v>312777.28992019984</v>
      </c>
    </row>
    <row r="136" spans="1:6" ht="15">
      <c r="A136" s="207" t="s">
        <v>459</v>
      </c>
      <c r="B136" s="187" t="s">
        <v>460</v>
      </c>
      <c r="C136" s="189">
        <v>5594431.769666502</v>
      </c>
      <c r="E136" s="286"/>
      <c r="F136" s="286"/>
    </row>
    <row r="137" spans="1:6" ht="15">
      <c r="A137" s="207" t="s">
        <v>449</v>
      </c>
      <c r="B137" s="187" t="s">
        <v>450</v>
      </c>
      <c r="C137" s="189">
        <v>6127356.7276436</v>
      </c>
      <c r="E137" s="286"/>
      <c r="F137" s="286"/>
    </row>
    <row r="138" spans="1:6" ht="15">
      <c r="A138" s="207" t="s">
        <v>611</v>
      </c>
      <c r="B138" s="187" t="s">
        <v>612</v>
      </c>
      <c r="C138" s="189">
        <v>-172144</v>
      </c>
      <c r="E138" s="286"/>
      <c r="F138" s="286"/>
    </row>
    <row r="139" spans="1:4" ht="14.25">
      <c r="A139" s="211"/>
      <c r="B139" s="195" t="s">
        <v>620</v>
      </c>
      <c r="C139" s="201">
        <f>SUM(C132:C138)</f>
        <v>372723204.41324866</v>
      </c>
      <c r="D139" s="147">
        <f>+C139-'PASH 1'!D17</f>
        <v>0.4132486581802368</v>
      </c>
    </row>
    <row r="140" spans="1:2" ht="15">
      <c r="A140" s="210"/>
      <c r="B140" s="193"/>
    </row>
    <row r="141" spans="1:3" ht="15">
      <c r="A141" s="207" t="s">
        <v>567</v>
      </c>
      <c r="B141" s="187" t="s">
        <v>568</v>
      </c>
      <c r="C141" s="189">
        <v>7410009</v>
      </c>
    </row>
    <row r="142" spans="1:3" ht="15">
      <c r="A142" s="207" t="s">
        <v>573</v>
      </c>
      <c r="B142" s="187" t="s">
        <v>574</v>
      </c>
      <c r="C142" s="189">
        <v>66169796</v>
      </c>
    </row>
    <row r="143" spans="1:3" ht="15">
      <c r="A143" s="207" t="s">
        <v>575</v>
      </c>
      <c r="B143" s="187" t="s">
        <v>576</v>
      </c>
      <c r="C143" s="189">
        <v>17497499</v>
      </c>
    </row>
    <row r="144" spans="1:4" ht="14.25">
      <c r="A144" s="211"/>
      <c r="B144" s="195" t="s">
        <v>621</v>
      </c>
      <c r="C144" s="196">
        <f>SUM(C141:C143)</f>
        <v>91077304</v>
      </c>
      <c r="D144" s="147">
        <f>+C144-'PASH 1'!D21</f>
        <v>0</v>
      </c>
    </row>
    <row r="145" spans="1:3" ht="14.25">
      <c r="A145" s="212"/>
      <c r="B145" s="197"/>
      <c r="C145" s="198"/>
    </row>
    <row r="146" spans="1:3" ht="15">
      <c r="A146" s="207" t="s">
        <v>425</v>
      </c>
      <c r="B146" s="187" t="s">
        <v>426</v>
      </c>
      <c r="C146" s="189">
        <v>890386.6</v>
      </c>
    </row>
    <row r="147" spans="1:3" ht="15">
      <c r="A147" s="207" t="s">
        <v>427</v>
      </c>
      <c r="B147" s="187" t="s">
        <v>428</v>
      </c>
      <c r="C147" s="189">
        <v>530209.6</v>
      </c>
    </row>
    <row r="148" spans="1:3" ht="15">
      <c r="A148" s="207" t="s">
        <v>429</v>
      </c>
      <c r="B148" s="187" t="s">
        <v>430</v>
      </c>
      <c r="C148" s="189">
        <v>1410859.64</v>
      </c>
    </row>
    <row r="149" spans="1:3" ht="15">
      <c r="A149" s="207" t="s">
        <v>431</v>
      </c>
      <c r="B149" s="187" t="s">
        <v>432</v>
      </c>
      <c r="C149" s="189">
        <v>168280</v>
      </c>
    </row>
    <row r="150" spans="1:3" ht="15">
      <c r="A150" s="207" t="s">
        <v>433</v>
      </c>
      <c r="B150" s="187" t="s">
        <v>434</v>
      </c>
      <c r="C150" s="189">
        <v>53763</v>
      </c>
    </row>
    <row r="151" spans="1:3" ht="15">
      <c r="A151" s="207" t="s">
        <v>435</v>
      </c>
      <c r="B151" s="187" t="s">
        <v>436</v>
      </c>
      <c r="C151" s="189">
        <v>25473.34</v>
      </c>
    </row>
    <row r="152" spans="1:3" ht="15">
      <c r="A152" s="207" t="s">
        <v>437</v>
      </c>
      <c r="B152" s="187" t="s">
        <v>438</v>
      </c>
      <c r="C152" s="189">
        <v>80882.36</v>
      </c>
    </row>
    <row r="153" spans="1:3" ht="15">
      <c r="A153" s="207" t="s">
        <v>439</v>
      </c>
      <c r="B153" s="187" t="s">
        <v>440</v>
      </c>
      <c r="C153" s="189">
        <v>36000</v>
      </c>
    </row>
    <row r="154" spans="1:3" ht="15">
      <c r="A154" s="207" t="s">
        <v>445</v>
      </c>
      <c r="B154" s="187" t="s">
        <v>446</v>
      </c>
      <c r="C154" s="189">
        <v>936600</v>
      </c>
    </row>
    <row r="155" spans="1:3" ht="15">
      <c r="A155" s="207" t="s">
        <v>447</v>
      </c>
      <c r="B155" s="187" t="s">
        <v>448</v>
      </c>
      <c r="C155" s="189">
        <v>398600</v>
      </c>
    </row>
    <row r="156" spans="1:3" ht="15">
      <c r="A156" s="207" t="s">
        <v>451</v>
      </c>
      <c r="B156" s="187" t="s">
        <v>452</v>
      </c>
      <c r="C156" s="189">
        <v>355162.93</v>
      </c>
    </row>
    <row r="157" spans="1:3" ht="15">
      <c r="A157" s="207" t="s">
        <v>455</v>
      </c>
      <c r="B157" s="187" t="s">
        <v>456</v>
      </c>
      <c r="C157" s="189">
        <v>2521878.85</v>
      </c>
    </row>
    <row r="158" spans="1:3" ht="15">
      <c r="A158" s="207" t="s">
        <v>3799</v>
      </c>
      <c r="B158" s="187" t="s">
        <v>3800</v>
      </c>
      <c r="C158" s="189">
        <v>103804.5</v>
      </c>
    </row>
    <row r="159" spans="1:3" ht="15">
      <c r="A159" s="207" t="s">
        <v>461</v>
      </c>
      <c r="B159" s="187" t="s">
        <v>462</v>
      </c>
      <c r="C159" s="189">
        <v>632231.66</v>
      </c>
    </row>
    <row r="160" spans="1:3" ht="15">
      <c r="A160" s="207" t="s">
        <v>3801</v>
      </c>
      <c r="B160" s="187" t="s">
        <v>3802</v>
      </c>
      <c r="C160" s="189">
        <v>129200</v>
      </c>
    </row>
    <row r="161" spans="1:3" ht="15">
      <c r="A161" s="207" t="s">
        <v>3803</v>
      </c>
      <c r="B161" s="187" t="s">
        <v>3804</v>
      </c>
      <c r="C161" s="189">
        <v>7916.67</v>
      </c>
    </row>
    <row r="162" spans="1:3" ht="15">
      <c r="A162" s="207" t="s">
        <v>463</v>
      </c>
      <c r="B162" s="187" t="s">
        <v>464</v>
      </c>
      <c r="C162" s="189">
        <v>490000</v>
      </c>
    </row>
    <row r="163" spans="1:3" ht="15">
      <c r="A163" s="207" t="s">
        <v>465</v>
      </c>
      <c r="B163" s="187" t="s">
        <v>466</v>
      </c>
      <c r="C163" s="189">
        <v>503148</v>
      </c>
    </row>
    <row r="164" spans="1:3" ht="15">
      <c r="A164" s="207" t="s">
        <v>467</v>
      </c>
      <c r="B164" s="187" t="s">
        <v>468</v>
      </c>
      <c r="C164" s="189">
        <v>40966.67</v>
      </c>
    </row>
    <row r="165" spans="1:3" ht="15">
      <c r="A165" s="207" t="s">
        <v>469</v>
      </c>
      <c r="B165" s="187" t="s">
        <v>470</v>
      </c>
      <c r="C165" s="189">
        <v>1264871.31</v>
      </c>
    </row>
    <row r="166" spans="1:3" ht="15">
      <c r="A166" s="207" t="s">
        <v>471</v>
      </c>
      <c r="B166" s="187" t="s">
        <v>472</v>
      </c>
      <c r="C166" s="189">
        <v>2885397</v>
      </c>
    </row>
    <row r="167" spans="1:3" ht="15">
      <c r="A167" s="207" t="s">
        <v>473</v>
      </c>
      <c r="B167" s="187" t="s">
        <v>474</v>
      </c>
      <c r="C167" s="189">
        <v>28883</v>
      </c>
    </row>
    <row r="168" spans="1:3" ht="15">
      <c r="A168" s="207" t="s">
        <v>475</v>
      </c>
      <c r="B168" s="187" t="s">
        <v>476</v>
      </c>
      <c r="C168" s="189">
        <v>1176000</v>
      </c>
    </row>
    <row r="169" spans="1:3" ht="15">
      <c r="A169" s="207" t="s">
        <v>477</v>
      </c>
      <c r="B169" s="187" t="s">
        <v>478</v>
      </c>
      <c r="C169" s="189">
        <v>5059182.3</v>
      </c>
    </row>
    <row r="170" spans="1:3" ht="15">
      <c r="A170" s="207" t="s">
        <v>479</v>
      </c>
      <c r="B170" s="187" t="s">
        <v>480</v>
      </c>
      <c r="C170" s="189">
        <v>4835952</v>
      </c>
    </row>
    <row r="171" spans="1:3" ht="15">
      <c r="A171" s="207" t="s">
        <v>481</v>
      </c>
      <c r="B171" s="187" t="s">
        <v>482</v>
      </c>
      <c r="C171" s="189">
        <v>2710502</v>
      </c>
    </row>
    <row r="172" spans="1:3" ht="15">
      <c r="A172" s="207" t="s">
        <v>483</v>
      </c>
      <c r="B172" s="187" t="s">
        <v>484</v>
      </c>
      <c r="C172" s="189">
        <v>19576368.883600004</v>
      </c>
    </row>
    <row r="173" spans="1:3" ht="15">
      <c r="A173" s="207" t="s">
        <v>485</v>
      </c>
      <c r="B173" s="187" t="s">
        <v>486</v>
      </c>
      <c r="C173" s="189">
        <v>3660547</v>
      </c>
    </row>
    <row r="174" spans="1:3" ht="15">
      <c r="A174" s="207" t="s">
        <v>487</v>
      </c>
      <c r="B174" s="187" t="s">
        <v>488</v>
      </c>
      <c r="C174" s="189">
        <v>401127.51</v>
      </c>
    </row>
    <row r="175" spans="1:3" ht="15">
      <c r="A175" s="207" t="s">
        <v>489</v>
      </c>
      <c r="B175" s="187" t="s">
        <v>490</v>
      </c>
      <c r="C175" s="189">
        <v>2047221.2</v>
      </c>
    </row>
    <row r="176" spans="1:3" ht="15">
      <c r="A176" s="207" t="s">
        <v>491</v>
      </c>
      <c r="B176" s="187" t="s">
        <v>492</v>
      </c>
      <c r="C176" s="189">
        <v>9313634.1439</v>
      </c>
    </row>
    <row r="177" spans="1:3" ht="15">
      <c r="A177" s="207" t="s">
        <v>493</v>
      </c>
      <c r="B177" s="187" t="s">
        <v>494</v>
      </c>
      <c r="C177" s="189">
        <v>549021.73</v>
      </c>
    </row>
    <row r="178" spans="1:3" ht="15">
      <c r="A178" s="207" t="s">
        <v>495</v>
      </c>
      <c r="B178" s="187" t="s">
        <v>496</v>
      </c>
      <c r="C178" s="189">
        <v>648860.86</v>
      </c>
    </row>
    <row r="179" spans="1:3" ht="15">
      <c r="A179" s="207" t="s">
        <v>497</v>
      </c>
      <c r="B179" s="187" t="s">
        <v>498</v>
      </c>
      <c r="C179" s="189">
        <v>84081.67</v>
      </c>
    </row>
    <row r="180" spans="1:3" ht="15">
      <c r="A180" s="207" t="s">
        <v>499</v>
      </c>
      <c r="B180" s="187" t="s">
        <v>500</v>
      </c>
      <c r="C180" s="189">
        <v>210739.5</v>
      </c>
    </row>
    <row r="181" spans="1:3" ht="15">
      <c r="A181" s="207" t="s">
        <v>501</v>
      </c>
      <c r="B181" s="187" t="s">
        <v>502</v>
      </c>
      <c r="C181" s="189">
        <v>161603.58310000002</v>
      </c>
    </row>
    <row r="182" spans="1:3" ht="15">
      <c r="A182" s="207" t="s">
        <v>3805</v>
      </c>
      <c r="B182" s="187" t="s">
        <v>3806</v>
      </c>
      <c r="C182" s="189">
        <v>3245704</v>
      </c>
    </row>
    <row r="183" spans="1:3" ht="15">
      <c r="A183" s="207" t="s">
        <v>503</v>
      </c>
      <c r="B183" s="187" t="s">
        <v>504</v>
      </c>
      <c r="C183" s="189">
        <v>205367.9</v>
      </c>
    </row>
    <row r="184" spans="1:3" ht="15">
      <c r="A184" s="207" t="s">
        <v>505</v>
      </c>
      <c r="B184" s="187" t="s">
        <v>506</v>
      </c>
      <c r="C184" s="189">
        <v>1681191.41</v>
      </c>
    </row>
    <row r="185" spans="1:3" ht="15">
      <c r="A185" s="207" t="s">
        <v>3807</v>
      </c>
      <c r="B185" s="187" t="s">
        <v>3808</v>
      </c>
      <c r="C185" s="189">
        <v>740340.41</v>
      </c>
    </row>
    <row r="186" spans="1:3" ht="15">
      <c r="A186" s="207" t="s">
        <v>3809</v>
      </c>
      <c r="B186" s="187" t="s">
        <v>3810</v>
      </c>
      <c r="C186" s="189">
        <v>100228.73</v>
      </c>
    </row>
    <row r="187" spans="1:3" ht="15">
      <c r="A187" s="207" t="s">
        <v>507</v>
      </c>
      <c r="B187" s="187" t="s">
        <v>508</v>
      </c>
      <c r="C187" s="189">
        <v>1433761.54</v>
      </c>
    </row>
    <row r="188" spans="1:3" ht="15">
      <c r="A188" s="207" t="s">
        <v>509</v>
      </c>
      <c r="B188" s="187" t="s">
        <v>510</v>
      </c>
      <c r="C188" s="189">
        <v>2305900.89</v>
      </c>
    </row>
    <row r="189" spans="1:3" ht="15">
      <c r="A189" s="207" t="s">
        <v>511</v>
      </c>
      <c r="B189" s="187" t="s">
        <v>512</v>
      </c>
      <c r="C189" s="189">
        <v>16732348</v>
      </c>
    </row>
    <row r="190" spans="1:3" ht="15">
      <c r="A190" s="207" t="s">
        <v>513</v>
      </c>
      <c r="B190" s="187" t="s">
        <v>514</v>
      </c>
      <c r="C190" s="189">
        <v>1208709</v>
      </c>
    </row>
    <row r="191" spans="1:3" ht="15">
      <c r="A191" s="207" t="s">
        <v>515</v>
      </c>
      <c r="B191" s="187" t="s">
        <v>516</v>
      </c>
      <c r="C191" s="189">
        <v>847753.01</v>
      </c>
    </row>
    <row r="192" spans="1:3" ht="15">
      <c r="A192" s="207" t="s">
        <v>3811</v>
      </c>
      <c r="B192" s="187" t="s">
        <v>3812</v>
      </c>
      <c r="C192" s="189">
        <v>55735</v>
      </c>
    </row>
    <row r="193" spans="1:3" ht="15">
      <c r="A193" s="207" t="s">
        <v>517</v>
      </c>
      <c r="B193" s="187" t="s">
        <v>518</v>
      </c>
      <c r="C193" s="189">
        <v>54327.5</v>
      </c>
    </row>
    <row r="194" spans="1:3" ht="15">
      <c r="A194" s="207" t="s">
        <v>519</v>
      </c>
      <c r="B194" s="187" t="s">
        <v>520</v>
      </c>
      <c r="C194" s="189">
        <v>378017</v>
      </c>
    </row>
    <row r="195" spans="1:3" ht="15">
      <c r="A195" s="207" t="s">
        <v>521</v>
      </c>
      <c r="B195" s="187" t="s">
        <v>522</v>
      </c>
      <c r="C195" s="189">
        <v>7536561</v>
      </c>
    </row>
    <row r="196" spans="1:3" ht="15">
      <c r="A196" s="207" t="s">
        <v>523</v>
      </c>
      <c r="B196" s="187" t="s">
        <v>524</v>
      </c>
      <c r="C196" s="189">
        <v>17197332.24</v>
      </c>
    </row>
    <row r="197" spans="1:3" ht="15">
      <c r="A197" s="207" t="s">
        <v>525</v>
      </c>
      <c r="B197" s="187" t="s">
        <v>526</v>
      </c>
      <c r="C197" s="189">
        <v>247800</v>
      </c>
    </row>
    <row r="198" spans="1:3" ht="15">
      <c r="A198" s="207" t="s">
        <v>527</v>
      </c>
      <c r="B198" s="187" t="s">
        <v>528</v>
      </c>
      <c r="C198" s="189">
        <v>343721.63</v>
      </c>
    </row>
    <row r="199" spans="1:3" ht="15">
      <c r="A199" s="207" t="s">
        <v>529</v>
      </c>
      <c r="B199" s="187" t="s">
        <v>530</v>
      </c>
      <c r="C199" s="189">
        <v>259239</v>
      </c>
    </row>
    <row r="200" spans="1:3" ht="15">
      <c r="A200" s="207" t="s">
        <v>3813</v>
      </c>
      <c r="B200" s="187" t="s">
        <v>3814</v>
      </c>
      <c r="C200" s="189">
        <v>649742.6</v>
      </c>
    </row>
    <row r="201" spans="1:3" ht="15">
      <c r="A201" s="207" t="s">
        <v>531</v>
      </c>
      <c r="B201" s="187" t="s">
        <v>532</v>
      </c>
      <c r="C201" s="189">
        <v>121395</v>
      </c>
    </row>
    <row r="202" spans="1:3" ht="15">
      <c r="A202" s="207" t="s">
        <v>3815</v>
      </c>
      <c r="B202" s="187" t="s">
        <v>3816</v>
      </c>
      <c r="C202" s="189">
        <v>287480</v>
      </c>
    </row>
    <row r="203" spans="1:3" ht="15">
      <c r="A203" s="207" t="s">
        <v>533</v>
      </c>
      <c r="B203" s="187" t="s">
        <v>534</v>
      </c>
      <c r="C203" s="189">
        <v>154830</v>
      </c>
    </row>
    <row r="204" spans="1:3" ht="15">
      <c r="A204" s="207" t="s">
        <v>535</v>
      </c>
      <c r="B204" s="187" t="s">
        <v>536</v>
      </c>
      <c r="C204" s="189">
        <v>687419</v>
      </c>
    </row>
    <row r="205" spans="1:3" ht="15">
      <c r="A205" s="207" t="s">
        <v>537</v>
      </c>
      <c r="B205" s="187" t="s">
        <v>538</v>
      </c>
      <c r="C205" s="189">
        <v>431085.46</v>
      </c>
    </row>
    <row r="206" spans="1:3" ht="15">
      <c r="A206" s="207" t="s">
        <v>539</v>
      </c>
      <c r="B206" s="187" t="s">
        <v>540</v>
      </c>
      <c r="C206" s="189">
        <v>514109.2216999999</v>
      </c>
    </row>
    <row r="207" spans="1:3" ht="15">
      <c r="A207" s="207" t="s">
        <v>541</v>
      </c>
      <c r="B207" s="187" t="s">
        <v>542</v>
      </c>
      <c r="C207" s="189">
        <v>1376841.2147</v>
      </c>
    </row>
    <row r="208" spans="1:3" ht="15">
      <c r="A208" s="207" t="s">
        <v>543</v>
      </c>
      <c r="B208" s="187" t="s">
        <v>544</v>
      </c>
      <c r="C208" s="189">
        <v>33421.35</v>
      </c>
    </row>
    <row r="209" spans="1:3" ht="15">
      <c r="A209" s="207" t="s">
        <v>545</v>
      </c>
      <c r="B209" s="187" t="s">
        <v>546</v>
      </c>
      <c r="C209" s="189">
        <v>717890.97</v>
      </c>
    </row>
    <row r="210" spans="1:3" ht="15">
      <c r="A210" s="207" t="s">
        <v>547</v>
      </c>
      <c r="B210" s="187" t="s">
        <v>548</v>
      </c>
      <c r="C210" s="189">
        <v>5516328.4</v>
      </c>
    </row>
    <row r="211" spans="1:3" ht="15">
      <c r="A211" s="207" t="s">
        <v>549</v>
      </c>
      <c r="B211" s="187" t="s">
        <v>550</v>
      </c>
      <c r="C211" s="189">
        <v>481516.45</v>
      </c>
    </row>
    <row r="212" spans="1:3" ht="15">
      <c r="A212" s="207" t="s">
        <v>551</v>
      </c>
      <c r="B212" s="187" t="s">
        <v>552</v>
      </c>
      <c r="C212" s="189">
        <v>10737</v>
      </c>
    </row>
    <row r="213" spans="1:3" ht="15">
      <c r="A213" s="207" t="s">
        <v>553</v>
      </c>
      <c r="B213" s="187" t="s">
        <v>554</v>
      </c>
      <c r="C213" s="189">
        <v>8816751.74</v>
      </c>
    </row>
    <row r="214" spans="1:3" ht="15">
      <c r="A214" s="207" t="s">
        <v>555</v>
      </c>
      <c r="B214" s="187" t="s">
        <v>556</v>
      </c>
      <c r="C214" s="189">
        <v>169648.49049899995</v>
      </c>
    </row>
    <row r="215" spans="1:3" ht="15">
      <c r="A215" s="207" t="s">
        <v>557</v>
      </c>
      <c r="B215" s="187" t="s">
        <v>558</v>
      </c>
      <c r="C215" s="189">
        <v>711170</v>
      </c>
    </row>
    <row r="216" spans="1:3" ht="15">
      <c r="A216" s="207" t="s">
        <v>559</v>
      </c>
      <c r="B216" s="187" t="s">
        <v>3819</v>
      </c>
      <c r="C216" s="189">
        <v>743105.2</v>
      </c>
    </row>
    <row r="217" spans="1:3" ht="15">
      <c r="A217" s="207" t="s">
        <v>560</v>
      </c>
      <c r="B217" s="187" t="s">
        <v>3820</v>
      </c>
      <c r="C217" s="189">
        <v>384666</v>
      </c>
    </row>
    <row r="218" spans="1:3" ht="15">
      <c r="A218" s="207" t="s">
        <v>563</v>
      </c>
      <c r="B218" s="187" t="s">
        <v>564</v>
      </c>
      <c r="C218" s="189">
        <v>120</v>
      </c>
    </row>
    <row r="219" spans="1:3" ht="15">
      <c r="A219" s="207" t="s">
        <v>565</v>
      </c>
      <c r="B219" s="187" t="s">
        <v>566</v>
      </c>
      <c r="C219" s="189">
        <v>1100563</v>
      </c>
    </row>
    <row r="220" spans="1:3" ht="15">
      <c r="A220" s="207" t="s">
        <v>569</v>
      </c>
      <c r="B220" s="187" t="s">
        <v>570</v>
      </c>
      <c r="C220" s="189">
        <v>1083134</v>
      </c>
    </row>
    <row r="221" spans="1:3" ht="15">
      <c r="A221" s="207" t="s">
        <v>571</v>
      </c>
      <c r="B221" s="187" t="s">
        <v>572</v>
      </c>
      <c r="C221" s="189">
        <v>1500</v>
      </c>
    </row>
    <row r="222" spans="1:3" ht="15">
      <c r="A222" s="207" t="s">
        <v>577</v>
      </c>
      <c r="B222" s="187" t="s">
        <v>578</v>
      </c>
      <c r="C222" s="189">
        <v>284328</v>
      </c>
    </row>
    <row r="223" spans="1:3" ht="15">
      <c r="A223" s="207" t="s">
        <v>579</v>
      </c>
      <c r="B223" s="187" t="s">
        <v>580</v>
      </c>
      <c r="C223" s="189">
        <v>574851.8</v>
      </c>
    </row>
    <row r="224" spans="1:3" ht="15">
      <c r="A224" s="207" t="s">
        <v>581</v>
      </c>
      <c r="B224" s="187" t="s">
        <v>582</v>
      </c>
      <c r="C224" s="189">
        <v>1935185</v>
      </c>
    </row>
    <row r="225" spans="1:3" ht="15">
      <c r="A225" s="207" t="s">
        <v>583</v>
      </c>
      <c r="B225" s="187" t="s">
        <v>584</v>
      </c>
      <c r="C225" s="189">
        <v>1359749.16</v>
      </c>
    </row>
    <row r="226" spans="1:3" ht="15">
      <c r="A226" s="207" t="s">
        <v>585</v>
      </c>
      <c r="B226" s="187" t="s">
        <v>586</v>
      </c>
      <c r="C226" s="189">
        <v>2791654.37</v>
      </c>
    </row>
    <row r="227" spans="1:4" ht="14.25">
      <c r="A227" s="211"/>
      <c r="B227" s="195" t="s">
        <v>623</v>
      </c>
      <c r="C227" s="196">
        <f>SUM(C146:C226)</f>
        <v>149442619.19749898</v>
      </c>
      <c r="D227" s="147">
        <f>+C227-'PASH 1'!D23</f>
        <v>-0.8025010228157043</v>
      </c>
    </row>
    <row r="228" spans="1:3" ht="15">
      <c r="A228" s="207"/>
      <c r="B228" s="187"/>
      <c r="C228" s="189"/>
    </row>
    <row r="229" spans="1:3" ht="15">
      <c r="A229" s="207" t="s">
        <v>595</v>
      </c>
      <c r="B229" s="187" t="s">
        <v>596</v>
      </c>
      <c r="C229" s="189">
        <v>5677355</v>
      </c>
    </row>
    <row r="230" spans="1:3" ht="15">
      <c r="A230" s="207" t="s">
        <v>597</v>
      </c>
      <c r="B230" s="187" t="s">
        <v>598</v>
      </c>
      <c r="C230" s="189">
        <v>425029</v>
      </c>
    </row>
    <row r="231" spans="1:4" ht="14.25">
      <c r="A231" s="211"/>
      <c r="B231" s="195" t="s">
        <v>622</v>
      </c>
      <c r="C231" s="199">
        <f>SUM(C229:C230)</f>
        <v>6102384</v>
      </c>
      <c r="D231" s="147">
        <f>+C231-'PASH 1'!D22</f>
        <v>0</v>
      </c>
    </row>
    <row r="232" spans="1:3" ht="15">
      <c r="A232" s="207" t="s">
        <v>587</v>
      </c>
      <c r="B232" s="187" t="s">
        <v>588</v>
      </c>
      <c r="C232" s="189">
        <v>-127495.8397</v>
      </c>
    </row>
    <row r="233" spans="1:6" ht="15">
      <c r="A233" s="207" t="s">
        <v>589</v>
      </c>
      <c r="B233" s="187" t="s">
        <v>590</v>
      </c>
      <c r="C233" s="189">
        <v>-486306.21</v>
      </c>
      <c r="F233" s="286"/>
    </row>
    <row r="234" spans="1:6" ht="15">
      <c r="A234" s="207" t="s">
        <v>3817</v>
      </c>
      <c r="B234" s="187" t="s">
        <v>3818</v>
      </c>
      <c r="C234" s="189">
        <v>-198419</v>
      </c>
      <c r="F234" s="286"/>
    </row>
    <row r="235" spans="1:6" ht="15">
      <c r="A235" s="207" t="s">
        <v>561</v>
      </c>
      <c r="B235" s="187" t="s">
        <v>562</v>
      </c>
      <c r="C235" s="189">
        <v>-871628.7864</v>
      </c>
      <c r="F235" s="286"/>
    </row>
    <row r="236" spans="1:6" ht="15">
      <c r="A236" s="207" t="s">
        <v>613</v>
      </c>
      <c r="B236" s="187" t="s">
        <v>614</v>
      </c>
      <c r="C236" s="189">
        <v>8167.26</v>
      </c>
      <c r="F236" s="286"/>
    </row>
    <row r="237" spans="1:6" ht="15">
      <c r="A237" s="207"/>
      <c r="B237" s="187"/>
      <c r="C237" s="189"/>
      <c r="F237" s="286"/>
    </row>
    <row r="238" spans="1:6" ht="15">
      <c r="A238" s="207" t="s">
        <v>591</v>
      </c>
      <c r="B238" s="187" t="s">
        <v>592</v>
      </c>
      <c r="C238" s="189">
        <v>-776017.656418</v>
      </c>
      <c r="F238" s="286"/>
    </row>
    <row r="239" spans="1:6" ht="15">
      <c r="A239" s="207" t="s">
        <v>593</v>
      </c>
      <c r="B239" s="187" t="s">
        <v>594</v>
      </c>
      <c r="C239" s="189">
        <v>-166158.8965197</v>
      </c>
      <c r="F239" s="286"/>
    </row>
    <row r="240" spans="1:3" ht="15">
      <c r="A240" s="207" t="s">
        <v>3797</v>
      </c>
      <c r="B240" s="187" t="s">
        <v>3798</v>
      </c>
      <c r="C240" s="189">
        <v>1416404</v>
      </c>
    </row>
    <row r="241" spans="1:3" ht="15">
      <c r="A241" s="207" t="s">
        <v>615</v>
      </c>
      <c r="B241" s="187" t="s">
        <v>616</v>
      </c>
      <c r="C241" s="189">
        <v>115360.85627290001</v>
      </c>
    </row>
    <row r="242" spans="1:9" ht="15">
      <c r="A242" s="207" t="s">
        <v>617</v>
      </c>
      <c r="B242" s="187" t="s">
        <v>618</v>
      </c>
      <c r="C242" s="189">
        <v>499603</v>
      </c>
      <c r="G242" s="286"/>
      <c r="H242" s="286"/>
      <c r="I242" s="287"/>
    </row>
    <row r="243" spans="1:3" ht="15">
      <c r="A243" s="207" t="s">
        <v>3796</v>
      </c>
      <c r="B243" s="187" t="s">
        <v>3821</v>
      </c>
      <c r="C243" s="189">
        <v>106304</v>
      </c>
    </row>
    <row r="244" spans="1:4" ht="14.25">
      <c r="A244" s="211"/>
      <c r="B244" s="195" t="s">
        <v>637</v>
      </c>
      <c r="C244" s="196">
        <f>SUM(C232:C243)</f>
        <v>-480187.2727648001</v>
      </c>
      <c r="D244" s="147">
        <f>+C244-'PASH 1'!D37</f>
        <v>0.7272351998835802</v>
      </c>
    </row>
    <row r="245" spans="1:4" ht="15">
      <c r="A245" s="213" t="s">
        <v>599</v>
      </c>
      <c r="B245" s="195" t="s">
        <v>600</v>
      </c>
      <c r="C245" s="196">
        <v>14630893</v>
      </c>
      <c r="D245" s="147">
        <f>+C245-'PASH 1'!D41</f>
        <v>0.09701196849346161</v>
      </c>
    </row>
    <row r="246" spans="1:4" ht="15">
      <c r="A246" s="214"/>
      <c r="B246" s="188" t="s">
        <v>638</v>
      </c>
      <c r="C246" s="192">
        <f>+C130-C139-C144-C227-C231+C244</f>
        <v>84341683.75648755</v>
      </c>
      <c r="D246" s="147">
        <f>+C246-'PASH 1'!D39</f>
        <v>0.7564875483512878</v>
      </c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6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1.421875" style="0" customWidth="1"/>
    <col min="2" max="2" width="64.140625" style="0" customWidth="1"/>
    <col min="3" max="4" width="11.421875" style="0" customWidth="1"/>
    <col min="5" max="5" width="13.140625" style="0" customWidth="1"/>
  </cols>
  <sheetData>
    <row r="1" ht="15.75">
      <c r="A1" s="245" t="s">
        <v>658</v>
      </c>
    </row>
    <row r="3" ht="12.75">
      <c r="A3" s="3" t="s">
        <v>659</v>
      </c>
    </row>
    <row r="6" spans="1:5" ht="12.75">
      <c r="A6" s="246" t="s">
        <v>660</v>
      </c>
      <c r="B6" s="247" t="s">
        <v>661</v>
      </c>
      <c r="C6" s="248" t="s">
        <v>238</v>
      </c>
      <c r="D6" s="248" t="s">
        <v>662</v>
      </c>
      <c r="E6" s="248" t="s">
        <v>663</v>
      </c>
    </row>
    <row r="7" spans="1:5" ht="12.75">
      <c r="A7" s="249" t="s">
        <v>664</v>
      </c>
      <c r="B7" s="249" t="s">
        <v>665</v>
      </c>
      <c r="C7" s="250">
        <v>0</v>
      </c>
      <c r="D7" s="250">
        <v>0</v>
      </c>
      <c r="E7" s="250">
        <v>0</v>
      </c>
    </row>
    <row r="8" spans="1:5" ht="12.75">
      <c r="A8" s="249" t="s">
        <v>666</v>
      </c>
      <c r="B8" s="249" t="s">
        <v>667</v>
      </c>
      <c r="C8" s="250">
        <v>0</v>
      </c>
      <c r="D8" s="250">
        <v>0</v>
      </c>
      <c r="E8" s="250">
        <v>0</v>
      </c>
    </row>
    <row r="9" spans="1:5" ht="12.75">
      <c r="A9" s="249" t="s">
        <v>668</v>
      </c>
      <c r="B9" s="249" t="s">
        <v>669</v>
      </c>
      <c r="C9" s="250">
        <v>1</v>
      </c>
      <c r="D9" s="250">
        <v>219.06</v>
      </c>
      <c r="E9" s="250">
        <v>219.06</v>
      </c>
    </row>
    <row r="10" spans="1:5" ht="12.75">
      <c r="A10" s="249" t="s">
        <v>670</v>
      </c>
      <c r="B10" s="249" t="s">
        <v>671</v>
      </c>
      <c r="C10" s="250">
        <v>9</v>
      </c>
      <c r="D10" s="250">
        <v>320.15</v>
      </c>
      <c r="E10" s="250">
        <v>2881.35</v>
      </c>
    </row>
    <row r="11" spans="1:5" ht="12.75">
      <c r="A11" s="249" t="s">
        <v>672</v>
      </c>
      <c r="B11" s="249" t="s">
        <v>673</v>
      </c>
      <c r="C11" s="250">
        <v>0</v>
      </c>
      <c r="D11" s="250">
        <v>0</v>
      </c>
      <c r="E11" s="250">
        <v>0</v>
      </c>
    </row>
    <row r="12" spans="1:5" ht="12.75">
      <c r="A12" s="249" t="s">
        <v>674</v>
      </c>
      <c r="B12" s="249" t="s">
        <v>675</v>
      </c>
      <c r="C12" s="250">
        <v>6</v>
      </c>
      <c r="D12" s="250">
        <v>272.4</v>
      </c>
      <c r="E12" s="250">
        <v>1634.4</v>
      </c>
    </row>
    <row r="13" spans="1:5" ht="12.75">
      <c r="A13" s="249" t="s">
        <v>676</v>
      </c>
      <c r="B13" s="249" t="s">
        <v>677</v>
      </c>
      <c r="C13" s="250">
        <v>4</v>
      </c>
      <c r="D13" s="250">
        <v>137.035</v>
      </c>
      <c r="E13" s="250">
        <v>548.14</v>
      </c>
    </row>
    <row r="14" spans="1:5" ht="12.75">
      <c r="A14" s="249" t="s">
        <v>678</v>
      </c>
      <c r="B14" s="249" t="s">
        <v>679</v>
      </c>
      <c r="C14" s="250">
        <v>15</v>
      </c>
      <c r="D14" s="250">
        <v>307.93066666666664</v>
      </c>
      <c r="E14" s="250">
        <v>4618.96</v>
      </c>
    </row>
    <row r="15" spans="1:5" ht="12.75">
      <c r="A15" s="249" t="s">
        <v>680</v>
      </c>
      <c r="B15" s="249" t="s">
        <v>681</v>
      </c>
      <c r="C15" s="250">
        <v>0</v>
      </c>
      <c r="D15" s="250">
        <v>0</v>
      </c>
      <c r="E15" s="250">
        <v>0</v>
      </c>
    </row>
    <row r="16" spans="1:5" ht="12.75">
      <c r="A16" s="249" t="s">
        <v>682</v>
      </c>
      <c r="B16" s="249" t="s">
        <v>683</v>
      </c>
      <c r="C16" s="250">
        <v>40</v>
      </c>
      <c r="D16" s="250">
        <v>1981.7932500000002</v>
      </c>
      <c r="E16" s="250">
        <v>79271.73</v>
      </c>
    </row>
    <row r="17" spans="1:5" ht="12.75">
      <c r="A17" s="249" t="s">
        <v>684</v>
      </c>
      <c r="B17" s="249" t="s">
        <v>685</v>
      </c>
      <c r="C17" s="250">
        <v>1</v>
      </c>
      <c r="D17" s="250">
        <v>3902.16</v>
      </c>
      <c r="E17" s="250">
        <v>3902.16</v>
      </c>
    </row>
    <row r="18" spans="1:5" ht="12.75">
      <c r="A18" s="249" t="s">
        <v>686</v>
      </c>
      <c r="B18" s="249" t="s">
        <v>687</v>
      </c>
      <c r="C18" s="250">
        <v>1</v>
      </c>
      <c r="D18" s="250">
        <v>1580.76</v>
      </c>
      <c r="E18" s="250">
        <v>1580.76</v>
      </c>
    </row>
    <row r="19" spans="1:5" ht="12.75">
      <c r="A19" s="249" t="s">
        <v>688</v>
      </c>
      <c r="B19" s="249" t="s">
        <v>689</v>
      </c>
      <c r="C19" s="250">
        <v>5</v>
      </c>
      <c r="D19" s="250">
        <v>4819.352</v>
      </c>
      <c r="E19" s="250">
        <v>24096.76</v>
      </c>
    </row>
    <row r="20" spans="1:5" ht="12.75">
      <c r="A20" s="249" t="s">
        <v>690</v>
      </c>
      <c r="B20" s="249" t="s">
        <v>691</v>
      </c>
      <c r="C20" s="250">
        <v>3</v>
      </c>
      <c r="D20" s="250">
        <v>4902.2266666666665</v>
      </c>
      <c r="E20" s="250">
        <v>14706.68</v>
      </c>
    </row>
    <row r="21" spans="1:5" ht="12.75">
      <c r="A21" s="249" t="s">
        <v>692</v>
      </c>
      <c r="B21" s="249" t="s">
        <v>693</v>
      </c>
      <c r="C21" s="250">
        <v>2</v>
      </c>
      <c r="D21" s="250">
        <v>4875.76</v>
      </c>
      <c r="E21" s="250">
        <v>9751.52</v>
      </c>
    </row>
    <row r="22" spans="1:5" ht="12.75">
      <c r="A22" s="249" t="s">
        <v>694</v>
      </c>
      <c r="B22" s="249" t="s">
        <v>695</v>
      </c>
      <c r="C22" s="250">
        <v>3</v>
      </c>
      <c r="D22" s="250">
        <v>14181.2</v>
      </c>
      <c r="E22" s="250">
        <v>42543.6</v>
      </c>
    </row>
    <row r="23" spans="1:5" ht="12.75">
      <c r="A23" s="249" t="s">
        <v>696</v>
      </c>
      <c r="B23" s="249" t="s">
        <v>697</v>
      </c>
      <c r="C23" s="250">
        <v>3</v>
      </c>
      <c r="D23" s="250">
        <v>13011.313333333332</v>
      </c>
      <c r="E23" s="250">
        <v>39033.94</v>
      </c>
    </row>
    <row r="24" spans="1:5" ht="12.75">
      <c r="A24" s="249" t="s">
        <v>698</v>
      </c>
      <c r="B24" s="249" t="s">
        <v>699</v>
      </c>
      <c r="C24" s="250">
        <v>2</v>
      </c>
      <c r="D24" s="250">
        <v>14307.09</v>
      </c>
      <c r="E24" s="250">
        <v>28614.18</v>
      </c>
    </row>
    <row r="25" spans="1:5" ht="12.75">
      <c r="A25" s="249" t="s">
        <v>700</v>
      </c>
      <c r="B25" s="249" t="s">
        <v>701</v>
      </c>
      <c r="C25" s="250">
        <v>2</v>
      </c>
      <c r="D25" s="250">
        <v>20266.175</v>
      </c>
      <c r="E25" s="250">
        <v>40532.35</v>
      </c>
    </row>
    <row r="26" spans="1:5" ht="12.75">
      <c r="A26" s="249" t="s">
        <v>702</v>
      </c>
      <c r="B26" s="249" t="s">
        <v>703</v>
      </c>
      <c r="C26" s="250">
        <v>1</v>
      </c>
      <c r="D26" s="250">
        <v>19998</v>
      </c>
      <c r="E26" s="250">
        <v>19998</v>
      </c>
    </row>
    <row r="27" spans="1:5" ht="12.75">
      <c r="A27" s="249" t="s">
        <v>704</v>
      </c>
      <c r="B27" s="249" t="s">
        <v>705</v>
      </c>
      <c r="C27" s="250">
        <v>2</v>
      </c>
      <c r="D27" s="250">
        <v>6086</v>
      </c>
      <c r="E27" s="250">
        <v>12172</v>
      </c>
    </row>
    <row r="28" spans="1:5" ht="12.75">
      <c r="A28" s="249" t="s">
        <v>706</v>
      </c>
      <c r="B28" s="249" t="s">
        <v>707</v>
      </c>
      <c r="C28" s="250">
        <v>3</v>
      </c>
      <c r="D28" s="250">
        <v>5678.6866666666665</v>
      </c>
      <c r="E28" s="250">
        <v>17036.06</v>
      </c>
    </row>
    <row r="29" spans="1:5" ht="12.75">
      <c r="A29" s="249" t="s">
        <v>708</v>
      </c>
      <c r="B29" s="249" t="s">
        <v>709</v>
      </c>
      <c r="C29" s="250">
        <v>2</v>
      </c>
      <c r="D29" s="250">
        <v>6139.66</v>
      </c>
      <c r="E29" s="250">
        <v>12279.32</v>
      </c>
    </row>
    <row r="30" spans="1:5" ht="12.75">
      <c r="A30" s="249" t="s">
        <v>710</v>
      </c>
      <c r="B30" s="249" t="s">
        <v>711</v>
      </c>
      <c r="C30" s="250">
        <v>0</v>
      </c>
      <c r="D30" s="250">
        <v>0</v>
      </c>
      <c r="E30" s="250">
        <v>0</v>
      </c>
    </row>
    <row r="31" spans="1:5" ht="12.75">
      <c r="A31" s="249" t="s">
        <v>712</v>
      </c>
      <c r="B31" s="249" t="s">
        <v>713</v>
      </c>
      <c r="C31" s="250">
        <v>0</v>
      </c>
      <c r="D31" s="250">
        <v>0</v>
      </c>
      <c r="E31" s="250">
        <v>0</v>
      </c>
    </row>
    <row r="32" spans="1:5" ht="12.75">
      <c r="A32" s="249" t="s">
        <v>714</v>
      </c>
      <c r="B32" s="249" t="s">
        <v>715</v>
      </c>
      <c r="C32" s="250">
        <v>1</v>
      </c>
      <c r="D32" s="250">
        <v>14351.5</v>
      </c>
      <c r="E32" s="250">
        <v>14351.5</v>
      </c>
    </row>
    <row r="33" spans="1:5" ht="12.75">
      <c r="A33" s="249" t="s">
        <v>716</v>
      </c>
      <c r="B33" s="249" t="s">
        <v>717</v>
      </c>
      <c r="C33" s="250">
        <v>3</v>
      </c>
      <c r="D33" s="250">
        <v>15643.816666666668</v>
      </c>
      <c r="E33" s="250">
        <v>46931.45</v>
      </c>
    </row>
    <row r="34" spans="1:5" ht="12.75">
      <c r="A34" s="249" t="s">
        <v>718</v>
      </c>
      <c r="B34" s="249" t="s">
        <v>719</v>
      </c>
      <c r="C34" s="250">
        <v>5</v>
      </c>
      <c r="D34" s="250">
        <v>16758.52</v>
      </c>
      <c r="E34" s="250">
        <v>83792.6</v>
      </c>
    </row>
    <row r="35" spans="1:5" ht="12.75">
      <c r="A35" s="249" t="s">
        <v>720</v>
      </c>
      <c r="B35" s="249" t="s">
        <v>721</v>
      </c>
      <c r="C35" s="250">
        <v>0</v>
      </c>
      <c r="D35" s="250">
        <v>0</v>
      </c>
      <c r="E35" s="250">
        <v>0</v>
      </c>
    </row>
    <row r="36" spans="1:5" ht="12.75">
      <c r="A36" s="249" t="s">
        <v>722</v>
      </c>
      <c r="B36" s="249" t="s">
        <v>723</v>
      </c>
      <c r="C36" s="250">
        <v>6</v>
      </c>
      <c r="D36" s="250">
        <v>21283.963333333333</v>
      </c>
      <c r="E36" s="250">
        <v>127703.78</v>
      </c>
    </row>
    <row r="37" spans="1:5" ht="12.75">
      <c r="A37" s="249" t="s">
        <v>724</v>
      </c>
      <c r="B37" s="249" t="s">
        <v>725</v>
      </c>
      <c r="C37" s="250">
        <v>2</v>
      </c>
      <c r="D37" s="250">
        <v>20353.865</v>
      </c>
      <c r="E37" s="250">
        <v>40707.73</v>
      </c>
    </row>
    <row r="38" spans="1:5" ht="12.75">
      <c r="A38" s="249" t="s">
        <v>726</v>
      </c>
      <c r="B38" s="249" t="s">
        <v>727</v>
      </c>
      <c r="C38" s="250">
        <v>3</v>
      </c>
      <c r="D38" s="250">
        <v>12446.793333333333</v>
      </c>
      <c r="E38" s="250">
        <v>37340.38</v>
      </c>
    </row>
    <row r="39" spans="1:5" ht="12.75">
      <c r="A39" s="249" t="s">
        <v>728</v>
      </c>
      <c r="B39" s="249" t="s">
        <v>729</v>
      </c>
      <c r="C39" s="250">
        <v>3</v>
      </c>
      <c r="D39" s="250">
        <v>9194.09</v>
      </c>
      <c r="E39" s="250">
        <v>27582.27</v>
      </c>
    </row>
    <row r="40" spans="1:5" ht="12.75">
      <c r="A40" s="249" t="s">
        <v>730</v>
      </c>
      <c r="B40" s="249" t="s">
        <v>731</v>
      </c>
      <c r="C40" s="250">
        <v>1</v>
      </c>
      <c r="D40" s="250">
        <v>10996.35</v>
      </c>
      <c r="E40" s="250">
        <v>10996.35</v>
      </c>
    </row>
    <row r="41" spans="1:5" ht="12.75">
      <c r="A41" s="249" t="s">
        <v>732</v>
      </c>
      <c r="B41" s="249" t="s">
        <v>733</v>
      </c>
      <c r="C41" s="250">
        <v>0</v>
      </c>
      <c r="D41" s="250">
        <v>0</v>
      </c>
      <c r="E41" s="250">
        <v>0</v>
      </c>
    </row>
    <row r="42" spans="1:5" ht="12.75">
      <c r="A42" s="249" t="s">
        <v>734</v>
      </c>
      <c r="B42" s="249" t="s">
        <v>735</v>
      </c>
      <c r="C42" s="250">
        <v>3</v>
      </c>
      <c r="D42" s="250">
        <v>7968.406666666666</v>
      </c>
      <c r="E42" s="250">
        <v>23905.22</v>
      </c>
    </row>
    <row r="43" spans="1:5" ht="12.75">
      <c r="A43" s="249" t="s">
        <v>736</v>
      </c>
      <c r="B43" s="249" t="s">
        <v>737</v>
      </c>
      <c r="C43" s="250">
        <v>0</v>
      </c>
      <c r="D43" s="250">
        <v>0</v>
      </c>
      <c r="E43" s="250">
        <v>0</v>
      </c>
    </row>
    <row r="44" spans="1:5" ht="12.75">
      <c r="A44" s="249" t="s">
        <v>738</v>
      </c>
      <c r="B44" s="249" t="s">
        <v>739</v>
      </c>
      <c r="C44" s="250">
        <v>0</v>
      </c>
      <c r="D44" s="250">
        <v>0</v>
      </c>
      <c r="E44" s="250">
        <v>0</v>
      </c>
    </row>
    <row r="45" spans="1:5" ht="12.75">
      <c r="A45" s="249" t="s">
        <v>740</v>
      </c>
      <c r="B45" s="249" t="s">
        <v>741</v>
      </c>
      <c r="C45" s="250">
        <v>0</v>
      </c>
      <c r="D45" s="250">
        <v>0</v>
      </c>
      <c r="E45" s="250">
        <v>0</v>
      </c>
    </row>
    <row r="46" spans="1:5" ht="12.75">
      <c r="A46" s="249" t="s">
        <v>742</v>
      </c>
      <c r="B46" s="249" t="s">
        <v>743</v>
      </c>
      <c r="C46" s="250">
        <v>0</v>
      </c>
      <c r="D46" s="250">
        <v>0</v>
      </c>
      <c r="E46" s="250">
        <v>0</v>
      </c>
    </row>
    <row r="47" spans="1:5" ht="12.75">
      <c r="A47" s="249" t="s">
        <v>744</v>
      </c>
      <c r="B47" s="249" t="s">
        <v>745</v>
      </c>
      <c r="C47" s="250">
        <v>1</v>
      </c>
      <c r="D47" s="250">
        <v>4623.33</v>
      </c>
      <c r="E47" s="250">
        <v>4623.33</v>
      </c>
    </row>
    <row r="48" spans="1:5" ht="12.75">
      <c r="A48" s="249" t="s">
        <v>746</v>
      </c>
      <c r="B48" s="249" t="s">
        <v>747</v>
      </c>
      <c r="C48" s="250">
        <v>1</v>
      </c>
      <c r="D48" s="250">
        <v>4623.33</v>
      </c>
      <c r="E48" s="250">
        <v>4623.33</v>
      </c>
    </row>
    <row r="49" spans="1:5" ht="12.75">
      <c r="A49" s="249" t="s">
        <v>748</v>
      </c>
      <c r="B49" s="249" t="s">
        <v>749</v>
      </c>
      <c r="C49" s="250">
        <v>0</v>
      </c>
      <c r="D49" s="250">
        <v>0</v>
      </c>
      <c r="E49" s="250">
        <v>0</v>
      </c>
    </row>
    <row r="50" spans="1:5" ht="12.75">
      <c r="A50" s="249" t="s">
        <v>750</v>
      </c>
      <c r="B50" s="249" t="s">
        <v>751</v>
      </c>
      <c r="C50" s="250">
        <v>1</v>
      </c>
      <c r="D50" s="250">
        <v>5968.329999999995</v>
      </c>
      <c r="E50" s="250">
        <v>5968.329999999995</v>
      </c>
    </row>
    <row r="51" spans="1:5" ht="12.75">
      <c r="A51" s="249" t="s">
        <v>752</v>
      </c>
      <c r="B51" s="249" t="s">
        <v>753</v>
      </c>
      <c r="C51" s="250">
        <v>0</v>
      </c>
      <c r="D51" s="250">
        <v>0</v>
      </c>
      <c r="E51" s="250">
        <v>0</v>
      </c>
    </row>
    <row r="52" spans="1:5" ht="12.75">
      <c r="A52" s="249" t="s">
        <v>754</v>
      </c>
      <c r="B52" s="249" t="s">
        <v>755</v>
      </c>
      <c r="C52" s="250">
        <v>0</v>
      </c>
      <c r="D52" s="250">
        <v>0</v>
      </c>
      <c r="E52" s="250">
        <v>0</v>
      </c>
    </row>
    <row r="53" spans="1:5" ht="12.75">
      <c r="A53" s="249" t="s">
        <v>756</v>
      </c>
      <c r="B53" s="249" t="s">
        <v>757</v>
      </c>
      <c r="C53" s="250">
        <v>1</v>
      </c>
      <c r="D53" s="250">
        <v>6381.02</v>
      </c>
      <c r="E53" s="250">
        <v>6381.02</v>
      </c>
    </row>
    <row r="54" spans="1:5" ht="12.75">
      <c r="A54" s="249" t="s">
        <v>758</v>
      </c>
      <c r="B54" s="249" t="s">
        <v>759</v>
      </c>
      <c r="C54" s="250">
        <v>1</v>
      </c>
      <c r="D54" s="250">
        <v>2717.96</v>
      </c>
      <c r="E54" s="250">
        <v>2717.96</v>
      </c>
    </row>
    <row r="55" spans="1:5" ht="12.75">
      <c r="A55" s="249" t="s">
        <v>760</v>
      </c>
      <c r="B55" s="249" t="s">
        <v>761</v>
      </c>
      <c r="C55" s="250">
        <v>1</v>
      </c>
      <c r="D55" s="250">
        <v>2717.96</v>
      </c>
      <c r="E55" s="250">
        <v>2717.96</v>
      </c>
    </row>
    <row r="56" spans="1:5" ht="12.75">
      <c r="A56" s="249" t="s">
        <v>762</v>
      </c>
      <c r="B56" s="249" t="s">
        <v>763</v>
      </c>
      <c r="C56" s="250">
        <v>0</v>
      </c>
      <c r="D56" s="250">
        <v>0</v>
      </c>
      <c r="E56" s="250">
        <v>0</v>
      </c>
    </row>
    <row r="57" spans="1:5" ht="12.75">
      <c r="A57" s="249" t="s">
        <v>764</v>
      </c>
      <c r="B57" s="249" t="s">
        <v>765</v>
      </c>
      <c r="C57" s="250">
        <v>1</v>
      </c>
      <c r="D57" s="250">
        <v>3693.3</v>
      </c>
      <c r="E57" s="250">
        <v>3693.3</v>
      </c>
    </row>
    <row r="58" spans="1:5" ht="12.75">
      <c r="A58" s="249" t="s">
        <v>766</v>
      </c>
      <c r="B58" s="249" t="s">
        <v>767</v>
      </c>
      <c r="C58" s="250">
        <v>0</v>
      </c>
      <c r="D58" s="250">
        <v>0</v>
      </c>
      <c r="E58" s="250">
        <v>0</v>
      </c>
    </row>
    <row r="59" spans="1:5" ht="12.75">
      <c r="A59" s="249" t="s">
        <v>768</v>
      </c>
      <c r="B59" s="249" t="s">
        <v>769</v>
      </c>
      <c r="C59" s="250">
        <v>0</v>
      </c>
      <c r="D59" s="250">
        <v>0</v>
      </c>
      <c r="E59" s="250">
        <v>-2.3283064365386963E-12</v>
      </c>
    </row>
    <row r="60" spans="1:5" ht="12.75">
      <c r="A60" s="249" t="s">
        <v>770</v>
      </c>
      <c r="B60" s="249" t="s">
        <v>771</v>
      </c>
      <c r="C60" s="250">
        <v>1</v>
      </c>
      <c r="D60" s="250">
        <v>4110.05</v>
      </c>
      <c r="E60" s="250">
        <v>4110.05</v>
      </c>
    </row>
    <row r="61" spans="1:5" ht="12.75">
      <c r="A61" s="249" t="s">
        <v>772</v>
      </c>
      <c r="B61" s="249" t="s">
        <v>773</v>
      </c>
      <c r="C61" s="250">
        <v>0</v>
      </c>
      <c r="D61" s="250">
        <v>0</v>
      </c>
      <c r="E61" s="250">
        <v>0</v>
      </c>
    </row>
    <row r="62" spans="1:5" ht="12.75">
      <c r="A62" s="249" t="s">
        <v>774</v>
      </c>
      <c r="B62" s="249" t="s">
        <v>775</v>
      </c>
      <c r="C62" s="250">
        <v>0</v>
      </c>
      <c r="D62" s="250">
        <v>0</v>
      </c>
      <c r="E62" s="250">
        <v>0</v>
      </c>
    </row>
    <row r="63" spans="1:5" ht="12.75">
      <c r="A63" s="249" t="s">
        <v>776</v>
      </c>
      <c r="B63" s="249" t="s">
        <v>777</v>
      </c>
      <c r="C63" s="250">
        <v>0</v>
      </c>
      <c r="D63" s="250">
        <v>0</v>
      </c>
      <c r="E63" s="250">
        <v>0</v>
      </c>
    </row>
    <row r="64" spans="1:5" ht="12.75">
      <c r="A64" s="249" t="s">
        <v>778</v>
      </c>
      <c r="B64" s="249" t="s">
        <v>779</v>
      </c>
      <c r="C64" s="250">
        <v>0</v>
      </c>
      <c r="D64" s="250">
        <v>0</v>
      </c>
      <c r="E64" s="250">
        <v>0</v>
      </c>
    </row>
    <row r="65" spans="1:5" ht="12.75">
      <c r="A65" s="249" t="s">
        <v>780</v>
      </c>
      <c r="B65" s="249" t="s">
        <v>781</v>
      </c>
      <c r="C65" s="250">
        <v>0</v>
      </c>
      <c r="D65" s="250">
        <v>0</v>
      </c>
      <c r="E65" s="250">
        <v>0</v>
      </c>
    </row>
    <row r="66" spans="1:5" ht="12.75">
      <c r="A66" s="249" t="s">
        <v>782</v>
      </c>
      <c r="B66" s="249" t="s">
        <v>783</v>
      </c>
      <c r="C66" s="250">
        <v>1</v>
      </c>
      <c r="D66" s="250">
        <v>11856.86</v>
      </c>
      <c r="E66" s="250">
        <v>11856.86</v>
      </c>
    </row>
    <row r="67" spans="1:5" ht="12.75">
      <c r="A67" s="249" t="s">
        <v>784</v>
      </c>
      <c r="B67" s="249" t="s">
        <v>785</v>
      </c>
      <c r="C67" s="250">
        <v>1</v>
      </c>
      <c r="D67" s="250">
        <v>11794.75</v>
      </c>
      <c r="E67" s="250">
        <v>11794.75</v>
      </c>
    </row>
    <row r="68" spans="1:5" ht="12.75">
      <c r="A68" s="249" t="s">
        <v>786</v>
      </c>
      <c r="B68" s="249" t="s">
        <v>787</v>
      </c>
      <c r="C68" s="250">
        <v>3</v>
      </c>
      <c r="D68" s="250">
        <v>11136.953333333333</v>
      </c>
      <c r="E68" s="250">
        <v>33410.86</v>
      </c>
    </row>
    <row r="69" spans="1:5" ht="12.75">
      <c r="A69" s="249" t="s">
        <v>788</v>
      </c>
      <c r="B69" s="249" t="s">
        <v>789</v>
      </c>
      <c r="C69" s="250">
        <v>5</v>
      </c>
      <c r="D69" s="250">
        <v>9437.841999999999</v>
      </c>
      <c r="E69" s="250">
        <v>47189.21</v>
      </c>
    </row>
    <row r="70" spans="1:5" ht="12.75">
      <c r="A70" s="249" t="s">
        <v>790</v>
      </c>
      <c r="B70" s="249" t="s">
        <v>791</v>
      </c>
      <c r="C70" s="250">
        <v>5</v>
      </c>
      <c r="D70" s="250">
        <v>10130.93</v>
      </c>
      <c r="E70" s="250">
        <v>50654.65</v>
      </c>
    </row>
    <row r="71" spans="1:5" ht="12.75">
      <c r="A71" s="249" t="s">
        <v>792</v>
      </c>
      <c r="B71" s="249" t="s">
        <v>793</v>
      </c>
      <c r="C71" s="250">
        <v>4</v>
      </c>
      <c r="D71" s="250">
        <v>10037.0375</v>
      </c>
      <c r="E71" s="250">
        <v>40148.15</v>
      </c>
    </row>
    <row r="72" spans="1:5" ht="12.75">
      <c r="A72" s="249" t="s">
        <v>794</v>
      </c>
      <c r="B72" s="249" t="s">
        <v>795</v>
      </c>
      <c r="C72" s="250">
        <v>0</v>
      </c>
      <c r="D72" s="250">
        <v>0</v>
      </c>
      <c r="E72" s="250">
        <v>0</v>
      </c>
    </row>
    <row r="73" spans="1:5" ht="12.75">
      <c r="A73" s="249" t="s">
        <v>796</v>
      </c>
      <c r="B73" s="249" t="s">
        <v>797</v>
      </c>
      <c r="C73" s="250">
        <v>5</v>
      </c>
      <c r="D73" s="250">
        <v>3324.6479999999992</v>
      </c>
      <c r="E73" s="250">
        <v>16623.239999999994</v>
      </c>
    </row>
    <row r="74" spans="1:5" ht="12.75">
      <c r="A74" s="249" t="s">
        <v>798</v>
      </c>
      <c r="B74" s="249" t="s">
        <v>799</v>
      </c>
      <c r="C74" s="250">
        <v>4</v>
      </c>
      <c r="D74" s="250">
        <v>3936.84</v>
      </c>
      <c r="E74" s="250">
        <v>15747.36</v>
      </c>
    </row>
    <row r="75" spans="1:5" ht="12.75">
      <c r="A75" s="249" t="s">
        <v>800</v>
      </c>
      <c r="B75" s="249" t="s">
        <v>801</v>
      </c>
      <c r="C75" s="250">
        <v>27</v>
      </c>
      <c r="D75" s="250">
        <v>3937.0311111111114</v>
      </c>
      <c r="E75" s="250">
        <v>106299.84</v>
      </c>
    </row>
    <row r="76" spans="1:5" ht="12.75">
      <c r="A76" s="249" t="s">
        <v>802</v>
      </c>
      <c r="B76" s="249" t="s">
        <v>803</v>
      </c>
      <c r="C76" s="250">
        <v>27</v>
      </c>
      <c r="D76" s="250">
        <v>3949.0903703703725</v>
      </c>
      <c r="E76" s="250">
        <v>106625.44000000003</v>
      </c>
    </row>
    <row r="77" spans="1:5" ht="12.75">
      <c r="A77" s="249" t="s">
        <v>804</v>
      </c>
      <c r="B77" s="249" t="s">
        <v>805</v>
      </c>
      <c r="C77" s="250">
        <v>5</v>
      </c>
      <c r="D77" s="250">
        <v>4157.677999999999</v>
      </c>
      <c r="E77" s="250">
        <v>20788.389999999996</v>
      </c>
    </row>
    <row r="78" spans="1:5" ht="12.75">
      <c r="A78" s="249" t="s">
        <v>806</v>
      </c>
      <c r="B78" s="249" t="s">
        <v>807</v>
      </c>
      <c r="C78" s="250">
        <v>0</v>
      </c>
      <c r="D78" s="250">
        <v>0</v>
      </c>
      <c r="E78" s="250">
        <v>0</v>
      </c>
    </row>
    <row r="79" spans="1:5" ht="12.75">
      <c r="A79" s="249" t="s">
        <v>808</v>
      </c>
      <c r="B79" s="249" t="s">
        <v>809</v>
      </c>
      <c r="C79" s="250">
        <v>6</v>
      </c>
      <c r="D79" s="250">
        <v>778.02</v>
      </c>
      <c r="E79" s="250">
        <v>4668.12</v>
      </c>
    </row>
    <row r="80" spans="1:5" ht="12.75">
      <c r="A80" s="249" t="s">
        <v>810</v>
      </c>
      <c r="B80" s="249" t="s">
        <v>811</v>
      </c>
      <c r="C80" s="250">
        <v>0</v>
      </c>
      <c r="D80" s="250">
        <v>0</v>
      </c>
      <c r="E80" s="250">
        <v>0</v>
      </c>
    </row>
    <row r="81" spans="1:5" ht="12.75">
      <c r="A81" s="249" t="s">
        <v>812</v>
      </c>
      <c r="B81" s="249" t="s">
        <v>813</v>
      </c>
      <c r="C81" s="250">
        <v>20</v>
      </c>
      <c r="D81" s="250">
        <v>247.929</v>
      </c>
      <c r="E81" s="250">
        <v>4958.58</v>
      </c>
    </row>
    <row r="82" spans="1:5" ht="12.75">
      <c r="A82" s="249" t="s">
        <v>814</v>
      </c>
      <c r="B82" s="249" t="s">
        <v>815</v>
      </c>
      <c r="C82" s="250">
        <v>2</v>
      </c>
      <c r="D82" s="250">
        <v>245.93</v>
      </c>
      <c r="E82" s="250">
        <v>491.86</v>
      </c>
    </row>
    <row r="83" spans="1:5" ht="12.75">
      <c r="A83" s="249" t="s">
        <v>816</v>
      </c>
      <c r="B83" s="249" t="s">
        <v>817</v>
      </c>
      <c r="C83" s="250">
        <v>1</v>
      </c>
      <c r="D83" s="250">
        <v>858.4</v>
      </c>
      <c r="E83" s="250">
        <v>858.4</v>
      </c>
    </row>
    <row r="84" spans="1:5" ht="12.75">
      <c r="A84" s="249" t="s">
        <v>818</v>
      </c>
      <c r="B84" s="249" t="s">
        <v>819</v>
      </c>
      <c r="C84" s="250">
        <v>1</v>
      </c>
      <c r="D84" s="250">
        <v>17979</v>
      </c>
      <c r="E84" s="250">
        <v>17979</v>
      </c>
    </row>
    <row r="85" spans="1:5" ht="12.75">
      <c r="A85" s="249" t="s">
        <v>820</v>
      </c>
      <c r="B85" s="249" t="s">
        <v>821</v>
      </c>
      <c r="C85" s="250">
        <v>1</v>
      </c>
      <c r="D85" s="250">
        <v>35477.27</v>
      </c>
      <c r="E85" s="250">
        <v>35477.27</v>
      </c>
    </row>
    <row r="86" spans="1:5" ht="12.75">
      <c r="A86" s="249" t="s">
        <v>822</v>
      </c>
      <c r="B86" s="249" t="s">
        <v>823</v>
      </c>
      <c r="C86" s="250">
        <v>0</v>
      </c>
      <c r="D86" s="250">
        <v>0</v>
      </c>
      <c r="E86" s="250">
        <v>0</v>
      </c>
    </row>
    <row r="87" spans="1:5" ht="12.75">
      <c r="A87" s="249" t="s">
        <v>824</v>
      </c>
      <c r="B87" s="249" t="s">
        <v>825</v>
      </c>
      <c r="C87" s="250">
        <v>1</v>
      </c>
      <c r="D87" s="250">
        <v>5449.03</v>
      </c>
      <c r="E87" s="250">
        <v>5449.03</v>
      </c>
    </row>
    <row r="88" spans="1:5" ht="12.75">
      <c r="A88" s="249" t="s">
        <v>826</v>
      </c>
      <c r="B88" s="249" t="s">
        <v>827</v>
      </c>
      <c r="C88" s="250">
        <v>10</v>
      </c>
      <c r="D88" s="250">
        <v>25950.43900000003</v>
      </c>
      <c r="E88" s="250">
        <v>259504.3900000003</v>
      </c>
    </row>
    <row r="89" spans="1:5" ht="12.75">
      <c r="A89" s="249" t="s">
        <v>828</v>
      </c>
      <c r="B89" s="249" t="s">
        <v>829</v>
      </c>
      <c r="C89" s="250">
        <v>25</v>
      </c>
      <c r="D89" s="250">
        <v>5702.269999999958</v>
      </c>
      <c r="E89" s="250">
        <v>142556.74999999895</v>
      </c>
    </row>
    <row r="90" spans="1:5" ht="12.75">
      <c r="A90" s="249" t="s">
        <v>830</v>
      </c>
      <c r="B90" s="249" t="s">
        <v>831</v>
      </c>
      <c r="C90" s="250">
        <v>34</v>
      </c>
      <c r="D90" s="250">
        <v>8627.718235294125</v>
      </c>
      <c r="E90" s="250">
        <v>293342.4200000003</v>
      </c>
    </row>
    <row r="91" spans="1:5" ht="12.75">
      <c r="A91" s="249" t="s">
        <v>832</v>
      </c>
      <c r="B91" s="249" t="s">
        <v>833</v>
      </c>
      <c r="C91" s="250">
        <v>19</v>
      </c>
      <c r="D91" s="250">
        <v>1849.34</v>
      </c>
      <c r="E91" s="250">
        <v>35137.46</v>
      </c>
    </row>
    <row r="92" spans="1:5" ht="12.75">
      <c r="A92" s="249" t="s">
        <v>834</v>
      </c>
      <c r="B92" s="249" t="s">
        <v>835</v>
      </c>
      <c r="C92" s="250">
        <v>30</v>
      </c>
      <c r="D92" s="250">
        <v>1847.87</v>
      </c>
      <c r="E92" s="250">
        <v>55436.1</v>
      </c>
    </row>
    <row r="93" spans="1:5" ht="12.75">
      <c r="A93" s="249" t="s">
        <v>836</v>
      </c>
      <c r="B93" s="249" t="s">
        <v>837</v>
      </c>
      <c r="C93" s="250">
        <v>0</v>
      </c>
      <c r="D93" s="250">
        <v>0</v>
      </c>
      <c r="E93" s="250">
        <v>0</v>
      </c>
    </row>
    <row r="94" spans="1:5" ht="12.75">
      <c r="A94" s="249" t="s">
        <v>838</v>
      </c>
      <c r="B94" s="249" t="s">
        <v>839</v>
      </c>
      <c r="C94" s="250">
        <v>1</v>
      </c>
      <c r="D94" s="250">
        <v>30718.46</v>
      </c>
      <c r="E94" s="250">
        <v>30718.46</v>
      </c>
    </row>
    <row r="95" spans="1:5" ht="12.75">
      <c r="A95" s="249" t="s">
        <v>840</v>
      </c>
      <c r="B95" s="249" t="s">
        <v>841</v>
      </c>
      <c r="C95" s="250">
        <v>7</v>
      </c>
      <c r="D95" s="250">
        <v>3571.0985714285794</v>
      </c>
      <c r="E95" s="250">
        <v>24997.690000000057</v>
      </c>
    </row>
    <row r="96" spans="1:5" ht="12.75">
      <c r="A96" s="249" t="s">
        <v>842</v>
      </c>
      <c r="B96" s="249" t="s">
        <v>843</v>
      </c>
      <c r="C96" s="250">
        <v>0</v>
      </c>
      <c r="D96" s="250">
        <v>0</v>
      </c>
      <c r="E96" s="250">
        <v>0</v>
      </c>
    </row>
    <row r="97" spans="1:5" ht="12.75">
      <c r="A97" s="249" t="s">
        <v>844</v>
      </c>
      <c r="B97" s="249" t="s">
        <v>845</v>
      </c>
      <c r="C97" s="250">
        <v>4</v>
      </c>
      <c r="D97" s="250">
        <v>252.26</v>
      </c>
      <c r="E97" s="250">
        <v>1009.04</v>
      </c>
    </row>
    <row r="98" spans="1:5" ht="12.75">
      <c r="A98" s="249" t="s">
        <v>846</v>
      </c>
      <c r="B98" s="249" t="s">
        <v>847</v>
      </c>
      <c r="C98" s="250">
        <v>2</v>
      </c>
      <c r="D98" s="250">
        <v>1008</v>
      </c>
      <c r="E98" s="250">
        <v>2016</v>
      </c>
    </row>
    <row r="99" spans="1:5" ht="12.75">
      <c r="A99" s="249" t="s">
        <v>848</v>
      </c>
      <c r="B99" s="249" t="s">
        <v>849</v>
      </c>
      <c r="C99" s="250">
        <v>2</v>
      </c>
      <c r="D99" s="250">
        <v>1008</v>
      </c>
      <c r="E99" s="250">
        <v>2016</v>
      </c>
    </row>
    <row r="100" spans="1:5" ht="12.75">
      <c r="A100" s="249" t="s">
        <v>850</v>
      </c>
      <c r="B100" s="249" t="s">
        <v>851</v>
      </c>
      <c r="C100" s="250">
        <v>2</v>
      </c>
      <c r="D100" s="250">
        <v>936</v>
      </c>
      <c r="E100" s="250">
        <v>1872</v>
      </c>
    </row>
    <row r="101" spans="1:5" ht="12.75">
      <c r="A101" s="249" t="s">
        <v>852</v>
      </c>
      <c r="B101" s="249" t="s">
        <v>853</v>
      </c>
      <c r="C101" s="250">
        <v>15</v>
      </c>
      <c r="D101" s="250">
        <v>3563.329999999995</v>
      </c>
      <c r="E101" s="250">
        <v>53449.949999999924</v>
      </c>
    </row>
    <row r="102" spans="1:5" ht="12.75">
      <c r="A102" s="249" t="s">
        <v>854</v>
      </c>
      <c r="B102" s="249" t="s">
        <v>855</v>
      </c>
      <c r="C102" s="250">
        <v>6</v>
      </c>
      <c r="D102" s="250">
        <v>1033.91</v>
      </c>
      <c r="E102" s="250">
        <v>6203.46</v>
      </c>
    </row>
    <row r="103" spans="1:5" ht="12.75">
      <c r="A103" s="249" t="s">
        <v>856</v>
      </c>
      <c r="B103" s="249" t="s">
        <v>857</v>
      </c>
      <c r="C103" s="250">
        <v>5</v>
      </c>
      <c r="D103" s="250">
        <v>1873.406</v>
      </c>
      <c r="E103" s="250">
        <v>9367.03</v>
      </c>
    </row>
    <row r="104" spans="1:5" ht="12.75">
      <c r="A104" s="249" t="s">
        <v>858</v>
      </c>
      <c r="B104" s="249" t="s">
        <v>859</v>
      </c>
      <c r="C104" s="250">
        <v>1</v>
      </c>
      <c r="D104" s="250">
        <v>2745.6199999999976</v>
      </c>
      <c r="E104" s="250">
        <v>2745.6199999999976</v>
      </c>
    </row>
    <row r="105" spans="1:5" ht="12.75">
      <c r="A105" s="249" t="s">
        <v>860</v>
      </c>
      <c r="B105" s="249" t="s">
        <v>861</v>
      </c>
      <c r="C105" s="250">
        <v>3</v>
      </c>
      <c r="D105" s="250">
        <v>859.2533333333336</v>
      </c>
      <c r="E105" s="250">
        <v>2577.7600000000007</v>
      </c>
    </row>
    <row r="106" spans="1:5" ht="12.75">
      <c r="A106" s="249" t="s">
        <v>862</v>
      </c>
      <c r="B106" s="249" t="s">
        <v>863</v>
      </c>
      <c r="C106" s="250">
        <v>0</v>
      </c>
      <c r="D106" s="250">
        <v>0</v>
      </c>
      <c r="E106" s="250">
        <v>0</v>
      </c>
    </row>
    <row r="107" spans="1:5" ht="12.75">
      <c r="A107" s="249" t="s">
        <v>864</v>
      </c>
      <c r="B107" s="249" t="s">
        <v>865</v>
      </c>
      <c r="C107" s="250">
        <v>12</v>
      </c>
      <c r="D107" s="250">
        <v>859.3166666666671</v>
      </c>
      <c r="E107" s="250">
        <v>10311.800000000003</v>
      </c>
    </row>
    <row r="108" spans="1:5" ht="12.75">
      <c r="A108" s="249" t="s">
        <v>866</v>
      </c>
      <c r="B108" s="249" t="s">
        <v>867</v>
      </c>
      <c r="C108" s="250">
        <v>16</v>
      </c>
      <c r="D108" s="250">
        <v>1759.65875</v>
      </c>
      <c r="E108" s="250">
        <v>28154.54</v>
      </c>
    </row>
    <row r="109" spans="1:5" ht="12.75">
      <c r="A109" s="249" t="s">
        <v>868</v>
      </c>
      <c r="B109" s="249" t="s">
        <v>869</v>
      </c>
      <c r="C109" s="250">
        <v>19</v>
      </c>
      <c r="D109" s="250">
        <v>859.36</v>
      </c>
      <c r="E109" s="250">
        <v>16327.84</v>
      </c>
    </row>
    <row r="110" spans="1:5" ht="12.75">
      <c r="A110" s="249" t="s">
        <v>870</v>
      </c>
      <c r="B110" s="249" t="s">
        <v>871</v>
      </c>
      <c r="C110" s="250">
        <v>17</v>
      </c>
      <c r="D110" s="250">
        <v>1759.6329411764705</v>
      </c>
      <c r="E110" s="250">
        <v>29913.76</v>
      </c>
    </row>
    <row r="111" spans="1:5" ht="12.75">
      <c r="A111" s="249" t="s">
        <v>872</v>
      </c>
      <c r="B111" s="249" t="s">
        <v>873</v>
      </c>
      <c r="C111" s="250">
        <v>11</v>
      </c>
      <c r="D111" s="250">
        <v>859.3800000000003</v>
      </c>
      <c r="E111" s="250">
        <v>9453.180000000002</v>
      </c>
    </row>
    <row r="112" spans="1:5" ht="12.75">
      <c r="A112" s="249" t="s">
        <v>874</v>
      </c>
      <c r="B112" s="249" t="s">
        <v>875</v>
      </c>
      <c r="C112" s="250">
        <v>18</v>
      </c>
      <c r="D112" s="250">
        <v>1759.6316666666662</v>
      </c>
      <c r="E112" s="250">
        <v>31673.369999999995</v>
      </c>
    </row>
    <row r="113" spans="1:5" ht="12.75">
      <c r="A113" s="249" t="s">
        <v>876</v>
      </c>
      <c r="B113" s="249" t="s">
        <v>877</v>
      </c>
      <c r="C113" s="250">
        <v>13</v>
      </c>
      <c r="D113" s="250">
        <v>1091.2</v>
      </c>
      <c r="E113" s="250">
        <v>14185.6</v>
      </c>
    </row>
    <row r="114" spans="1:5" ht="12.75">
      <c r="A114" s="249" t="s">
        <v>878</v>
      </c>
      <c r="B114" s="249" t="s">
        <v>879</v>
      </c>
      <c r="C114" s="250">
        <v>22</v>
      </c>
      <c r="D114" s="250">
        <v>1091.2</v>
      </c>
      <c r="E114" s="250">
        <v>24006.4</v>
      </c>
    </row>
    <row r="115" spans="1:5" ht="12.75">
      <c r="A115" s="249" t="s">
        <v>880</v>
      </c>
      <c r="B115" s="249" t="s">
        <v>881</v>
      </c>
      <c r="C115" s="250">
        <v>3</v>
      </c>
      <c r="D115" s="250">
        <v>1757</v>
      </c>
      <c r="E115" s="250">
        <v>5271</v>
      </c>
    </row>
    <row r="116" spans="1:5" ht="12.75">
      <c r="A116" s="249" t="s">
        <v>882</v>
      </c>
      <c r="B116" s="249" t="s">
        <v>883</v>
      </c>
      <c r="C116" s="250">
        <v>14</v>
      </c>
      <c r="D116" s="250">
        <v>492.88</v>
      </c>
      <c r="E116" s="250">
        <v>6900.32</v>
      </c>
    </row>
    <row r="117" spans="1:5" ht="12.75">
      <c r="A117" s="249" t="s">
        <v>884</v>
      </c>
      <c r="B117" s="249" t="s">
        <v>885</v>
      </c>
      <c r="C117" s="250">
        <v>0</v>
      </c>
      <c r="D117" s="250">
        <v>0</v>
      </c>
      <c r="E117" s="250">
        <v>-3.725290298461914E-11</v>
      </c>
    </row>
    <row r="118" spans="1:5" ht="12.75">
      <c r="A118" s="249" t="s">
        <v>886</v>
      </c>
      <c r="B118" s="249" t="s">
        <v>887</v>
      </c>
      <c r="C118" s="250">
        <v>11</v>
      </c>
      <c r="D118" s="250">
        <v>1120.0027272727214</v>
      </c>
      <c r="E118" s="250">
        <v>12320.029999999935</v>
      </c>
    </row>
    <row r="119" spans="1:5" ht="12.75">
      <c r="A119" s="249" t="s">
        <v>888</v>
      </c>
      <c r="B119" s="249" t="s">
        <v>889</v>
      </c>
      <c r="C119" s="250">
        <v>2</v>
      </c>
      <c r="D119" s="250">
        <v>1812.235</v>
      </c>
      <c r="E119" s="250">
        <v>3624.47</v>
      </c>
    </row>
    <row r="120" spans="1:5" ht="12.75">
      <c r="A120" s="249" t="s">
        <v>890</v>
      </c>
      <c r="B120" s="249" t="s">
        <v>891</v>
      </c>
      <c r="C120" s="250">
        <v>2</v>
      </c>
      <c r="D120" s="250">
        <v>456.75</v>
      </c>
      <c r="E120" s="250">
        <v>913.5</v>
      </c>
    </row>
    <row r="121" spans="1:5" ht="12.75">
      <c r="A121" s="249" t="s">
        <v>892</v>
      </c>
      <c r="B121" s="249" t="s">
        <v>893</v>
      </c>
      <c r="C121" s="250">
        <v>10</v>
      </c>
      <c r="D121" s="250">
        <v>687.168</v>
      </c>
      <c r="E121" s="250">
        <v>6871.68</v>
      </c>
    </row>
    <row r="122" spans="1:5" ht="12.75">
      <c r="A122" s="249" t="s">
        <v>894</v>
      </c>
      <c r="B122" s="249" t="s">
        <v>895</v>
      </c>
      <c r="C122" s="250">
        <v>1</v>
      </c>
      <c r="D122" s="250">
        <v>1765.12</v>
      </c>
      <c r="E122" s="250">
        <v>1765.12</v>
      </c>
    </row>
    <row r="123" spans="1:5" ht="12.75">
      <c r="A123" s="249" t="s">
        <v>896</v>
      </c>
      <c r="B123" s="249" t="s">
        <v>897</v>
      </c>
      <c r="C123" s="250">
        <v>1</v>
      </c>
      <c r="D123" s="250">
        <v>1350</v>
      </c>
      <c r="E123" s="250">
        <v>1350</v>
      </c>
    </row>
    <row r="124" spans="1:5" ht="12.75">
      <c r="A124" s="249" t="s">
        <v>898</v>
      </c>
      <c r="B124" s="249" t="s">
        <v>899</v>
      </c>
      <c r="C124" s="250">
        <v>1</v>
      </c>
      <c r="D124" s="250">
        <v>1784.43</v>
      </c>
      <c r="E124" s="250">
        <v>1784.43</v>
      </c>
    </row>
    <row r="125" spans="1:5" ht="12.75">
      <c r="A125" s="249" t="s">
        <v>900</v>
      </c>
      <c r="B125" s="249" t="s">
        <v>901</v>
      </c>
      <c r="C125" s="250">
        <v>0</v>
      </c>
      <c r="D125" s="250">
        <v>0</v>
      </c>
      <c r="E125" s="250">
        <v>0</v>
      </c>
    </row>
    <row r="126" spans="1:5" ht="12.75">
      <c r="A126" s="249" t="s">
        <v>902</v>
      </c>
      <c r="B126" s="249" t="s">
        <v>903</v>
      </c>
      <c r="C126" s="250">
        <v>2</v>
      </c>
      <c r="D126" s="250">
        <v>1538.765</v>
      </c>
      <c r="E126" s="250">
        <v>3077.53</v>
      </c>
    </row>
    <row r="127" spans="1:5" ht="12.75">
      <c r="A127" s="249" t="s">
        <v>904</v>
      </c>
      <c r="B127" s="249" t="s">
        <v>905</v>
      </c>
      <c r="C127" s="250">
        <v>3</v>
      </c>
      <c r="D127" s="250">
        <v>275.56</v>
      </c>
      <c r="E127" s="250">
        <v>826.68</v>
      </c>
    </row>
    <row r="128" spans="1:5" ht="12.75">
      <c r="A128" s="249" t="s">
        <v>906</v>
      </c>
      <c r="B128" s="249" t="s">
        <v>907</v>
      </c>
      <c r="C128" s="250">
        <v>0</v>
      </c>
      <c r="D128" s="250">
        <v>0</v>
      </c>
      <c r="E128" s="250">
        <v>0</v>
      </c>
    </row>
    <row r="129" spans="1:5" ht="12.75">
      <c r="A129" s="249" t="s">
        <v>908</v>
      </c>
      <c r="B129" s="249" t="s">
        <v>909</v>
      </c>
      <c r="C129" s="250">
        <v>3</v>
      </c>
      <c r="D129" s="250">
        <v>1739.81</v>
      </c>
      <c r="E129" s="250">
        <v>5219.43</v>
      </c>
    </row>
    <row r="130" spans="1:5" ht="12.75">
      <c r="A130" s="249" t="s">
        <v>910</v>
      </c>
      <c r="B130" s="249" t="s">
        <v>911</v>
      </c>
      <c r="C130" s="250">
        <v>1</v>
      </c>
      <c r="D130" s="250">
        <v>1738</v>
      </c>
      <c r="E130" s="250">
        <v>1738</v>
      </c>
    </row>
    <row r="131" spans="1:5" ht="12.75">
      <c r="A131" s="249" t="s">
        <v>912</v>
      </c>
      <c r="B131" s="249" t="s">
        <v>913</v>
      </c>
      <c r="C131" s="250">
        <v>2</v>
      </c>
      <c r="D131" s="250">
        <v>1746</v>
      </c>
      <c r="E131" s="250">
        <v>3492</v>
      </c>
    </row>
    <row r="132" spans="1:5" ht="12.75">
      <c r="A132" s="249" t="s">
        <v>914</v>
      </c>
      <c r="B132" s="249" t="s">
        <v>915</v>
      </c>
      <c r="C132" s="250">
        <v>2</v>
      </c>
      <c r="D132" s="250">
        <v>1785.979999999986</v>
      </c>
      <c r="E132" s="250">
        <v>3571.959999999972</v>
      </c>
    </row>
    <row r="133" spans="1:5" ht="12.75">
      <c r="A133" s="249" t="s">
        <v>916</v>
      </c>
      <c r="B133" s="249" t="s">
        <v>917</v>
      </c>
      <c r="C133" s="250">
        <v>1</v>
      </c>
      <c r="D133" s="250">
        <v>1767.34</v>
      </c>
      <c r="E133" s="250">
        <v>1767.34</v>
      </c>
    </row>
    <row r="134" spans="1:5" ht="12.75">
      <c r="A134" s="249" t="s">
        <v>918</v>
      </c>
      <c r="B134" s="249" t="s">
        <v>919</v>
      </c>
      <c r="C134" s="250">
        <v>2</v>
      </c>
      <c r="D134" s="250">
        <v>1756.135</v>
      </c>
      <c r="E134" s="250">
        <v>3512.27</v>
      </c>
    </row>
    <row r="135" spans="1:5" ht="12.75">
      <c r="A135" s="249" t="s">
        <v>920</v>
      </c>
      <c r="B135" s="249" t="s">
        <v>921</v>
      </c>
      <c r="C135" s="250">
        <v>1</v>
      </c>
      <c r="D135" s="250">
        <v>2480.45</v>
      </c>
      <c r="E135" s="250">
        <v>2480.45</v>
      </c>
    </row>
    <row r="136" spans="1:5" ht="12.75">
      <c r="A136" s="249" t="s">
        <v>922</v>
      </c>
      <c r="B136" s="249" t="s">
        <v>923</v>
      </c>
      <c r="C136" s="250">
        <v>1</v>
      </c>
      <c r="D136" s="250">
        <v>2480.45</v>
      </c>
      <c r="E136" s="250">
        <v>2480.45</v>
      </c>
    </row>
    <row r="137" spans="1:5" ht="12.75">
      <c r="A137" s="249" t="s">
        <v>924</v>
      </c>
      <c r="B137" s="249" t="s">
        <v>925</v>
      </c>
      <c r="C137" s="250">
        <v>11</v>
      </c>
      <c r="D137" s="250">
        <v>2652.3772727272826</v>
      </c>
      <c r="E137" s="250">
        <v>29176.15000000011</v>
      </c>
    </row>
    <row r="138" spans="1:5" ht="12.75">
      <c r="A138" s="249" t="s">
        <v>926</v>
      </c>
      <c r="B138" s="249" t="s">
        <v>927</v>
      </c>
      <c r="C138" s="250">
        <v>2</v>
      </c>
      <c r="D138" s="250">
        <v>5168.825</v>
      </c>
      <c r="E138" s="250">
        <v>10337.65</v>
      </c>
    </row>
    <row r="139" spans="1:5" ht="12.75">
      <c r="A139" s="249" t="s">
        <v>928</v>
      </c>
      <c r="B139" s="249" t="s">
        <v>929</v>
      </c>
      <c r="C139" s="250">
        <v>0</v>
      </c>
      <c r="D139" s="250">
        <v>0</v>
      </c>
      <c r="E139" s="250">
        <v>0</v>
      </c>
    </row>
    <row r="140" spans="1:5" ht="12.75">
      <c r="A140" s="249" t="s">
        <v>930</v>
      </c>
      <c r="B140" s="249" t="s">
        <v>931</v>
      </c>
      <c r="C140" s="250">
        <v>3</v>
      </c>
      <c r="D140" s="250">
        <v>1740.3166666666666</v>
      </c>
      <c r="E140" s="250">
        <v>5220.95</v>
      </c>
    </row>
    <row r="141" spans="1:5" ht="12.75">
      <c r="A141" s="249" t="s">
        <v>932</v>
      </c>
      <c r="B141" s="249" t="s">
        <v>933</v>
      </c>
      <c r="C141" s="250">
        <v>8</v>
      </c>
      <c r="D141" s="250">
        <v>201.03124999999997</v>
      </c>
      <c r="E141" s="250">
        <v>1608.2499999999998</v>
      </c>
    </row>
    <row r="142" spans="1:5" ht="12.75">
      <c r="A142" s="249" t="s">
        <v>934</v>
      </c>
      <c r="B142" s="249" t="s">
        <v>935</v>
      </c>
      <c r="C142" s="250">
        <v>0</v>
      </c>
      <c r="D142" s="250">
        <v>0</v>
      </c>
      <c r="E142" s="250">
        <v>0</v>
      </c>
    </row>
    <row r="143" spans="1:5" ht="12.75">
      <c r="A143" s="249" t="s">
        <v>936</v>
      </c>
      <c r="B143" s="249" t="s">
        <v>937</v>
      </c>
      <c r="C143" s="250">
        <v>0</v>
      </c>
      <c r="D143" s="250">
        <v>0</v>
      </c>
      <c r="E143" s="250">
        <v>0</v>
      </c>
    </row>
    <row r="144" spans="1:5" ht="12.75">
      <c r="A144" s="249" t="s">
        <v>938</v>
      </c>
      <c r="B144" s="249" t="s">
        <v>939</v>
      </c>
      <c r="C144" s="250">
        <v>0</v>
      </c>
      <c r="D144" s="250">
        <v>0</v>
      </c>
      <c r="E144" s="250">
        <v>0</v>
      </c>
    </row>
    <row r="145" spans="1:5" ht="12.75">
      <c r="A145" s="249" t="s">
        <v>940</v>
      </c>
      <c r="B145" s="249" t="s">
        <v>941</v>
      </c>
      <c r="C145" s="250">
        <v>0</v>
      </c>
      <c r="D145" s="250">
        <v>0</v>
      </c>
      <c r="E145" s="250">
        <v>0</v>
      </c>
    </row>
    <row r="146" spans="1:5" ht="12.75">
      <c r="A146" s="249" t="s">
        <v>942</v>
      </c>
      <c r="B146" s="249" t="s">
        <v>943</v>
      </c>
      <c r="C146" s="250">
        <v>0</v>
      </c>
      <c r="D146" s="250">
        <v>0</v>
      </c>
      <c r="E146" s="250">
        <v>0</v>
      </c>
    </row>
    <row r="147" spans="1:5" ht="12.75">
      <c r="A147" s="249" t="s">
        <v>944</v>
      </c>
      <c r="B147" s="249" t="s">
        <v>945</v>
      </c>
      <c r="C147" s="250">
        <v>0</v>
      </c>
      <c r="D147" s="250">
        <v>0</v>
      </c>
      <c r="E147" s="250">
        <v>0</v>
      </c>
    </row>
    <row r="148" spans="1:5" ht="12.75">
      <c r="A148" s="249" t="s">
        <v>946</v>
      </c>
      <c r="B148" s="249" t="s">
        <v>947</v>
      </c>
      <c r="C148" s="250">
        <v>12</v>
      </c>
      <c r="D148" s="250">
        <v>417.58583333333337</v>
      </c>
      <c r="E148" s="250">
        <v>5011.03</v>
      </c>
    </row>
    <row r="149" spans="1:5" ht="12.75">
      <c r="A149" s="249" t="s">
        <v>948</v>
      </c>
      <c r="B149" s="249" t="s">
        <v>949</v>
      </c>
      <c r="C149" s="250">
        <v>1</v>
      </c>
      <c r="D149" s="250">
        <v>411.25</v>
      </c>
      <c r="E149" s="250">
        <v>411.25</v>
      </c>
    </row>
    <row r="150" spans="1:5" ht="12.75">
      <c r="A150" s="249" t="s">
        <v>950</v>
      </c>
      <c r="B150" s="249" t="s">
        <v>951</v>
      </c>
      <c r="C150" s="250">
        <v>83</v>
      </c>
      <c r="D150" s="250">
        <v>372.0993975903615</v>
      </c>
      <c r="E150" s="250">
        <v>30884.25</v>
      </c>
    </row>
    <row r="151" spans="1:5" ht="12.75">
      <c r="A151" s="249" t="s">
        <v>952</v>
      </c>
      <c r="B151" s="249" t="s">
        <v>953</v>
      </c>
      <c r="C151" s="250">
        <v>6</v>
      </c>
      <c r="D151" s="250">
        <v>380.06</v>
      </c>
      <c r="E151" s="250">
        <v>2280.36</v>
      </c>
    </row>
    <row r="152" spans="1:5" ht="12.75">
      <c r="A152" s="249" t="s">
        <v>954</v>
      </c>
      <c r="B152" s="249" t="s">
        <v>955</v>
      </c>
      <c r="C152" s="250">
        <v>5</v>
      </c>
      <c r="D152" s="250">
        <v>471.0999999999999</v>
      </c>
      <c r="E152" s="250">
        <v>2355.4999999999995</v>
      </c>
    </row>
    <row r="153" spans="1:5" ht="12.75">
      <c r="A153" s="249" t="s">
        <v>956</v>
      </c>
      <c r="B153" s="249" t="s">
        <v>957</v>
      </c>
      <c r="C153" s="250">
        <v>6</v>
      </c>
      <c r="D153" s="250">
        <v>462.97</v>
      </c>
      <c r="E153" s="250">
        <v>2777.82</v>
      </c>
    </row>
    <row r="154" spans="1:5" ht="12.75">
      <c r="A154" s="249" t="s">
        <v>958</v>
      </c>
      <c r="B154" s="249" t="s">
        <v>959</v>
      </c>
      <c r="C154" s="250">
        <v>4</v>
      </c>
      <c r="D154" s="250">
        <v>1368.8475</v>
      </c>
      <c r="E154" s="250">
        <v>5475.39</v>
      </c>
    </row>
    <row r="155" spans="1:5" ht="12.75">
      <c r="A155" s="249" t="s">
        <v>960</v>
      </c>
      <c r="B155" s="249" t="s">
        <v>961</v>
      </c>
      <c r="C155" s="250">
        <v>0</v>
      </c>
      <c r="D155" s="250">
        <v>0</v>
      </c>
      <c r="E155" s="250">
        <v>0</v>
      </c>
    </row>
    <row r="156" spans="1:5" ht="12.75">
      <c r="A156" s="249" t="s">
        <v>962</v>
      </c>
      <c r="B156" s="249" t="s">
        <v>963</v>
      </c>
      <c r="C156" s="250">
        <v>0</v>
      </c>
      <c r="D156" s="250">
        <v>0</v>
      </c>
      <c r="E156" s="250">
        <v>0</v>
      </c>
    </row>
    <row r="157" spans="1:5" ht="12.75">
      <c r="A157" s="249" t="s">
        <v>964</v>
      </c>
      <c r="B157" s="249" t="s">
        <v>965</v>
      </c>
      <c r="C157" s="250">
        <v>1</v>
      </c>
      <c r="D157" s="250">
        <v>1364.3899999999987</v>
      </c>
      <c r="E157" s="250">
        <v>1364.3899999999987</v>
      </c>
    </row>
    <row r="158" spans="1:5" ht="12.75">
      <c r="A158" s="249" t="s">
        <v>966</v>
      </c>
      <c r="B158" s="249" t="s">
        <v>967</v>
      </c>
      <c r="C158" s="250">
        <v>0</v>
      </c>
      <c r="D158" s="250">
        <v>0</v>
      </c>
      <c r="E158" s="250">
        <v>0</v>
      </c>
    </row>
    <row r="159" spans="1:5" ht="12.75">
      <c r="A159" s="249" t="s">
        <v>968</v>
      </c>
      <c r="B159" s="249" t="s">
        <v>969</v>
      </c>
      <c r="C159" s="250">
        <v>0</v>
      </c>
      <c r="D159" s="250">
        <v>0</v>
      </c>
      <c r="E159" s="250">
        <v>0</v>
      </c>
    </row>
    <row r="160" spans="1:5" ht="12.75">
      <c r="A160" s="249" t="s">
        <v>970</v>
      </c>
      <c r="B160" s="249" t="s">
        <v>971</v>
      </c>
      <c r="C160" s="250">
        <v>0</v>
      </c>
      <c r="D160" s="250">
        <v>0</v>
      </c>
      <c r="E160" s="250">
        <v>0</v>
      </c>
    </row>
    <row r="161" spans="1:5" ht="12.75">
      <c r="A161" s="249" t="s">
        <v>972</v>
      </c>
      <c r="B161" s="249" t="s">
        <v>973</v>
      </c>
      <c r="C161" s="250">
        <v>0</v>
      </c>
      <c r="D161" s="250">
        <v>0</v>
      </c>
      <c r="E161" s="250">
        <v>0</v>
      </c>
    </row>
    <row r="162" spans="1:5" ht="12.75">
      <c r="A162" s="249" t="s">
        <v>974</v>
      </c>
      <c r="B162" s="249" t="s">
        <v>975</v>
      </c>
      <c r="C162" s="250">
        <v>19</v>
      </c>
      <c r="D162" s="250">
        <v>1531.74</v>
      </c>
      <c r="E162" s="250">
        <v>29103.06</v>
      </c>
    </row>
    <row r="163" spans="1:5" ht="12.75">
      <c r="A163" s="249" t="s">
        <v>976</v>
      </c>
      <c r="B163" s="249" t="s">
        <v>977</v>
      </c>
      <c r="C163" s="250">
        <v>10</v>
      </c>
      <c r="D163" s="250">
        <v>453.82899999999717</v>
      </c>
      <c r="E163" s="250">
        <v>4538.289999999972</v>
      </c>
    </row>
    <row r="164" spans="1:5" ht="12.75">
      <c r="A164" s="249" t="s">
        <v>978</v>
      </c>
      <c r="B164" s="249" t="s">
        <v>979</v>
      </c>
      <c r="C164" s="250">
        <v>34</v>
      </c>
      <c r="D164" s="250">
        <v>894.0705882352945</v>
      </c>
      <c r="E164" s="250">
        <v>30398.40000000001</v>
      </c>
    </row>
    <row r="165" spans="1:5" ht="12.75">
      <c r="A165" s="249" t="s">
        <v>980</v>
      </c>
      <c r="B165" s="249" t="s">
        <v>981</v>
      </c>
      <c r="C165" s="250">
        <v>34</v>
      </c>
      <c r="D165" s="250">
        <v>2464.100000000001</v>
      </c>
      <c r="E165" s="250">
        <v>83779.40000000002</v>
      </c>
    </row>
    <row r="166" spans="1:5" ht="12.75">
      <c r="A166" s="249" t="s">
        <v>982</v>
      </c>
      <c r="B166" s="249" t="s">
        <v>983</v>
      </c>
      <c r="C166" s="250">
        <v>30</v>
      </c>
      <c r="D166" s="250">
        <v>2680.883</v>
      </c>
      <c r="E166" s="250">
        <v>80426.49</v>
      </c>
    </row>
    <row r="167" spans="1:5" ht="12.75">
      <c r="A167" s="249" t="s">
        <v>984</v>
      </c>
      <c r="B167" s="249" t="s">
        <v>985</v>
      </c>
      <c r="C167" s="250">
        <v>15</v>
      </c>
      <c r="D167" s="250">
        <v>2699.1040000000003</v>
      </c>
      <c r="E167" s="250">
        <v>40486.56</v>
      </c>
    </row>
    <row r="168" spans="1:5" ht="12.75">
      <c r="A168" s="249" t="s">
        <v>986</v>
      </c>
      <c r="B168" s="249" t="s">
        <v>987</v>
      </c>
      <c r="C168" s="250">
        <v>5</v>
      </c>
      <c r="D168" s="250">
        <v>2699.1199999999994</v>
      </c>
      <c r="E168" s="250">
        <v>13495.599999999999</v>
      </c>
    </row>
    <row r="169" spans="1:5" ht="12.75">
      <c r="A169" s="249" t="s">
        <v>988</v>
      </c>
      <c r="B169" s="249" t="s">
        <v>989</v>
      </c>
      <c r="C169" s="250">
        <v>4</v>
      </c>
      <c r="D169" s="250">
        <v>2699.12</v>
      </c>
      <c r="E169" s="250">
        <v>10796.48</v>
      </c>
    </row>
    <row r="170" spans="1:5" ht="12.75">
      <c r="A170" s="249" t="s">
        <v>990</v>
      </c>
      <c r="B170" s="249" t="s">
        <v>991</v>
      </c>
      <c r="C170" s="250">
        <v>50</v>
      </c>
      <c r="D170" s="250">
        <v>486.29</v>
      </c>
      <c r="E170" s="250">
        <v>24314.5</v>
      </c>
    </row>
    <row r="171" spans="1:5" ht="12.75">
      <c r="A171" s="249" t="s">
        <v>992</v>
      </c>
      <c r="B171" s="249" t="s">
        <v>993</v>
      </c>
      <c r="C171" s="250">
        <v>50</v>
      </c>
      <c r="D171" s="250">
        <v>469.25</v>
      </c>
      <c r="E171" s="250">
        <v>23462.5</v>
      </c>
    </row>
    <row r="172" spans="1:5" ht="12.75">
      <c r="A172" s="249" t="s">
        <v>994</v>
      </c>
      <c r="B172" s="249" t="s">
        <v>995</v>
      </c>
      <c r="C172" s="250">
        <v>0</v>
      </c>
      <c r="D172" s="250">
        <v>0</v>
      </c>
      <c r="E172" s="250">
        <v>0</v>
      </c>
    </row>
    <row r="173" spans="1:5" ht="12.75">
      <c r="A173" s="249" t="s">
        <v>996</v>
      </c>
      <c r="B173" s="249" t="s">
        <v>997</v>
      </c>
      <c r="C173" s="250">
        <v>1</v>
      </c>
      <c r="D173" s="250">
        <v>2375.14</v>
      </c>
      <c r="E173" s="250">
        <v>2375.14</v>
      </c>
    </row>
    <row r="174" spans="1:5" ht="12.75">
      <c r="A174" s="249" t="s">
        <v>998</v>
      </c>
      <c r="B174" s="249" t="s">
        <v>999</v>
      </c>
      <c r="C174" s="250">
        <v>4</v>
      </c>
      <c r="D174" s="250">
        <v>919.2025</v>
      </c>
      <c r="E174" s="250">
        <v>3676.81</v>
      </c>
    </row>
    <row r="175" spans="1:5" ht="12.75">
      <c r="A175" s="249" t="s">
        <v>1000</v>
      </c>
      <c r="B175" s="249" t="s">
        <v>1001</v>
      </c>
      <c r="C175" s="250">
        <v>6</v>
      </c>
      <c r="D175" s="250">
        <v>407.35000000000616</v>
      </c>
      <c r="E175" s="250">
        <v>2444.100000000037</v>
      </c>
    </row>
    <row r="176" spans="1:5" ht="12.75">
      <c r="A176" s="249" t="s">
        <v>1002</v>
      </c>
      <c r="B176" s="249" t="s">
        <v>1003</v>
      </c>
      <c r="C176" s="250">
        <v>28</v>
      </c>
      <c r="D176" s="250">
        <v>1150.11</v>
      </c>
      <c r="E176" s="250">
        <v>32203.08</v>
      </c>
    </row>
    <row r="177" spans="1:5" ht="12.75">
      <c r="A177" s="249" t="s">
        <v>1004</v>
      </c>
      <c r="B177" s="249" t="s">
        <v>1005</v>
      </c>
      <c r="C177" s="250">
        <v>67</v>
      </c>
      <c r="D177" s="250">
        <v>240.3500000000032</v>
      </c>
      <c r="E177" s="250">
        <v>16103.450000000214</v>
      </c>
    </row>
    <row r="178" spans="1:5" ht="12.75">
      <c r="A178" s="249" t="s">
        <v>1006</v>
      </c>
      <c r="B178" s="249" t="s">
        <v>1007</v>
      </c>
      <c r="C178" s="250">
        <v>32</v>
      </c>
      <c r="D178" s="250">
        <v>3614.9284374999907</v>
      </c>
      <c r="E178" s="250">
        <v>115677.7099999997</v>
      </c>
    </row>
    <row r="179" spans="1:5" ht="12.75">
      <c r="A179" s="249" t="s">
        <v>1008</v>
      </c>
      <c r="B179" s="249" t="s">
        <v>1009</v>
      </c>
      <c r="C179" s="250">
        <v>12</v>
      </c>
      <c r="D179" s="250">
        <v>2958.6674999999955</v>
      </c>
      <c r="E179" s="250">
        <v>35504.009999999944</v>
      </c>
    </row>
    <row r="180" spans="1:5" ht="12.75">
      <c r="A180" s="249" t="s">
        <v>1010</v>
      </c>
      <c r="B180" s="249" t="s">
        <v>1011</v>
      </c>
      <c r="C180" s="250">
        <v>12</v>
      </c>
      <c r="D180" s="250">
        <v>1316.322500000149</v>
      </c>
      <c r="E180" s="250">
        <v>15795.870000001789</v>
      </c>
    </row>
    <row r="181" spans="1:5" ht="12.75">
      <c r="A181" s="249" t="s">
        <v>1012</v>
      </c>
      <c r="B181" s="249" t="s">
        <v>1013</v>
      </c>
      <c r="C181" s="250">
        <v>4</v>
      </c>
      <c r="D181" s="250">
        <v>3638.8274999999994</v>
      </c>
      <c r="E181" s="250">
        <v>14555.309999999996</v>
      </c>
    </row>
    <row r="182" spans="1:5" ht="12.75">
      <c r="A182" s="249" t="s">
        <v>1014</v>
      </c>
      <c r="B182" s="249" t="s">
        <v>1015</v>
      </c>
      <c r="C182" s="250">
        <v>7</v>
      </c>
      <c r="D182" s="250">
        <v>3211.7728571428515</v>
      </c>
      <c r="E182" s="250">
        <v>22482.409999999963</v>
      </c>
    </row>
    <row r="183" spans="1:5" ht="12.75">
      <c r="A183" s="249" t="s">
        <v>1016</v>
      </c>
      <c r="B183" s="249" t="s">
        <v>1017</v>
      </c>
      <c r="C183" s="250">
        <v>17</v>
      </c>
      <c r="D183" s="250">
        <v>2369.942352941178</v>
      </c>
      <c r="E183" s="250">
        <v>40289.02000000002</v>
      </c>
    </row>
    <row r="184" spans="1:5" ht="12.75">
      <c r="A184" s="249" t="s">
        <v>1018</v>
      </c>
      <c r="B184" s="249" t="s">
        <v>1019</v>
      </c>
      <c r="C184" s="250">
        <v>2</v>
      </c>
      <c r="D184" s="250">
        <v>1374.58</v>
      </c>
      <c r="E184" s="250">
        <v>2749.16</v>
      </c>
    </row>
    <row r="185" spans="1:5" ht="12.75">
      <c r="A185" s="249" t="s">
        <v>1020</v>
      </c>
      <c r="B185" s="249" t="s">
        <v>1021</v>
      </c>
      <c r="C185" s="250">
        <v>1</v>
      </c>
      <c r="D185" s="250">
        <v>2409.75</v>
      </c>
      <c r="E185" s="250">
        <v>2409.75</v>
      </c>
    </row>
    <row r="186" spans="1:5" ht="12.75">
      <c r="A186" s="249" t="s">
        <v>1022</v>
      </c>
      <c r="B186" s="249" t="s">
        <v>1023</v>
      </c>
      <c r="C186" s="250">
        <v>1</v>
      </c>
      <c r="D186" s="250">
        <v>3073.3199999999993</v>
      </c>
      <c r="E186" s="250">
        <v>3073.319999999999</v>
      </c>
    </row>
    <row r="187" spans="1:5" ht="12.75">
      <c r="A187" s="249" t="s">
        <v>1024</v>
      </c>
      <c r="B187" s="249" t="s">
        <v>1025</v>
      </c>
      <c r="C187" s="250">
        <v>9</v>
      </c>
      <c r="D187" s="250">
        <v>1801.7855555555557</v>
      </c>
      <c r="E187" s="250">
        <v>16216.07</v>
      </c>
    </row>
    <row r="188" spans="1:5" ht="12.75">
      <c r="A188" s="249" t="s">
        <v>1026</v>
      </c>
      <c r="B188" s="249" t="s">
        <v>1027</v>
      </c>
      <c r="C188" s="250">
        <v>3</v>
      </c>
      <c r="D188" s="250">
        <v>924.886666666704</v>
      </c>
      <c r="E188" s="250">
        <v>2774.6600000001117</v>
      </c>
    </row>
    <row r="189" spans="1:5" ht="12.75">
      <c r="A189" s="249" t="s">
        <v>1028</v>
      </c>
      <c r="B189" s="249" t="s">
        <v>1029</v>
      </c>
      <c r="C189" s="250">
        <v>1</v>
      </c>
      <c r="D189" s="250">
        <v>224.09</v>
      </c>
      <c r="E189" s="250">
        <v>224.09</v>
      </c>
    </row>
    <row r="190" spans="1:5" ht="12.75">
      <c r="A190" s="249" t="s">
        <v>1030</v>
      </c>
      <c r="B190" s="249" t="s">
        <v>1031</v>
      </c>
      <c r="C190" s="250">
        <v>23</v>
      </c>
      <c r="D190" s="250">
        <v>701.2760869564877</v>
      </c>
      <c r="E190" s="250">
        <v>16129.349999999218</v>
      </c>
    </row>
    <row r="191" spans="1:5" ht="12.75">
      <c r="A191" s="249" t="s">
        <v>1032</v>
      </c>
      <c r="B191" s="249" t="s">
        <v>1033</v>
      </c>
      <c r="C191" s="250">
        <v>0</v>
      </c>
      <c r="D191" s="250">
        <v>0</v>
      </c>
      <c r="E191" s="250">
        <v>4.656612873077393E-12</v>
      </c>
    </row>
    <row r="192" spans="1:5" ht="12.75">
      <c r="A192" s="249" t="s">
        <v>1034</v>
      </c>
      <c r="B192" s="249" t="s">
        <v>1035</v>
      </c>
      <c r="C192" s="250">
        <v>1</v>
      </c>
      <c r="D192" s="250">
        <v>4563.950000000009</v>
      </c>
      <c r="E192" s="250">
        <v>4563.950000000009</v>
      </c>
    </row>
    <row r="193" spans="1:5" ht="12.75">
      <c r="A193" s="249" t="s">
        <v>1036</v>
      </c>
      <c r="B193" s="249" t="s">
        <v>1037</v>
      </c>
      <c r="C193" s="250">
        <v>1</v>
      </c>
      <c r="D193" s="250">
        <v>3617.8</v>
      </c>
      <c r="E193" s="250">
        <v>3617.8</v>
      </c>
    </row>
    <row r="194" spans="1:5" ht="12.75">
      <c r="A194" s="249" t="s">
        <v>1038</v>
      </c>
      <c r="B194" s="249" t="s">
        <v>1039</v>
      </c>
      <c r="C194" s="250">
        <v>12</v>
      </c>
      <c r="D194" s="250">
        <v>6203.8</v>
      </c>
      <c r="E194" s="250">
        <v>74445.6</v>
      </c>
    </row>
    <row r="195" spans="1:5" ht="12.75">
      <c r="A195" s="249" t="s">
        <v>1040</v>
      </c>
      <c r="B195" s="249" t="s">
        <v>1041</v>
      </c>
      <c r="C195" s="250">
        <v>0</v>
      </c>
      <c r="D195" s="250">
        <v>0</v>
      </c>
      <c r="E195" s="250">
        <v>0</v>
      </c>
    </row>
    <row r="196" spans="1:5" ht="12.75">
      <c r="A196" s="249" t="s">
        <v>1042</v>
      </c>
      <c r="B196" s="249" t="s">
        <v>1043</v>
      </c>
      <c r="C196" s="250">
        <v>14</v>
      </c>
      <c r="D196" s="250">
        <v>4488.06</v>
      </c>
      <c r="E196" s="250">
        <v>62832.84</v>
      </c>
    </row>
    <row r="197" spans="1:5" ht="12.75">
      <c r="A197" s="249" t="s">
        <v>1044</v>
      </c>
      <c r="B197" s="249" t="s">
        <v>1045</v>
      </c>
      <c r="C197" s="250">
        <v>9</v>
      </c>
      <c r="D197" s="250">
        <v>4711.95</v>
      </c>
      <c r="E197" s="250">
        <v>42407.55</v>
      </c>
    </row>
    <row r="198" spans="1:5" ht="12.75">
      <c r="A198" s="249" t="s">
        <v>1046</v>
      </c>
      <c r="B198" s="249" t="s">
        <v>1047</v>
      </c>
      <c r="C198" s="250">
        <v>1</v>
      </c>
      <c r="D198" s="250">
        <v>3597.51</v>
      </c>
      <c r="E198" s="250">
        <v>3597.51</v>
      </c>
    </row>
    <row r="199" spans="1:5" ht="12.75">
      <c r="A199" s="249" t="s">
        <v>1048</v>
      </c>
      <c r="B199" s="249" t="s">
        <v>1049</v>
      </c>
      <c r="C199" s="250">
        <v>0</v>
      </c>
      <c r="D199" s="250">
        <v>0</v>
      </c>
      <c r="E199" s="250">
        <v>0</v>
      </c>
    </row>
    <row r="200" spans="1:5" ht="12.75">
      <c r="A200" s="249" t="s">
        <v>1050</v>
      </c>
      <c r="B200" s="249" t="s">
        <v>1051</v>
      </c>
      <c r="C200" s="250">
        <v>65</v>
      </c>
      <c r="D200" s="250">
        <v>1386.1270769230778</v>
      </c>
      <c r="E200" s="250">
        <v>90098.26000000005</v>
      </c>
    </row>
    <row r="201" spans="1:5" ht="12.75">
      <c r="A201" s="249" t="s">
        <v>1052</v>
      </c>
      <c r="B201" s="249" t="s">
        <v>1053</v>
      </c>
      <c r="C201" s="250">
        <v>2</v>
      </c>
      <c r="D201" s="250">
        <v>1462.3066666666698</v>
      </c>
      <c r="E201" s="250">
        <v>2924.6133333333396</v>
      </c>
    </row>
    <row r="202" spans="1:5" ht="12.75">
      <c r="A202" s="249" t="s">
        <v>1054</v>
      </c>
      <c r="B202" s="249" t="s">
        <v>1055</v>
      </c>
      <c r="C202" s="250">
        <v>2</v>
      </c>
      <c r="D202" s="250">
        <v>193.995</v>
      </c>
      <c r="E202" s="250">
        <v>387.99</v>
      </c>
    </row>
    <row r="203" spans="1:5" ht="12.75">
      <c r="A203" s="249" t="s">
        <v>1056</v>
      </c>
      <c r="B203" s="249" t="s">
        <v>1057</v>
      </c>
      <c r="C203" s="250">
        <v>37</v>
      </c>
      <c r="D203" s="250">
        <v>1187.4654054054063</v>
      </c>
      <c r="E203" s="250">
        <v>43936.22000000003</v>
      </c>
    </row>
    <row r="204" spans="1:5" ht="12.75">
      <c r="A204" s="249" t="s">
        <v>1058</v>
      </c>
      <c r="B204" s="249" t="s">
        <v>1059</v>
      </c>
      <c r="C204" s="250">
        <v>3</v>
      </c>
      <c r="D204" s="250">
        <v>1046.85</v>
      </c>
      <c r="E204" s="250">
        <v>3140.55</v>
      </c>
    </row>
    <row r="205" spans="1:5" ht="12.75">
      <c r="A205" s="249" t="s">
        <v>1060</v>
      </c>
      <c r="B205" s="249" t="s">
        <v>1061</v>
      </c>
      <c r="C205" s="250">
        <v>6</v>
      </c>
      <c r="D205" s="250">
        <v>277.43166666666684</v>
      </c>
      <c r="E205" s="250">
        <v>1664.5900000000006</v>
      </c>
    </row>
    <row r="206" spans="1:5" ht="12.75">
      <c r="A206" s="249" t="s">
        <v>1062</v>
      </c>
      <c r="B206" s="249" t="s">
        <v>1063</v>
      </c>
      <c r="C206" s="250">
        <v>3</v>
      </c>
      <c r="D206" s="250">
        <v>386.62</v>
      </c>
      <c r="E206" s="250">
        <v>1159.86</v>
      </c>
    </row>
    <row r="207" spans="1:5" ht="12.75">
      <c r="A207" s="249" t="s">
        <v>1064</v>
      </c>
      <c r="B207" s="249" t="s">
        <v>1065</v>
      </c>
      <c r="C207" s="250">
        <v>21</v>
      </c>
      <c r="D207" s="250">
        <v>464.45</v>
      </c>
      <c r="E207" s="250">
        <v>9753.45</v>
      </c>
    </row>
    <row r="208" spans="1:5" ht="12.75">
      <c r="A208" s="249" t="s">
        <v>1066</v>
      </c>
      <c r="B208" s="249" t="s">
        <v>1067</v>
      </c>
      <c r="C208" s="250">
        <v>7</v>
      </c>
      <c r="D208" s="250">
        <v>19511.917142857143</v>
      </c>
      <c r="E208" s="250">
        <v>136583.42</v>
      </c>
    </row>
    <row r="209" spans="1:5" ht="12.75">
      <c r="A209" s="249" t="s">
        <v>1068</v>
      </c>
      <c r="B209" s="249" t="s">
        <v>1069</v>
      </c>
      <c r="C209" s="250">
        <v>0</v>
      </c>
      <c r="D209" s="250">
        <v>0</v>
      </c>
      <c r="E209" s="250">
        <v>0</v>
      </c>
    </row>
    <row r="210" spans="1:5" ht="12.75">
      <c r="A210" s="249" t="s">
        <v>1070</v>
      </c>
      <c r="B210" s="249" t="s">
        <v>1071</v>
      </c>
      <c r="C210" s="250">
        <v>1</v>
      </c>
      <c r="D210" s="250">
        <v>508.35</v>
      </c>
      <c r="E210" s="250">
        <v>508.35</v>
      </c>
    </row>
    <row r="211" spans="1:5" ht="12.75">
      <c r="A211" s="249" t="s">
        <v>1072</v>
      </c>
      <c r="B211" s="249" t="s">
        <v>1073</v>
      </c>
      <c r="C211" s="250">
        <v>4</v>
      </c>
      <c r="D211" s="250">
        <v>1832.655</v>
      </c>
      <c r="E211" s="250">
        <v>7330.62</v>
      </c>
    </row>
    <row r="212" spans="1:5" ht="12.75">
      <c r="A212" s="249" t="s">
        <v>1074</v>
      </c>
      <c r="B212" s="249" t="s">
        <v>1075</v>
      </c>
      <c r="C212" s="250">
        <v>2</v>
      </c>
      <c r="D212" s="250">
        <v>10834.55</v>
      </c>
      <c r="E212" s="250">
        <v>21669.1</v>
      </c>
    </row>
    <row r="213" spans="1:5" ht="12.75">
      <c r="A213" s="249" t="s">
        <v>1076</v>
      </c>
      <c r="B213" s="249" t="s">
        <v>1077</v>
      </c>
      <c r="C213" s="250">
        <v>4</v>
      </c>
      <c r="D213" s="250">
        <v>10701.4275</v>
      </c>
      <c r="E213" s="250">
        <v>42805.71</v>
      </c>
    </row>
    <row r="214" spans="1:5" ht="12.75">
      <c r="A214" s="249" t="s">
        <v>1078</v>
      </c>
      <c r="B214" s="249" t="s">
        <v>1079</v>
      </c>
      <c r="C214" s="250">
        <v>0</v>
      </c>
      <c r="D214" s="250">
        <v>0</v>
      </c>
      <c r="E214" s="250">
        <v>-2.384185791015625E-09</v>
      </c>
    </row>
    <row r="215" spans="1:5" ht="12.75">
      <c r="A215" s="249" t="s">
        <v>1080</v>
      </c>
      <c r="B215" s="249" t="s">
        <v>1081</v>
      </c>
      <c r="C215" s="250">
        <v>0</v>
      </c>
      <c r="D215" s="250">
        <v>0</v>
      </c>
      <c r="E215" s="250">
        <v>0</v>
      </c>
    </row>
    <row r="216" spans="1:5" ht="12.75">
      <c r="A216" s="249" t="s">
        <v>1082</v>
      </c>
      <c r="B216" s="249" t="s">
        <v>1083</v>
      </c>
      <c r="C216" s="250">
        <v>0</v>
      </c>
      <c r="D216" s="250">
        <v>0</v>
      </c>
      <c r="E216" s="250">
        <v>0</v>
      </c>
    </row>
    <row r="217" spans="1:5" ht="12.75">
      <c r="A217" s="249" t="s">
        <v>1084</v>
      </c>
      <c r="B217" s="249" t="s">
        <v>1085</v>
      </c>
      <c r="C217" s="250">
        <v>0</v>
      </c>
      <c r="D217" s="250">
        <v>0</v>
      </c>
      <c r="E217" s="250">
        <v>1.862645149230957E-11</v>
      </c>
    </row>
    <row r="218" spans="1:5" ht="12.75">
      <c r="A218" s="249" t="s">
        <v>1086</v>
      </c>
      <c r="B218" s="249" t="s">
        <v>1087</v>
      </c>
      <c r="C218" s="250">
        <v>0</v>
      </c>
      <c r="D218" s="250">
        <v>0</v>
      </c>
      <c r="E218" s="250">
        <v>0</v>
      </c>
    </row>
    <row r="219" spans="1:5" ht="12.75">
      <c r="A219" s="249" t="s">
        <v>1088</v>
      </c>
      <c r="B219" s="249" t="s">
        <v>1089</v>
      </c>
      <c r="C219" s="250">
        <v>0</v>
      </c>
      <c r="D219" s="250">
        <v>0</v>
      </c>
      <c r="E219" s="250">
        <v>0</v>
      </c>
    </row>
    <row r="220" spans="1:5" ht="12.75">
      <c r="A220" s="249" t="s">
        <v>1090</v>
      </c>
      <c r="B220" s="249" t="s">
        <v>1091</v>
      </c>
      <c r="C220" s="250">
        <v>0</v>
      </c>
      <c r="D220" s="250">
        <v>0</v>
      </c>
      <c r="E220" s="250">
        <v>7.450580596923828E-11</v>
      </c>
    </row>
    <row r="221" spans="1:5" ht="12.75">
      <c r="A221" s="249" t="s">
        <v>1092</v>
      </c>
      <c r="B221" s="249" t="s">
        <v>1093</v>
      </c>
      <c r="C221" s="250">
        <v>1</v>
      </c>
      <c r="D221" s="250">
        <v>14431.99</v>
      </c>
      <c r="E221" s="250">
        <v>14431.99</v>
      </c>
    </row>
    <row r="222" spans="1:5" ht="12.75">
      <c r="A222" s="249" t="s">
        <v>1094</v>
      </c>
      <c r="B222" s="249" t="s">
        <v>1095</v>
      </c>
      <c r="C222" s="250">
        <v>0</v>
      </c>
      <c r="D222" s="250">
        <v>0</v>
      </c>
      <c r="E222" s="250">
        <v>0</v>
      </c>
    </row>
    <row r="223" spans="1:5" ht="12.75">
      <c r="A223" s="249" t="s">
        <v>1096</v>
      </c>
      <c r="B223" s="249" t="s">
        <v>1097</v>
      </c>
      <c r="C223" s="250">
        <v>0</v>
      </c>
      <c r="D223" s="250">
        <v>0</v>
      </c>
      <c r="E223" s="250">
        <v>0</v>
      </c>
    </row>
    <row r="224" spans="1:5" ht="12.75">
      <c r="A224" s="249" t="s">
        <v>1098</v>
      </c>
      <c r="B224" s="249" t="s">
        <v>1099</v>
      </c>
      <c r="C224" s="250">
        <v>0</v>
      </c>
      <c r="D224" s="250">
        <v>0</v>
      </c>
      <c r="E224" s="250">
        <v>-1.4901161193847657E-10</v>
      </c>
    </row>
    <row r="225" spans="1:5" ht="12.75">
      <c r="A225" s="249" t="s">
        <v>1100</v>
      </c>
      <c r="B225" s="249" t="s">
        <v>1101</v>
      </c>
      <c r="C225" s="250">
        <v>0</v>
      </c>
      <c r="D225" s="250">
        <v>0</v>
      </c>
      <c r="E225" s="250">
        <v>-5.587935447692871E-11</v>
      </c>
    </row>
    <row r="226" spans="1:5" ht="12.75">
      <c r="A226" s="249" t="s">
        <v>1102</v>
      </c>
      <c r="B226" s="249" t="s">
        <v>1103</v>
      </c>
      <c r="C226" s="250">
        <v>0</v>
      </c>
      <c r="D226" s="250">
        <v>0</v>
      </c>
      <c r="E226" s="250">
        <v>0</v>
      </c>
    </row>
    <row r="227" spans="1:5" ht="12.75">
      <c r="A227" s="249" t="s">
        <v>1104</v>
      </c>
      <c r="B227" s="249" t="s">
        <v>1105</v>
      </c>
      <c r="C227" s="250">
        <v>0</v>
      </c>
      <c r="D227" s="250">
        <v>0</v>
      </c>
      <c r="E227" s="250">
        <v>0</v>
      </c>
    </row>
    <row r="228" spans="1:5" ht="12.75">
      <c r="A228" s="249" t="s">
        <v>1106</v>
      </c>
      <c r="B228" s="249" t="s">
        <v>1107</v>
      </c>
      <c r="C228" s="250">
        <v>0</v>
      </c>
      <c r="D228" s="250">
        <v>0</v>
      </c>
      <c r="E228" s="250">
        <v>-3.814697265625E-08</v>
      </c>
    </row>
    <row r="229" spans="1:5" ht="12.75">
      <c r="A229" s="249" t="s">
        <v>1108</v>
      </c>
      <c r="B229" s="249" t="s">
        <v>1109</v>
      </c>
      <c r="C229" s="250">
        <v>0</v>
      </c>
      <c r="D229" s="250">
        <v>0</v>
      </c>
      <c r="E229" s="250">
        <v>1.4901161193847657E-10</v>
      </c>
    </row>
    <row r="230" spans="1:5" ht="12.75">
      <c r="A230" s="249" t="s">
        <v>1110</v>
      </c>
      <c r="B230" s="249" t="s">
        <v>1111</v>
      </c>
      <c r="C230" s="250">
        <v>0</v>
      </c>
      <c r="D230" s="250">
        <v>0</v>
      </c>
      <c r="E230" s="250">
        <v>-3.725290298461914E-11</v>
      </c>
    </row>
    <row r="231" spans="1:5" ht="12.75">
      <c r="A231" s="249" t="s">
        <v>1112</v>
      </c>
      <c r="B231" s="249" t="s">
        <v>1113</v>
      </c>
      <c r="C231" s="250">
        <v>0</v>
      </c>
      <c r="D231" s="250">
        <v>0</v>
      </c>
      <c r="E231" s="250">
        <v>0</v>
      </c>
    </row>
    <row r="232" spans="1:5" ht="12.75">
      <c r="A232" s="249" t="s">
        <v>1114</v>
      </c>
      <c r="B232" s="249" t="s">
        <v>1115</v>
      </c>
      <c r="C232" s="250">
        <v>0</v>
      </c>
      <c r="D232" s="250">
        <v>0</v>
      </c>
      <c r="E232" s="250">
        <v>0</v>
      </c>
    </row>
    <row r="233" spans="1:5" ht="12.75">
      <c r="A233" s="249" t="s">
        <v>1116</v>
      </c>
      <c r="B233" s="249" t="s">
        <v>1117</v>
      </c>
      <c r="C233" s="250">
        <v>0</v>
      </c>
      <c r="D233" s="250">
        <v>0</v>
      </c>
      <c r="E233" s="250">
        <v>-1.4901161193847657E-09</v>
      </c>
    </row>
    <row r="234" spans="1:5" ht="12.75">
      <c r="A234" s="249" t="s">
        <v>1118</v>
      </c>
      <c r="B234" s="249" t="s">
        <v>1119</v>
      </c>
      <c r="C234" s="250">
        <v>0</v>
      </c>
      <c r="D234" s="250">
        <v>0</v>
      </c>
      <c r="E234" s="250">
        <v>0</v>
      </c>
    </row>
    <row r="235" spans="1:5" ht="12.75">
      <c r="A235" s="249" t="s">
        <v>1120</v>
      </c>
      <c r="B235" s="249" t="s">
        <v>1121</v>
      </c>
      <c r="C235" s="250">
        <v>5</v>
      </c>
      <c r="D235" s="250">
        <v>1378.89</v>
      </c>
      <c r="E235" s="250">
        <v>6894.45</v>
      </c>
    </row>
    <row r="236" spans="1:5" ht="12.75">
      <c r="A236" s="249" t="s">
        <v>1122</v>
      </c>
      <c r="B236" s="249" t="s">
        <v>1123</v>
      </c>
      <c r="C236" s="250">
        <v>0</v>
      </c>
      <c r="D236" s="250">
        <v>0</v>
      </c>
      <c r="E236" s="250">
        <v>0</v>
      </c>
    </row>
    <row r="237" spans="1:5" ht="12.75">
      <c r="A237" s="249" t="s">
        <v>1124</v>
      </c>
      <c r="B237" s="249" t="s">
        <v>1125</v>
      </c>
      <c r="C237" s="250">
        <v>1</v>
      </c>
      <c r="D237" s="250">
        <v>141</v>
      </c>
      <c r="E237" s="250">
        <v>141</v>
      </c>
    </row>
    <row r="238" spans="1:5" ht="12.75">
      <c r="A238" s="249" t="s">
        <v>1126</v>
      </c>
      <c r="B238" s="249" t="s">
        <v>1127</v>
      </c>
      <c r="C238" s="250">
        <v>0</v>
      </c>
      <c r="D238" s="250">
        <v>0</v>
      </c>
      <c r="E238" s="250">
        <v>0</v>
      </c>
    </row>
    <row r="239" spans="1:5" ht="12.75">
      <c r="A239" s="249" t="s">
        <v>1128</v>
      </c>
      <c r="B239" s="249" t="s">
        <v>1129</v>
      </c>
      <c r="C239" s="250">
        <v>0</v>
      </c>
      <c r="D239" s="250">
        <v>0</v>
      </c>
      <c r="E239" s="250">
        <v>0</v>
      </c>
    </row>
    <row r="240" spans="1:5" ht="12.75">
      <c r="A240" s="249" t="s">
        <v>1130</v>
      </c>
      <c r="B240" s="249" t="s">
        <v>1131</v>
      </c>
      <c r="C240" s="250">
        <v>12</v>
      </c>
      <c r="D240" s="250">
        <v>140.7</v>
      </c>
      <c r="E240" s="250">
        <v>1688.4</v>
      </c>
    </row>
    <row r="241" spans="1:5" ht="12.75">
      <c r="A241" s="249" t="s">
        <v>1132</v>
      </c>
      <c r="B241" s="249" t="s">
        <v>1133</v>
      </c>
      <c r="C241" s="250">
        <v>7</v>
      </c>
      <c r="D241" s="250">
        <v>1291.1</v>
      </c>
      <c r="E241" s="250">
        <v>9037.7</v>
      </c>
    </row>
    <row r="242" spans="1:5" ht="12.75">
      <c r="A242" s="249" t="s">
        <v>1134</v>
      </c>
      <c r="B242" s="249" t="s">
        <v>1135</v>
      </c>
      <c r="C242" s="250">
        <v>0</v>
      </c>
      <c r="D242" s="250">
        <v>0</v>
      </c>
      <c r="E242" s="250">
        <v>0</v>
      </c>
    </row>
    <row r="243" spans="1:5" ht="12.75">
      <c r="A243" s="249" t="s">
        <v>1136</v>
      </c>
      <c r="B243" s="249" t="s">
        <v>1137</v>
      </c>
      <c r="C243" s="250">
        <v>14</v>
      </c>
      <c r="D243" s="250">
        <v>741.3285714285713</v>
      </c>
      <c r="E243" s="250">
        <v>10378.599999999999</v>
      </c>
    </row>
    <row r="244" spans="1:5" ht="12.75">
      <c r="A244" s="249" t="s">
        <v>1138</v>
      </c>
      <c r="B244" s="249" t="s">
        <v>1139</v>
      </c>
      <c r="C244" s="250">
        <v>20</v>
      </c>
      <c r="D244" s="250">
        <v>1996.29</v>
      </c>
      <c r="E244" s="250">
        <v>39925.8</v>
      </c>
    </row>
    <row r="245" spans="1:5" ht="12.75">
      <c r="A245" s="249" t="s">
        <v>1140</v>
      </c>
      <c r="B245" s="249" t="s">
        <v>1141</v>
      </c>
      <c r="C245" s="250">
        <v>2</v>
      </c>
      <c r="D245" s="250">
        <v>8207.185</v>
      </c>
      <c r="E245" s="250">
        <v>16414.37</v>
      </c>
    </row>
    <row r="246" spans="1:5" ht="12.75">
      <c r="A246" s="249" t="s">
        <v>1142</v>
      </c>
      <c r="B246" s="249" t="s">
        <v>1143</v>
      </c>
      <c r="C246" s="250">
        <v>0</v>
      </c>
      <c r="D246" s="250">
        <v>0</v>
      </c>
      <c r="E246" s="250">
        <v>0</v>
      </c>
    </row>
    <row r="247" spans="1:5" ht="12.75">
      <c r="A247" s="249" t="s">
        <v>1144</v>
      </c>
      <c r="B247" s="249" t="s">
        <v>1145</v>
      </c>
      <c r="C247" s="250">
        <v>0</v>
      </c>
      <c r="D247" s="250">
        <v>0</v>
      </c>
      <c r="E247" s="250">
        <v>0</v>
      </c>
    </row>
    <row r="248" spans="1:5" ht="12.75">
      <c r="A248" s="249" t="s">
        <v>1146</v>
      </c>
      <c r="B248" s="249" t="s">
        <v>1147</v>
      </c>
      <c r="C248" s="250">
        <v>7</v>
      </c>
      <c r="D248" s="250">
        <v>802</v>
      </c>
      <c r="E248" s="250">
        <v>5614</v>
      </c>
    </row>
    <row r="249" spans="1:5" ht="12.75">
      <c r="A249" s="249" t="s">
        <v>1148</v>
      </c>
      <c r="B249" s="249" t="s">
        <v>1149</v>
      </c>
      <c r="C249" s="250">
        <v>0</v>
      </c>
      <c r="D249" s="250">
        <v>0</v>
      </c>
      <c r="E249" s="250">
        <v>0</v>
      </c>
    </row>
    <row r="250" spans="1:5" ht="12.75">
      <c r="A250" s="249" t="s">
        <v>1150</v>
      </c>
      <c r="B250" s="249" t="s">
        <v>1151</v>
      </c>
      <c r="C250" s="250">
        <v>2</v>
      </c>
      <c r="D250" s="250">
        <v>1179.6</v>
      </c>
      <c r="E250" s="250">
        <v>2359.2</v>
      </c>
    </row>
    <row r="251" spans="1:5" ht="12.75">
      <c r="A251" s="249" t="s">
        <v>1152</v>
      </c>
      <c r="B251" s="249" t="s">
        <v>1153</v>
      </c>
      <c r="C251" s="250">
        <v>0</v>
      </c>
      <c r="D251" s="250">
        <v>0</v>
      </c>
      <c r="E251" s="250">
        <v>0</v>
      </c>
    </row>
    <row r="252" spans="1:5" ht="12.75">
      <c r="A252" s="249" t="s">
        <v>1154</v>
      </c>
      <c r="B252" s="249" t="s">
        <v>1155</v>
      </c>
      <c r="C252" s="250">
        <v>3</v>
      </c>
      <c r="D252" s="250">
        <v>957.6933333333333</v>
      </c>
      <c r="E252" s="250">
        <v>2873.08</v>
      </c>
    </row>
    <row r="253" spans="1:5" ht="12.75">
      <c r="A253" s="249" t="s">
        <v>1156</v>
      </c>
      <c r="B253" s="249" t="s">
        <v>1157</v>
      </c>
      <c r="C253" s="250">
        <v>6</v>
      </c>
      <c r="D253" s="250">
        <v>1250</v>
      </c>
      <c r="E253" s="250">
        <v>7500</v>
      </c>
    </row>
    <row r="254" spans="1:5" ht="12.75">
      <c r="A254" s="249" t="s">
        <v>1158</v>
      </c>
      <c r="B254" s="249" t="s">
        <v>1159</v>
      </c>
      <c r="C254" s="250">
        <v>2</v>
      </c>
      <c r="D254" s="250">
        <v>1203</v>
      </c>
      <c r="E254" s="250">
        <v>2406</v>
      </c>
    </row>
    <row r="255" spans="1:5" ht="12.75">
      <c r="A255" s="249" t="s">
        <v>1160</v>
      </c>
      <c r="B255" s="249" t="s">
        <v>1161</v>
      </c>
      <c r="C255" s="250">
        <v>46</v>
      </c>
      <c r="D255" s="250">
        <v>421.8506521739268</v>
      </c>
      <c r="E255" s="250">
        <v>19405.130000000634</v>
      </c>
    </row>
    <row r="256" spans="1:5" ht="12.75">
      <c r="A256" s="249" t="s">
        <v>1162</v>
      </c>
      <c r="B256" s="249" t="s">
        <v>1163</v>
      </c>
      <c r="C256" s="250">
        <v>16</v>
      </c>
      <c r="D256" s="250">
        <v>462.75750000000176</v>
      </c>
      <c r="E256" s="250">
        <v>7404.120000000028</v>
      </c>
    </row>
    <row r="257" spans="1:5" ht="12.75">
      <c r="A257" s="249" t="s">
        <v>1164</v>
      </c>
      <c r="B257" s="249" t="s">
        <v>1165</v>
      </c>
      <c r="C257" s="250">
        <v>36</v>
      </c>
      <c r="D257" s="250">
        <v>488.9069444444444</v>
      </c>
      <c r="E257" s="250">
        <v>17600.649999999994</v>
      </c>
    </row>
    <row r="258" spans="1:5" ht="12.75">
      <c r="A258" s="249" t="s">
        <v>1166</v>
      </c>
      <c r="B258" s="249" t="s">
        <v>1167</v>
      </c>
      <c r="C258" s="250">
        <v>1</v>
      </c>
      <c r="D258" s="250">
        <v>280.54</v>
      </c>
      <c r="E258" s="250">
        <v>280.54</v>
      </c>
    </row>
    <row r="259" spans="1:5" ht="12.75">
      <c r="A259" s="249" t="s">
        <v>1168</v>
      </c>
      <c r="B259" s="249" t="s">
        <v>1169</v>
      </c>
      <c r="C259" s="250">
        <v>0</v>
      </c>
      <c r="D259" s="250">
        <v>0</v>
      </c>
      <c r="E259" s="250">
        <v>0</v>
      </c>
    </row>
    <row r="260" spans="1:5" ht="12.75">
      <c r="A260" s="249" t="s">
        <v>1170</v>
      </c>
      <c r="B260" s="249" t="s">
        <v>1171</v>
      </c>
      <c r="C260" s="250">
        <v>17</v>
      </c>
      <c r="D260" s="250">
        <v>1351.0411764705882</v>
      </c>
      <c r="E260" s="250">
        <v>22967.7</v>
      </c>
    </row>
    <row r="261" spans="1:5" ht="12.75">
      <c r="A261" s="249" t="s">
        <v>1172</v>
      </c>
      <c r="B261" s="249" t="s">
        <v>1173</v>
      </c>
      <c r="C261" s="250">
        <v>5</v>
      </c>
      <c r="D261" s="250">
        <v>4013.1259999999997</v>
      </c>
      <c r="E261" s="250">
        <v>20065.63</v>
      </c>
    </row>
    <row r="262" spans="1:5" ht="12.75">
      <c r="A262" s="249" t="s">
        <v>1174</v>
      </c>
      <c r="B262" s="249" t="s">
        <v>1175</v>
      </c>
      <c r="C262" s="250">
        <v>2</v>
      </c>
      <c r="D262" s="250">
        <v>2604.6978569999987</v>
      </c>
      <c r="E262" s="250">
        <v>5209.3957139999975</v>
      </c>
    </row>
    <row r="263" spans="1:5" ht="12.75">
      <c r="A263" s="249" t="s">
        <v>1176</v>
      </c>
      <c r="B263" s="249" t="s">
        <v>1177</v>
      </c>
      <c r="C263" s="250">
        <v>3</v>
      </c>
      <c r="D263" s="250">
        <v>4014.14</v>
      </c>
      <c r="E263" s="250">
        <v>12042.42</v>
      </c>
    </row>
    <row r="264" spans="1:5" ht="12.75">
      <c r="A264" s="249" t="s">
        <v>1178</v>
      </c>
      <c r="B264" s="249" t="s">
        <v>1179</v>
      </c>
      <c r="C264" s="250">
        <v>4</v>
      </c>
      <c r="D264" s="250">
        <v>5090.9775</v>
      </c>
      <c r="E264" s="250">
        <v>20363.91</v>
      </c>
    </row>
    <row r="265" spans="1:5" ht="12.75">
      <c r="A265" s="249" t="s">
        <v>1180</v>
      </c>
      <c r="B265" s="249" t="s">
        <v>1181</v>
      </c>
      <c r="C265" s="250">
        <v>5</v>
      </c>
      <c r="D265" s="250">
        <v>1736.0620000000001</v>
      </c>
      <c r="E265" s="250">
        <v>8680.31</v>
      </c>
    </row>
    <row r="266" spans="1:5" ht="12.75">
      <c r="A266" s="249" t="s">
        <v>1182</v>
      </c>
      <c r="B266" s="249" t="s">
        <v>1183</v>
      </c>
      <c r="C266" s="250">
        <v>4</v>
      </c>
      <c r="D266" s="250">
        <v>36106.57000000074</v>
      </c>
      <c r="E266" s="250">
        <v>144426.28000000297</v>
      </c>
    </row>
    <row r="267" spans="1:5" ht="12.75">
      <c r="A267" s="249" t="s">
        <v>1184</v>
      </c>
      <c r="B267" s="249" t="s">
        <v>1185</v>
      </c>
      <c r="C267" s="250">
        <v>6</v>
      </c>
      <c r="D267" s="250">
        <v>32052.64</v>
      </c>
      <c r="E267" s="250">
        <v>192315.84</v>
      </c>
    </row>
    <row r="268" spans="1:5" ht="12.75">
      <c r="A268" s="249" t="s">
        <v>1186</v>
      </c>
      <c r="B268" s="249" t="s">
        <v>1187</v>
      </c>
      <c r="C268" s="250">
        <v>0</v>
      </c>
      <c r="D268" s="250">
        <v>0</v>
      </c>
      <c r="E268" s="250">
        <v>0</v>
      </c>
    </row>
    <row r="269" spans="1:5" ht="12.75">
      <c r="A269" s="249" t="s">
        <v>1188</v>
      </c>
      <c r="B269" s="249" t="s">
        <v>1189</v>
      </c>
      <c r="C269" s="250">
        <v>0</v>
      </c>
      <c r="D269" s="250">
        <v>0</v>
      </c>
      <c r="E269" s="250">
        <v>-146.48</v>
      </c>
    </row>
    <row r="270" spans="1:5" ht="12.75">
      <c r="A270" s="249" t="s">
        <v>1190</v>
      </c>
      <c r="B270" s="249" t="s">
        <v>1191</v>
      </c>
      <c r="C270" s="250">
        <v>5</v>
      </c>
      <c r="D270" s="250">
        <v>17183.98400000003</v>
      </c>
      <c r="E270" s="250">
        <v>85919.92000000014</v>
      </c>
    </row>
    <row r="271" spans="1:5" ht="12.75">
      <c r="A271" s="249" t="s">
        <v>1192</v>
      </c>
      <c r="B271" s="249" t="s">
        <v>1193</v>
      </c>
      <c r="C271" s="250">
        <v>38</v>
      </c>
      <c r="D271" s="250">
        <v>17126.17000000003</v>
      </c>
      <c r="E271" s="250">
        <v>650794.4600000012</v>
      </c>
    </row>
    <row r="272" spans="1:5" ht="12.75">
      <c r="A272" s="249" t="s">
        <v>1194</v>
      </c>
      <c r="B272" s="249" t="s">
        <v>1195</v>
      </c>
      <c r="C272" s="250">
        <v>60</v>
      </c>
      <c r="D272" s="250">
        <v>676.648</v>
      </c>
      <c r="E272" s="250">
        <v>40598.88</v>
      </c>
    </row>
    <row r="273" spans="1:5" ht="12.75">
      <c r="A273" s="249" t="s">
        <v>1196</v>
      </c>
      <c r="B273" s="249" t="s">
        <v>1197</v>
      </c>
      <c r="C273" s="250">
        <v>2</v>
      </c>
      <c r="D273" s="250">
        <v>2550.935</v>
      </c>
      <c r="E273" s="250">
        <v>5101.87</v>
      </c>
    </row>
    <row r="274" spans="1:5" ht="12.75">
      <c r="A274" s="249" t="s">
        <v>1198</v>
      </c>
      <c r="B274" s="249" t="s">
        <v>1199</v>
      </c>
      <c r="C274" s="250">
        <v>17</v>
      </c>
      <c r="D274" s="250">
        <v>5116.03</v>
      </c>
      <c r="E274" s="250">
        <v>86972.51</v>
      </c>
    </row>
    <row r="275" spans="1:5" ht="12.75">
      <c r="A275" s="249" t="s">
        <v>1200</v>
      </c>
      <c r="B275" s="249" t="s">
        <v>1201</v>
      </c>
      <c r="C275" s="250">
        <v>13</v>
      </c>
      <c r="D275" s="250">
        <v>963.0269230769231</v>
      </c>
      <c r="E275" s="250">
        <v>12519.350000000002</v>
      </c>
    </row>
    <row r="276" spans="1:5" ht="12.75">
      <c r="A276" s="249" t="s">
        <v>1202</v>
      </c>
      <c r="B276" s="249" t="s">
        <v>1203</v>
      </c>
      <c r="C276" s="250">
        <v>0</v>
      </c>
      <c r="D276" s="250">
        <v>0</v>
      </c>
      <c r="E276" s="250">
        <v>0</v>
      </c>
    </row>
    <row r="277" spans="1:5" ht="12.75">
      <c r="A277" s="249" t="s">
        <v>1204</v>
      </c>
      <c r="B277" s="249" t="s">
        <v>1205</v>
      </c>
      <c r="C277" s="250">
        <v>2</v>
      </c>
      <c r="D277" s="250">
        <v>1365.1</v>
      </c>
      <c r="E277" s="250">
        <v>2730.2</v>
      </c>
    </row>
    <row r="278" spans="1:5" ht="12.75">
      <c r="A278" s="249" t="s">
        <v>1206</v>
      </c>
      <c r="B278" s="249" t="s">
        <v>1207</v>
      </c>
      <c r="C278" s="250">
        <v>10</v>
      </c>
      <c r="D278" s="250">
        <v>1338.9549999999997</v>
      </c>
      <c r="E278" s="250">
        <v>13389.549999999997</v>
      </c>
    </row>
    <row r="279" spans="1:5" ht="12.75">
      <c r="A279" s="249" t="s">
        <v>1208</v>
      </c>
      <c r="B279" s="249" t="s">
        <v>1209</v>
      </c>
      <c r="C279" s="250">
        <v>4</v>
      </c>
      <c r="D279" s="250">
        <v>104.83</v>
      </c>
      <c r="E279" s="250">
        <v>419.32</v>
      </c>
    </row>
    <row r="280" spans="1:5" ht="12.75">
      <c r="A280" s="249" t="s">
        <v>1210</v>
      </c>
      <c r="B280" s="249" t="s">
        <v>1211</v>
      </c>
      <c r="C280" s="250">
        <v>3</v>
      </c>
      <c r="D280" s="250">
        <v>270</v>
      </c>
      <c r="E280" s="250">
        <v>810</v>
      </c>
    </row>
    <row r="281" spans="1:5" ht="12.75">
      <c r="A281" s="249" t="s">
        <v>1212</v>
      </c>
      <c r="B281" s="249" t="s">
        <v>1213</v>
      </c>
      <c r="C281" s="250">
        <v>1</v>
      </c>
      <c r="D281" s="250">
        <v>12506.51</v>
      </c>
      <c r="E281" s="250">
        <v>12506.51</v>
      </c>
    </row>
    <row r="282" spans="1:5" ht="12.75">
      <c r="A282" s="249" t="s">
        <v>1214</v>
      </c>
      <c r="B282" s="249" t="s">
        <v>1215</v>
      </c>
      <c r="C282" s="250">
        <v>4</v>
      </c>
      <c r="D282" s="250">
        <v>12521.23</v>
      </c>
      <c r="E282" s="250">
        <v>50084.92</v>
      </c>
    </row>
    <row r="283" spans="1:5" ht="12.75">
      <c r="A283" s="249" t="s">
        <v>1216</v>
      </c>
      <c r="B283" s="249" t="s">
        <v>1217</v>
      </c>
      <c r="C283" s="250">
        <v>1</v>
      </c>
      <c r="D283" s="250">
        <v>6246.25</v>
      </c>
      <c r="E283" s="250">
        <v>6246.25</v>
      </c>
    </row>
    <row r="284" spans="1:5" ht="12.75">
      <c r="A284" s="249" t="s">
        <v>1218</v>
      </c>
      <c r="B284" s="249" t="s">
        <v>1219</v>
      </c>
      <c r="C284" s="250">
        <v>1</v>
      </c>
      <c r="D284" s="250">
        <v>10419.76</v>
      </c>
      <c r="E284" s="250">
        <v>10419.76</v>
      </c>
    </row>
    <row r="285" spans="1:5" ht="12.75">
      <c r="A285" s="249" t="s">
        <v>1220</v>
      </c>
      <c r="B285" s="249" t="s">
        <v>1221</v>
      </c>
      <c r="C285" s="250">
        <v>1</v>
      </c>
      <c r="D285" s="250">
        <v>10419.76</v>
      </c>
      <c r="E285" s="250">
        <v>10419.76</v>
      </c>
    </row>
    <row r="286" spans="1:5" ht="12.75">
      <c r="A286" s="249" t="s">
        <v>1222</v>
      </c>
      <c r="B286" s="249" t="s">
        <v>1223</v>
      </c>
      <c r="C286" s="250">
        <v>1</v>
      </c>
      <c r="D286" s="250">
        <v>14593.27</v>
      </c>
      <c r="E286" s="250">
        <v>14593.27</v>
      </c>
    </row>
    <row r="287" spans="1:5" ht="12.75">
      <c r="A287" s="249" t="s">
        <v>1224</v>
      </c>
      <c r="B287" s="249" t="s">
        <v>1225</v>
      </c>
      <c r="C287" s="250">
        <v>1</v>
      </c>
      <c r="D287" s="250">
        <v>27106.73</v>
      </c>
      <c r="E287" s="250">
        <v>27106.73</v>
      </c>
    </row>
    <row r="288" spans="1:5" ht="12.75">
      <c r="A288" s="249" t="s">
        <v>1226</v>
      </c>
      <c r="B288" s="249" t="s">
        <v>1227</v>
      </c>
      <c r="C288" s="250">
        <v>2</v>
      </c>
      <c r="D288" s="250">
        <v>27164.07</v>
      </c>
      <c r="E288" s="250">
        <v>54328.14</v>
      </c>
    </row>
    <row r="289" spans="1:5" ht="12.75">
      <c r="A289" s="249" t="s">
        <v>1228</v>
      </c>
      <c r="B289" s="249" t="s">
        <v>1229</v>
      </c>
      <c r="C289" s="250">
        <v>12</v>
      </c>
      <c r="D289" s="250">
        <v>2224.0833333333335</v>
      </c>
      <c r="E289" s="250">
        <v>26689</v>
      </c>
    </row>
    <row r="290" spans="1:5" ht="12.75">
      <c r="A290" s="249" t="s">
        <v>1230</v>
      </c>
      <c r="B290" s="249" t="s">
        <v>1231</v>
      </c>
      <c r="C290" s="250">
        <v>1</v>
      </c>
      <c r="D290" s="250">
        <v>1750</v>
      </c>
      <c r="E290" s="250">
        <v>1750</v>
      </c>
    </row>
    <row r="291" spans="1:5" ht="12.75">
      <c r="A291" s="249" t="s">
        <v>1232</v>
      </c>
      <c r="B291" s="249" t="s">
        <v>1233</v>
      </c>
      <c r="C291" s="250">
        <v>2</v>
      </c>
      <c r="D291" s="250">
        <v>1750</v>
      </c>
      <c r="E291" s="250">
        <v>3500</v>
      </c>
    </row>
    <row r="292" spans="1:5" ht="12.75">
      <c r="A292" s="249" t="s">
        <v>1234</v>
      </c>
      <c r="B292" s="249" t="s">
        <v>1235</v>
      </c>
      <c r="C292" s="250">
        <v>1</v>
      </c>
      <c r="D292" s="250">
        <v>1753.22</v>
      </c>
      <c r="E292" s="250">
        <v>1753.22</v>
      </c>
    </row>
    <row r="293" spans="1:5" ht="12.75">
      <c r="A293" s="249" t="s">
        <v>1236</v>
      </c>
      <c r="B293" s="249" t="s">
        <v>1237</v>
      </c>
      <c r="C293" s="250">
        <v>2</v>
      </c>
      <c r="D293" s="250">
        <v>1749.585</v>
      </c>
      <c r="E293" s="250">
        <v>3499.17</v>
      </c>
    </row>
    <row r="294" spans="1:5" ht="12.75">
      <c r="A294" s="249" t="s">
        <v>1238</v>
      </c>
      <c r="B294" s="249" t="s">
        <v>1239</v>
      </c>
      <c r="C294" s="250">
        <v>5</v>
      </c>
      <c r="D294" s="250">
        <v>1728.0919999999999</v>
      </c>
      <c r="E294" s="250">
        <v>8640.459999999997</v>
      </c>
    </row>
    <row r="295" spans="1:5" ht="12.75">
      <c r="A295" s="249" t="s">
        <v>1240</v>
      </c>
      <c r="B295" s="249" t="s">
        <v>1241</v>
      </c>
      <c r="C295" s="250">
        <v>0</v>
      </c>
      <c r="D295" s="250">
        <v>0</v>
      </c>
      <c r="E295" s="250">
        <v>0</v>
      </c>
    </row>
    <row r="296" spans="1:5" ht="12.75">
      <c r="A296" s="249" t="s">
        <v>1242</v>
      </c>
      <c r="B296" s="249" t="s">
        <v>1243</v>
      </c>
      <c r="C296" s="250">
        <v>2</v>
      </c>
      <c r="D296" s="250">
        <v>17503.22</v>
      </c>
      <c r="E296" s="250">
        <v>35006.44</v>
      </c>
    </row>
    <row r="297" spans="1:5" ht="12.75">
      <c r="A297" s="249" t="s">
        <v>1244</v>
      </c>
      <c r="B297" s="249" t="s">
        <v>1245</v>
      </c>
      <c r="C297" s="250">
        <v>3</v>
      </c>
      <c r="D297" s="250">
        <v>1737.450000000001</v>
      </c>
      <c r="E297" s="250">
        <v>5212.350000000002</v>
      </c>
    </row>
    <row r="298" spans="1:5" ht="12.75">
      <c r="A298" s="249" t="s">
        <v>1246</v>
      </c>
      <c r="B298" s="249" t="s">
        <v>1247</v>
      </c>
      <c r="C298" s="250">
        <v>4</v>
      </c>
      <c r="D298" s="250">
        <v>1739.857500000001</v>
      </c>
      <c r="E298" s="250">
        <v>6959.430000000002</v>
      </c>
    </row>
    <row r="299" spans="1:5" ht="12.75">
      <c r="A299" s="249" t="s">
        <v>1248</v>
      </c>
      <c r="B299" s="249" t="s">
        <v>1249</v>
      </c>
      <c r="C299" s="250">
        <v>5</v>
      </c>
      <c r="D299" s="250">
        <v>1739.7659999999998</v>
      </c>
      <c r="E299" s="250">
        <v>8698.829999999998</v>
      </c>
    </row>
    <row r="300" spans="1:5" ht="12.75">
      <c r="A300" s="249" t="s">
        <v>1250</v>
      </c>
      <c r="B300" s="249" t="s">
        <v>1251</v>
      </c>
      <c r="C300" s="250">
        <v>1</v>
      </c>
      <c r="D300" s="250">
        <v>1739.81</v>
      </c>
      <c r="E300" s="250">
        <v>1739.81</v>
      </c>
    </row>
    <row r="301" spans="1:5" ht="12.75">
      <c r="A301" s="249" t="s">
        <v>1252</v>
      </c>
      <c r="B301" s="249" t="s">
        <v>1253</v>
      </c>
      <c r="C301" s="250">
        <v>6</v>
      </c>
      <c r="D301" s="250">
        <v>2728.9</v>
      </c>
      <c r="E301" s="250">
        <v>16373.4</v>
      </c>
    </row>
    <row r="302" spans="1:5" ht="12.75">
      <c r="A302" s="249" t="s">
        <v>1254</v>
      </c>
      <c r="B302" s="249" t="s">
        <v>1255</v>
      </c>
      <c r="C302" s="250">
        <v>0</v>
      </c>
      <c r="D302" s="250">
        <v>0</v>
      </c>
      <c r="E302" s="250">
        <v>0</v>
      </c>
    </row>
    <row r="303" spans="1:5" ht="12.75">
      <c r="A303" s="249" t="s">
        <v>1256</v>
      </c>
      <c r="B303" s="249" t="s">
        <v>1257</v>
      </c>
      <c r="C303" s="250">
        <v>3</v>
      </c>
      <c r="D303" s="250">
        <v>5571.916666666666</v>
      </c>
      <c r="E303" s="250">
        <v>16715.75</v>
      </c>
    </row>
    <row r="304" spans="1:5" ht="12.75">
      <c r="A304" s="249" t="s">
        <v>1258</v>
      </c>
      <c r="B304" s="249" t="s">
        <v>1259</v>
      </c>
      <c r="C304" s="250">
        <v>9</v>
      </c>
      <c r="D304" s="250">
        <v>5519.035555555555</v>
      </c>
      <c r="E304" s="250">
        <v>49671.32</v>
      </c>
    </row>
    <row r="305" spans="1:5" ht="12.75">
      <c r="A305" s="249" t="s">
        <v>1260</v>
      </c>
      <c r="B305" s="249" t="s">
        <v>1261</v>
      </c>
      <c r="C305" s="250">
        <v>53</v>
      </c>
      <c r="D305" s="250">
        <v>971.83</v>
      </c>
      <c r="E305" s="250">
        <v>51506.99</v>
      </c>
    </row>
    <row r="306" spans="1:5" ht="12.75">
      <c r="A306" s="249" t="s">
        <v>1262</v>
      </c>
      <c r="B306" s="249" t="s">
        <v>1263</v>
      </c>
      <c r="C306" s="250">
        <v>42</v>
      </c>
      <c r="D306" s="250">
        <v>532.67</v>
      </c>
      <c r="E306" s="250">
        <v>22372.14</v>
      </c>
    </row>
    <row r="307" spans="1:5" ht="12.75">
      <c r="A307" s="249" t="s">
        <v>1264</v>
      </c>
      <c r="B307" s="249" t="s">
        <v>1265</v>
      </c>
      <c r="C307" s="250">
        <v>5</v>
      </c>
      <c r="D307" s="250">
        <v>225.02000000003164</v>
      </c>
      <c r="E307" s="250">
        <v>1125.1000000001584</v>
      </c>
    </row>
    <row r="308" spans="1:5" ht="12.75">
      <c r="A308" s="249" t="s">
        <v>1266</v>
      </c>
      <c r="B308" s="249" t="s">
        <v>1267</v>
      </c>
      <c r="C308" s="250">
        <v>18</v>
      </c>
      <c r="D308" s="250">
        <v>415.24833333333254</v>
      </c>
      <c r="E308" s="250">
        <v>7474.469999999986</v>
      </c>
    </row>
    <row r="309" spans="1:5" ht="12.75">
      <c r="A309" s="249" t="s">
        <v>1268</v>
      </c>
      <c r="B309" s="249" t="s">
        <v>1269</v>
      </c>
      <c r="C309" s="250">
        <v>0</v>
      </c>
      <c r="D309" s="250">
        <v>0</v>
      </c>
      <c r="E309" s="250">
        <v>-6.984919309616089E-12</v>
      </c>
    </row>
    <row r="310" spans="1:5" ht="12.75">
      <c r="A310" s="249" t="s">
        <v>1270</v>
      </c>
      <c r="B310" s="249" t="s">
        <v>1271</v>
      </c>
      <c r="C310" s="250">
        <v>5</v>
      </c>
      <c r="D310" s="250">
        <v>2382.129999999996</v>
      </c>
      <c r="E310" s="250">
        <v>11910.649999999976</v>
      </c>
    </row>
    <row r="311" spans="1:5" ht="12.75">
      <c r="A311" s="249" t="s">
        <v>1272</v>
      </c>
      <c r="B311" s="249" t="s">
        <v>1273</v>
      </c>
      <c r="C311" s="250">
        <v>10</v>
      </c>
      <c r="D311" s="250">
        <v>2382.1169999999997</v>
      </c>
      <c r="E311" s="250">
        <v>23821.16999999999</v>
      </c>
    </row>
    <row r="312" spans="1:5" ht="12.75">
      <c r="A312" s="249" t="s">
        <v>1274</v>
      </c>
      <c r="B312" s="249" t="s">
        <v>1275</v>
      </c>
      <c r="C312" s="250">
        <v>6</v>
      </c>
      <c r="D312" s="250">
        <v>2382.1083333333336</v>
      </c>
      <c r="E312" s="250">
        <v>14292.65</v>
      </c>
    </row>
    <row r="313" spans="1:5" ht="12.75">
      <c r="A313" s="249" t="s">
        <v>1276</v>
      </c>
      <c r="B313" s="249" t="s">
        <v>1277</v>
      </c>
      <c r="C313" s="250">
        <v>5</v>
      </c>
      <c r="D313" s="250">
        <v>2382.078</v>
      </c>
      <c r="E313" s="250">
        <v>11910.39</v>
      </c>
    </row>
    <row r="314" spans="1:5" ht="12.75">
      <c r="A314" s="249" t="s">
        <v>1278</v>
      </c>
      <c r="B314" s="249" t="s">
        <v>1279</v>
      </c>
      <c r="C314" s="250">
        <v>2</v>
      </c>
      <c r="D314" s="250">
        <v>2382.0649999999964</v>
      </c>
      <c r="E314" s="250">
        <v>4764.129999999993</v>
      </c>
    </row>
    <row r="315" spans="1:5" ht="12.75">
      <c r="A315" s="249" t="s">
        <v>1280</v>
      </c>
      <c r="B315" s="249" t="s">
        <v>1281</v>
      </c>
      <c r="C315" s="250">
        <v>5</v>
      </c>
      <c r="D315" s="250">
        <v>2382.104</v>
      </c>
      <c r="E315" s="250">
        <v>11910.52</v>
      </c>
    </row>
    <row r="316" spans="1:5" ht="12.75">
      <c r="A316" s="249" t="s">
        <v>1282</v>
      </c>
      <c r="B316" s="249" t="s">
        <v>1283</v>
      </c>
      <c r="C316" s="250">
        <v>13</v>
      </c>
      <c r="D316" s="250">
        <v>2382.12</v>
      </c>
      <c r="E316" s="250">
        <v>30967.56</v>
      </c>
    </row>
    <row r="317" spans="1:5" ht="12.75">
      <c r="A317" s="249" t="s">
        <v>1284</v>
      </c>
      <c r="B317" s="249" t="s">
        <v>1285</v>
      </c>
      <c r="C317" s="250">
        <v>10</v>
      </c>
      <c r="D317" s="250">
        <v>2382.1169999999997</v>
      </c>
      <c r="E317" s="250">
        <v>23821.16999999999</v>
      </c>
    </row>
    <row r="318" spans="1:5" ht="12.75">
      <c r="A318" s="249" t="s">
        <v>1286</v>
      </c>
      <c r="B318" s="249" t="s">
        <v>1287</v>
      </c>
      <c r="C318" s="250">
        <v>9</v>
      </c>
      <c r="D318" s="250">
        <v>2382.129999999999</v>
      </c>
      <c r="E318" s="250">
        <v>21439.16999999999</v>
      </c>
    </row>
    <row r="319" spans="1:5" ht="12.75">
      <c r="A319" s="249" t="s">
        <v>1288</v>
      </c>
      <c r="B319" s="249" t="s">
        <v>1289</v>
      </c>
      <c r="C319" s="250">
        <v>4</v>
      </c>
      <c r="D319" s="250">
        <v>2382.065</v>
      </c>
      <c r="E319" s="250">
        <v>9528.26</v>
      </c>
    </row>
    <row r="320" spans="1:5" ht="12.75">
      <c r="A320" s="249" t="s">
        <v>1290</v>
      </c>
      <c r="B320" s="249" t="s">
        <v>1291</v>
      </c>
      <c r="C320" s="250">
        <v>4</v>
      </c>
      <c r="D320" s="250">
        <v>2382.065</v>
      </c>
      <c r="E320" s="250">
        <v>9528.26</v>
      </c>
    </row>
    <row r="321" spans="1:5" ht="12.75">
      <c r="A321" s="249" t="s">
        <v>1292</v>
      </c>
      <c r="B321" s="249" t="s">
        <v>1293</v>
      </c>
      <c r="C321" s="250">
        <v>7</v>
      </c>
      <c r="D321" s="250">
        <v>2382.1299999999983</v>
      </c>
      <c r="E321" s="250">
        <v>16674.909999999985</v>
      </c>
    </row>
    <row r="322" spans="1:5" ht="12.75">
      <c r="A322" s="249" t="s">
        <v>1294</v>
      </c>
      <c r="B322" s="249" t="s">
        <v>1295</v>
      </c>
      <c r="C322" s="250">
        <v>7</v>
      </c>
      <c r="D322" s="250">
        <v>2382.111428571427</v>
      </c>
      <c r="E322" s="250">
        <v>16674.779999999984</v>
      </c>
    </row>
    <row r="323" spans="1:5" ht="12.75">
      <c r="A323" s="249" t="s">
        <v>1296</v>
      </c>
      <c r="B323" s="249" t="s">
        <v>1297</v>
      </c>
      <c r="C323" s="250">
        <v>12</v>
      </c>
      <c r="D323" s="250">
        <v>2382.1191666666664</v>
      </c>
      <c r="E323" s="250">
        <v>28585.43</v>
      </c>
    </row>
    <row r="324" spans="1:5" ht="12.75">
      <c r="A324" s="249" t="s">
        <v>1298</v>
      </c>
      <c r="B324" s="249" t="s">
        <v>1299</v>
      </c>
      <c r="C324" s="250">
        <v>5</v>
      </c>
      <c r="D324" s="250">
        <v>16034.536</v>
      </c>
      <c r="E324" s="250">
        <v>80172.68</v>
      </c>
    </row>
    <row r="325" spans="1:5" ht="12.75">
      <c r="A325" s="249" t="s">
        <v>1300</v>
      </c>
      <c r="B325" s="249" t="s">
        <v>1301</v>
      </c>
      <c r="C325" s="250">
        <v>0</v>
      </c>
      <c r="D325" s="250">
        <v>0</v>
      </c>
      <c r="E325" s="250">
        <v>0</v>
      </c>
    </row>
    <row r="326" spans="1:5" ht="12.75">
      <c r="A326" s="249" t="s">
        <v>1302</v>
      </c>
      <c r="B326" s="249" t="s">
        <v>1303</v>
      </c>
      <c r="C326" s="250">
        <v>3</v>
      </c>
      <c r="D326" s="250">
        <v>35843.47</v>
      </c>
      <c r="E326" s="250">
        <v>107530.41</v>
      </c>
    </row>
    <row r="327" spans="1:5" ht="12.75">
      <c r="A327" s="249" t="s">
        <v>1304</v>
      </c>
      <c r="B327" s="249" t="s">
        <v>1305</v>
      </c>
      <c r="C327" s="250">
        <v>25</v>
      </c>
      <c r="D327" s="250">
        <v>32049.43000000286</v>
      </c>
      <c r="E327" s="250">
        <v>801235.7500000715</v>
      </c>
    </row>
    <row r="328" spans="1:5" ht="12.75">
      <c r="A328" s="249" t="s">
        <v>1306</v>
      </c>
      <c r="B328" s="249" t="s">
        <v>1307</v>
      </c>
      <c r="C328" s="250">
        <v>1</v>
      </c>
      <c r="D328" s="250">
        <v>19513.16</v>
      </c>
      <c r="E328" s="250">
        <v>19513.16</v>
      </c>
    </row>
    <row r="329" spans="1:5" ht="12.75">
      <c r="A329" s="249" t="s">
        <v>1308</v>
      </c>
      <c r="B329" s="249" t="s">
        <v>1309</v>
      </c>
      <c r="C329" s="250">
        <v>5</v>
      </c>
      <c r="D329" s="250">
        <v>23439.15</v>
      </c>
      <c r="E329" s="250">
        <v>117195.75</v>
      </c>
    </row>
    <row r="330" spans="1:5" ht="12.75">
      <c r="A330" s="249" t="s">
        <v>1310</v>
      </c>
      <c r="B330" s="249" t="s">
        <v>1311</v>
      </c>
      <c r="C330" s="250">
        <v>4</v>
      </c>
      <c r="D330" s="250">
        <v>435.37000000000023</v>
      </c>
      <c r="E330" s="250">
        <v>1741.4800000000005</v>
      </c>
    </row>
    <row r="331" spans="1:5" ht="12.75">
      <c r="A331" s="249" t="s">
        <v>1312</v>
      </c>
      <c r="B331" s="249" t="s">
        <v>1313</v>
      </c>
      <c r="C331" s="250">
        <v>1</v>
      </c>
      <c r="D331" s="250">
        <v>27237.190000000148</v>
      </c>
      <c r="E331" s="250">
        <v>27237.190000000148</v>
      </c>
    </row>
    <row r="332" spans="1:5" ht="12.75">
      <c r="A332" s="249" t="s">
        <v>1314</v>
      </c>
      <c r="B332" s="249" t="s">
        <v>1315</v>
      </c>
      <c r="C332" s="250">
        <v>1</v>
      </c>
      <c r="D332" s="250">
        <v>38001.99000000008</v>
      </c>
      <c r="E332" s="250">
        <v>38001.99000000008</v>
      </c>
    </row>
    <row r="333" spans="1:5" ht="12.75">
      <c r="A333" s="249" t="s">
        <v>1316</v>
      </c>
      <c r="B333" s="249" t="s">
        <v>1317</v>
      </c>
      <c r="C333" s="250">
        <v>27</v>
      </c>
      <c r="D333" s="250">
        <v>579.0088888888889</v>
      </c>
      <c r="E333" s="250">
        <v>15633.24</v>
      </c>
    </row>
    <row r="334" spans="1:5" ht="12.75">
      <c r="A334" s="249" t="s">
        <v>1318</v>
      </c>
      <c r="B334" s="249" t="s">
        <v>1319</v>
      </c>
      <c r="C334" s="250">
        <v>15</v>
      </c>
      <c r="D334" s="250">
        <v>588.5926666666666</v>
      </c>
      <c r="E334" s="250">
        <v>8828.89</v>
      </c>
    </row>
    <row r="335" spans="1:5" ht="12.75">
      <c r="A335" s="249" t="s">
        <v>1320</v>
      </c>
      <c r="B335" s="249" t="s">
        <v>1321</v>
      </c>
      <c r="C335" s="250">
        <v>1</v>
      </c>
      <c r="D335" s="250">
        <v>667</v>
      </c>
      <c r="E335" s="250">
        <v>667</v>
      </c>
    </row>
    <row r="336" spans="1:5" ht="12.75">
      <c r="A336" s="249" t="s">
        <v>1322</v>
      </c>
      <c r="B336" s="249" t="s">
        <v>1323</v>
      </c>
      <c r="C336" s="250">
        <v>40</v>
      </c>
      <c r="D336" s="250">
        <v>667.3749999999999</v>
      </c>
      <c r="E336" s="250">
        <v>26694.999999999996</v>
      </c>
    </row>
    <row r="337" spans="1:5" ht="12.75">
      <c r="A337" s="249" t="s">
        <v>1324</v>
      </c>
      <c r="B337" s="249" t="s">
        <v>1325</v>
      </c>
      <c r="C337" s="250">
        <v>52</v>
      </c>
      <c r="D337" s="250">
        <v>667.3876923076922</v>
      </c>
      <c r="E337" s="250">
        <v>34704.159999999996</v>
      </c>
    </row>
    <row r="338" spans="1:5" ht="12.75">
      <c r="A338" s="249" t="s">
        <v>1326</v>
      </c>
      <c r="B338" s="249" t="s">
        <v>1327</v>
      </c>
      <c r="C338" s="250">
        <v>6</v>
      </c>
      <c r="D338" s="250">
        <v>667.175</v>
      </c>
      <c r="E338" s="250">
        <v>4003.05</v>
      </c>
    </row>
    <row r="339" spans="1:5" ht="12.75">
      <c r="A339" s="249" t="s">
        <v>1328</v>
      </c>
      <c r="B339" s="249" t="s">
        <v>1329</v>
      </c>
      <c r="C339" s="250">
        <v>28</v>
      </c>
      <c r="D339" s="250">
        <v>667.2549999999999</v>
      </c>
      <c r="E339" s="250">
        <v>18683.14</v>
      </c>
    </row>
    <row r="340" spans="1:5" ht="12.75">
      <c r="A340" s="249" t="s">
        <v>1330</v>
      </c>
      <c r="B340" s="249" t="s">
        <v>1331</v>
      </c>
      <c r="C340" s="250">
        <v>52</v>
      </c>
      <c r="D340" s="250">
        <v>667.3715384615384</v>
      </c>
      <c r="E340" s="250">
        <v>34703.31999999999</v>
      </c>
    </row>
    <row r="341" spans="1:5" ht="12.75">
      <c r="A341" s="249" t="s">
        <v>1332</v>
      </c>
      <c r="B341" s="249" t="s">
        <v>1333</v>
      </c>
      <c r="C341" s="250">
        <v>4</v>
      </c>
      <c r="D341" s="250">
        <v>2338.84</v>
      </c>
      <c r="E341" s="250">
        <v>9355.36</v>
      </c>
    </row>
    <row r="342" spans="1:5" ht="12.75">
      <c r="A342" s="249" t="s">
        <v>1334</v>
      </c>
      <c r="B342" s="249" t="s">
        <v>1335</v>
      </c>
      <c r="C342" s="250">
        <v>1</v>
      </c>
      <c r="D342" s="250">
        <v>1720.51</v>
      </c>
      <c r="E342" s="250">
        <v>1720.51</v>
      </c>
    </row>
    <row r="343" spans="1:5" ht="12.75">
      <c r="A343" s="249" t="s">
        <v>1336</v>
      </c>
      <c r="B343" s="249" t="s">
        <v>1337</v>
      </c>
      <c r="C343" s="250">
        <v>6</v>
      </c>
      <c r="D343" s="250">
        <v>4158.04</v>
      </c>
      <c r="E343" s="250">
        <v>24948.24</v>
      </c>
    </row>
    <row r="344" spans="1:5" ht="12.75">
      <c r="A344" s="249" t="s">
        <v>1338</v>
      </c>
      <c r="B344" s="249" t="s">
        <v>1339</v>
      </c>
      <c r="C344" s="250">
        <v>8</v>
      </c>
      <c r="D344" s="250">
        <v>1220.98</v>
      </c>
      <c r="E344" s="250">
        <v>9767.84</v>
      </c>
    </row>
    <row r="345" spans="1:5" ht="12.75">
      <c r="A345" s="249" t="s">
        <v>1340</v>
      </c>
      <c r="B345" s="249" t="s">
        <v>1341</v>
      </c>
      <c r="C345" s="250">
        <v>6</v>
      </c>
      <c r="D345" s="250">
        <v>1257.94</v>
      </c>
      <c r="E345" s="250">
        <v>7547.64</v>
      </c>
    </row>
    <row r="346" spans="1:5" ht="12.75">
      <c r="A346" s="249" t="s">
        <v>1342</v>
      </c>
      <c r="B346" s="249" t="s">
        <v>1339</v>
      </c>
      <c r="C346" s="250">
        <v>7</v>
      </c>
      <c r="D346" s="250">
        <v>1220.98</v>
      </c>
      <c r="E346" s="250">
        <v>8546.86</v>
      </c>
    </row>
    <row r="347" spans="1:5" ht="12.75">
      <c r="A347" s="249" t="s">
        <v>1343</v>
      </c>
      <c r="B347" s="249" t="s">
        <v>1344</v>
      </c>
      <c r="C347" s="250">
        <v>7</v>
      </c>
      <c r="D347" s="250">
        <v>1220.98</v>
      </c>
      <c r="E347" s="250">
        <v>8546.86</v>
      </c>
    </row>
    <row r="348" spans="1:5" ht="12.75">
      <c r="A348" s="249" t="s">
        <v>1345</v>
      </c>
      <c r="B348" s="249" t="s">
        <v>1346</v>
      </c>
      <c r="C348" s="250">
        <v>31</v>
      </c>
      <c r="D348" s="250">
        <v>1519.5796774193548</v>
      </c>
      <c r="E348" s="250">
        <v>47106.97</v>
      </c>
    </row>
    <row r="349" spans="1:5" ht="12.75">
      <c r="A349" s="249" t="s">
        <v>1347</v>
      </c>
      <c r="B349" s="249" t="s">
        <v>1348</v>
      </c>
      <c r="C349" s="250">
        <v>14</v>
      </c>
      <c r="D349" s="250">
        <v>1516.0864285714288</v>
      </c>
      <c r="E349" s="250">
        <v>21225.21</v>
      </c>
    </row>
    <row r="350" spans="1:5" ht="12.75">
      <c r="A350" s="249" t="s">
        <v>1349</v>
      </c>
      <c r="B350" s="249" t="s">
        <v>1350</v>
      </c>
      <c r="C350" s="250">
        <v>25</v>
      </c>
      <c r="D350" s="250">
        <v>1514.6788000000001</v>
      </c>
      <c r="E350" s="250">
        <v>37866.97</v>
      </c>
    </row>
    <row r="351" spans="1:5" ht="12.75">
      <c r="A351" s="249" t="s">
        <v>1351</v>
      </c>
      <c r="B351" s="249" t="s">
        <v>1352</v>
      </c>
      <c r="C351" s="250">
        <v>25</v>
      </c>
      <c r="D351" s="250">
        <v>1516.1095999999993</v>
      </c>
      <c r="E351" s="250">
        <v>37902.73999999998</v>
      </c>
    </row>
    <row r="352" spans="1:5" ht="12.75">
      <c r="A352" s="249" t="s">
        <v>1353</v>
      </c>
      <c r="B352" s="249" t="s">
        <v>1354</v>
      </c>
      <c r="C352" s="250">
        <v>28</v>
      </c>
      <c r="D352" s="250">
        <v>1516.1099999999997</v>
      </c>
      <c r="E352" s="250">
        <v>42451.07999999998</v>
      </c>
    </row>
    <row r="353" spans="1:5" ht="12.75">
      <c r="A353" s="249" t="s">
        <v>1355</v>
      </c>
      <c r="B353" s="249" t="s">
        <v>1356</v>
      </c>
      <c r="C353" s="250">
        <v>28</v>
      </c>
      <c r="D353" s="250">
        <v>1516.1099999999997</v>
      </c>
      <c r="E353" s="250">
        <v>42451.07999999998</v>
      </c>
    </row>
    <row r="354" spans="1:5" ht="12.75">
      <c r="A354" s="249" t="s">
        <v>1357</v>
      </c>
      <c r="B354" s="249" t="s">
        <v>1358</v>
      </c>
      <c r="C354" s="250">
        <v>37</v>
      </c>
      <c r="D354" s="250">
        <v>1516.1040540540541</v>
      </c>
      <c r="E354" s="250">
        <v>56095.85</v>
      </c>
    </row>
    <row r="355" spans="1:5" ht="12.75">
      <c r="A355" s="249" t="s">
        <v>1359</v>
      </c>
      <c r="B355" s="249" t="s">
        <v>1360</v>
      </c>
      <c r="C355" s="250">
        <v>5</v>
      </c>
      <c r="D355" s="250">
        <v>1516.11</v>
      </c>
      <c r="E355" s="250">
        <v>7580.55</v>
      </c>
    </row>
    <row r="356" spans="1:5" ht="12.75">
      <c r="A356" s="249" t="s">
        <v>1361</v>
      </c>
      <c r="B356" s="249" t="s">
        <v>1362</v>
      </c>
      <c r="C356" s="250">
        <v>7</v>
      </c>
      <c r="D356" s="250">
        <v>1516.11</v>
      </c>
      <c r="E356" s="250">
        <v>10612.77</v>
      </c>
    </row>
    <row r="357" spans="1:5" ht="12.75">
      <c r="A357" s="249" t="s">
        <v>1363</v>
      </c>
      <c r="B357" s="249" t="s">
        <v>1364</v>
      </c>
      <c r="C357" s="250">
        <v>8</v>
      </c>
      <c r="D357" s="250">
        <v>1516.11</v>
      </c>
      <c r="E357" s="250">
        <v>12128.88</v>
      </c>
    </row>
    <row r="358" spans="1:5" ht="12.75">
      <c r="A358" s="249" t="s">
        <v>1365</v>
      </c>
      <c r="B358" s="249" t="s">
        <v>1366</v>
      </c>
      <c r="C358" s="250">
        <v>6</v>
      </c>
      <c r="D358" s="250">
        <v>1512.85</v>
      </c>
      <c r="E358" s="250">
        <v>9077.1</v>
      </c>
    </row>
    <row r="359" spans="1:5" ht="12.75">
      <c r="A359" s="249" t="s">
        <v>1367</v>
      </c>
      <c r="B359" s="249" t="s">
        <v>1368</v>
      </c>
      <c r="C359" s="250">
        <v>12</v>
      </c>
      <c r="D359" s="250">
        <v>1503.9408333333333</v>
      </c>
      <c r="E359" s="250">
        <v>18047.29</v>
      </c>
    </row>
    <row r="360" spans="1:5" ht="12.75">
      <c r="A360" s="249" t="s">
        <v>1369</v>
      </c>
      <c r="B360" s="249" t="s">
        <v>1370</v>
      </c>
      <c r="C360" s="250">
        <v>2</v>
      </c>
      <c r="D360" s="250">
        <v>1516.11</v>
      </c>
      <c r="E360" s="250">
        <v>3032.22</v>
      </c>
    </row>
    <row r="361" spans="1:5" ht="12.75">
      <c r="A361" s="249" t="s">
        <v>1371</v>
      </c>
      <c r="B361" s="249" t="s">
        <v>1372</v>
      </c>
      <c r="C361" s="250">
        <v>5</v>
      </c>
      <c r="D361" s="250">
        <v>1512.85</v>
      </c>
      <c r="E361" s="250">
        <v>7564.25</v>
      </c>
    </row>
    <row r="362" spans="1:5" ht="12.75">
      <c r="A362" s="249" t="s">
        <v>1373</v>
      </c>
      <c r="B362" s="249" t="s">
        <v>1374</v>
      </c>
      <c r="C362" s="250">
        <v>7</v>
      </c>
      <c r="D362" s="250">
        <v>1516.094285714286</v>
      </c>
      <c r="E362" s="250">
        <v>10612.66</v>
      </c>
    </row>
    <row r="363" spans="1:5" ht="12.75">
      <c r="A363" s="249" t="s">
        <v>1375</v>
      </c>
      <c r="B363" s="249" t="s">
        <v>1376</v>
      </c>
      <c r="C363" s="250">
        <v>6</v>
      </c>
      <c r="D363" s="250">
        <v>1512.85</v>
      </c>
      <c r="E363" s="250">
        <v>9077.1</v>
      </c>
    </row>
    <row r="364" spans="1:5" ht="12.75">
      <c r="A364" s="249" t="s">
        <v>1377</v>
      </c>
      <c r="B364" s="249" t="s">
        <v>1378</v>
      </c>
      <c r="C364" s="250">
        <v>8</v>
      </c>
      <c r="D364" s="250">
        <v>1512.85</v>
      </c>
      <c r="E364" s="250">
        <v>12102.8</v>
      </c>
    </row>
    <row r="365" spans="1:5" ht="12.75">
      <c r="A365" s="249" t="s">
        <v>1379</v>
      </c>
      <c r="B365" s="249" t="s">
        <v>1380</v>
      </c>
      <c r="C365" s="250">
        <v>11</v>
      </c>
      <c r="D365" s="250">
        <v>1518.1672727272726</v>
      </c>
      <c r="E365" s="250">
        <v>16699.84</v>
      </c>
    </row>
    <row r="366" spans="1:5" ht="12.75">
      <c r="A366" s="249" t="s">
        <v>1381</v>
      </c>
      <c r="B366" s="249" t="s">
        <v>1382</v>
      </c>
      <c r="C366" s="250">
        <v>3</v>
      </c>
      <c r="D366" s="250">
        <v>1456.73</v>
      </c>
      <c r="E366" s="250">
        <v>4370.19</v>
      </c>
    </row>
    <row r="367" spans="1:5" ht="12.75">
      <c r="A367" s="249" t="s">
        <v>1383</v>
      </c>
      <c r="B367" s="249" t="s">
        <v>1384</v>
      </c>
      <c r="C367" s="250">
        <v>4</v>
      </c>
      <c r="D367" s="250">
        <v>1470.76</v>
      </c>
      <c r="E367" s="250">
        <v>5883.04</v>
      </c>
    </row>
    <row r="368" spans="1:5" ht="12.75">
      <c r="A368" s="249" t="s">
        <v>1385</v>
      </c>
      <c r="B368" s="249" t="s">
        <v>1386</v>
      </c>
      <c r="C368" s="250">
        <v>6</v>
      </c>
      <c r="D368" s="250">
        <v>1456.7299999999998</v>
      </c>
      <c r="E368" s="250">
        <v>8740.38</v>
      </c>
    </row>
    <row r="369" spans="1:5" ht="12.75">
      <c r="A369" s="249" t="s">
        <v>1387</v>
      </c>
      <c r="B369" s="249" t="s">
        <v>1388</v>
      </c>
      <c r="C369" s="250">
        <v>12</v>
      </c>
      <c r="D369" s="250">
        <v>1470.76</v>
      </c>
      <c r="E369" s="250">
        <v>17649.12</v>
      </c>
    </row>
    <row r="370" spans="1:5" ht="12.75">
      <c r="A370" s="249" t="s">
        <v>1389</v>
      </c>
      <c r="B370" s="249" t="s">
        <v>1390</v>
      </c>
      <c r="C370" s="250">
        <v>5</v>
      </c>
      <c r="D370" s="250">
        <v>1516.11</v>
      </c>
      <c r="E370" s="250">
        <v>7580.55</v>
      </c>
    </row>
    <row r="371" spans="1:5" ht="12.75">
      <c r="A371" s="249" t="s">
        <v>1391</v>
      </c>
      <c r="B371" s="249" t="s">
        <v>1392</v>
      </c>
      <c r="C371" s="250">
        <v>5</v>
      </c>
      <c r="D371" s="250">
        <v>1512.85</v>
      </c>
      <c r="E371" s="250">
        <v>7564.25</v>
      </c>
    </row>
    <row r="372" spans="1:5" ht="12.75">
      <c r="A372" s="249" t="s">
        <v>1393</v>
      </c>
      <c r="B372" s="249" t="s">
        <v>1394</v>
      </c>
      <c r="C372" s="250">
        <v>3</v>
      </c>
      <c r="D372" s="250">
        <v>1512.85</v>
      </c>
      <c r="E372" s="250">
        <v>4538.55</v>
      </c>
    </row>
    <row r="373" spans="1:5" ht="12.75">
      <c r="A373" s="249" t="s">
        <v>1395</v>
      </c>
      <c r="B373" s="249" t="s">
        <v>1396</v>
      </c>
      <c r="C373" s="250">
        <v>12</v>
      </c>
      <c r="D373" s="250">
        <v>1716.3599999999976</v>
      </c>
      <c r="E373" s="250">
        <v>20596.31999999997</v>
      </c>
    </row>
    <row r="374" spans="1:5" ht="12.75">
      <c r="A374" s="249" t="s">
        <v>1397</v>
      </c>
      <c r="B374" s="249" t="s">
        <v>1398</v>
      </c>
      <c r="C374" s="250">
        <v>2</v>
      </c>
      <c r="D374" s="250">
        <v>1091.8086660000006</v>
      </c>
      <c r="E374" s="250">
        <v>2183.617332000001</v>
      </c>
    </row>
    <row r="375" spans="1:5" ht="12.75">
      <c r="A375" s="249" t="s">
        <v>1399</v>
      </c>
      <c r="B375" s="249" t="s">
        <v>1400</v>
      </c>
      <c r="C375" s="250">
        <v>0</v>
      </c>
      <c r="D375" s="250">
        <v>0</v>
      </c>
      <c r="E375" s="250">
        <v>0</v>
      </c>
    </row>
    <row r="376" spans="1:5" ht="12.75">
      <c r="A376" s="249" t="s">
        <v>1401</v>
      </c>
      <c r="B376" s="249" t="s">
        <v>1402</v>
      </c>
      <c r="C376" s="250">
        <v>2</v>
      </c>
      <c r="D376" s="250">
        <v>1992</v>
      </c>
      <c r="E376" s="250">
        <v>3984</v>
      </c>
    </row>
    <row r="377" spans="1:5" ht="12.75">
      <c r="A377" s="249" t="s">
        <v>1403</v>
      </c>
      <c r="B377" s="249" t="s">
        <v>1404</v>
      </c>
      <c r="C377" s="250">
        <v>3</v>
      </c>
      <c r="D377" s="250">
        <v>1641.47</v>
      </c>
      <c r="E377" s="250">
        <v>4924.41</v>
      </c>
    </row>
    <row r="378" spans="1:5" ht="12.75">
      <c r="A378" s="249" t="s">
        <v>1405</v>
      </c>
      <c r="B378" s="249" t="s">
        <v>1406</v>
      </c>
      <c r="C378" s="250">
        <v>1</v>
      </c>
      <c r="D378" s="250">
        <v>18857.43</v>
      </c>
      <c r="E378" s="250">
        <v>18857.43</v>
      </c>
    </row>
    <row r="379" spans="1:5" ht="12.75">
      <c r="A379" s="249" t="s">
        <v>1407</v>
      </c>
      <c r="B379" s="249" t="s">
        <v>1408</v>
      </c>
      <c r="C379" s="250">
        <v>12</v>
      </c>
      <c r="D379" s="250">
        <v>499.42</v>
      </c>
      <c r="E379" s="250">
        <v>5993.04</v>
      </c>
    </row>
    <row r="380" spans="1:5" ht="12.75">
      <c r="A380" s="249" t="s">
        <v>1409</v>
      </c>
      <c r="B380" s="249" t="s">
        <v>1410</v>
      </c>
      <c r="C380" s="250">
        <v>17</v>
      </c>
      <c r="D380" s="250">
        <v>281.53</v>
      </c>
      <c r="E380" s="250">
        <v>4786.01</v>
      </c>
    </row>
    <row r="381" spans="1:5" ht="12.75">
      <c r="A381" s="249" t="s">
        <v>1411</v>
      </c>
      <c r="B381" s="249" t="s">
        <v>1412</v>
      </c>
      <c r="C381" s="250">
        <v>5</v>
      </c>
      <c r="D381" s="250">
        <v>960.268</v>
      </c>
      <c r="E381" s="250">
        <v>4801.34</v>
      </c>
    </row>
    <row r="382" spans="1:5" ht="12.75">
      <c r="A382" s="249" t="s">
        <v>1413</v>
      </c>
      <c r="B382" s="249" t="s">
        <v>1414</v>
      </c>
      <c r="C382" s="250">
        <v>6</v>
      </c>
      <c r="D382" s="250">
        <v>236.83</v>
      </c>
      <c r="E382" s="250">
        <v>1420.98</v>
      </c>
    </row>
    <row r="383" spans="1:5" ht="12.75">
      <c r="A383" s="249" t="s">
        <v>1415</v>
      </c>
      <c r="B383" s="249" t="s">
        <v>1416</v>
      </c>
      <c r="C383" s="250">
        <v>16</v>
      </c>
      <c r="D383" s="250">
        <v>552.72625</v>
      </c>
      <c r="E383" s="250">
        <v>8843.62</v>
      </c>
    </row>
    <row r="384" spans="1:5" ht="12.75">
      <c r="A384" s="249" t="s">
        <v>1417</v>
      </c>
      <c r="B384" s="249" t="s">
        <v>1418</v>
      </c>
      <c r="C384" s="250">
        <v>3</v>
      </c>
      <c r="D384" s="250">
        <v>129.53666666666666</v>
      </c>
      <c r="E384" s="250">
        <v>388.61</v>
      </c>
    </row>
    <row r="385" spans="1:5" ht="12.75">
      <c r="A385" s="249" t="s">
        <v>1419</v>
      </c>
      <c r="B385" s="249" t="s">
        <v>1420</v>
      </c>
      <c r="C385" s="250">
        <v>1</v>
      </c>
      <c r="D385" s="250">
        <v>193.93</v>
      </c>
      <c r="E385" s="250">
        <v>193.93</v>
      </c>
    </row>
    <row r="386" spans="1:5" ht="12.75">
      <c r="A386" s="249" t="s">
        <v>1421</v>
      </c>
      <c r="B386" s="249" t="s">
        <v>1422</v>
      </c>
      <c r="C386" s="250">
        <v>1</v>
      </c>
      <c r="D386" s="250">
        <v>5990.605</v>
      </c>
      <c r="E386" s="250">
        <v>5990.605</v>
      </c>
    </row>
    <row r="387" spans="1:5" ht="12.75">
      <c r="A387" s="249" t="s">
        <v>1423</v>
      </c>
      <c r="B387" s="249" t="s">
        <v>1424</v>
      </c>
      <c r="C387" s="250">
        <v>11</v>
      </c>
      <c r="D387" s="250">
        <v>395.95272727272663</v>
      </c>
      <c r="E387" s="250">
        <v>4355.479999999993</v>
      </c>
    </row>
    <row r="388" spans="1:5" ht="12.75">
      <c r="A388" s="249" t="s">
        <v>1425</v>
      </c>
      <c r="B388" s="249" t="s">
        <v>1426</v>
      </c>
      <c r="C388" s="250">
        <v>2</v>
      </c>
      <c r="D388" s="250">
        <v>611.125</v>
      </c>
      <c r="E388" s="250">
        <v>1222.25</v>
      </c>
    </row>
    <row r="389" spans="1:5" ht="12.75">
      <c r="A389" s="249" t="s">
        <v>1427</v>
      </c>
      <c r="B389" s="249" t="s">
        <v>1428</v>
      </c>
      <c r="C389" s="250">
        <v>1</v>
      </c>
      <c r="D389" s="250">
        <v>611.18</v>
      </c>
      <c r="E389" s="250">
        <v>611.18</v>
      </c>
    </row>
    <row r="390" spans="1:5" ht="12.75">
      <c r="A390" s="249" t="s">
        <v>1429</v>
      </c>
      <c r="B390" s="249" t="s">
        <v>1430</v>
      </c>
      <c r="C390" s="250">
        <v>11</v>
      </c>
      <c r="D390" s="250">
        <v>344.66</v>
      </c>
      <c r="E390" s="250">
        <v>3791.26</v>
      </c>
    </row>
    <row r="391" spans="1:5" ht="12.75">
      <c r="A391" s="249" t="s">
        <v>1431</v>
      </c>
      <c r="B391" s="249" t="s">
        <v>1432</v>
      </c>
      <c r="C391" s="250">
        <v>9</v>
      </c>
      <c r="D391" s="250">
        <v>291.0777777777778</v>
      </c>
      <c r="E391" s="250">
        <v>2619.7</v>
      </c>
    </row>
    <row r="392" spans="1:5" ht="12.75">
      <c r="A392" s="249" t="s">
        <v>1433</v>
      </c>
      <c r="B392" s="249" t="s">
        <v>1434</v>
      </c>
      <c r="C392" s="250">
        <v>3</v>
      </c>
      <c r="D392" s="250">
        <v>3782.1366666666668</v>
      </c>
      <c r="E392" s="250">
        <v>11346.41</v>
      </c>
    </row>
    <row r="393" spans="1:5" ht="12.75">
      <c r="A393" s="249" t="s">
        <v>1435</v>
      </c>
      <c r="B393" s="249" t="s">
        <v>1436</v>
      </c>
      <c r="C393" s="250">
        <v>0</v>
      </c>
      <c r="D393" s="250">
        <v>0</v>
      </c>
      <c r="E393" s="250">
        <v>1.1641532182693482E-12</v>
      </c>
    </row>
    <row r="394" spans="1:5" ht="12.75">
      <c r="A394" s="249" t="s">
        <v>1437</v>
      </c>
      <c r="B394" s="249" t="s">
        <v>1438</v>
      </c>
      <c r="C394" s="250">
        <v>11</v>
      </c>
      <c r="D394" s="250">
        <v>1404.56</v>
      </c>
      <c r="E394" s="250">
        <v>15450.16</v>
      </c>
    </row>
    <row r="395" spans="1:5" ht="12.75">
      <c r="A395" s="249" t="s">
        <v>1439</v>
      </c>
      <c r="B395" s="249" t="s">
        <v>1440</v>
      </c>
      <c r="C395" s="250">
        <v>2</v>
      </c>
      <c r="D395" s="250">
        <v>805.79</v>
      </c>
      <c r="E395" s="250">
        <v>1611.58</v>
      </c>
    </row>
    <row r="396" spans="1:5" ht="12.75">
      <c r="A396" s="249" t="s">
        <v>1441</v>
      </c>
      <c r="B396" s="249" t="s">
        <v>1442</v>
      </c>
      <c r="C396" s="250">
        <v>126</v>
      </c>
      <c r="D396" s="250">
        <v>2867.3443650793765</v>
      </c>
      <c r="E396" s="250">
        <v>361285.39000000147</v>
      </c>
    </row>
    <row r="397" spans="1:5" ht="12.75">
      <c r="A397" s="249" t="s">
        <v>1443</v>
      </c>
      <c r="B397" s="249" t="s">
        <v>1444</v>
      </c>
      <c r="C397" s="250">
        <v>2</v>
      </c>
      <c r="D397" s="250">
        <v>3172.68</v>
      </c>
      <c r="E397" s="250">
        <v>6345.36</v>
      </c>
    </row>
    <row r="398" spans="1:5" ht="12.75">
      <c r="A398" s="249" t="s">
        <v>1445</v>
      </c>
      <c r="B398" s="249" t="s">
        <v>1446</v>
      </c>
      <c r="C398" s="250">
        <v>15</v>
      </c>
      <c r="D398" s="250">
        <v>2440.1126666666664</v>
      </c>
      <c r="E398" s="250">
        <v>36601.69</v>
      </c>
    </row>
    <row r="399" spans="1:5" ht="12.75">
      <c r="A399" s="249" t="s">
        <v>1447</v>
      </c>
      <c r="B399" s="249" t="s">
        <v>1448</v>
      </c>
      <c r="C399" s="250">
        <v>9</v>
      </c>
      <c r="D399" s="250">
        <v>904.0444444444444</v>
      </c>
      <c r="E399" s="250">
        <v>8136.4</v>
      </c>
    </row>
    <row r="400" spans="1:5" ht="12.75">
      <c r="A400" s="249" t="s">
        <v>1449</v>
      </c>
      <c r="B400" s="249" t="s">
        <v>1450</v>
      </c>
      <c r="C400" s="250">
        <v>9</v>
      </c>
      <c r="D400" s="250">
        <v>598.7966666666666</v>
      </c>
      <c r="E400" s="250">
        <v>5389.17</v>
      </c>
    </row>
    <row r="401" spans="1:5" ht="12.75">
      <c r="A401" s="249" t="s">
        <v>1451</v>
      </c>
      <c r="B401" s="249" t="s">
        <v>1452</v>
      </c>
      <c r="C401" s="250">
        <v>82</v>
      </c>
      <c r="D401" s="250">
        <v>990.7871951219525</v>
      </c>
      <c r="E401" s="250">
        <v>81244.5500000001</v>
      </c>
    </row>
    <row r="402" spans="1:5" ht="12.75">
      <c r="A402" s="249" t="s">
        <v>1453</v>
      </c>
      <c r="B402" s="249" t="s">
        <v>1454</v>
      </c>
      <c r="C402" s="250">
        <v>0</v>
      </c>
      <c r="D402" s="250">
        <v>0</v>
      </c>
      <c r="E402" s="250">
        <v>0</v>
      </c>
    </row>
    <row r="403" spans="1:5" ht="12.75">
      <c r="A403" s="249" t="s">
        <v>1455</v>
      </c>
      <c r="B403" s="249" t="s">
        <v>1456</v>
      </c>
      <c r="C403" s="250">
        <v>2</v>
      </c>
      <c r="D403" s="250">
        <v>1184.735</v>
      </c>
      <c r="E403" s="250">
        <v>2369.47</v>
      </c>
    </row>
    <row r="404" spans="1:5" ht="12.75">
      <c r="A404" s="249" t="s">
        <v>1457</v>
      </c>
      <c r="B404" s="249" t="s">
        <v>1458</v>
      </c>
      <c r="C404" s="250">
        <v>44</v>
      </c>
      <c r="D404" s="250">
        <v>140.45931818181882</v>
      </c>
      <c r="E404" s="250">
        <v>6180.210000000028</v>
      </c>
    </row>
    <row r="405" spans="1:5" ht="12.75">
      <c r="A405" s="249" t="s">
        <v>1459</v>
      </c>
      <c r="B405" s="249" t="s">
        <v>1460</v>
      </c>
      <c r="C405" s="250">
        <v>8</v>
      </c>
      <c r="D405" s="250">
        <v>1250</v>
      </c>
      <c r="E405" s="250">
        <v>10000</v>
      </c>
    </row>
    <row r="406" spans="1:5" ht="12.75">
      <c r="A406" s="249" t="s">
        <v>1461</v>
      </c>
      <c r="B406" s="249" t="s">
        <v>1462</v>
      </c>
      <c r="C406" s="250">
        <v>4</v>
      </c>
      <c r="D406" s="250">
        <v>1671.1599999999996</v>
      </c>
      <c r="E406" s="250">
        <v>6684.639999999998</v>
      </c>
    </row>
    <row r="407" spans="1:5" ht="12.75">
      <c r="A407" s="249" t="s">
        <v>1463</v>
      </c>
      <c r="B407" s="249" t="s">
        <v>1464</v>
      </c>
      <c r="C407" s="250">
        <v>2</v>
      </c>
      <c r="D407" s="250">
        <v>1788.5500000000022</v>
      </c>
      <c r="E407" s="250">
        <v>3577.1000000000045</v>
      </c>
    </row>
    <row r="408" spans="1:5" ht="12.75">
      <c r="A408" s="249" t="s">
        <v>1465</v>
      </c>
      <c r="B408" s="249" t="s">
        <v>1466</v>
      </c>
      <c r="C408" s="250">
        <v>10</v>
      </c>
      <c r="D408" s="250">
        <v>1599.825</v>
      </c>
      <c r="E408" s="250">
        <v>15998.25</v>
      </c>
    </row>
    <row r="409" spans="1:5" ht="12.75">
      <c r="A409" s="249" t="s">
        <v>1467</v>
      </c>
      <c r="B409" s="249" t="s">
        <v>1468</v>
      </c>
      <c r="C409" s="250">
        <v>0</v>
      </c>
      <c r="D409" s="250">
        <v>0</v>
      </c>
      <c r="E409" s="250">
        <v>0</v>
      </c>
    </row>
    <row r="410" spans="1:5" ht="12.75">
      <c r="A410" s="249" t="s">
        <v>1469</v>
      </c>
      <c r="B410" s="249" t="s">
        <v>1470</v>
      </c>
      <c r="C410" s="250">
        <v>17</v>
      </c>
      <c r="D410" s="250">
        <v>1593.340588235294</v>
      </c>
      <c r="E410" s="250">
        <v>27086.79</v>
      </c>
    </row>
    <row r="411" spans="1:5" ht="12.75">
      <c r="A411" s="249" t="s">
        <v>1471</v>
      </c>
      <c r="B411" s="249" t="s">
        <v>1472</v>
      </c>
      <c r="C411" s="250">
        <v>10</v>
      </c>
      <c r="D411" s="250">
        <v>1914.7599999999998</v>
      </c>
      <c r="E411" s="250">
        <v>19147.6</v>
      </c>
    </row>
    <row r="412" spans="1:5" ht="12.75">
      <c r="A412" s="249" t="s">
        <v>1473</v>
      </c>
      <c r="B412" s="249" t="s">
        <v>1474</v>
      </c>
      <c r="C412" s="250">
        <v>15</v>
      </c>
      <c r="D412" s="250">
        <v>1599.844</v>
      </c>
      <c r="E412" s="250">
        <v>23997.66</v>
      </c>
    </row>
    <row r="413" spans="1:5" ht="12.75">
      <c r="A413" s="249" t="s">
        <v>1475</v>
      </c>
      <c r="B413" s="249" t="s">
        <v>1476</v>
      </c>
      <c r="C413" s="250">
        <v>4</v>
      </c>
      <c r="D413" s="250">
        <v>6212</v>
      </c>
      <c r="E413" s="250">
        <v>24848</v>
      </c>
    </row>
    <row r="414" spans="1:5" ht="12.75">
      <c r="A414" s="249" t="s">
        <v>1477</v>
      </c>
      <c r="B414" s="249" t="s">
        <v>1478</v>
      </c>
      <c r="C414" s="250">
        <v>18</v>
      </c>
      <c r="D414" s="250">
        <v>5202.96</v>
      </c>
      <c r="E414" s="250">
        <v>93653.28</v>
      </c>
    </row>
    <row r="415" spans="1:5" ht="12.75">
      <c r="A415" s="249" t="s">
        <v>1479</v>
      </c>
      <c r="B415" s="249" t="s">
        <v>1480</v>
      </c>
      <c r="C415" s="250">
        <v>11</v>
      </c>
      <c r="D415" s="250">
        <v>1378.7527272727273</v>
      </c>
      <c r="E415" s="250">
        <v>15166.28</v>
      </c>
    </row>
    <row r="416" spans="1:5" ht="12.75">
      <c r="A416" s="249" t="s">
        <v>1481</v>
      </c>
      <c r="B416" s="249" t="s">
        <v>1482</v>
      </c>
      <c r="C416" s="250">
        <v>1</v>
      </c>
      <c r="D416" s="250">
        <v>3030.7700000000373</v>
      </c>
      <c r="E416" s="250">
        <v>3030.7700000000373</v>
      </c>
    </row>
    <row r="417" spans="1:5" ht="12.75">
      <c r="A417" s="249" t="s">
        <v>1483</v>
      </c>
      <c r="B417" s="249" t="s">
        <v>1484</v>
      </c>
      <c r="C417" s="250">
        <v>4</v>
      </c>
      <c r="D417" s="250">
        <v>621.66</v>
      </c>
      <c r="E417" s="250">
        <v>2486.64</v>
      </c>
    </row>
    <row r="418" spans="1:5" ht="12.75">
      <c r="A418" s="249" t="s">
        <v>1485</v>
      </c>
      <c r="B418" s="249" t="s">
        <v>1486</v>
      </c>
      <c r="C418" s="250">
        <v>25</v>
      </c>
      <c r="D418" s="250">
        <v>449.6016</v>
      </c>
      <c r="E418" s="250">
        <v>11240.04</v>
      </c>
    </row>
    <row r="419" spans="1:5" ht="12.75">
      <c r="A419" s="249" t="s">
        <v>1487</v>
      </c>
      <c r="B419" s="249" t="s">
        <v>1488</v>
      </c>
      <c r="C419" s="250">
        <v>8</v>
      </c>
      <c r="D419" s="250">
        <v>504.65375</v>
      </c>
      <c r="E419" s="250">
        <v>4037.23</v>
      </c>
    </row>
    <row r="420" spans="1:5" ht="12.75">
      <c r="A420" s="249" t="s">
        <v>1489</v>
      </c>
      <c r="B420" s="249" t="s">
        <v>1490</v>
      </c>
      <c r="C420" s="250">
        <v>20</v>
      </c>
      <c r="D420" s="250">
        <v>1073.88</v>
      </c>
      <c r="E420" s="250">
        <v>21477.6</v>
      </c>
    </row>
    <row r="421" spans="1:5" ht="12.75">
      <c r="A421" s="249" t="s">
        <v>1491</v>
      </c>
      <c r="B421" s="249" t="s">
        <v>1492</v>
      </c>
      <c r="C421" s="250">
        <v>2</v>
      </c>
      <c r="D421" s="250">
        <v>3326.2</v>
      </c>
      <c r="E421" s="250">
        <v>6652.4</v>
      </c>
    </row>
    <row r="422" spans="1:5" ht="12.75">
      <c r="A422" s="249" t="s">
        <v>1493</v>
      </c>
      <c r="B422" s="249" t="s">
        <v>1494</v>
      </c>
      <c r="C422" s="250">
        <v>15</v>
      </c>
      <c r="D422" s="250">
        <v>2110.912666666666</v>
      </c>
      <c r="E422" s="250">
        <v>31663.68999999999</v>
      </c>
    </row>
    <row r="423" spans="1:5" ht="12.75">
      <c r="A423" s="249" t="s">
        <v>1495</v>
      </c>
      <c r="B423" s="249" t="s">
        <v>1496</v>
      </c>
      <c r="C423" s="250">
        <v>4</v>
      </c>
      <c r="D423" s="250">
        <v>2110.885</v>
      </c>
      <c r="E423" s="250">
        <v>8443.54</v>
      </c>
    </row>
    <row r="424" spans="1:5" ht="12.75">
      <c r="A424" s="249" t="s">
        <v>1497</v>
      </c>
      <c r="B424" s="249" t="s">
        <v>1498</v>
      </c>
      <c r="C424" s="250">
        <v>2</v>
      </c>
      <c r="D424" s="250">
        <v>2110.96</v>
      </c>
      <c r="E424" s="250">
        <v>4221.92</v>
      </c>
    </row>
    <row r="425" spans="1:5" ht="12.75">
      <c r="A425" s="249" t="s">
        <v>1499</v>
      </c>
      <c r="B425" s="249" t="s">
        <v>1500</v>
      </c>
      <c r="C425" s="250">
        <v>20</v>
      </c>
      <c r="D425" s="250">
        <v>155.5469999999227</v>
      </c>
      <c r="E425" s="250">
        <v>3110.939999998454</v>
      </c>
    </row>
    <row r="426" spans="1:5" ht="12.75">
      <c r="A426" s="249" t="s">
        <v>1501</v>
      </c>
      <c r="B426" s="249" t="s">
        <v>1502</v>
      </c>
      <c r="C426" s="250">
        <v>0</v>
      </c>
      <c r="D426" s="250">
        <v>0</v>
      </c>
      <c r="E426" s="250">
        <v>0</v>
      </c>
    </row>
    <row r="427" spans="1:5" ht="12.75">
      <c r="A427" s="249" t="s">
        <v>1503</v>
      </c>
      <c r="B427" s="249" t="s">
        <v>1504</v>
      </c>
      <c r="C427" s="250">
        <v>1</v>
      </c>
      <c r="D427" s="250">
        <v>23899.12</v>
      </c>
      <c r="E427" s="250">
        <v>23899.12</v>
      </c>
    </row>
    <row r="428" spans="1:5" ht="12.75">
      <c r="A428" s="249" t="s">
        <v>1505</v>
      </c>
      <c r="B428" s="249" t="s">
        <v>1506</v>
      </c>
      <c r="C428" s="250">
        <v>1</v>
      </c>
      <c r="D428" s="250">
        <v>16710.19</v>
      </c>
      <c r="E428" s="250">
        <v>16710.19</v>
      </c>
    </row>
    <row r="429" spans="1:5" ht="12.75">
      <c r="A429" s="249" t="s">
        <v>1507</v>
      </c>
      <c r="B429" s="249" t="s">
        <v>1508</v>
      </c>
      <c r="C429" s="250">
        <v>0</v>
      </c>
      <c r="D429" s="250">
        <v>0</v>
      </c>
      <c r="E429" s="250">
        <v>0</v>
      </c>
    </row>
    <row r="430" spans="1:5" ht="12.75">
      <c r="A430" s="249" t="s">
        <v>1509</v>
      </c>
      <c r="B430" s="249" t="s">
        <v>1510</v>
      </c>
      <c r="C430" s="250">
        <v>0</v>
      </c>
      <c r="D430" s="250">
        <v>0</v>
      </c>
      <c r="E430" s="250">
        <v>0</v>
      </c>
    </row>
    <row r="431" spans="1:5" ht="12.75">
      <c r="A431" s="249" t="s">
        <v>1511</v>
      </c>
      <c r="B431" s="249" t="s">
        <v>1512</v>
      </c>
      <c r="C431" s="250">
        <v>1</v>
      </c>
      <c r="D431" s="250">
        <v>13124.49</v>
      </c>
      <c r="E431" s="250">
        <v>13124.49</v>
      </c>
    </row>
    <row r="432" spans="1:5" ht="12.75">
      <c r="A432" s="249" t="s">
        <v>1513</v>
      </c>
      <c r="B432" s="249" t="s">
        <v>1514</v>
      </c>
      <c r="C432" s="250">
        <v>2</v>
      </c>
      <c r="D432" s="250">
        <v>13689.685</v>
      </c>
      <c r="E432" s="250">
        <v>27379.37</v>
      </c>
    </row>
    <row r="433" spans="1:5" ht="12.75">
      <c r="A433" s="249" t="s">
        <v>1515</v>
      </c>
      <c r="B433" s="249" t="s">
        <v>1516</v>
      </c>
      <c r="C433" s="250">
        <v>0</v>
      </c>
      <c r="D433" s="250">
        <v>0</v>
      </c>
      <c r="E433" s="250">
        <v>0</v>
      </c>
    </row>
    <row r="434" spans="1:5" ht="12.75">
      <c r="A434" s="249" t="s">
        <v>1517</v>
      </c>
      <c r="B434" s="249" t="s">
        <v>1518</v>
      </c>
      <c r="C434" s="250">
        <v>60</v>
      </c>
      <c r="D434" s="250">
        <v>6162.960166666587</v>
      </c>
      <c r="E434" s="250">
        <v>369777.6099999952</v>
      </c>
    </row>
    <row r="435" spans="1:5" ht="12.75">
      <c r="A435" s="249" t="s">
        <v>1519</v>
      </c>
      <c r="B435" s="249" t="s">
        <v>1520</v>
      </c>
      <c r="C435" s="250">
        <v>16</v>
      </c>
      <c r="D435" s="250">
        <v>3726.13125</v>
      </c>
      <c r="E435" s="250">
        <v>59618.1</v>
      </c>
    </row>
    <row r="436" spans="1:5" ht="12.75">
      <c r="A436" s="249" t="s">
        <v>1521</v>
      </c>
      <c r="B436" s="249" t="s">
        <v>1522</v>
      </c>
      <c r="C436" s="250">
        <v>8</v>
      </c>
      <c r="D436" s="250">
        <v>1292.2875</v>
      </c>
      <c r="E436" s="250">
        <v>10338.3</v>
      </c>
    </row>
    <row r="437" spans="1:5" ht="12.75">
      <c r="A437" s="249" t="s">
        <v>1523</v>
      </c>
      <c r="B437" s="249" t="s">
        <v>1524</v>
      </c>
      <c r="C437" s="250">
        <v>128</v>
      </c>
      <c r="D437" s="250">
        <v>1370.481640625</v>
      </c>
      <c r="E437" s="250">
        <v>175421.65</v>
      </c>
    </row>
    <row r="438" spans="1:5" ht="12.75">
      <c r="A438" s="249" t="s">
        <v>1525</v>
      </c>
      <c r="B438" s="249" t="s">
        <v>1526</v>
      </c>
      <c r="C438" s="250">
        <v>19</v>
      </c>
      <c r="D438" s="250">
        <v>1349.5921052631588</v>
      </c>
      <c r="E438" s="250">
        <v>25642.25000000001</v>
      </c>
    </row>
    <row r="439" spans="1:5" ht="12.75">
      <c r="A439" s="249" t="s">
        <v>1527</v>
      </c>
      <c r="B439" s="249" t="s">
        <v>1528</v>
      </c>
      <c r="C439" s="250">
        <v>85</v>
      </c>
      <c r="D439" s="250">
        <v>1361.6323529411766</v>
      </c>
      <c r="E439" s="250">
        <v>115738.75000000001</v>
      </c>
    </row>
    <row r="440" spans="1:5" ht="12.75">
      <c r="A440" s="249" t="s">
        <v>1529</v>
      </c>
      <c r="B440" s="249" t="s">
        <v>1530</v>
      </c>
      <c r="C440" s="250">
        <v>74</v>
      </c>
      <c r="D440" s="250">
        <v>2460.14</v>
      </c>
      <c r="E440" s="250">
        <v>182050.36</v>
      </c>
    </row>
    <row r="441" spans="1:5" ht="12.75">
      <c r="A441" s="249" t="s">
        <v>1531</v>
      </c>
      <c r="B441" s="249" t="s">
        <v>1532</v>
      </c>
      <c r="C441" s="250">
        <v>38</v>
      </c>
      <c r="D441" s="250">
        <v>1880.0399999999988</v>
      </c>
      <c r="E441" s="250">
        <v>71441.51999999996</v>
      </c>
    </row>
    <row r="442" spans="1:5" ht="12.75">
      <c r="A442" s="249" t="s">
        <v>1533</v>
      </c>
      <c r="B442" s="249" t="s">
        <v>1534</v>
      </c>
      <c r="C442" s="250">
        <v>18</v>
      </c>
      <c r="D442" s="250">
        <v>1257.5555555555557</v>
      </c>
      <c r="E442" s="250">
        <v>22636</v>
      </c>
    </row>
    <row r="443" spans="1:5" ht="12.75">
      <c r="A443" s="249" t="s">
        <v>1535</v>
      </c>
      <c r="B443" s="249" t="s">
        <v>1536</v>
      </c>
      <c r="C443" s="250">
        <v>0</v>
      </c>
      <c r="D443" s="250">
        <v>0</v>
      </c>
      <c r="E443" s="250">
        <v>0</v>
      </c>
    </row>
    <row r="444" spans="1:5" ht="12.75">
      <c r="A444" s="249" t="s">
        <v>1537</v>
      </c>
      <c r="B444" s="249" t="s">
        <v>1538</v>
      </c>
      <c r="C444" s="250">
        <v>5</v>
      </c>
      <c r="D444" s="250">
        <v>1712.5620000000001</v>
      </c>
      <c r="E444" s="250">
        <v>8562.81</v>
      </c>
    </row>
    <row r="445" spans="1:5" ht="12.75">
      <c r="A445" s="249" t="s">
        <v>1539</v>
      </c>
      <c r="B445" s="249" t="s">
        <v>1540</v>
      </c>
      <c r="C445" s="250">
        <v>2</v>
      </c>
      <c r="D445" s="250">
        <v>1739.675</v>
      </c>
      <c r="E445" s="250">
        <v>3479.35</v>
      </c>
    </row>
    <row r="446" spans="1:5" ht="12.75">
      <c r="A446" s="249" t="s">
        <v>1541</v>
      </c>
      <c r="B446" s="249" t="s">
        <v>1542</v>
      </c>
      <c r="C446" s="250">
        <v>7</v>
      </c>
      <c r="D446" s="250">
        <v>1743.002857142857</v>
      </c>
      <c r="E446" s="250">
        <v>12201.02</v>
      </c>
    </row>
    <row r="447" spans="1:5" ht="12.75">
      <c r="A447" s="249" t="s">
        <v>1543</v>
      </c>
      <c r="B447" s="249" t="s">
        <v>1544</v>
      </c>
      <c r="C447" s="250">
        <v>0</v>
      </c>
      <c r="D447" s="250">
        <v>0</v>
      </c>
      <c r="E447" s="250">
        <v>0</v>
      </c>
    </row>
    <row r="448" spans="1:5" ht="12.75">
      <c r="A448" s="249" t="s">
        <v>1545</v>
      </c>
      <c r="B448" s="249" t="s">
        <v>1546</v>
      </c>
      <c r="C448" s="250">
        <v>0</v>
      </c>
      <c r="D448" s="250">
        <v>0</v>
      </c>
      <c r="E448" s="250">
        <v>0</v>
      </c>
    </row>
    <row r="449" spans="1:5" ht="12.75">
      <c r="A449" s="249" t="s">
        <v>1547</v>
      </c>
      <c r="B449" s="249" t="s">
        <v>1548</v>
      </c>
      <c r="C449" s="250">
        <v>2</v>
      </c>
      <c r="D449" s="250">
        <v>467.859999999993</v>
      </c>
      <c r="E449" s="250">
        <v>935.719999999986</v>
      </c>
    </row>
    <row r="450" spans="1:5" ht="12.75">
      <c r="A450" s="249" t="s">
        <v>1549</v>
      </c>
      <c r="B450" s="249" t="s">
        <v>1550</v>
      </c>
      <c r="C450" s="250">
        <v>4</v>
      </c>
      <c r="D450" s="250">
        <v>467.9300000000003</v>
      </c>
      <c r="E450" s="250">
        <v>1871.7200000000012</v>
      </c>
    </row>
    <row r="451" spans="1:5" ht="12.75">
      <c r="A451" s="249" t="s">
        <v>1551</v>
      </c>
      <c r="B451" s="249" t="s">
        <v>1552</v>
      </c>
      <c r="C451" s="250">
        <v>2</v>
      </c>
      <c r="D451" s="250">
        <v>925.935</v>
      </c>
      <c r="E451" s="250">
        <v>1851.87</v>
      </c>
    </row>
    <row r="452" spans="1:5" ht="12.75">
      <c r="A452" s="249" t="s">
        <v>1553</v>
      </c>
      <c r="B452" s="249" t="s">
        <v>1554</v>
      </c>
      <c r="C452" s="250">
        <v>30</v>
      </c>
      <c r="D452" s="250">
        <v>932.0906666666655</v>
      </c>
      <c r="E452" s="250">
        <v>27962.71999999996</v>
      </c>
    </row>
    <row r="453" spans="1:5" ht="12.75">
      <c r="A453" s="249" t="s">
        <v>1555</v>
      </c>
      <c r="B453" s="249" t="s">
        <v>1556</v>
      </c>
      <c r="C453" s="250">
        <v>9</v>
      </c>
      <c r="D453" s="250">
        <v>729.3511111111111</v>
      </c>
      <c r="E453" s="250">
        <v>6564.16</v>
      </c>
    </row>
    <row r="454" spans="1:5" ht="12.75">
      <c r="A454" s="249" t="s">
        <v>1557</v>
      </c>
      <c r="B454" s="249" t="s">
        <v>1558</v>
      </c>
      <c r="C454" s="250">
        <v>15</v>
      </c>
      <c r="D454" s="250">
        <v>925.920666666669</v>
      </c>
      <c r="E454" s="250">
        <v>13888.810000000032</v>
      </c>
    </row>
    <row r="455" spans="1:5" ht="12.75">
      <c r="A455" s="249" t="s">
        <v>1559</v>
      </c>
      <c r="B455" s="249" t="s">
        <v>1560</v>
      </c>
      <c r="C455" s="250">
        <v>8</v>
      </c>
      <c r="D455" s="250">
        <v>686.6050000000082</v>
      </c>
      <c r="E455" s="250">
        <v>5492.840000000066</v>
      </c>
    </row>
    <row r="456" spans="1:5" ht="12.75">
      <c r="A456" s="249" t="s">
        <v>1561</v>
      </c>
      <c r="B456" s="249" t="s">
        <v>1562</v>
      </c>
      <c r="C456" s="250">
        <v>8</v>
      </c>
      <c r="D456" s="250">
        <v>578.68</v>
      </c>
      <c r="E456" s="250">
        <v>4629.44</v>
      </c>
    </row>
    <row r="457" spans="1:5" ht="12.75">
      <c r="A457" s="249" t="s">
        <v>1563</v>
      </c>
      <c r="B457" s="249" t="s">
        <v>1564</v>
      </c>
      <c r="C457" s="250">
        <v>2</v>
      </c>
      <c r="D457" s="250">
        <v>1749.58</v>
      </c>
      <c r="E457" s="250">
        <v>3499.16</v>
      </c>
    </row>
    <row r="458" spans="1:5" ht="12.75">
      <c r="A458" s="249" t="s">
        <v>1565</v>
      </c>
      <c r="B458" s="249" t="s">
        <v>1566</v>
      </c>
      <c r="C458" s="250">
        <v>4</v>
      </c>
      <c r="D458" s="250">
        <v>1420.9225</v>
      </c>
      <c r="E458" s="250">
        <v>5683.69</v>
      </c>
    </row>
    <row r="459" spans="1:5" ht="12.75">
      <c r="A459" s="249" t="s">
        <v>1567</v>
      </c>
      <c r="B459" s="249" t="s">
        <v>1568</v>
      </c>
      <c r="C459" s="250">
        <v>48</v>
      </c>
      <c r="D459" s="250">
        <v>526.4949999999994</v>
      </c>
      <c r="E459" s="250">
        <v>25271.759999999973</v>
      </c>
    </row>
    <row r="460" spans="1:5" ht="12.75">
      <c r="A460" s="249" t="s">
        <v>1569</v>
      </c>
      <c r="B460" s="249" t="s">
        <v>1570</v>
      </c>
      <c r="C460" s="250">
        <v>26</v>
      </c>
      <c r="D460" s="250">
        <v>538.5707692307685</v>
      </c>
      <c r="E460" s="250">
        <v>14002.839999999982</v>
      </c>
    </row>
    <row r="461" spans="1:5" ht="12.75">
      <c r="A461" s="249" t="s">
        <v>1571</v>
      </c>
      <c r="B461" s="249" t="s">
        <v>1572</v>
      </c>
      <c r="C461" s="250">
        <v>1</v>
      </c>
      <c r="D461" s="250">
        <v>719.77</v>
      </c>
      <c r="E461" s="250">
        <v>719.77</v>
      </c>
    </row>
    <row r="462" spans="1:5" ht="12.75">
      <c r="A462" s="249" t="s">
        <v>1573</v>
      </c>
      <c r="B462" s="249" t="s">
        <v>1574</v>
      </c>
      <c r="C462" s="250">
        <v>6</v>
      </c>
      <c r="D462" s="250">
        <v>1891.1699999999996</v>
      </c>
      <c r="E462" s="250">
        <v>11347.019999999997</v>
      </c>
    </row>
    <row r="463" spans="1:5" ht="12.75">
      <c r="A463" s="249" t="s">
        <v>1575</v>
      </c>
      <c r="B463" s="249" t="s">
        <v>1576</v>
      </c>
      <c r="C463" s="250">
        <v>1</v>
      </c>
      <c r="D463" s="250">
        <v>1350.94</v>
      </c>
      <c r="E463" s="250">
        <v>1350.94</v>
      </c>
    </row>
    <row r="464" spans="1:5" ht="12.75">
      <c r="A464" s="249" t="s">
        <v>1577</v>
      </c>
      <c r="B464" s="249" t="s">
        <v>1578</v>
      </c>
      <c r="C464" s="250">
        <v>2</v>
      </c>
      <c r="D464" s="250">
        <v>12045.55</v>
      </c>
      <c r="E464" s="250">
        <v>24091.1</v>
      </c>
    </row>
    <row r="465" spans="1:5" ht="12.75">
      <c r="A465" s="249" t="s">
        <v>1579</v>
      </c>
      <c r="B465" s="249" t="s">
        <v>1580</v>
      </c>
      <c r="C465" s="250">
        <v>0</v>
      </c>
      <c r="D465" s="250">
        <v>0</v>
      </c>
      <c r="E465" s="250">
        <v>-2.9802322387695313E-10</v>
      </c>
    </row>
    <row r="466" spans="1:5" ht="12.75">
      <c r="A466" s="249" t="s">
        <v>1581</v>
      </c>
      <c r="B466" s="249" t="s">
        <v>1582</v>
      </c>
      <c r="C466" s="250">
        <v>1</v>
      </c>
      <c r="D466" s="250">
        <v>21251.98</v>
      </c>
      <c r="E466" s="250">
        <v>21251.98</v>
      </c>
    </row>
    <row r="467" spans="1:5" ht="12.75">
      <c r="A467" s="249" t="s">
        <v>1583</v>
      </c>
      <c r="B467" s="249" t="s">
        <v>1584</v>
      </c>
      <c r="C467" s="250">
        <v>0</v>
      </c>
      <c r="D467" s="250">
        <v>0</v>
      </c>
      <c r="E467" s="250">
        <v>0</v>
      </c>
    </row>
    <row r="468" spans="1:5" ht="12.75">
      <c r="A468" s="249" t="s">
        <v>1585</v>
      </c>
      <c r="B468" s="249" t="s">
        <v>1586</v>
      </c>
      <c r="C468" s="250">
        <v>0</v>
      </c>
      <c r="D468" s="250">
        <v>0</v>
      </c>
      <c r="E468" s="250">
        <v>0</v>
      </c>
    </row>
    <row r="469" spans="1:5" ht="12.75">
      <c r="A469" s="249" t="s">
        <v>1587</v>
      </c>
      <c r="B469" s="249" t="s">
        <v>1588</v>
      </c>
      <c r="C469" s="250">
        <v>0</v>
      </c>
      <c r="D469" s="250">
        <v>0</v>
      </c>
      <c r="E469" s="250">
        <v>0</v>
      </c>
    </row>
    <row r="470" spans="1:5" ht="12.75">
      <c r="A470" s="249" t="s">
        <v>1589</v>
      </c>
      <c r="B470" s="249" t="s">
        <v>1590</v>
      </c>
      <c r="C470" s="250">
        <v>0</v>
      </c>
      <c r="D470" s="250">
        <v>0</v>
      </c>
      <c r="E470" s="250">
        <v>0</v>
      </c>
    </row>
    <row r="471" spans="1:5" ht="12.75">
      <c r="A471" s="249" t="s">
        <v>1591</v>
      </c>
      <c r="B471" s="249" t="s">
        <v>1592</v>
      </c>
      <c r="C471" s="250">
        <v>0</v>
      </c>
      <c r="D471" s="250">
        <v>0</v>
      </c>
      <c r="E471" s="250">
        <v>0</v>
      </c>
    </row>
    <row r="472" spans="1:5" ht="12.75">
      <c r="A472" s="249" t="s">
        <v>1593</v>
      </c>
      <c r="B472" s="249" t="s">
        <v>1594</v>
      </c>
      <c r="C472" s="250">
        <v>13</v>
      </c>
      <c r="D472" s="250">
        <v>256.02307692307767</v>
      </c>
      <c r="E472" s="250">
        <v>3328.3000000000093</v>
      </c>
    </row>
    <row r="473" spans="1:5" ht="12.75">
      <c r="A473" s="249" t="s">
        <v>1595</v>
      </c>
      <c r="B473" s="249" t="s">
        <v>1596</v>
      </c>
      <c r="C473" s="250">
        <v>20</v>
      </c>
      <c r="D473" s="250">
        <v>5514.959999999996</v>
      </c>
      <c r="E473" s="250">
        <v>110299.19999999994</v>
      </c>
    </row>
    <row r="474" spans="1:5" ht="12.75">
      <c r="A474" s="249" t="s">
        <v>1597</v>
      </c>
      <c r="B474" s="249" t="s">
        <v>1598</v>
      </c>
      <c r="C474" s="250">
        <v>38</v>
      </c>
      <c r="D474" s="250">
        <v>670.7699999999995</v>
      </c>
      <c r="E474" s="250">
        <v>25489.25999999998</v>
      </c>
    </row>
    <row r="475" spans="1:5" ht="12.75">
      <c r="A475" s="249" t="s">
        <v>1599</v>
      </c>
      <c r="B475" s="249" t="s">
        <v>1600</v>
      </c>
      <c r="C475" s="250">
        <v>15</v>
      </c>
      <c r="D475" s="250">
        <v>2586.634</v>
      </c>
      <c r="E475" s="250">
        <v>38799.51</v>
      </c>
    </row>
    <row r="476" spans="1:5" ht="12.75">
      <c r="A476" s="249" t="s">
        <v>1601</v>
      </c>
      <c r="B476" s="249" t="s">
        <v>1602</v>
      </c>
      <c r="C476" s="250">
        <v>1</v>
      </c>
      <c r="D476" s="250">
        <v>2606</v>
      </c>
      <c r="E476" s="250">
        <v>2606</v>
      </c>
    </row>
    <row r="477" spans="1:5" ht="12.75">
      <c r="A477" s="249" t="s">
        <v>1603</v>
      </c>
      <c r="B477" s="249" t="s">
        <v>1604</v>
      </c>
      <c r="C477" s="250">
        <v>7</v>
      </c>
      <c r="D477" s="250">
        <v>2658.8971428571426</v>
      </c>
      <c r="E477" s="250">
        <v>18612.28</v>
      </c>
    </row>
    <row r="478" spans="1:5" ht="12.75">
      <c r="A478" s="249" t="s">
        <v>1605</v>
      </c>
      <c r="B478" s="249" t="s">
        <v>1606</v>
      </c>
      <c r="C478" s="250">
        <v>107</v>
      </c>
      <c r="D478" s="250">
        <v>801.4120560747662</v>
      </c>
      <c r="E478" s="250">
        <v>85751.08999999998</v>
      </c>
    </row>
    <row r="479" spans="1:5" ht="12.75">
      <c r="A479" s="249" t="s">
        <v>1607</v>
      </c>
      <c r="B479" s="249" t="s">
        <v>1608</v>
      </c>
      <c r="C479" s="250">
        <v>1</v>
      </c>
      <c r="D479" s="250">
        <v>3588.4</v>
      </c>
      <c r="E479" s="250">
        <v>3588.4</v>
      </c>
    </row>
    <row r="480" spans="1:5" ht="12.75">
      <c r="A480" s="249" t="s">
        <v>1609</v>
      </c>
      <c r="B480" s="249" t="s">
        <v>1610</v>
      </c>
      <c r="C480" s="250">
        <v>3</v>
      </c>
      <c r="D480" s="250">
        <v>9864.856666668058</v>
      </c>
      <c r="E480" s="250">
        <v>29594.570000004172</v>
      </c>
    </row>
    <row r="481" spans="1:5" ht="12.75">
      <c r="A481" s="249" t="s">
        <v>1611</v>
      </c>
      <c r="B481" s="249" t="s">
        <v>1612</v>
      </c>
      <c r="C481" s="250">
        <v>3</v>
      </c>
      <c r="D481" s="250">
        <v>437</v>
      </c>
      <c r="E481" s="250">
        <v>1311</v>
      </c>
    </row>
    <row r="482" spans="1:5" ht="12.75">
      <c r="A482" s="249" t="s">
        <v>1613</v>
      </c>
      <c r="B482" s="249" t="s">
        <v>1614</v>
      </c>
      <c r="C482" s="250">
        <v>0</v>
      </c>
      <c r="D482" s="250">
        <v>0</v>
      </c>
      <c r="E482" s="250">
        <v>0</v>
      </c>
    </row>
    <row r="483" spans="1:5" ht="12.75">
      <c r="A483" s="249" t="s">
        <v>1615</v>
      </c>
      <c r="B483" s="249" t="s">
        <v>1616</v>
      </c>
      <c r="C483" s="250">
        <v>25</v>
      </c>
      <c r="D483" s="250">
        <v>266.7476</v>
      </c>
      <c r="E483" s="250">
        <v>6668.690000000001</v>
      </c>
    </row>
    <row r="484" spans="1:5" ht="12.75">
      <c r="A484" s="249" t="s">
        <v>1617</v>
      </c>
      <c r="B484" s="249" t="s">
        <v>1618</v>
      </c>
      <c r="C484" s="250">
        <v>20</v>
      </c>
      <c r="D484" s="250">
        <v>266.9625000000005</v>
      </c>
      <c r="E484" s="250">
        <v>5339.250000000009</v>
      </c>
    </row>
    <row r="485" spans="1:5" ht="12.75">
      <c r="A485" s="249" t="s">
        <v>1619</v>
      </c>
      <c r="B485" s="249" t="s">
        <v>1620</v>
      </c>
      <c r="C485" s="250">
        <v>15</v>
      </c>
      <c r="D485" s="250">
        <v>266.9566666666667</v>
      </c>
      <c r="E485" s="250">
        <v>4004.35</v>
      </c>
    </row>
    <row r="486" spans="1:5" ht="12.75">
      <c r="A486" s="249" t="s">
        <v>1621</v>
      </c>
      <c r="B486" s="249" t="s">
        <v>1622</v>
      </c>
      <c r="C486" s="250">
        <v>0</v>
      </c>
      <c r="D486" s="250">
        <v>0</v>
      </c>
      <c r="E486" s="250">
        <v>0</v>
      </c>
    </row>
    <row r="487" spans="1:5" ht="12.75">
      <c r="A487" s="249" t="s">
        <v>1623</v>
      </c>
      <c r="B487" s="249" t="s">
        <v>1624</v>
      </c>
      <c r="C487" s="250">
        <v>0</v>
      </c>
      <c r="D487" s="250">
        <v>0</v>
      </c>
      <c r="E487" s="250">
        <v>0</v>
      </c>
    </row>
    <row r="488" spans="1:5" ht="12.75">
      <c r="A488" s="249" t="s">
        <v>1625</v>
      </c>
      <c r="B488" s="249" t="s">
        <v>1626</v>
      </c>
      <c r="C488" s="250">
        <v>0</v>
      </c>
      <c r="D488" s="250">
        <v>0</v>
      </c>
      <c r="E488" s="250">
        <v>0</v>
      </c>
    </row>
    <row r="489" spans="1:5" ht="12.75">
      <c r="A489" s="249" t="s">
        <v>1627</v>
      </c>
      <c r="B489" s="249" t="s">
        <v>1628</v>
      </c>
      <c r="C489" s="250">
        <v>0</v>
      </c>
      <c r="D489" s="250">
        <v>0</v>
      </c>
      <c r="E489" s="250">
        <v>0</v>
      </c>
    </row>
    <row r="490" spans="1:5" ht="12.75">
      <c r="A490" s="249" t="s">
        <v>1629</v>
      </c>
      <c r="B490" s="249" t="s">
        <v>1630</v>
      </c>
      <c r="C490" s="250">
        <v>0</v>
      </c>
      <c r="D490" s="250">
        <v>0</v>
      </c>
      <c r="E490" s="250">
        <v>0</v>
      </c>
    </row>
    <row r="491" spans="1:5" ht="12.75">
      <c r="A491" s="249" t="s">
        <v>1631</v>
      </c>
      <c r="B491" s="249" t="s">
        <v>1632</v>
      </c>
      <c r="C491" s="250">
        <v>0</v>
      </c>
      <c r="D491" s="250">
        <v>0</v>
      </c>
      <c r="E491" s="250">
        <v>0</v>
      </c>
    </row>
    <row r="492" spans="1:5" ht="12.75">
      <c r="A492" s="249" t="s">
        <v>1633</v>
      </c>
      <c r="B492" s="249" t="s">
        <v>1634</v>
      </c>
      <c r="C492" s="250">
        <v>4</v>
      </c>
      <c r="D492" s="250">
        <v>22568.74000000015</v>
      </c>
      <c r="E492" s="250">
        <v>90274.9600000006</v>
      </c>
    </row>
    <row r="493" spans="1:5" ht="12.75">
      <c r="A493" s="249" t="s">
        <v>1635</v>
      </c>
      <c r="B493" s="249" t="s">
        <v>1636</v>
      </c>
      <c r="C493" s="250">
        <v>1</v>
      </c>
      <c r="D493" s="250">
        <v>15441.59</v>
      </c>
      <c r="E493" s="250">
        <v>15441.59</v>
      </c>
    </row>
    <row r="494" spans="1:5" ht="12.75">
      <c r="A494" s="249" t="s">
        <v>1637</v>
      </c>
      <c r="B494" s="249" t="s">
        <v>1638</v>
      </c>
      <c r="C494" s="250">
        <v>0</v>
      </c>
      <c r="D494" s="250">
        <v>0</v>
      </c>
      <c r="E494" s="250">
        <v>0</v>
      </c>
    </row>
    <row r="495" spans="1:5" ht="12.75">
      <c r="A495" s="249" t="s">
        <v>1639</v>
      </c>
      <c r="B495" s="249" t="s">
        <v>1640</v>
      </c>
      <c r="C495" s="250">
        <v>1</v>
      </c>
      <c r="D495" s="250">
        <v>1345</v>
      </c>
      <c r="E495" s="250">
        <v>1345</v>
      </c>
    </row>
    <row r="496" spans="1:5" ht="12.75">
      <c r="A496" s="249" t="s">
        <v>1641</v>
      </c>
      <c r="B496" s="249" t="s">
        <v>1642</v>
      </c>
      <c r="C496" s="250">
        <v>0</v>
      </c>
      <c r="D496" s="250">
        <v>0</v>
      </c>
      <c r="E496" s="250">
        <v>0</v>
      </c>
    </row>
    <row r="497" spans="1:5" ht="12.75">
      <c r="A497" s="249" t="s">
        <v>1643</v>
      </c>
      <c r="B497" s="249" t="s">
        <v>1644</v>
      </c>
      <c r="C497" s="250">
        <v>123</v>
      </c>
      <c r="D497" s="250">
        <v>2579.6131707317168</v>
      </c>
      <c r="E497" s="250">
        <v>317292.4200000012</v>
      </c>
    </row>
    <row r="498" spans="1:5" ht="12.75">
      <c r="A498" s="249" t="s">
        <v>1645</v>
      </c>
      <c r="B498" s="249" t="s">
        <v>1646</v>
      </c>
      <c r="C498" s="250">
        <v>3</v>
      </c>
      <c r="D498" s="250">
        <v>1163.8566666666668</v>
      </c>
      <c r="E498" s="250">
        <v>3491.57</v>
      </c>
    </row>
    <row r="499" spans="1:5" ht="12.75">
      <c r="A499" s="249" t="s">
        <v>1647</v>
      </c>
      <c r="B499" s="249" t="s">
        <v>1648</v>
      </c>
      <c r="C499" s="250">
        <v>0</v>
      </c>
      <c r="D499" s="250">
        <v>0</v>
      </c>
      <c r="E499" s="250">
        <v>0</v>
      </c>
    </row>
    <row r="500" spans="1:5" ht="12.75">
      <c r="A500" s="249" t="s">
        <v>1649</v>
      </c>
      <c r="B500" s="249" t="s">
        <v>1650</v>
      </c>
      <c r="C500" s="250">
        <v>2</v>
      </c>
      <c r="D500" s="250">
        <v>847.5999999999907</v>
      </c>
      <c r="E500" s="250">
        <v>1695.1999999999814</v>
      </c>
    </row>
    <row r="501" spans="1:5" ht="12.75">
      <c r="A501" s="249" t="s">
        <v>1651</v>
      </c>
      <c r="B501" s="249" t="s">
        <v>1652</v>
      </c>
      <c r="C501" s="250">
        <v>0</v>
      </c>
      <c r="D501" s="250">
        <v>0</v>
      </c>
      <c r="E501" s="250">
        <v>0</v>
      </c>
    </row>
    <row r="502" spans="1:5" ht="12.75">
      <c r="A502" s="249" t="s">
        <v>1653</v>
      </c>
      <c r="B502" s="249" t="s">
        <v>1654</v>
      </c>
      <c r="C502" s="250">
        <v>31</v>
      </c>
      <c r="D502" s="250">
        <v>1169.3083870967741</v>
      </c>
      <c r="E502" s="250">
        <v>36248.56</v>
      </c>
    </row>
    <row r="503" spans="1:5" ht="12.75">
      <c r="A503" s="249" t="s">
        <v>1655</v>
      </c>
      <c r="B503" s="249" t="s">
        <v>1656</v>
      </c>
      <c r="C503" s="250">
        <v>12</v>
      </c>
      <c r="D503" s="250">
        <v>1172.32</v>
      </c>
      <c r="E503" s="250">
        <v>14067.84</v>
      </c>
    </row>
    <row r="504" spans="1:5" ht="12.75">
      <c r="A504" s="249" t="s">
        <v>1657</v>
      </c>
      <c r="B504" s="249" t="s">
        <v>1658</v>
      </c>
      <c r="C504" s="250">
        <v>7</v>
      </c>
      <c r="D504" s="250">
        <v>1360.54</v>
      </c>
      <c r="E504" s="250">
        <v>9523.78</v>
      </c>
    </row>
    <row r="505" spans="1:5" ht="12.75">
      <c r="A505" s="249" t="s">
        <v>1659</v>
      </c>
      <c r="B505" s="249" t="s">
        <v>1660</v>
      </c>
      <c r="C505" s="250">
        <v>2</v>
      </c>
      <c r="D505" s="250">
        <v>785</v>
      </c>
      <c r="E505" s="250">
        <v>1570</v>
      </c>
    </row>
    <row r="506" spans="1:5" ht="12.75">
      <c r="A506" s="249" t="s">
        <v>1661</v>
      </c>
      <c r="B506" s="249" t="s">
        <v>1662</v>
      </c>
      <c r="C506" s="250">
        <v>0</v>
      </c>
      <c r="D506" s="250">
        <v>0</v>
      </c>
      <c r="E506" s="250">
        <v>0</v>
      </c>
    </row>
    <row r="507" spans="1:5" ht="12.75">
      <c r="A507" s="249" t="s">
        <v>1663</v>
      </c>
      <c r="B507" s="249" t="s">
        <v>1664</v>
      </c>
      <c r="C507" s="250">
        <v>0</v>
      </c>
      <c r="D507" s="250">
        <v>0</v>
      </c>
      <c r="E507" s="250">
        <v>0</v>
      </c>
    </row>
    <row r="508" spans="1:5" ht="12.75">
      <c r="A508" s="249" t="s">
        <v>1665</v>
      </c>
      <c r="B508" s="249" t="s">
        <v>1666</v>
      </c>
      <c r="C508" s="250">
        <v>23</v>
      </c>
      <c r="D508" s="250">
        <v>1070.831304347826</v>
      </c>
      <c r="E508" s="250">
        <v>24629.12</v>
      </c>
    </row>
    <row r="509" spans="1:5" ht="12.75">
      <c r="A509" s="249" t="s">
        <v>1667</v>
      </c>
      <c r="B509" s="249" t="s">
        <v>1668</v>
      </c>
      <c r="C509" s="250">
        <v>0</v>
      </c>
      <c r="D509" s="250">
        <v>0</v>
      </c>
      <c r="E509" s="250">
        <v>0</v>
      </c>
    </row>
    <row r="510" spans="1:5" ht="12.75">
      <c r="A510" s="249" t="s">
        <v>1669</v>
      </c>
      <c r="B510" s="249" t="s">
        <v>1670</v>
      </c>
      <c r="C510" s="250">
        <v>1</v>
      </c>
      <c r="D510" s="250">
        <v>467.8600000000006</v>
      </c>
      <c r="E510" s="250">
        <v>467.8600000000006</v>
      </c>
    </row>
    <row r="511" spans="1:5" ht="12.75">
      <c r="A511" s="249" t="s">
        <v>1671</v>
      </c>
      <c r="B511" s="249" t="s">
        <v>1672</v>
      </c>
      <c r="C511" s="250">
        <v>17</v>
      </c>
      <c r="D511" s="250">
        <v>1066.2905882352927</v>
      </c>
      <c r="E511" s="250">
        <v>18126.939999999977</v>
      </c>
    </row>
    <row r="512" spans="1:5" ht="12.75">
      <c r="A512" s="249" t="s">
        <v>1673</v>
      </c>
      <c r="B512" s="249" t="s">
        <v>1674</v>
      </c>
      <c r="C512" s="250">
        <v>5</v>
      </c>
      <c r="D512" s="250">
        <v>467.8599999999986</v>
      </c>
      <c r="E512" s="250">
        <v>2339.299999999993</v>
      </c>
    </row>
    <row r="513" spans="1:5" ht="12.75">
      <c r="A513" s="249" t="s">
        <v>1675</v>
      </c>
      <c r="B513" s="249" t="s">
        <v>1676</v>
      </c>
      <c r="C513" s="250">
        <v>27</v>
      </c>
      <c r="D513" s="250">
        <v>247.02925925925928</v>
      </c>
      <c r="E513" s="250">
        <v>6669.79</v>
      </c>
    </row>
    <row r="514" spans="1:5" ht="12.75">
      <c r="A514" s="249" t="s">
        <v>1677</v>
      </c>
      <c r="B514" s="249" t="s">
        <v>1678</v>
      </c>
      <c r="C514" s="250">
        <v>18</v>
      </c>
      <c r="D514" s="250">
        <v>44.66000000000005</v>
      </c>
      <c r="E514" s="250">
        <v>803.880000000001</v>
      </c>
    </row>
    <row r="515" spans="1:5" ht="12.75">
      <c r="A515" s="249" t="s">
        <v>1679</v>
      </c>
      <c r="B515" s="249" t="s">
        <v>1680</v>
      </c>
      <c r="C515" s="250">
        <v>2</v>
      </c>
      <c r="D515" s="250">
        <v>1809.875</v>
      </c>
      <c r="E515" s="250">
        <v>3619.75</v>
      </c>
    </row>
    <row r="516" spans="1:5" ht="12.75">
      <c r="A516" s="249" t="s">
        <v>1681</v>
      </c>
      <c r="B516" s="249" t="s">
        <v>1682</v>
      </c>
      <c r="C516" s="250">
        <v>0</v>
      </c>
      <c r="D516" s="250">
        <v>0</v>
      </c>
      <c r="E516" s="250">
        <v>0</v>
      </c>
    </row>
    <row r="517" spans="1:5" ht="12.75">
      <c r="A517" s="249" t="s">
        <v>1683</v>
      </c>
      <c r="B517" s="249" t="s">
        <v>1684</v>
      </c>
      <c r="C517" s="250">
        <v>59</v>
      </c>
      <c r="D517" s="250">
        <v>811.0406779661016</v>
      </c>
      <c r="E517" s="250">
        <v>47851.4</v>
      </c>
    </row>
    <row r="518" spans="1:5" ht="12.75">
      <c r="A518" s="249" t="s">
        <v>1685</v>
      </c>
      <c r="B518" s="249" t="s">
        <v>1686</v>
      </c>
      <c r="C518" s="250">
        <v>47</v>
      </c>
      <c r="D518" s="250">
        <v>415.72</v>
      </c>
      <c r="E518" s="250">
        <v>19538.840000000004</v>
      </c>
    </row>
    <row r="519" spans="1:5" ht="12.75">
      <c r="A519" s="249" t="s">
        <v>1687</v>
      </c>
      <c r="B519" s="249" t="s">
        <v>1688</v>
      </c>
      <c r="C519" s="250">
        <v>11</v>
      </c>
      <c r="D519" s="250">
        <v>532.24</v>
      </c>
      <c r="E519" s="250">
        <v>5854.64</v>
      </c>
    </row>
    <row r="520" spans="1:5" ht="12.75">
      <c r="A520" s="249" t="s">
        <v>1689</v>
      </c>
      <c r="B520" s="249" t="s">
        <v>1690</v>
      </c>
      <c r="C520" s="250">
        <v>0</v>
      </c>
      <c r="D520" s="250">
        <v>0</v>
      </c>
      <c r="E520" s="250">
        <v>0</v>
      </c>
    </row>
    <row r="521" spans="1:5" ht="12.75">
      <c r="A521" s="249" t="s">
        <v>1691</v>
      </c>
      <c r="B521" s="249" t="s">
        <v>1692</v>
      </c>
      <c r="C521" s="250">
        <v>100</v>
      </c>
      <c r="D521" s="250">
        <v>84.53469999999999</v>
      </c>
      <c r="E521" s="250">
        <v>8453.47</v>
      </c>
    </row>
    <row r="522" spans="1:5" ht="12.75">
      <c r="A522" s="249" t="s">
        <v>1693</v>
      </c>
      <c r="B522" s="249" t="s">
        <v>1694</v>
      </c>
      <c r="C522" s="250">
        <v>131</v>
      </c>
      <c r="D522" s="250">
        <v>1843.043511450383</v>
      </c>
      <c r="E522" s="250">
        <v>241438.70000000016</v>
      </c>
    </row>
    <row r="523" spans="1:5" ht="12.75">
      <c r="A523" s="249" t="s">
        <v>1695</v>
      </c>
      <c r="B523" s="249" t="s">
        <v>1696</v>
      </c>
      <c r="C523" s="250">
        <v>91</v>
      </c>
      <c r="D523" s="250">
        <v>1571.8813186812906</v>
      </c>
      <c r="E523" s="250">
        <v>143041.19999999748</v>
      </c>
    </row>
    <row r="524" spans="1:5" ht="12.75">
      <c r="A524" s="249" t="s">
        <v>1697</v>
      </c>
      <c r="B524" s="249" t="s">
        <v>1698</v>
      </c>
      <c r="C524" s="250">
        <v>18</v>
      </c>
      <c r="D524" s="250">
        <v>2422.8805555555555</v>
      </c>
      <c r="E524" s="250">
        <v>43611.85</v>
      </c>
    </row>
    <row r="525" spans="1:5" ht="12.75">
      <c r="A525" s="249" t="s">
        <v>1699</v>
      </c>
      <c r="B525" s="249" t="s">
        <v>1700</v>
      </c>
      <c r="C525" s="250">
        <v>2</v>
      </c>
      <c r="D525" s="250">
        <v>1217.2849999999999</v>
      </c>
      <c r="E525" s="250">
        <v>2434.5699999999997</v>
      </c>
    </row>
    <row r="526" spans="1:5" ht="12.75">
      <c r="A526" s="249" t="s">
        <v>1701</v>
      </c>
      <c r="B526" s="249" t="s">
        <v>1702</v>
      </c>
      <c r="C526" s="250">
        <v>0</v>
      </c>
      <c r="D526" s="250">
        <v>0</v>
      </c>
      <c r="E526" s="250">
        <v>0</v>
      </c>
    </row>
    <row r="527" spans="1:5" ht="12.75">
      <c r="A527" s="249" t="s">
        <v>1703</v>
      </c>
      <c r="B527" s="249" t="s">
        <v>1704</v>
      </c>
      <c r="C527" s="250">
        <v>24</v>
      </c>
      <c r="D527" s="250">
        <v>1854.2791666666665</v>
      </c>
      <c r="E527" s="250">
        <v>44502.7</v>
      </c>
    </row>
    <row r="528" spans="1:5" ht="12.75">
      <c r="A528" s="249" t="s">
        <v>1705</v>
      </c>
      <c r="B528" s="249" t="s">
        <v>1706</v>
      </c>
      <c r="C528" s="250">
        <v>21</v>
      </c>
      <c r="D528" s="250">
        <v>1861.6819047619022</v>
      </c>
      <c r="E528" s="250">
        <v>39095.31999999994</v>
      </c>
    </row>
    <row r="529" spans="1:5" ht="12.75">
      <c r="A529" s="249" t="s">
        <v>1707</v>
      </c>
      <c r="B529" s="249" t="s">
        <v>1708</v>
      </c>
      <c r="C529" s="250">
        <v>6</v>
      </c>
      <c r="D529" s="250">
        <v>1854.24</v>
      </c>
      <c r="E529" s="250">
        <v>11125.44</v>
      </c>
    </row>
    <row r="530" spans="1:5" ht="12.75">
      <c r="A530" s="249" t="s">
        <v>1709</v>
      </c>
      <c r="B530" s="249" t="s">
        <v>1710</v>
      </c>
      <c r="C530" s="250">
        <v>1</v>
      </c>
      <c r="D530" s="250">
        <v>1834.69</v>
      </c>
      <c r="E530" s="250">
        <v>1834.69</v>
      </c>
    </row>
    <row r="531" spans="1:5" ht="12.75">
      <c r="A531" s="249" t="s">
        <v>1711</v>
      </c>
      <c r="B531" s="249" t="s">
        <v>1712</v>
      </c>
      <c r="C531" s="250">
        <v>0</v>
      </c>
      <c r="D531" s="250">
        <v>0</v>
      </c>
      <c r="E531" s="250">
        <v>0</v>
      </c>
    </row>
    <row r="532" spans="1:5" ht="12.75">
      <c r="A532" s="249" t="s">
        <v>1713</v>
      </c>
      <c r="B532" s="249" t="s">
        <v>1714</v>
      </c>
      <c r="C532" s="250">
        <v>29</v>
      </c>
      <c r="D532" s="250">
        <v>707.1699999999998</v>
      </c>
      <c r="E532" s="250">
        <v>20507.929999999997</v>
      </c>
    </row>
    <row r="533" spans="1:5" ht="12.75">
      <c r="A533" s="249" t="s">
        <v>1715</v>
      </c>
      <c r="B533" s="249" t="s">
        <v>1716</v>
      </c>
      <c r="C533" s="250">
        <v>235</v>
      </c>
      <c r="D533" s="250">
        <v>181.09872340425534</v>
      </c>
      <c r="E533" s="250">
        <v>42558.2</v>
      </c>
    </row>
    <row r="534" spans="1:5" ht="12.75">
      <c r="A534" s="249" t="s">
        <v>1717</v>
      </c>
      <c r="B534" s="249" t="s">
        <v>1718</v>
      </c>
      <c r="C534" s="250">
        <v>1</v>
      </c>
      <c r="D534" s="250">
        <v>786.99</v>
      </c>
      <c r="E534" s="250">
        <v>786.99</v>
      </c>
    </row>
    <row r="535" spans="1:5" ht="12.75">
      <c r="A535" s="249" t="s">
        <v>1719</v>
      </c>
      <c r="B535" s="249" t="s">
        <v>1720</v>
      </c>
      <c r="C535" s="250">
        <v>1</v>
      </c>
      <c r="D535" s="250">
        <v>77.22</v>
      </c>
      <c r="E535" s="250">
        <v>77.22</v>
      </c>
    </row>
    <row r="536" spans="1:5" ht="12.75">
      <c r="A536" s="249" t="s">
        <v>1721</v>
      </c>
      <c r="B536" s="249" t="s">
        <v>1722</v>
      </c>
      <c r="C536" s="250">
        <v>18</v>
      </c>
      <c r="D536" s="250">
        <v>392.1799999999997</v>
      </c>
      <c r="E536" s="250">
        <v>7059.239999999995</v>
      </c>
    </row>
    <row r="537" spans="1:5" ht="12.75">
      <c r="A537" s="249" t="s">
        <v>1723</v>
      </c>
      <c r="B537" s="249" t="s">
        <v>1724</v>
      </c>
      <c r="C537" s="250">
        <v>0</v>
      </c>
      <c r="D537" s="250">
        <v>0</v>
      </c>
      <c r="E537" s="250">
        <v>0</v>
      </c>
    </row>
    <row r="538" spans="1:5" ht="12.75">
      <c r="A538" s="249" t="s">
        <v>1725</v>
      </c>
      <c r="B538" s="249" t="s">
        <v>1726</v>
      </c>
      <c r="C538" s="250">
        <v>16</v>
      </c>
      <c r="D538" s="250">
        <v>462.36</v>
      </c>
      <c r="E538" s="250">
        <v>7397.76</v>
      </c>
    </row>
    <row r="539" spans="1:5" ht="12.75">
      <c r="A539" s="249" t="s">
        <v>1727</v>
      </c>
      <c r="B539" s="249" t="s">
        <v>1728</v>
      </c>
      <c r="C539" s="250">
        <v>38</v>
      </c>
      <c r="D539" s="250">
        <v>428.55763157894734</v>
      </c>
      <c r="E539" s="250">
        <v>16285.189999999997</v>
      </c>
    </row>
    <row r="540" spans="1:5" ht="12.75">
      <c r="A540" s="249" t="s">
        <v>1729</v>
      </c>
      <c r="B540" s="249" t="s">
        <v>1730</v>
      </c>
      <c r="C540" s="250">
        <v>0</v>
      </c>
      <c r="D540" s="250">
        <v>0</v>
      </c>
      <c r="E540" s="250">
        <v>0</v>
      </c>
    </row>
    <row r="541" spans="1:5" ht="12.75">
      <c r="A541" s="249" t="s">
        <v>1731</v>
      </c>
      <c r="B541" s="249" t="s">
        <v>1732</v>
      </c>
      <c r="C541" s="250">
        <v>0</v>
      </c>
      <c r="D541" s="250">
        <v>0</v>
      </c>
      <c r="E541" s="250">
        <v>0</v>
      </c>
    </row>
    <row r="542" spans="1:5" ht="12.75">
      <c r="A542" s="249" t="s">
        <v>1733</v>
      </c>
      <c r="B542" s="249" t="s">
        <v>1734</v>
      </c>
      <c r="C542" s="250">
        <v>17</v>
      </c>
      <c r="D542" s="250">
        <v>1145.3088235294117</v>
      </c>
      <c r="E542" s="250">
        <v>19470.25</v>
      </c>
    </row>
    <row r="543" spans="1:5" ht="12.75">
      <c r="A543" s="249" t="s">
        <v>1735</v>
      </c>
      <c r="B543" s="249" t="s">
        <v>1736</v>
      </c>
      <c r="C543" s="250">
        <v>21</v>
      </c>
      <c r="D543" s="250">
        <v>1120.2833333333333</v>
      </c>
      <c r="E543" s="250">
        <v>23525.95</v>
      </c>
    </row>
    <row r="544" spans="1:5" ht="12.75">
      <c r="A544" s="249" t="s">
        <v>1737</v>
      </c>
      <c r="B544" s="249" t="s">
        <v>1738</v>
      </c>
      <c r="C544" s="250">
        <v>22</v>
      </c>
      <c r="D544" s="250">
        <v>1132.5354545454545</v>
      </c>
      <c r="E544" s="250">
        <v>24915.78</v>
      </c>
    </row>
    <row r="545" spans="1:5" ht="12.75">
      <c r="A545" s="249" t="s">
        <v>1739</v>
      </c>
      <c r="B545" s="249" t="s">
        <v>1740</v>
      </c>
      <c r="C545" s="250">
        <v>16</v>
      </c>
      <c r="D545" s="250">
        <v>1138.42375</v>
      </c>
      <c r="E545" s="250">
        <v>18214.78</v>
      </c>
    </row>
    <row r="546" spans="1:5" ht="12.75">
      <c r="A546" s="249" t="s">
        <v>1741</v>
      </c>
      <c r="B546" s="249" t="s">
        <v>1742</v>
      </c>
      <c r="C546" s="250">
        <v>17</v>
      </c>
      <c r="D546" s="250">
        <v>1135.9282352941175</v>
      </c>
      <c r="E546" s="250">
        <v>19310.78</v>
      </c>
    </row>
    <row r="547" spans="1:5" ht="12.75">
      <c r="A547" s="249" t="s">
        <v>1743</v>
      </c>
      <c r="B547" s="249" t="s">
        <v>1744</v>
      </c>
      <c r="C547" s="250">
        <v>9</v>
      </c>
      <c r="D547" s="250">
        <v>1197.6755555555555</v>
      </c>
      <c r="E547" s="250">
        <v>10779.08</v>
      </c>
    </row>
    <row r="548" spans="1:5" ht="12.75">
      <c r="A548" s="249" t="s">
        <v>1745</v>
      </c>
      <c r="B548" s="249" t="s">
        <v>1746</v>
      </c>
      <c r="C548" s="250">
        <v>1</v>
      </c>
      <c r="D548" s="250">
        <v>3667.740000000028</v>
      </c>
      <c r="E548" s="250">
        <v>3667.740000000028</v>
      </c>
    </row>
    <row r="549" spans="1:5" ht="12.75">
      <c r="A549" s="249" t="s">
        <v>1747</v>
      </c>
      <c r="B549" s="249" t="s">
        <v>1748</v>
      </c>
      <c r="C549" s="250">
        <v>0</v>
      </c>
      <c r="D549" s="250">
        <v>0</v>
      </c>
      <c r="E549" s="250">
        <v>0</v>
      </c>
    </row>
    <row r="550" spans="1:5" ht="12.75">
      <c r="A550" s="249" t="s">
        <v>1749</v>
      </c>
      <c r="B550" s="249" t="s">
        <v>1750</v>
      </c>
      <c r="C550" s="250">
        <v>0</v>
      </c>
      <c r="D550" s="250">
        <v>0</v>
      </c>
      <c r="E550" s="250">
        <v>0</v>
      </c>
    </row>
    <row r="551" spans="1:5" ht="12.75">
      <c r="A551" s="249" t="s">
        <v>1751</v>
      </c>
      <c r="B551" s="249" t="s">
        <v>1752</v>
      </c>
      <c r="C551" s="250">
        <v>34</v>
      </c>
      <c r="D551" s="250">
        <v>671.88</v>
      </c>
      <c r="E551" s="250">
        <v>22843.92</v>
      </c>
    </row>
    <row r="552" spans="1:5" ht="12.75">
      <c r="A552" s="249" t="s">
        <v>1753</v>
      </c>
      <c r="B552" s="249" t="s">
        <v>1754</v>
      </c>
      <c r="C552" s="250">
        <v>8</v>
      </c>
      <c r="D552" s="250">
        <v>3615.24</v>
      </c>
      <c r="E552" s="250">
        <v>28921.92</v>
      </c>
    </row>
    <row r="553" spans="1:5" ht="12.75">
      <c r="A553" s="249" t="s">
        <v>1755</v>
      </c>
      <c r="B553" s="249" t="s">
        <v>1756</v>
      </c>
      <c r="C553" s="250">
        <v>1</v>
      </c>
      <c r="D553" s="250">
        <v>8526.29</v>
      </c>
      <c r="E553" s="250">
        <v>8526.29</v>
      </c>
    </row>
    <row r="554" spans="1:5" ht="12.75">
      <c r="A554" s="249" t="s">
        <v>1757</v>
      </c>
      <c r="B554" s="249" t="s">
        <v>1758</v>
      </c>
      <c r="C554" s="250">
        <v>6</v>
      </c>
      <c r="D554" s="250">
        <v>6134.16</v>
      </c>
      <c r="E554" s="250">
        <v>36804.96</v>
      </c>
    </row>
    <row r="555" spans="1:5" ht="12.75">
      <c r="A555" s="249" t="s">
        <v>1759</v>
      </c>
      <c r="B555" s="249" t="s">
        <v>1760</v>
      </c>
      <c r="C555" s="250">
        <v>17</v>
      </c>
      <c r="D555" s="250">
        <v>1588.3723529411761</v>
      </c>
      <c r="E555" s="250">
        <v>27002.32999999999</v>
      </c>
    </row>
    <row r="556" spans="1:5" ht="12.75">
      <c r="A556" s="249" t="s">
        <v>1761</v>
      </c>
      <c r="B556" s="249" t="s">
        <v>1762</v>
      </c>
      <c r="C556" s="250">
        <v>0</v>
      </c>
      <c r="D556" s="250">
        <v>0</v>
      </c>
      <c r="E556" s="250">
        <v>1.1641532182693482E-12</v>
      </c>
    </row>
    <row r="557" spans="1:5" ht="12.75">
      <c r="A557" s="249" t="s">
        <v>1763</v>
      </c>
      <c r="B557" s="249" t="s">
        <v>1764</v>
      </c>
      <c r="C557" s="250">
        <v>1</v>
      </c>
      <c r="D557" s="250">
        <v>1631</v>
      </c>
      <c r="E557" s="250">
        <v>1631</v>
      </c>
    </row>
    <row r="558" spans="1:5" ht="12.75">
      <c r="A558" s="249" t="s">
        <v>1765</v>
      </c>
      <c r="B558" s="249" t="s">
        <v>1766</v>
      </c>
      <c r="C558" s="250">
        <v>0</v>
      </c>
      <c r="D558" s="250">
        <v>0</v>
      </c>
      <c r="E558" s="250">
        <v>0</v>
      </c>
    </row>
    <row r="559" spans="1:5" ht="12.75">
      <c r="A559" s="249" t="s">
        <v>1767</v>
      </c>
      <c r="B559" s="249" t="s">
        <v>1768</v>
      </c>
      <c r="C559" s="250">
        <v>5</v>
      </c>
      <c r="D559" s="250">
        <v>1629.35</v>
      </c>
      <c r="E559" s="250">
        <v>8146.75</v>
      </c>
    </row>
    <row r="560" spans="1:5" ht="12.75">
      <c r="A560" s="249" t="s">
        <v>1769</v>
      </c>
      <c r="B560" s="249" t="s">
        <v>1770</v>
      </c>
      <c r="C560" s="250">
        <v>0</v>
      </c>
      <c r="D560" s="250">
        <v>0</v>
      </c>
      <c r="E560" s="250">
        <v>0</v>
      </c>
    </row>
    <row r="561" spans="1:5" ht="12.75">
      <c r="A561" s="249" t="s">
        <v>1771</v>
      </c>
      <c r="B561" s="249" t="s">
        <v>1772</v>
      </c>
      <c r="C561" s="250">
        <v>0</v>
      </c>
      <c r="D561" s="250">
        <v>0</v>
      </c>
      <c r="E561" s="250">
        <v>0</v>
      </c>
    </row>
    <row r="562" spans="1:5" ht="12.75">
      <c r="A562" s="249" t="s">
        <v>1773</v>
      </c>
      <c r="B562" s="249" t="s">
        <v>1774</v>
      </c>
      <c r="C562" s="250">
        <v>3</v>
      </c>
      <c r="D562" s="250">
        <v>982.54</v>
      </c>
      <c r="E562" s="250">
        <v>2947.62</v>
      </c>
    </row>
    <row r="563" spans="1:5" ht="12.75">
      <c r="A563" s="249" t="s">
        <v>1775</v>
      </c>
      <c r="B563" s="249" t="s">
        <v>1776</v>
      </c>
      <c r="C563" s="250">
        <v>17</v>
      </c>
      <c r="D563" s="250">
        <v>983.0529411764705</v>
      </c>
      <c r="E563" s="250">
        <v>16711.899999999994</v>
      </c>
    </row>
    <row r="564" spans="1:5" ht="12.75">
      <c r="A564" s="249" t="s">
        <v>1777</v>
      </c>
      <c r="B564" s="249" t="s">
        <v>1778</v>
      </c>
      <c r="C564" s="250">
        <v>13</v>
      </c>
      <c r="D564" s="250">
        <v>983.0253846153832</v>
      </c>
      <c r="E564" s="250">
        <v>12779.329999999982</v>
      </c>
    </row>
    <row r="565" spans="1:5" ht="12.75">
      <c r="A565" s="249" t="s">
        <v>1779</v>
      </c>
      <c r="B565" s="249" t="s">
        <v>1780</v>
      </c>
      <c r="C565" s="250">
        <v>29</v>
      </c>
      <c r="D565" s="250">
        <v>1588.5196551724357</v>
      </c>
      <c r="E565" s="250">
        <v>46067.07000000063</v>
      </c>
    </row>
    <row r="566" spans="1:5" ht="12.75">
      <c r="A566" s="249" t="s">
        <v>1781</v>
      </c>
      <c r="B566" s="249" t="s">
        <v>1782</v>
      </c>
      <c r="C566" s="250">
        <v>59</v>
      </c>
      <c r="D566" s="250">
        <v>1811.7355932203352</v>
      </c>
      <c r="E566" s="250">
        <v>106892.39999999978</v>
      </c>
    </row>
    <row r="567" spans="1:5" ht="12.75">
      <c r="A567" s="249" t="s">
        <v>1783</v>
      </c>
      <c r="B567" s="249" t="s">
        <v>1784</v>
      </c>
      <c r="C567" s="250">
        <v>2</v>
      </c>
      <c r="D567" s="250">
        <v>5376.890000000003</v>
      </c>
      <c r="E567" s="250">
        <v>10753.780000000004</v>
      </c>
    </row>
    <row r="568" spans="1:5" ht="12.75">
      <c r="A568" s="249" t="s">
        <v>1785</v>
      </c>
      <c r="B568" s="249" t="s">
        <v>1786</v>
      </c>
      <c r="C568" s="250">
        <v>2</v>
      </c>
      <c r="D568" s="250">
        <v>5511.39</v>
      </c>
      <c r="E568" s="250">
        <v>11022.78</v>
      </c>
    </row>
    <row r="569" spans="1:5" ht="12.75">
      <c r="A569" s="249" t="s">
        <v>1787</v>
      </c>
      <c r="B569" s="249" t="s">
        <v>1788</v>
      </c>
      <c r="C569" s="250">
        <v>2</v>
      </c>
      <c r="D569" s="250">
        <v>5885.56</v>
      </c>
      <c r="E569" s="250">
        <v>11771.12</v>
      </c>
    </row>
    <row r="570" spans="1:5" ht="12.75">
      <c r="A570" s="249" t="s">
        <v>1789</v>
      </c>
      <c r="B570" s="249" t="s">
        <v>1790</v>
      </c>
      <c r="C570" s="250">
        <v>19</v>
      </c>
      <c r="D570" s="250">
        <v>486.67</v>
      </c>
      <c r="E570" s="250">
        <v>9246.73</v>
      </c>
    </row>
    <row r="571" spans="1:5" ht="12.75">
      <c r="A571" s="249" t="s">
        <v>1791</v>
      </c>
      <c r="B571" s="249" t="s">
        <v>1792</v>
      </c>
      <c r="C571" s="250">
        <v>68</v>
      </c>
      <c r="D571" s="250">
        <v>1379.9727941176077</v>
      </c>
      <c r="E571" s="250">
        <v>93838.14999999732</v>
      </c>
    </row>
    <row r="572" spans="1:5" ht="12.75">
      <c r="A572" s="249" t="s">
        <v>1793</v>
      </c>
      <c r="B572" s="249" t="s">
        <v>1794</v>
      </c>
      <c r="C572" s="250">
        <v>38</v>
      </c>
      <c r="D572" s="250">
        <v>360.0805263158208</v>
      </c>
      <c r="E572" s="250">
        <v>13683.060000001193</v>
      </c>
    </row>
    <row r="573" spans="1:5" ht="12.75">
      <c r="A573" s="249" t="s">
        <v>1795</v>
      </c>
      <c r="B573" s="249" t="s">
        <v>1796</v>
      </c>
      <c r="C573" s="250">
        <v>6</v>
      </c>
      <c r="D573" s="250">
        <v>398.8949999999973</v>
      </c>
      <c r="E573" s="250">
        <v>2393.3699999999835</v>
      </c>
    </row>
    <row r="574" spans="1:5" ht="12.75">
      <c r="A574" s="249" t="s">
        <v>1797</v>
      </c>
      <c r="B574" s="249" t="s">
        <v>1798</v>
      </c>
      <c r="C574" s="250">
        <v>55</v>
      </c>
      <c r="D574" s="250">
        <v>360.09000000003186</v>
      </c>
      <c r="E574" s="250">
        <v>19804.95000000175</v>
      </c>
    </row>
    <row r="575" spans="1:5" ht="12.75">
      <c r="A575" s="249" t="s">
        <v>1799</v>
      </c>
      <c r="B575" s="249" t="s">
        <v>1800</v>
      </c>
      <c r="C575" s="250">
        <v>33</v>
      </c>
      <c r="D575" s="250">
        <v>1526.5899999999997</v>
      </c>
      <c r="E575" s="250">
        <v>50377.469999999994</v>
      </c>
    </row>
    <row r="576" spans="1:5" ht="12.75">
      <c r="A576" s="249" t="s">
        <v>1801</v>
      </c>
      <c r="B576" s="249" t="s">
        <v>1802</v>
      </c>
      <c r="C576" s="250">
        <v>0</v>
      </c>
      <c r="D576" s="250">
        <v>0</v>
      </c>
      <c r="E576" s="250">
        <v>0</v>
      </c>
    </row>
    <row r="577" spans="1:5" ht="12.75">
      <c r="A577" s="249" t="s">
        <v>1803</v>
      </c>
      <c r="B577" s="249" t="s">
        <v>1804</v>
      </c>
      <c r="C577" s="250">
        <v>0</v>
      </c>
      <c r="D577" s="250">
        <v>0</v>
      </c>
      <c r="E577" s="250">
        <v>0</v>
      </c>
    </row>
    <row r="578" spans="1:5" ht="12.75">
      <c r="A578" s="249" t="s">
        <v>1805</v>
      </c>
      <c r="B578" s="249" t="s">
        <v>1806</v>
      </c>
      <c r="C578" s="250">
        <v>55</v>
      </c>
      <c r="D578" s="250">
        <v>1031.8143636363636</v>
      </c>
      <c r="E578" s="250">
        <v>56749.79</v>
      </c>
    </row>
    <row r="579" spans="1:5" ht="12.75">
      <c r="A579" s="249" t="s">
        <v>1807</v>
      </c>
      <c r="B579" s="249" t="s">
        <v>1808</v>
      </c>
      <c r="C579" s="250">
        <v>0</v>
      </c>
      <c r="D579" s="250">
        <v>0</v>
      </c>
      <c r="E579" s="250">
        <v>0</v>
      </c>
    </row>
    <row r="580" spans="1:5" ht="12.75">
      <c r="A580" s="249" t="s">
        <v>1809</v>
      </c>
      <c r="B580" s="249" t="s">
        <v>1810</v>
      </c>
      <c r="C580" s="250">
        <v>0</v>
      </c>
      <c r="D580" s="250">
        <v>0</v>
      </c>
      <c r="E580" s="250">
        <v>0</v>
      </c>
    </row>
    <row r="581" spans="1:5" ht="12.75">
      <c r="A581" s="249" t="s">
        <v>1811</v>
      </c>
      <c r="B581" s="249" t="s">
        <v>1812</v>
      </c>
      <c r="C581" s="250">
        <v>15</v>
      </c>
      <c r="D581" s="250">
        <v>1492.2633333333333</v>
      </c>
      <c r="E581" s="250">
        <v>22383.950000000004</v>
      </c>
    </row>
    <row r="582" spans="1:5" ht="12.75">
      <c r="A582" s="249" t="s">
        <v>1813</v>
      </c>
      <c r="B582" s="249" t="s">
        <v>1814</v>
      </c>
      <c r="C582" s="250">
        <v>7</v>
      </c>
      <c r="D582" s="250">
        <v>1343.3000000000006</v>
      </c>
      <c r="E582" s="250">
        <v>9403.100000000004</v>
      </c>
    </row>
    <row r="583" spans="1:5" ht="12.75">
      <c r="A583" s="249" t="s">
        <v>1815</v>
      </c>
      <c r="B583" s="249" t="s">
        <v>1816</v>
      </c>
      <c r="C583" s="250">
        <v>1</v>
      </c>
      <c r="D583" s="250">
        <v>111.08</v>
      </c>
      <c r="E583" s="250">
        <v>111.08</v>
      </c>
    </row>
    <row r="584" spans="1:5" ht="12.75">
      <c r="A584" s="249" t="s">
        <v>1817</v>
      </c>
      <c r="B584" s="249" t="s">
        <v>1818</v>
      </c>
      <c r="C584" s="250">
        <v>4</v>
      </c>
      <c r="D584" s="250">
        <v>640.515</v>
      </c>
      <c r="E584" s="250">
        <v>2562.06</v>
      </c>
    </row>
    <row r="585" spans="1:5" ht="12.75">
      <c r="A585" s="249" t="s">
        <v>1819</v>
      </c>
      <c r="B585" s="249" t="s">
        <v>1820</v>
      </c>
      <c r="C585" s="250">
        <v>1</v>
      </c>
      <c r="D585" s="250">
        <v>659</v>
      </c>
      <c r="E585" s="250">
        <v>659</v>
      </c>
    </row>
    <row r="586" spans="1:5" ht="12.75">
      <c r="A586" s="249" t="s">
        <v>1821</v>
      </c>
      <c r="B586" s="249" t="s">
        <v>1822</v>
      </c>
      <c r="C586" s="250">
        <v>1</v>
      </c>
      <c r="D586" s="250">
        <v>640.5</v>
      </c>
      <c r="E586" s="250">
        <v>640.5</v>
      </c>
    </row>
    <row r="587" spans="1:5" ht="12.75">
      <c r="A587" s="249" t="s">
        <v>1823</v>
      </c>
      <c r="B587" s="249" t="s">
        <v>1824</v>
      </c>
      <c r="C587" s="250">
        <v>8</v>
      </c>
      <c r="D587" s="250">
        <v>1462.5625</v>
      </c>
      <c r="E587" s="250">
        <v>11700.5</v>
      </c>
    </row>
    <row r="588" spans="1:5" ht="12.75">
      <c r="A588" s="249" t="s">
        <v>1825</v>
      </c>
      <c r="B588" s="249" t="s">
        <v>1826</v>
      </c>
      <c r="C588" s="250">
        <v>54</v>
      </c>
      <c r="D588" s="250">
        <v>2587.7583333335097</v>
      </c>
      <c r="E588" s="250">
        <v>139738.95000000953</v>
      </c>
    </row>
    <row r="589" spans="1:5" ht="12.75">
      <c r="A589" s="249" t="s">
        <v>1827</v>
      </c>
      <c r="B589" s="249" t="s">
        <v>1828</v>
      </c>
      <c r="C589" s="250">
        <v>57</v>
      </c>
      <c r="D589" s="250">
        <v>459.3857894736842</v>
      </c>
      <c r="E589" s="250">
        <v>26184.99</v>
      </c>
    </row>
    <row r="590" spans="1:5" ht="12.75">
      <c r="A590" s="249" t="s">
        <v>1829</v>
      </c>
      <c r="B590" s="249" t="s">
        <v>1830</v>
      </c>
      <c r="C590" s="250">
        <v>19</v>
      </c>
      <c r="D590" s="250">
        <v>613.14</v>
      </c>
      <c r="E590" s="250">
        <v>11649.66</v>
      </c>
    </row>
    <row r="591" spans="1:5" ht="12.75">
      <c r="A591" s="249" t="s">
        <v>1831</v>
      </c>
      <c r="B591" s="249" t="s">
        <v>1832</v>
      </c>
      <c r="C591" s="250">
        <v>0</v>
      </c>
      <c r="D591" s="250">
        <v>0</v>
      </c>
      <c r="E591" s="250">
        <v>0</v>
      </c>
    </row>
    <row r="592" spans="1:5" ht="12.75">
      <c r="A592" s="249" t="s">
        <v>1833</v>
      </c>
      <c r="B592" s="249" t="s">
        <v>1834</v>
      </c>
      <c r="C592" s="250">
        <v>2</v>
      </c>
      <c r="D592" s="250">
        <v>1744.835</v>
      </c>
      <c r="E592" s="250">
        <v>3489.67</v>
      </c>
    </row>
    <row r="593" spans="1:5" ht="12.75">
      <c r="A593" s="249" t="s">
        <v>1835</v>
      </c>
      <c r="B593" s="249" t="s">
        <v>1836</v>
      </c>
      <c r="C593" s="250">
        <v>29</v>
      </c>
      <c r="D593" s="250">
        <v>1807.3927586206892</v>
      </c>
      <c r="E593" s="250">
        <v>52414.389999999985</v>
      </c>
    </row>
    <row r="594" spans="1:5" ht="12.75">
      <c r="A594" s="249" t="s">
        <v>1837</v>
      </c>
      <c r="B594" s="249" t="s">
        <v>1838</v>
      </c>
      <c r="C594" s="250">
        <v>2</v>
      </c>
      <c r="D594" s="250">
        <v>1814.63</v>
      </c>
      <c r="E594" s="250">
        <v>3629.26</v>
      </c>
    </row>
    <row r="595" spans="1:5" ht="12.75">
      <c r="A595" s="249" t="s">
        <v>1839</v>
      </c>
      <c r="B595" s="249" t="s">
        <v>1840</v>
      </c>
      <c r="C595" s="250">
        <v>20</v>
      </c>
      <c r="D595" s="250">
        <v>2935.5595000000003</v>
      </c>
      <c r="E595" s="250">
        <v>58711.19</v>
      </c>
    </row>
    <row r="596" spans="1:5" ht="12.75">
      <c r="A596" s="249" t="s">
        <v>1841</v>
      </c>
      <c r="B596" s="249" t="s">
        <v>1842</v>
      </c>
      <c r="C596" s="250">
        <v>2</v>
      </c>
      <c r="D596" s="250">
        <v>2956.71</v>
      </c>
      <c r="E596" s="250">
        <v>5913.42</v>
      </c>
    </row>
    <row r="597" spans="1:5" ht="12.75">
      <c r="A597" s="249" t="s">
        <v>1843</v>
      </c>
      <c r="B597" s="249" t="s">
        <v>1844</v>
      </c>
      <c r="C597" s="250">
        <v>4</v>
      </c>
      <c r="D597" s="250">
        <v>2956.7099999999996</v>
      </c>
      <c r="E597" s="250">
        <v>11826.839999999998</v>
      </c>
    </row>
    <row r="598" spans="1:5" ht="12.75">
      <c r="A598" s="249" t="s">
        <v>1845</v>
      </c>
      <c r="B598" s="249" t="s">
        <v>1846</v>
      </c>
      <c r="C598" s="250">
        <v>1</v>
      </c>
      <c r="D598" s="250">
        <v>2041.919999999972</v>
      </c>
      <c r="E598" s="250">
        <v>2041.919999999972</v>
      </c>
    </row>
    <row r="599" spans="1:5" ht="12.75">
      <c r="A599" s="249" t="s">
        <v>1847</v>
      </c>
      <c r="B599" s="249" t="s">
        <v>1848</v>
      </c>
      <c r="C599" s="250">
        <v>19</v>
      </c>
      <c r="D599" s="250">
        <v>1232.6857894736804</v>
      </c>
      <c r="E599" s="250">
        <v>23421.029999999926</v>
      </c>
    </row>
    <row r="600" spans="1:5" ht="12.75">
      <c r="A600" s="249" t="s">
        <v>1849</v>
      </c>
      <c r="B600" s="249" t="s">
        <v>1850</v>
      </c>
      <c r="C600" s="250">
        <v>24</v>
      </c>
      <c r="D600" s="250">
        <v>1247.17</v>
      </c>
      <c r="E600" s="250">
        <v>29932.08</v>
      </c>
    </row>
    <row r="601" spans="1:5" ht="12.75">
      <c r="A601" s="249" t="s">
        <v>1851</v>
      </c>
      <c r="B601" s="249" t="s">
        <v>1852</v>
      </c>
      <c r="C601" s="250">
        <v>2</v>
      </c>
      <c r="D601" s="250">
        <v>3545.169999999998</v>
      </c>
      <c r="E601" s="250">
        <v>7090.339999999996</v>
      </c>
    </row>
    <row r="602" spans="1:5" ht="12.75">
      <c r="A602" s="249" t="s">
        <v>1853</v>
      </c>
      <c r="B602" s="249" t="s">
        <v>1854</v>
      </c>
      <c r="C602" s="250">
        <v>0</v>
      </c>
      <c r="D602" s="250">
        <v>0</v>
      </c>
      <c r="E602" s="250">
        <v>0</v>
      </c>
    </row>
    <row r="603" spans="1:5" ht="12.75">
      <c r="A603" s="249" t="s">
        <v>1855</v>
      </c>
      <c r="B603" s="249" t="s">
        <v>1856</v>
      </c>
      <c r="C603" s="250">
        <v>57</v>
      </c>
      <c r="D603" s="250">
        <v>742.0533333335817</v>
      </c>
      <c r="E603" s="250">
        <v>42297.04000001415</v>
      </c>
    </row>
    <row r="604" spans="1:5" ht="12.75">
      <c r="A604" s="249" t="s">
        <v>1857</v>
      </c>
      <c r="B604" s="249" t="s">
        <v>1858</v>
      </c>
      <c r="C604" s="250">
        <v>1</v>
      </c>
      <c r="D604" s="250">
        <v>482.83</v>
      </c>
      <c r="E604" s="250">
        <v>482.83</v>
      </c>
    </row>
    <row r="605" spans="1:5" ht="12.75">
      <c r="A605" s="249" t="s">
        <v>1859</v>
      </c>
      <c r="B605" s="249" t="s">
        <v>1860</v>
      </c>
      <c r="C605" s="250">
        <v>0</v>
      </c>
      <c r="D605" s="250">
        <v>0</v>
      </c>
      <c r="E605" s="250">
        <v>0</v>
      </c>
    </row>
    <row r="606" spans="1:5" ht="12.75">
      <c r="A606" s="249" t="s">
        <v>1861</v>
      </c>
      <c r="B606" s="249" t="s">
        <v>1862</v>
      </c>
      <c r="C606" s="250">
        <v>69</v>
      </c>
      <c r="D606" s="250">
        <v>1141.490000000001</v>
      </c>
      <c r="E606" s="250">
        <v>78762.81000000007</v>
      </c>
    </row>
    <row r="607" spans="1:5" ht="12.75">
      <c r="A607" s="249" t="s">
        <v>1863</v>
      </c>
      <c r="B607" s="249" t="s">
        <v>1864</v>
      </c>
      <c r="C607" s="250">
        <v>0</v>
      </c>
      <c r="D607" s="250">
        <v>0</v>
      </c>
      <c r="E607" s="250">
        <v>0</v>
      </c>
    </row>
    <row r="608" spans="1:5" ht="12.75">
      <c r="A608" s="249" t="s">
        <v>1865</v>
      </c>
      <c r="B608" s="249" t="s">
        <v>1866</v>
      </c>
      <c r="C608" s="250">
        <v>3</v>
      </c>
      <c r="D608" s="250">
        <v>7477.016666666666</v>
      </c>
      <c r="E608" s="250">
        <v>22431.05</v>
      </c>
    </row>
    <row r="609" spans="1:5" ht="12.75">
      <c r="A609" s="249" t="s">
        <v>1867</v>
      </c>
      <c r="B609" s="249" t="s">
        <v>1868</v>
      </c>
      <c r="C609" s="250">
        <v>43</v>
      </c>
      <c r="D609" s="250">
        <v>908.7813953488511</v>
      </c>
      <c r="E609" s="250">
        <v>39077.600000000595</v>
      </c>
    </row>
    <row r="610" spans="1:5" ht="12.75">
      <c r="A610" s="249" t="s">
        <v>1869</v>
      </c>
      <c r="B610" s="249" t="s">
        <v>1870</v>
      </c>
      <c r="C610" s="250">
        <v>0</v>
      </c>
      <c r="D610" s="250">
        <v>0</v>
      </c>
      <c r="E610" s="250">
        <v>4.656612873077393E-12</v>
      </c>
    </row>
    <row r="611" spans="1:5" ht="12.75">
      <c r="A611" s="249" t="s">
        <v>1871</v>
      </c>
      <c r="B611" s="249" t="s">
        <v>1872</v>
      </c>
      <c r="C611" s="250">
        <v>6</v>
      </c>
      <c r="D611" s="250">
        <v>1870.7933333333335</v>
      </c>
      <c r="E611" s="250">
        <v>11224.76</v>
      </c>
    </row>
    <row r="612" spans="1:5" ht="12.75">
      <c r="A612" s="249" t="s">
        <v>1873</v>
      </c>
      <c r="B612" s="249" t="s">
        <v>1874</v>
      </c>
      <c r="C612" s="250">
        <v>57</v>
      </c>
      <c r="D612" s="250">
        <v>98.38964912280703</v>
      </c>
      <c r="E612" s="250">
        <v>5608.21</v>
      </c>
    </row>
    <row r="613" spans="1:5" ht="12.75">
      <c r="A613" s="249" t="s">
        <v>1875</v>
      </c>
      <c r="B613" s="249" t="s">
        <v>1876</v>
      </c>
      <c r="C613" s="250">
        <v>19</v>
      </c>
      <c r="D613" s="250">
        <v>501.1126315789454</v>
      </c>
      <c r="E613" s="250">
        <v>9521.139999999963</v>
      </c>
    </row>
    <row r="614" spans="1:5" ht="12.75">
      <c r="A614" s="249" t="s">
        <v>1877</v>
      </c>
      <c r="B614" s="249" t="s">
        <v>1878</v>
      </c>
      <c r="C614" s="250">
        <v>7</v>
      </c>
      <c r="D614" s="250">
        <v>1687.22</v>
      </c>
      <c r="E614" s="250">
        <v>11810.540000000003</v>
      </c>
    </row>
    <row r="615" spans="1:5" ht="12.75">
      <c r="A615" s="249" t="s">
        <v>1879</v>
      </c>
      <c r="B615" s="249" t="s">
        <v>1880</v>
      </c>
      <c r="C615" s="250">
        <v>2</v>
      </c>
      <c r="D615" s="250">
        <v>1502.6499999999987</v>
      </c>
      <c r="E615" s="250">
        <v>3005.2999999999975</v>
      </c>
    </row>
    <row r="616" spans="1:5" ht="12.75">
      <c r="A616" s="249" t="s">
        <v>1881</v>
      </c>
      <c r="B616" s="249" t="s">
        <v>1882</v>
      </c>
      <c r="C616" s="250">
        <v>4</v>
      </c>
      <c r="D616" s="250">
        <v>1502.65</v>
      </c>
      <c r="E616" s="250">
        <v>6010.6</v>
      </c>
    </row>
    <row r="617" spans="1:5" ht="12.75">
      <c r="A617" s="249" t="s">
        <v>1883</v>
      </c>
      <c r="B617" s="249" t="s">
        <v>1884</v>
      </c>
      <c r="C617" s="250">
        <v>4</v>
      </c>
      <c r="D617" s="250">
        <v>1450.65</v>
      </c>
      <c r="E617" s="250">
        <v>5802.6</v>
      </c>
    </row>
    <row r="618" spans="1:5" ht="12.75">
      <c r="A618" s="249" t="s">
        <v>1885</v>
      </c>
      <c r="B618" s="249" t="s">
        <v>1886</v>
      </c>
      <c r="C618" s="250">
        <v>4</v>
      </c>
      <c r="D618" s="250">
        <v>1756.12</v>
      </c>
      <c r="E618" s="250">
        <v>7024.48</v>
      </c>
    </row>
    <row r="619" spans="1:5" ht="12.75">
      <c r="A619" s="249" t="s">
        <v>1887</v>
      </c>
      <c r="B619" s="249" t="s">
        <v>1888</v>
      </c>
      <c r="C619" s="250">
        <v>2</v>
      </c>
      <c r="D619" s="250">
        <v>1756.1200000000013</v>
      </c>
      <c r="E619" s="250">
        <v>3512.2400000000025</v>
      </c>
    </row>
    <row r="620" spans="1:5" ht="12.75">
      <c r="A620" s="249" t="s">
        <v>1889</v>
      </c>
      <c r="B620" s="249" t="s">
        <v>1890</v>
      </c>
      <c r="C620" s="250">
        <v>6</v>
      </c>
      <c r="D620" s="250">
        <v>1451.12</v>
      </c>
      <c r="E620" s="250">
        <v>8706.720000000001</v>
      </c>
    </row>
    <row r="621" spans="1:5" ht="12.75">
      <c r="A621" s="249" t="s">
        <v>1891</v>
      </c>
      <c r="B621" s="249" t="s">
        <v>1892</v>
      </c>
      <c r="C621" s="250">
        <v>8</v>
      </c>
      <c r="D621" s="250">
        <v>1452.06</v>
      </c>
      <c r="E621" s="250">
        <v>11616.48</v>
      </c>
    </row>
    <row r="622" spans="1:5" ht="12.75">
      <c r="A622" s="249" t="s">
        <v>1893</v>
      </c>
      <c r="B622" s="249" t="s">
        <v>1894</v>
      </c>
      <c r="C622" s="250">
        <v>10</v>
      </c>
      <c r="D622" s="250">
        <v>1714.8239999999998</v>
      </c>
      <c r="E622" s="250">
        <v>17148.24</v>
      </c>
    </row>
    <row r="623" spans="1:5" ht="12.75">
      <c r="A623" s="249" t="s">
        <v>1895</v>
      </c>
      <c r="B623" s="249" t="s">
        <v>1896</v>
      </c>
      <c r="C623" s="250">
        <v>9</v>
      </c>
      <c r="D623" s="250">
        <v>1714.8288888888887</v>
      </c>
      <c r="E623" s="250">
        <v>15433.46</v>
      </c>
    </row>
    <row r="624" spans="1:5" ht="12.75">
      <c r="A624" s="249" t="s">
        <v>1897</v>
      </c>
      <c r="B624" s="249" t="s">
        <v>1898</v>
      </c>
      <c r="C624" s="250">
        <v>6</v>
      </c>
      <c r="D624" s="250">
        <v>1714.78</v>
      </c>
      <c r="E624" s="250">
        <v>10288.68</v>
      </c>
    </row>
    <row r="625" spans="1:5" ht="12.75">
      <c r="A625" s="249" t="s">
        <v>1899</v>
      </c>
      <c r="B625" s="249" t="s">
        <v>1900</v>
      </c>
      <c r="C625" s="250">
        <v>12</v>
      </c>
      <c r="D625" s="250">
        <v>1714.78</v>
      </c>
      <c r="E625" s="250">
        <v>20577.36</v>
      </c>
    </row>
    <row r="626" spans="1:5" ht="12.75">
      <c r="A626" s="249" t="s">
        <v>1901</v>
      </c>
      <c r="B626" s="249" t="s">
        <v>1902</v>
      </c>
      <c r="C626" s="250">
        <v>15</v>
      </c>
      <c r="D626" s="250">
        <v>1756.12</v>
      </c>
      <c r="E626" s="250">
        <v>26341.8</v>
      </c>
    </row>
    <row r="627" spans="1:5" ht="12.75">
      <c r="A627" s="249" t="s">
        <v>1903</v>
      </c>
      <c r="B627" s="249" t="s">
        <v>1904</v>
      </c>
      <c r="C627" s="250">
        <v>12</v>
      </c>
      <c r="D627" s="250">
        <v>1756.12</v>
      </c>
      <c r="E627" s="250">
        <v>21073.44</v>
      </c>
    </row>
    <row r="628" spans="1:5" ht="12.75">
      <c r="A628" s="249" t="s">
        <v>1905</v>
      </c>
      <c r="B628" s="249" t="s">
        <v>1906</v>
      </c>
      <c r="C628" s="250">
        <v>20</v>
      </c>
      <c r="D628" s="250">
        <v>436.6860000000075</v>
      </c>
      <c r="E628" s="250">
        <v>8733.720000000149</v>
      </c>
    </row>
    <row r="629" spans="1:5" ht="12.75">
      <c r="A629" s="249" t="s">
        <v>1907</v>
      </c>
      <c r="B629" s="249" t="s">
        <v>1908</v>
      </c>
      <c r="C629" s="250">
        <v>4</v>
      </c>
      <c r="D629" s="250">
        <v>406.03</v>
      </c>
      <c r="E629" s="250">
        <v>1624.12</v>
      </c>
    </row>
    <row r="630" spans="1:5" ht="12.75">
      <c r="A630" s="249" t="s">
        <v>1909</v>
      </c>
      <c r="B630" s="249" t="s">
        <v>1910</v>
      </c>
      <c r="C630" s="250">
        <v>9</v>
      </c>
      <c r="D630" s="250">
        <v>974.7199999999998</v>
      </c>
      <c r="E630" s="250">
        <v>8772.479999999998</v>
      </c>
    </row>
    <row r="631" spans="1:5" ht="12.75">
      <c r="A631" s="249" t="s">
        <v>1911</v>
      </c>
      <c r="B631" s="249" t="s">
        <v>1912</v>
      </c>
      <c r="C631" s="250">
        <v>38</v>
      </c>
      <c r="D631" s="250">
        <v>225.08999999999963</v>
      </c>
      <c r="E631" s="250">
        <v>8553.419999999986</v>
      </c>
    </row>
    <row r="632" spans="1:5" ht="12.75">
      <c r="A632" s="249" t="s">
        <v>1913</v>
      </c>
      <c r="B632" s="249" t="s">
        <v>1914</v>
      </c>
      <c r="C632" s="250">
        <v>2</v>
      </c>
      <c r="D632" s="250">
        <v>39936.13</v>
      </c>
      <c r="E632" s="250">
        <v>79872.26</v>
      </c>
    </row>
    <row r="633" spans="1:5" ht="12.75">
      <c r="A633" s="249" t="s">
        <v>1915</v>
      </c>
      <c r="B633" s="249" t="s">
        <v>1916</v>
      </c>
      <c r="C633" s="250">
        <v>5</v>
      </c>
      <c r="D633" s="250">
        <v>337.564000000001</v>
      </c>
      <c r="E633" s="250">
        <v>1687.8200000000047</v>
      </c>
    </row>
    <row r="634" spans="1:5" ht="12.75">
      <c r="A634" s="249" t="s">
        <v>1917</v>
      </c>
      <c r="B634" s="249" t="s">
        <v>1918</v>
      </c>
      <c r="C634" s="250">
        <v>65</v>
      </c>
      <c r="D634" s="250">
        <v>337.6466153846153</v>
      </c>
      <c r="E634" s="250">
        <v>21947.029999999995</v>
      </c>
    </row>
    <row r="635" spans="1:5" ht="12.75">
      <c r="A635" s="249" t="s">
        <v>1919</v>
      </c>
      <c r="B635" s="249" t="s">
        <v>1920</v>
      </c>
      <c r="C635" s="250">
        <v>5</v>
      </c>
      <c r="D635" s="250">
        <v>6010.701999999999</v>
      </c>
      <c r="E635" s="250">
        <v>30053.51</v>
      </c>
    </row>
    <row r="636" spans="1:5" ht="12.75">
      <c r="A636" s="249" t="s">
        <v>1921</v>
      </c>
      <c r="B636" s="249" t="s">
        <v>1922</v>
      </c>
      <c r="C636" s="250">
        <v>5</v>
      </c>
      <c r="D636" s="250">
        <v>5988.536000000004</v>
      </c>
      <c r="E636" s="250">
        <v>29942.68000000002</v>
      </c>
    </row>
    <row r="637" spans="1:5" ht="12.75">
      <c r="A637" s="249" t="s">
        <v>1923</v>
      </c>
      <c r="B637" s="249" t="s">
        <v>1924</v>
      </c>
      <c r="C637" s="250">
        <v>1</v>
      </c>
      <c r="D637" s="250">
        <v>8012.59</v>
      </c>
      <c r="E637" s="250">
        <v>8012.59</v>
      </c>
    </row>
    <row r="638" spans="1:5" ht="12.75">
      <c r="A638" s="249" t="s">
        <v>1925</v>
      </c>
      <c r="B638" s="249" t="s">
        <v>1926</v>
      </c>
      <c r="C638" s="250">
        <v>1</v>
      </c>
      <c r="D638" s="250">
        <v>8012.59</v>
      </c>
      <c r="E638" s="250">
        <v>8012.59</v>
      </c>
    </row>
    <row r="639" spans="1:5" ht="12.75">
      <c r="A639" s="249" t="s">
        <v>1927</v>
      </c>
      <c r="B639" s="249" t="s">
        <v>1928</v>
      </c>
      <c r="C639" s="250">
        <v>0</v>
      </c>
      <c r="D639" s="250">
        <v>0</v>
      </c>
      <c r="E639" s="250">
        <v>0</v>
      </c>
    </row>
    <row r="640" spans="1:5" ht="12.75">
      <c r="A640" s="249" t="s">
        <v>1929</v>
      </c>
      <c r="B640" s="249" t="s">
        <v>1930</v>
      </c>
      <c r="C640" s="250">
        <v>142</v>
      </c>
      <c r="D640" s="250">
        <v>2430.9376056338992</v>
      </c>
      <c r="E640" s="250">
        <v>345193.1400000137</v>
      </c>
    </row>
    <row r="641" spans="1:5" ht="12.75">
      <c r="A641" s="249" t="s">
        <v>1931</v>
      </c>
      <c r="B641" s="249" t="s">
        <v>1932</v>
      </c>
      <c r="C641" s="250">
        <v>119</v>
      </c>
      <c r="D641" s="250">
        <v>3237.781680672534</v>
      </c>
      <c r="E641" s="250">
        <v>385296.02000003157</v>
      </c>
    </row>
    <row r="642" spans="1:5" ht="12.75">
      <c r="A642" s="249" t="s">
        <v>1933</v>
      </c>
      <c r="B642" s="249" t="s">
        <v>1934</v>
      </c>
      <c r="C642" s="250">
        <v>350</v>
      </c>
      <c r="D642" s="250">
        <v>1167.4421714287485</v>
      </c>
      <c r="E642" s="250">
        <v>408604.760000062</v>
      </c>
    </row>
    <row r="643" spans="1:5" ht="12.75">
      <c r="A643" s="249" t="s">
        <v>1935</v>
      </c>
      <c r="B643" s="249" t="s">
        <v>1936</v>
      </c>
      <c r="C643" s="250">
        <v>3</v>
      </c>
      <c r="D643" s="250">
        <v>1899.7666666666667</v>
      </c>
      <c r="E643" s="250">
        <v>5699.3</v>
      </c>
    </row>
    <row r="644" spans="1:5" ht="12.75">
      <c r="A644" s="249" t="s">
        <v>1937</v>
      </c>
      <c r="B644" s="249" t="s">
        <v>1938</v>
      </c>
      <c r="C644" s="250">
        <v>62</v>
      </c>
      <c r="D644" s="250">
        <v>182.1475806451617</v>
      </c>
      <c r="E644" s="250">
        <v>11293.150000000023</v>
      </c>
    </row>
    <row r="645" spans="1:5" ht="12.75">
      <c r="A645" s="249" t="s">
        <v>1939</v>
      </c>
      <c r="B645" s="249" t="s">
        <v>1940</v>
      </c>
      <c r="C645" s="250">
        <v>105</v>
      </c>
      <c r="D645" s="250">
        <v>627.4881904761962</v>
      </c>
      <c r="E645" s="250">
        <v>65886.26000000059</v>
      </c>
    </row>
    <row r="646" spans="1:5" ht="12.75">
      <c r="A646" s="249" t="s">
        <v>1941</v>
      </c>
      <c r="B646" s="249" t="s">
        <v>1942</v>
      </c>
      <c r="C646" s="250">
        <v>0</v>
      </c>
      <c r="D646" s="250">
        <v>0</v>
      </c>
      <c r="E646" s="250">
        <v>0</v>
      </c>
    </row>
    <row r="647" spans="1:5" ht="12.75">
      <c r="A647" s="249" t="s">
        <v>1943</v>
      </c>
      <c r="B647" s="249" t="s">
        <v>1944</v>
      </c>
      <c r="C647" s="250">
        <v>1</v>
      </c>
      <c r="D647" s="250">
        <v>1952</v>
      </c>
      <c r="E647" s="250">
        <v>1952</v>
      </c>
    </row>
    <row r="648" spans="1:5" ht="12.75">
      <c r="A648" s="249" t="s">
        <v>1945</v>
      </c>
      <c r="B648" s="249" t="s">
        <v>1946</v>
      </c>
      <c r="C648" s="250">
        <v>2</v>
      </c>
      <c r="D648" s="250">
        <v>1425.13</v>
      </c>
      <c r="E648" s="250">
        <v>2850.26</v>
      </c>
    </row>
    <row r="649" spans="1:5" ht="12.75">
      <c r="A649" s="249" t="s">
        <v>1947</v>
      </c>
      <c r="B649" s="249" t="s">
        <v>1948</v>
      </c>
      <c r="C649" s="250">
        <v>10</v>
      </c>
      <c r="D649" s="250">
        <v>542.4</v>
      </c>
      <c r="E649" s="250">
        <v>5424.000000000001</v>
      </c>
    </row>
    <row r="650" spans="1:5" ht="12.75">
      <c r="A650" s="249" t="s">
        <v>1949</v>
      </c>
      <c r="B650" s="249" t="s">
        <v>1950</v>
      </c>
      <c r="C650" s="250">
        <v>58</v>
      </c>
      <c r="D650" s="250">
        <v>3795.196724137933</v>
      </c>
      <c r="E650" s="250">
        <v>220121.41000000006</v>
      </c>
    </row>
    <row r="651" spans="1:5" ht="12.75">
      <c r="A651" s="249" t="s">
        <v>1951</v>
      </c>
      <c r="B651" s="249" t="s">
        <v>1952</v>
      </c>
      <c r="C651" s="250">
        <v>8</v>
      </c>
      <c r="D651" s="250">
        <v>4557.3</v>
      </c>
      <c r="E651" s="250">
        <v>36458.4</v>
      </c>
    </row>
    <row r="652" spans="1:5" ht="12.75">
      <c r="A652" s="249" t="s">
        <v>1953</v>
      </c>
      <c r="B652" s="249" t="s">
        <v>1954</v>
      </c>
      <c r="C652" s="250">
        <v>1</v>
      </c>
      <c r="D652" s="250">
        <v>5161.28</v>
      </c>
      <c r="E652" s="250">
        <v>5161.28</v>
      </c>
    </row>
    <row r="653" spans="1:5" ht="12.75">
      <c r="A653" s="249" t="s">
        <v>1955</v>
      </c>
      <c r="B653" s="249" t="s">
        <v>1956</v>
      </c>
      <c r="C653" s="250">
        <v>29</v>
      </c>
      <c r="D653" s="250">
        <v>3557.076551724138</v>
      </c>
      <c r="E653" s="250">
        <v>103155.22</v>
      </c>
    </row>
    <row r="654" spans="1:5" ht="12.75">
      <c r="A654" s="249" t="s">
        <v>1957</v>
      </c>
      <c r="B654" s="249" t="s">
        <v>1958</v>
      </c>
      <c r="C654" s="250">
        <v>42</v>
      </c>
      <c r="D654" s="250">
        <v>1974.089285714284</v>
      </c>
      <c r="E654" s="250">
        <v>82911.74999999993</v>
      </c>
    </row>
    <row r="655" spans="1:5" ht="12.75">
      <c r="A655" s="249" t="s">
        <v>1959</v>
      </c>
      <c r="B655" s="249" t="s">
        <v>1960</v>
      </c>
      <c r="C655" s="250">
        <v>22</v>
      </c>
      <c r="D655" s="250">
        <v>705.57</v>
      </c>
      <c r="E655" s="250">
        <v>15522.54</v>
      </c>
    </row>
    <row r="656" spans="1:5" ht="12.75">
      <c r="A656" s="249" t="s">
        <v>1961</v>
      </c>
      <c r="B656" s="249" t="s">
        <v>1962</v>
      </c>
      <c r="C656" s="250">
        <v>0</v>
      </c>
      <c r="D656" s="250">
        <v>0</v>
      </c>
      <c r="E656" s="250">
        <v>0</v>
      </c>
    </row>
    <row r="657" spans="1:5" ht="12.75">
      <c r="A657" s="249" t="s">
        <v>1963</v>
      </c>
      <c r="B657" s="249" t="s">
        <v>1964</v>
      </c>
      <c r="C657" s="250">
        <v>60</v>
      </c>
      <c r="D657" s="250">
        <v>260.7100000000001</v>
      </c>
      <c r="E657" s="250">
        <v>15642.600000000004</v>
      </c>
    </row>
    <row r="658" spans="1:5" ht="12.75">
      <c r="A658" s="249" t="s">
        <v>1965</v>
      </c>
      <c r="B658" s="249" t="s">
        <v>1966</v>
      </c>
      <c r="C658" s="250">
        <v>3</v>
      </c>
      <c r="D658" s="250">
        <v>1165.7800000000434</v>
      </c>
      <c r="E658" s="250">
        <v>3497.34000000013</v>
      </c>
    </row>
    <row r="659" spans="1:5" ht="12.75">
      <c r="A659" s="249" t="s">
        <v>1967</v>
      </c>
      <c r="B659" s="249" t="s">
        <v>1968</v>
      </c>
      <c r="C659" s="250">
        <v>1</v>
      </c>
      <c r="D659" s="250">
        <v>1748.42</v>
      </c>
      <c r="E659" s="250">
        <v>1748.42</v>
      </c>
    </row>
    <row r="660" spans="1:5" ht="12.75">
      <c r="A660" s="249" t="s">
        <v>1969</v>
      </c>
      <c r="B660" s="249" t="s">
        <v>1970</v>
      </c>
      <c r="C660" s="250">
        <v>1</v>
      </c>
      <c r="D660" s="250">
        <v>1749.8900000000024</v>
      </c>
      <c r="E660" s="250">
        <v>1749.8900000000024</v>
      </c>
    </row>
    <row r="661" spans="1:5" ht="12.75">
      <c r="A661" s="249" t="s">
        <v>1971</v>
      </c>
      <c r="B661" s="249" t="s">
        <v>1972</v>
      </c>
      <c r="C661" s="250">
        <v>1</v>
      </c>
      <c r="D661" s="250">
        <v>1733.8199999999931</v>
      </c>
      <c r="E661" s="250">
        <v>1733.8199999999931</v>
      </c>
    </row>
    <row r="662" spans="1:5" ht="12.75">
      <c r="A662" s="249" t="s">
        <v>1973</v>
      </c>
      <c r="B662" s="249" t="s">
        <v>1974</v>
      </c>
      <c r="C662" s="250">
        <v>64</v>
      </c>
      <c r="D662" s="250">
        <v>510.18703125</v>
      </c>
      <c r="E662" s="250">
        <v>32651.97</v>
      </c>
    </row>
    <row r="663" spans="1:5" ht="12.75">
      <c r="A663" s="249" t="s">
        <v>1975</v>
      </c>
      <c r="B663" s="249" t="s">
        <v>1976</v>
      </c>
      <c r="C663" s="250">
        <v>50</v>
      </c>
      <c r="D663" s="250">
        <v>358.50999999999976</v>
      </c>
      <c r="E663" s="250">
        <v>17925.49999999999</v>
      </c>
    </row>
    <row r="664" spans="1:5" ht="12.75">
      <c r="A664" s="249" t="s">
        <v>1977</v>
      </c>
      <c r="B664" s="249" t="s">
        <v>1978</v>
      </c>
      <c r="C664" s="250">
        <v>9</v>
      </c>
      <c r="D664" s="250">
        <v>1350.9400000001324</v>
      </c>
      <c r="E664" s="250">
        <v>12158.460000001192</v>
      </c>
    </row>
    <row r="665" spans="1:5" ht="12.75">
      <c r="A665" s="249" t="s">
        <v>1979</v>
      </c>
      <c r="B665" s="249" t="s">
        <v>1980</v>
      </c>
      <c r="C665" s="250">
        <v>1</v>
      </c>
      <c r="D665" s="250">
        <v>11683</v>
      </c>
      <c r="E665" s="250">
        <v>11683</v>
      </c>
    </row>
    <row r="666" spans="1:5" ht="12.75">
      <c r="A666" s="249" t="s">
        <v>1981</v>
      </c>
      <c r="B666" s="249" t="s">
        <v>1982</v>
      </c>
      <c r="C666" s="250">
        <v>0</v>
      </c>
      <c r="D666" s="250">
        <v>0</v>
      </c>
      <c r="E666" s="250">
        <v>0</v>
      </c>
    </row>
    <row r="667" spans="1:5" ht="12.75">
      <c r="A667" s="249" t="s">
        <v>1983</v>
      </c>
      <c r="B667" s="249" t="s">
        <v>1984</v>
      </c>
      <c r="C667" s="250">
        <v>1</v>
      </c>
      <c r="D667" s="250">
        <v>24420.92</v>
      </c>
      <c r="E667" s="250">
        <v>24420.92</v>
      </c>
    </row>
    <row r="668" spans="1:5" ht="12.75">
      <c r="A668" s="249" t="s">
        <v>1985</v>
      </c>
      <c r="B668" s="249" t="s">
        <v>1986</v>
      </c>
      <c r="C668" s="250">
        <v>0</v>
      </c>
      <c r="D668" s="250">
        <v>0</v>
      </c>
      <c r="E668" s="250">
        <v>0</v>
      </c>
    </row>
    <row r="669" spans="1:5" ht="12.75">
      <c r="A669" s="249" t="s">
        <v>1987</v>
      </c>
      <c r="B669" s="249" t="s">
        <v>1988</v>
      </c>
      <c r="C669" s="250">
        <v>0</v>
      </c>
      <c r="D669" s="250">
        <v>0</v>
      </c>
      <c r="E669" s="250">
        <v>0</v>
      </c>
    </row>
    <row r="670" spans="1:5" ht="12.75">
      <c r="A670" s="249" t="s">
        <v>1989</v>
      </c>
      <c r="B670" s="249" t="s">
        <v>1990</v>
      </c>
      <c r="C670" s="250">
        <v>1</v>
      </c>
      <c r="D670" s="250">
        <v>28222.22</v>
      </c>
      <c r="E670" s="250">
        <v>28222.22</v>
      </c>
    </row>
    <row r="671" spans="1:5" ht="12.75">
      <c r="A671" s="249" t="s">
        <v>1991</v>
      </c>
      <c r="B671" s="249" t="s">
        <v>1992</v>
      </c>
      <c r="C671" s="250">
        <v>23</v>
      </c>
      <c r="D671" s="250">
        <v>1078.6199999999483</v>
      </c>
      <c r="E671" s="250">
        <v>24808.25999999881</v>
      </c>
    </row>
    <row r="672" spans="1:5" ht="12.75">
      <c r="A672" s="249" t="s">
        <v>1993</v>
      </c>
      <c r="B672" s="249" t="s">
        <v>1994</v>
      </c>
      <c r="C672" s="250">
        <v>9</v>
      </c>
      <c r="D672" s="250">
        <v>145.88444444444445</v>
      </c>
      <c r="E672" s="250">
        <v>1312.96</v>
      </c>
    </row>
    <row r="673" spans="1:5" ht="12.75">
      <c r="A673" s="249" t="s">
        <v>1995</v>
      </c>
      <c r="B673" s="249" t="s">
        <v>1996</v>
      </c>
      <c r="C673" s="250">
        <v>39</v>
      </c>
      <c r="D673" s="250">
        <v>1783.8707692307694</v>
      </c>
      <c r="E673" s="250">
        <v>69570.96</v>
      </c>
    </row>
    <row r="674" spans="1:5" ht="12.75">
      <c r="A674" s="249" t="s">
        <v>1997</v>
      </c>
      <c r="B674" s="249" t="s">
        <v>1998</v>
      </c>
      <c r="C674" s="250">
        <v>42</v>
      </c>
      <c r="D674" s="250">
        <v>773.2300000000002</v>
      </c>
      <c r="E674" s="250">
        <v>32475.66000000001</v>
      </c>
    </row>
    <row r="675" spans="1:5" ht="12.75">
      <c r="A675" s="249" t="s">
        <v>1999</v>
      </c>
      <c r="B675" s="249" t="s">
        <v>2000</v>
      </c>
      <c r="C675" s="250">
        <v>0</v>
      </c>
      <c r="D675" s="250">
        <v>0</v>
      </c>
      <c r="E675" s="250">
        <v>-1.8626451492309571E-10</v>
      </c>
    </row>
    <row r="676" spans="1:5" ht="12.75">
      <c r="A676" s="249" t="s">
        <v>2001</v>
      </c>
      <c r="B676" s="249" t="s">
        <v>2002</v>
      </c>
      <c r="C676" s="250">
        <v>1</v>
      </c>
      <c r="D676" s="250">
        <v>571.8799999998696</v>
      </c>
      <c r="E676" s="250">
        <v>571.8799999998696</v>
      </c>
    </row>
    <row r="677" spans="1:5" ht="12.75">
      <c r="A677" s="249" t="s">
        <v>2003</v>
      </c>
      <c r="B677" s="249" t="s">
        <v>2004</v>
      </c>
      <c r="C677" s="250">
        <v>101</v>
      </c>
      <c r="D677" s="250">
        <v>1209.6599999999999</v>
      </c>
      <c r="E677" s="250">
        <v>122175.65999999996</v>
      </c>
    </row>
    <row r="678" spans="1:5" ht="12.75">
      <c r="A678" s="249" t="s">
        <v>2005</v>
      </c>
      <c r="B678" s="249" t="s">
        <v>2006</v>
      </c>
      <c r="C678" s="250">
        <v>38</v>
      </c>
      <c r="D678" s="250">
        <v>3872.9902631579025</v>
      </c>
      <c r="E678" s="250">
        <v>147173.6300000003</v>
      </c>
    </row>
    <row r="679" spans="1:5" ht="12.75">
      <c r="A679" s="249" t="s">
        <v>2007</v>
      </c>
      <c r="B679" s="249" t="s">
        <v>2008</v>
      </c>
      <c r="C679" s="250">
        <v>1</v>
      </c>
      <c r="D679" s="250">
        <v>12532.34</v>
      </c>
      <c r="E679" s="250">
        <v>12532.34</v>
      </c>
    </row>
    <row r="680" spans="1:5" ht="12.75">
      <c r="A680" s="249" t="s">
        <v>2009</v>
      </c>
      <c r="B680" s="249" t="s">
        <v>2010</v>
      </c>
      <c r="C680" s="250">
        <v>1</v>
      </c>
      <c r="D680" s="250">
        <v>488.8299999999814</v>
      </c>
      <c r="E680" s="250">
        <v>488.8299999999814</v>
      </c>
    </row>
    <row r="681" spans="1:5" ht="12.75">
      <c r="A681" s="249" t="s">
        <v>2011</v>
      </c>
      <c r="B681" s="249" t="s">
        <v>2012</v>
      </c>
      <c r="C681" s="250">
        <v>95</v>
      </c>
      <c r="D681" s="250">
        <v>1071.7452631578954</v>
      </c>
      <c r="E681" s="250">
        <v>101815.80000000006</v>
      </c>
    </row>
    <row r="682" spans="1:5" ht="12.75">
      <c r="A682" s="249" t="s">
        <v>2013</v>
      </c>
      <c r="B682" s="249" t="s">
        <v>2014</v>
      </c>
      <c r="C682" s="250">
        <v>4</v>
      </c>
      <c r="D682" s="250">
        <v>5297.372499996423</v>
      </c>
      <c r="E682" s="250">
        <v>21189.489999985693</v>
      </c>
    </row>
    <row r="683" spans="1:5" ht="12.75">
      <c r="A683" s="249" t="s">
        <v>2015</v>
      </c>
      <c r="B683" s="249" t="s">
        <v>2016</v>
      </c>
      <c r="C683" s="250">
        <v>3</v>
      </c>
      <c r="D683" s="250">
        <v>1036.63</v>
      </c>
      <c r="E683" s="250">
        <v>3109.89</v>
      </c>
    </row>
    <row r="684" spans="1:5" ht="12.75">
      <c r="A684" s="249" t="s">
        <v>2017</v>
      </c>
      <c r="B684" s="249" t="s">
        <v>2018</v>
      </c>
      <c r="C684" s="250">
        <v>16</v>
      </c>
      <c r="D684" s="250">
        <v>746.2299999999976</v>
      </c>
      <c r="E684" s="250">
        <v>11939.679999999962</v>
      </c>
    </row>
    <row r="685" spans="1:5" ht="12.75">
      <c r="A685" s="249" t="s">
        <v>2019</v>
      </c>
      <c r="B685" s="249" t="s">
        <v>2020</v>
      </c>
      <c r="C685" s="250">
        <v>11</v>
      </c>
      <c r="D685" s="250">
        <v>4810.16272726991</v>
      </c>
      <c r="E685" s="250">
        <v>52911.789999969005</v>
      </c>
    </row>
    <row r="686" spans="1:5" ht="12.75">
      <c r="A686" s="249" t="s">
        <v>2021</v>
      </c>
      <c r="B686" s="249" t="s">
        <v>2022</v>
      </c>
      <c r="C686" s="250">
        <v>19</v>
      </c>
      <c r="D686" s="250">
        <v>176.13999999999976</v>
      </c>
      <c r="E686" s="250">
        <v>3346.6599999999953</v>
      </c>
    </row>
    <row r="687" spans="1:5" ht="12.75">
      <c r="A687" s="249" t="s">
        <v>2023</v>
      </c>
      <c r="B687" s="249" t="s">
        <v>2024</v>
      </c>
      <c r="C687" s="250">
        <v>144</v>
      </c>
      <c r="D687" s="250">
        <v>192.02979166666694</v>
      </c>
      <c r="E687" s="250">
        <v>27652.290000000037</v>
      </c>
    </row>
    <row r="688" spans="1:5" ht="12.75">
      <c r="A688" s="249" t="s">
        <v>2025</v>
      </c>
      <c r="B688" s="249" t="s">
        <v>2026</v>
      </c>
      <c r="C688" s="250">
        <v>61</v>
      </c>
      <c r="D688" s="250">
        <v>196.62163934426198</v>
      </c>
      <c r="E688" s="250">
        <v>11993.919999999976</v>
      </c>
    </row>
    <row r="689" spans="1:5" ht="12.75">
      <c r="A689" s="249" t="s">
        <v>2027</v>
      </c>
      <c r="B689" s="249" t="s">
        <v>2028</v>
      </c>
      <c r="C689" s="250">
        <v>48</v>
      </c>
      <c r="D689" s="250">
        <v>429.98</v>
      </c>
      <c r="E689" s="250">
        <v>20639.04</v>
      </c>
    </row>
    <row r="690" spans="1:5" ht="12.75">
      <c r="A690" s="249" t="s">
        <v>2029</v>
      </c>
      <c r="B690" s="249" t="s">
        <v>2030</v>
      </c>
      <c r="C690" s="250">
        <v>36</v>
      </c>
      <c r="D690" s="250">
        <v>373.8499999999999</v>
      </c>
      <c r="E690" s="250">
        <v>13458.599999999995</v>
      </c>
    </row>
    <row r="691" spans="1:5" ht="12.75">
      <c r="A691" s="249" t="s">
        <v>2031</v>
      </c>
      <c r="B691" s="249" t="s">
        <v>2032</v>
      </c>
      <c r="C691" s="250">
        <v>20</v>
      </c>
      <c r="D691" s="250">
        <v>387.89</v>
      </c>
      <c r="E691" s="250">
        <v>7757.8</v>
      </c>
    </row>
    <row r="692" spans="1:5" ht="12.75">
      <c r="A692" s="249" t="s">
        <v>2033</v>
      </c>
      <c r="B692" s="249" t="s">
        <v>2034</v>
      </c>
      <c r="C692" s="250">
        <v>41</v>
      </c>
      <c r="D692" s="250">
        <v>331.76</v>
      </c>
      <c r="E692" s="250">
        <v>13602.16</v>
      </c>
    </row>
    <row r="693" spans="1:5" ht="12.75">
      <c r="A693" s="249" t="s">
        <v>2035</v>
      </c>
      <c r="B693" s="249" t="s">
        <v>2036</v>
      </c>
      <c r="C693" s="250">
        <v>41</v>
      </c>
      <c r="D693" s="250">
        <v>556.28</v>
      </c>
      <c r="E693" s="250">
        <v>22807.48</v>
      </c>
    </row>
    <row r="694" spans="1:5" ht="12.75">
      <c r="A694" s="249" t="s">
        <v>2037</v>
      </c>
      <c r="B694" s="249" t="s">
        <v>2038</v>
      </c>
      <c r="C694" s="250">
        <v>20</v>
      </c>
      <c r="D694" s="250">
        <v>429.981</v>
      </c>
      <c r="E694" s="250">
        <v>8599.62</v>
      </c>
    </row>
    <row r="695" spans="1:5" ht="12.75">
      <c r="A695" s="249" t="s">
        <v>2039</v>
      </c>
      <c r="B695" s="249" t="s">
        <v>2040</v>
      </c>
      <c r="C695" s="250">
        <v>19</v>
      </c>
      <c r="D695" s="250">
        <v>373.8499999999995</v>
      </c>
      <c r="E695" s="250">
        <v>7103.1499999999905</v>
      </c>
    </row>
    <row r="696" spans="1:5" ht="12.75">
      <c r="A696" s="249" t="s">
        <v>2041</v>
      </c>
      <c r="B696" s="249" t="s">
        <v>2042</v>
      </c>
      <c r="C696" s="250">
        <v>45</v>
      </c>
      <c r="D696" s="250">
        <v>353.0599999999997</v>
      </c>
      <c r="E696" s="250">
        <v>15887.699999999986</v>
      </c>
    </row>
    <row r="697" spans="1:5" ht="12.75">
      <c r="A697" s="249" t="s">
        <v>2043</v>
      </c>
      <c r="B697" s="249" t="s">
        <v>2044</v>
      </c>
      <c r="C697" s="250">
        <v>6</v>
      </c>
      <c r="D697" s="250">
        <v>5532.608333333334</v>
      </c>
      <c r="E697" s="250">
        <v>33195.65</v>
      </c>
    </row>
    <row r="698" spans="1:5" ht="12.75">
      <c r="A698" s="249" t="s">
        <v>2045</v>
      </c>
      <c r="B698" s="249" t="s">
        <v>2046</v>
      </c>
      <c r="C698" s="250">
        <v>6</v>
      </c>
      <c r="D698" s="250">
        <v>5532.53</v>
      </c>
      <c r="E698" s="250">
        <v>33195.18</v>
      </c>
    </row>
    <row r="699" spans="1:5" ht="12.75">
      <c r="A699" s="249" t="s">
        <v>2047</v>
      </c>
      <c r="B699" s="249" t="s">
        <v>2048</v>
      </c>
      <c r="C699" s="250">
        <v>6</v>
      </c>
      <c r="D699" s="250">
        <v>5673.040000000003</v>
      </c>
      <c r="E699" s="250">
        <v>34038.24000000001</v>
      </c>
    </row>
    <row r="700" spans="1:5" ht="12.75">
      <c r="A700" s="249" t="s">
        <v>2049</v>
      </c>
      <c r="B700" s="249" t="s">
        <v>2050</v>
      </c>
      <c r="C700" s="250">
        <v>17</v>
      </c>
      <c r="D700" s="250">
        <v>5673.0400000000045</v>
      </c>
      <c r="E700" s="250">
        <v>96441.68000000008</v>
      </c>
    </row>
    <row r="701" spans="1:5" ht="12.75">
      <c r="A701" s="249" t="s">
        <v>2051</v>
      </c>
      <c r="B701" s="249" t="s">
        <v>2052</v>
      </c>
      <c r="C701" s="250">
        <v>37</v>
      </c>
      <c r="D701" s="250">
        <v>5968.094594594594</v>
      </c>
      <c r="E701" s="250">
        <v>220819.5</v>
      </c>
    </row>
    <row r="702" spans="1:5" ht="12.75">
      <c r="A702" s="249" t="s">
        <v>2053</v>
      </c>
      <c r="B702" s="249" t="s">
        <v>2054</v>
      </c>
      <c r="C702" s="250">
        <v>36</v>
      </c>
      <c r="D702" s="250">
        <v>5968.1</v>
      </c>
      <c r="E702" s="250">
        <v>214851.6</v>
      </c>
    </row>
    <row r="703" spans="1:5" ht="12.75">
      <c r="A703" s="249" t="s">
        <v>2055</v>
      </c>
      <c r="B703" s="249" t="s">
        <v>2056</v>
      </c>
      <c r="C703" s="250">
        <v>13</v>
      </c>
      <c r="D703" s="250">
        <v>6100.69</v>
      </c>
      <c r="E703" s="250">
        <v>79308.97</v>
      </c>
    </row>
    <row r="704" spans="1:5" ht="12.75">
      <c r="A704" s="249" t="s">
        <v>2057</v>
      </c>
      <c r="B704" s="249" t="s">
        <v>2058</v>
      </c>
      <c r="C704" s="250">
        <v>80</v>
      </c>
      <c r="D704" s="250">
        <v>786.19</v>
      </c>
      <c r="E704" s="250">
        <v>62895.2</v>
      </c>
    </row>
    <row r="705" spans="1:5" ht="12.75">
      <c r="A705" s="249" t="s">
        <v>2059</v>
      </c>
      <c r="B705" s="249" t="s">
        <v>2060</v>
      </c>
      <c r="C705" s="250">
        <v>46</v>
      </c>
      <c r="D705" s="250">
        <v>1067.2347826086957</v>
      </c>
      <c r="E705" s="250">
        <v>49092.8</v>
      </c>
    </row>
    <row r="706" spans="1:5" ht="12.75">
      <c r="A706" s="249" t="s">
        <v>2061</v>
      </c>
      <c r="B706" s="249" t="s">
        <v>2062</v>
      </c>
      <c r="C706" s="250">
        <v>58</v>
      </c>
      <c r="D706" s="250">
        <v>786.19</v>
      </c>
      <c r="E706" s="250">
        <v>45599.02</v>
      </c>
    </row>
    <row r="707" spans="1:5" ht="12.75">
      <c r="A707" s="249" t="s">
        <v>2063</v>
      </c>
      <c r="B707" s="249" t="s">
        <v>2064</v>
      </c>
      <c r="C707" s="250">
        <v>35</v>
      </c>
      <c r="D707" s="250">
        <v>1067.24</v>
      </c>
      <c r="E707" s="250">
        <v>37353.4</v>
      </c>
    </row>
    <row r="708" spans="1:5" ht="12.75">
      <c r="A708" s="249" t="s">
        <v>2065</v>
      </c>
      <c r="B708" s="249" t="s">
        <v>2066</v>
      </c>
      <c r="C708" s="250">
        <v>44</v>
      </c>
      <c r="D708" s="250">
        <v>786.19</v>
      </c>
      <c r="E708" s="250">
        <v>34592.36</v>
      </c>
    </row>
    <row r="709" spans="1:5" ht="12.75">
      <c r="A709" s="249" t="s">
        <v>2067</v>
      </c>
      <c r="B709" s="249" t="s">
        <v>2068</v>
      </c>
      <c r="C709" s="250">
        <v>28</v>
      </c>
      <c r="D709" s="250">
        <v>1067.24</v>
      </c>
      <c r="E709" s="250">
        <v>29882.72</v>
      </c>
    </row>
    <row r="710" spans="1:5" ht="12.75">
      <c r="A710" s="249" t="s">
        <v>2069</v>
      </c>
      <c r="B710" s="249" t="s">
        <v>2070</v>
      </c>
      <c r="C710" s="250">
        <v>21</v>
      </c>
      <c r="D710" s="250">
        <v>1130.8085714285714</v>
      </c>
      <c r="E710" s="250">
        <v>23746.98</v>
      </c>
    </row>
    <row r="711" spans="1:5" ht="12.75">
      <c r="A711" s="249" t="s">
        <v>2071</v>
      </c>
      <c r="B711" s="249" t="s">
        <v>2072</v>
      </c>
      <c r="C711" s="250">
        <v>17</v>
      </c>
      <c r="D711" s="250">
        <v>884.77</v>
      </c>
      <c r="E711" s="250">
        <v>15041.09</v>
      </c>
    </row>
    <row r="712" spans="1:5" ht="12.75">
      <c r="A712" s="249" t="s">
        <v>2073</v>
      </c>
      <c r="B712" s="249" t="s">
        <v>2074</v>
      </c>
      <c r="C712" s="250">
        <v>6</v>
      </c>
      <c r="D712" s="250">
        <v>182.66</v>
      </c>
      <c r="E712" s="250">
        <v>1095.96</v>
      </c>
    </row>
    <row r="713" spans="1:5" ht="12.75">
      <c r="A713" s="249" t="s">
        <v>2075</v>
      </c>
      <c r="B713" s="249" t="s">
        <v>2076</v>
      </c>
      <c r="C713" s="250">
        <v>0</v>
      </c>
      <c r="D713" s="250">
        <v>0</v>
      </c>
      <c r="E713" s="250">
        <v>4.656612873077393E-12</v>
      </c>
    </row>
    <row r="714" spans="1:5" ht="12.75">
      <c r="A714" s="249" t="s">
        <v>2077</v>
      </c>
      <c r="B714" s="249" t="s">
        <v>2078</v>
      </c>
      <c r="C714" s="250">
        <v>0</v>
      </c>
      <c r="D714" s="250">
        <v>0</v>
      </c>
      <c r="E714" s="250">
        <v>0</v>
      </c>
    </row>
    <row r="715" spans="1:5" ht="12.75">
      <c r="A715" s="249" t="s">
        <v>2079</v>
      </c>
      <c r="B715" s="249" t="s">
        <v>2080</v>
      </c>
      <c r="C715" s="250">
        <v>35</v>
      </c>
      <c r="D715" s="250">
        <v>217.43771428571438</v>
      </c>
      <c r="E715" s="250">
        <v>7610.320000000003</v>
      </c>
    </row>
    <row r="716" spans="1:5" ht="12.75">
      <c r="A716" s="249" t="s">
        <v>2081</v>
      </c>
      <c r="B716" s="249" t="s">
        <v>2082</v>
      </c>
      <c r="C716" s="250">
        <v>77</v>
      </c>
      <c r="D716" s="250">
        <v>1489.6609090909024</v>
      </c>
      <c r="E716" s="250">
        <v>114703.88999999948</v>
      </c>
    </row>
    <row r="717" spans="1:5" ht="12.75">
      <c r="A717" s="249" t="s">
        <v>2083</v>
      </c>
      <c r="B717" s="249" t="s">
        <v>2084</v>
      </c>
      <c r="C717" s="250">
        <v>92</v>
      </c>
      <c r="D717" s="250">
        <v>238.17</v>
      </c>
      <c r="E717" s="250">
        <v>21911.64</v>
      </c>
    </row>
    <row r="718" spans="1:5" ht="12.75">
      <c r="A718" s="249" t="s">
        <v>2085</v>
      </c>
      <c r="B718" s="249" t="s">
        <v>2086</v>
      </c>
      <c r="C718" s="250">
        <v>46</v>
      </c>
      <c r="D718" s="250">
        <v>2769.132173913043</v>
      </c>
      <c r="E718" s="250">
        <v>127380.08000000002</v>
      </c>
    </row>
    <row r="719" spans="1:5" ht="12.75">
      <c r="A719" s="249" t="s">
        <v>2087</v>
      </c>
      <c r="B719" s="249" t="s">
        <v>2088</v>
      </c>
      <c r="C719" s="250">
        <v>33</v>
      </c>
      <c r="D719" s="250">
        <v>702.3536363636273</v>
      </c>
      <c r="E719" s="250">
        <v>23177.669999999704</v>
      </c>
    </row>
    <row r="720" spans="1:5" ht="12.75">
      <c r="A720" s="249" t="s">
        <v>2089</v>
      </c>
      <c r="B720" s="249" t="s">
        <v>2090</v>
      </c>
      <c r="C720" s="250">
        <v>41</v>
      </c>
      <c r="D720" s="250">
        <v>831.8602439024385</v>
      </c>
      <c r="E720" s="250">
        <v>34106.26999999999</v>
      </c>
    </row>
    <row r="721" spans="1:5" ht="12.75">
      <c r="A721" s="249" t="s">
        <v>2091</v>
      </c>
      <c r="B721" s="249" t="s">
        <v>2092</v>
      </c>
      <c r="C721" s="250">
        <v>40</v>
      </c>
      <c r="D721" s="250">
        <v>3933.1745000000146</v>
      </c>
      <c r="E721" s="250">
        <v>157326.9800000006</v>
      </c>
    </row>
    <row r="722" spans="1:5" ht="12.75">
      <c r="A722" s="249" t="s">
        <v>2093</v>
      </c>
      <c r="B722" s="249" t="s">
        <v>2094</v>
      </c>
      <c r="C722" s="250">
        <v>4</v>
      </c>
      <c r="D722" s="250">
        <v>853.8</v>
      </c>
      <c r="E722" s="250">
        <v>3415.2</v>
      </c>
    </row>
    <row r="723" spans="1:5" ht="12.75">
      <c r="A723" s="249" t="s">
        <v>2095</v>
      </c>
      <c r="B723" s="249" t="s">
        <v>2096</v>
      </c>
      <c r="C723" s="250">
        <v>3</v>
      </c>
      <c r="D723" s="250">
        <v>4083.3331110000013</v>
      </c>
      <c r="E723" s="250">
        <v>12249.999333000003</v>
      </c>
    </row>
    <row r="724" spans="1:5" ht="12.75">
      <c r="A724" s="249" t="s">
        <v>2097</v>
      </c>
      <c r="B724" s="249" t="s">
        <v>2098</v>
      </c>
      <c r="C724" s="250">
        <v>0</v>
      </c>
      <c r="D724" s="250">
        <v>0</v>
      </c>
      <c r="E724" s="250">
        <v>0</v>
      </c>
    </row>
    <row r="725" spans="1:5" ht="12.75">
      <c r="A725" s="249" t="s">
        <v>2099</v>
      </c>
      <c r="B725" s="249" t="s">
        <v>2100</v>
      </c>
      <c r="C725" s="250">
        <v>122</v>
      </c>
      <c r="D725" s="250">
        <v>1046.4631147540981</v>
      </c>
      <c r="E725" s="250">
        <v>127668.49999999996</v>
      </c>
    </row>
    <row r="726" spans="1:5" ht="12.75">
      <c r="A726" s="249" t="s">
        <v>2101</v>
      </c>
      <c r="B726" s="249" t="s">
        <v>2102</v>
      </c>
      <c r="C726" s="250">
        <v>17</v>
      </c>
      <c r="D726" s="250">
        <v>1418.5982352941178</v>
      </c>
      <c r="E726" s="250">
        <v>24116.17</v>
      </c>
    </row>
    <row r="727" spans="1:5" ht="12.75">
      <c r="A727" s="249" t="s">
        <v>2103</v>
      </c>
      <c r="B727" s="249" t="s">
        <v>2104</v>
      </c>
      <c r="C727" s="250">
        <v>16</v>
      </c>
      <c r="D727" s="250">
        <v>1089.6293749999907</v>
      </c>
      <c r="E727" s="250">
        <v>17434.06999999985</v>
      </c>
    </row>
    <row r="728" spans="1:5" ht="12.75">
      <c r="A728" s="249" t="s">
        <v>2105</v>
      </c>
      <c r="B728" s="249" t="s">
        <v>2106</v>
      </c>
      <c r="C728" s="250">
        <v>5</v>
      </c>
      <c r="D728" s="250">
        <v>1292.9979999999703</v>
      </c>
      <c r="E728" s="250">
        <v>6464.989999999851</v>
      </c>
    </row>
    <row r="729" spans="1:5" ht="12.75">
      <c r="A729" s="249" t="s">
        <v>2107</v>
      </c>
      <c r="B729" s="249" t="s">
        <v>2108</v>
      </c>
      <c r="C729" s="250">
        <v>11</v>
      </c>
      <c r="D729" s="250">
        <v>2092.5600000000018</v>
      </c>
      <c r="E729" s="250">
        <v>23018.160000000018</v>
      </c>
    </row>
    <row r="730" spans="1:5" ht="12.75">
      <c r="A730" s="249" t="s">
        <v>2109</v>
      </c>
      <c r="B730" s="249" t="s">
        <v>2110</v>
      </c>
      <c r="C730" s="250">
        <v>1</v>
      </c>
      <c r="D730" s="250">
        <v>2309.48</v>
      </c>
      <c r="E730" s="250">
        <v>2309.48</v>
      </c>
    </row>
    <row r="731" spans="1:5" ht="12.75">
      <c r="A731" s="249" t="s">
        <v>2111</v>
      </c>
      <c r="B731" s="249" t="s">
        <v>2112</v>
      </c>
      <c r="C731" s="250">
        <v>7</v>
      </c>
      <c r="D731" s="250">
        <v>877.7400000000106</v>
      </c>
      <c r="E731" s="250">
        <v>6144.180000000075</v>
      </c>
    </row>
    <row r="732" spans="1:5" ht="12.75">
      <c r="A732" s="249" t="s">
        <v>2113</v>
      </c>
      <c r="B732" s="249" t="s">
        <v>2114</v>
      </c>
      <c r="C732" s="250">
        <v>26</v>
      </c>
      <c r="D732" s="250">
        <v>1741.4307692307693</v>
      </c>
      <c r="E732" s="250">
        <v>45277.2</v>
      </c>
    </row>
    <row r="733" spans="1:5" ht="12.75">
      <c r="A733" s="249" t="s">
        <v>2115</v>
      </c>
      <c r="B733" s="249" t="s">
        <v>2116</v>
      </c>
      <c r="C733" s="250">
        <v>18</v>
      </c>
      <c r="D733" s="250">
        <v>1039.26</v>
      </c>
      <c r="E733" s="250">
        <v>18706.68</v>
      </c>
    </row>
    <row r="734" spans="1:5" ht="12.75">
      <c r="A734" s="249" t="s">
        <v>2117</v>
      </c>
      <c r="B734" s="249" t="s">
        <v>2118</v>
      </c>
      <c r="C734" s="250">
        <v>23</v>
      </c>
      <c r="D734" s="250">
        <v>1545.6008695652167</v>
      </c>
      <c r="E734" s="250">
        <v>35548.81999999998</v>
      </c>
    </row>
    <row r="735" spans="1:5" ht="12.75">
      <c r="A735" s="249" t="s">
        <v>2119</v>
      </c>
      <c r="B735" s="249" t="s">
        <v>2120</v>
      </c>
      <c r="C735" s="250">
        <v>22</v>
      </c>
      <c r="D735" s="250">
        <v>2942.573181818181</v>
      </c>
      <c r="E735" s="250">
        <v>64736.60999999999</v>
      </c>
    </row>
    <row r="736" spans="1:5" ht="12.75">
      <c r="A736" s="249" t="s">
        <v>2121</v>
      </c>
      <c r="B736" s="249" t="s">
        <v>2122</v>
      </c>
      <c r="C736" s="250">
        <v>13</v>
      </c>
      <c r="D736" s="250">
        <v>1489.264615384604</v>
      </c>
      <c r="E736" s="250">
        <v>19360.43999999985</v>
      </c>
    </row>
    <row r="737" spans="1:5" ht="12.75">
      <c r="A737" s="249" t="s">
        <v>2123</v>
      </c>
      <c r="B737" s="249" t="s">
        <v>2124</v>
      </c>
      <c r="C737" s="250">
        <v>82</v>
      </c>
      <c r="D737" s="250">
        <v>932.0982926828723</v>
      </c>
      <c r="E737" s="250">
        <v>76432.05999999553</v>
      </c>
    </row>
    <row r="738" spans="1:5" ht="12.75">
      <c r="A738" s="249" t="s">
        <v>2125</v>
      </c>
      <c r="B738" s="249" t="s">
        <v>2126</v>
      </c>
      <c r="C738" s="250">
        <v>10</v>
      </c>
      <c r="D738" s="250">
        <v>1449.5120000000336</v>
      </c>
      <c r="E738" s="250">
        <v>14495.120000000335</v>
      </c>
    </row>
    <row r="739" spans="1:5" ht="12.75">
      <c r="A739" s="249" t="s">
        <v>2127</v>
      </c>
      <c r="B739" s="249" t="s">
        <v>2128</v>
      </c>
      <c r="C739" s="250">
        <v>6</v>
      </c>
      <c r="D739" s="250">
        <v>386.68</v>
      </c>
      <c r="E739" s="250">
        <v>2320.08</v>
      </c>
    </row>
    <row r="740" spans="1:5" ht="12.75">
      <c r="A740" s="249" t="s">
        <v>2129</v>
      </c>
      <c r="B740" s="249" t="s">
        <v>2130</v>
      </c>
      <c r="C740" s="250">
        <v>15</v>
      </c>
      <c r="D740" s="250">
        <v>204.25</v>
      </c>
      <c r="E740" s="250">
        <v>3063.75</v>
      </c>
    </row>
    <row r="741" spans="1:5" ht="12.75">
      <c r="A741" s="249" t="s">
        <v>2131</v>
      </c>
      <c r="B741" s="249" t="s">
        <v>2132</v>
      </c>
      <c r="C741" s="250">
        <v>13</v>
      </c>
      <c r="D741" s="250">
        <v>498.93999999999994</v>
      </c>
      <c r="E741" s="250">
        <v>6486.219999999998</v>
      </c>
    </row>
    <row r="742" spans="1:5" ht="12.75">
      <c r="A742" s="249" t="s">
        <v>2133</v>
      </c>
      <c r="B742" s="249" t="s">
        <v>2134</v>
      </c>
      <c r="C742" s="250">
        <v>18</v>
      </c>
      <c r="D742" s="250">
        <v>512.97</v>
      </c>
      <c r="E742" s="250">
        <v>9233.46</v>
      </c>
    </row>
    <row r="743" spans="1:5" ht="12.75">
      <c r="A743" s="249" t="s">
        <v>2135</v>
      </c>
      <c r="B743" s="249" t="s">
        <v>2136</v>
      </c>
      <c r="C743" s="250">
        <v>9</v>
      </c>
      <c r="D743" s="250">
        <v>695.968888888889</v>
      </c>
      <c r="E743" s="250">
        <v>6263.72</v>
      </c>
    </row>
    <row r="744" spans="1:5" ht="12.75">
      <c r="A744" s="249" t="s">
        <v>2137</v>
      </c>
      <c r="B744" s="249" t="s">
        <v>2138</v>
      </c>
      <c r="C744" s="250">
        <v>14</v>
      </c>
      <c r="D744" s="250">
        <v>512.9699999999999</v>
      </c>
      <c r="E744" s="250">
        <v>7181.579999999998</v>
      </c>
    </row>
    <row r="745" spans="1:5" ht="12.75">
      <c r="A745" s="249" t="s">
        <v>2139</v>
      </c>
      <c r="B745" s="249" t="s">
        <v>2140</v>
      </c>
      <c r="C745" s="250">
        <v>16</v>
      </c>
      <c r="D745" s="250">
        <v>414.74</v>
      </c>
      <c r="E745" s="250">
        <v>6635.84</v>
      </c>
    </row>
    <row r="746" spans="1:5" ht="12.75">
      <c r="A746" s="249" t="s">
        <v>2141</v>
      </c>
      <c r="B746" s="249" t="s">
        <v>2142</v>
      </c>
      <c r="C746" s="250">
        <v>2</v>
      </c>
      <c r="D746" s="250">
        <v>1990.22</v>
      </c>
      <c r="E746" s="250">
        <v>3980.44</v>
      </c>
    </row>
    <row r="747" spans="1:5" ht="12.75">
      <c r="A747" s="249" t="s">
        <v>2143</v>
      </c>
      <c r="B747" s="249" t="s">
        <v>2144</v>
      </c>
      <c r="C747" s="250">
        <v>3</v>
      </c>
      <c r="D747" s="250">
        <v>5880.52</v>
      </c>
      <c r="E747" s="250">
        <v>17641.56</v>
      </c>
    </row>
    <row r="748" spans="1:5" ht="12.75">
      <c r="A748" s="249" t="s">
        <v>2145</v>
      </c>
      <c r="B748" s="249" t="s">
        <v>2146</v>
      </c>
      <c r="C748" s="250">
        <v>63</v>
      </c>
      <c r="D748" s="250">
        <v>1775.680000000002</v>
      </c>
      <c r="E748" s="250">
        <v>111867.84000000013</v>
      </c>
    </row>
    <row r="749" spans="1:5" ht="12.75">
      <c r="A749" s="249" t="s">
        <v>2147</v>
      </c>
      <c r="B749" s="249" t="s">
        <v>2148</v>
      </c>
      <c r="C749" s="250">
        <v>8</v>
      </c>
      <c r="D749" s="250">
        <v>2088.2800000000007</v>
      </c>
      <c r="E749" s="250">
        <v>16706.240000000005</v>
      </c>
    </row>
    <row r="750" spans="1:5" ht="12.75">
      <c r="A750" s="249" t="s">
        <v>2149</v>
      </c>
      <c r="B750" s="249" t="s">
        <v>2150</v>
      </c>
      <c r="C750" s="250">
        <v>8</v>
      </c>
      <c r="D750" s="250">
        <v>2088.2800000000047</v>
      </c>
      <c r="E750" s="250">
        <v>16706.240000000038</v>
      </c>
    </row>
    <row r="751" spans="1:5" ht="12.75">
      <c r="A751" s="249" t="s">
        <v>2151</v>
      </c>
      <c r="B751" s="249" t="s">
        <v>2152</v>
      </c>
      <c r="C751" s="250">
        <v>9</v>
      </c>
      <c r="D751" s="250">
        <v>2091.90666666667</v>
      </c>
      <c r="E751" s="250">
        <v>18827.16000000003</v>
      </c>
    </row>
    <row r="752" spans="1:5" ht="12.75">
      <c r="A752" s="249" t="s">
        <v>2153</v>
      </c>
      <c r="B752" s="249" t="s">
        <v>2154</v>
      </c>
      <c r="C752" s="250">
        <v>10</v>
      </c>
      <c r="D752" s="250">
        <v>2088.28</v>
      </c>
      <c r="E752" s="250">
        <v>20882.8</v>
      </c>
    </row>
    <row r="753" spans="1:5" ht="12.75">
      <c r="A753" s="249" t="s">
        <v>2155</v>
      </c>
      <c r="B753" s="249" t="s">
        <v>2156</v>
      </c>
      <c r="C753" s="250">
        <v>7</v>
      </c>
      <c r="D753" s="250">
        <v>2089.1714285714315</v>
      </c>
      <c r="E753" s="250">
        <v>14624.200000000019</v>
      </c>
    </row>
    <row r="754" spans="1:5" ht="12.75">
      <c r="A754" s="249" t="s">
        <v>2157</v>
      </c>
      <c r="B754" s="249" t="s">
        <v>2158</v>
      </c>
      <c r="C754" s="250">
        <v>1</v>
      </c>
      <c r="D754" s="250">
        <v>2088.28</v>
      </c>
      <c r="E754" s="250">
        <v>2088.28</v>
      </c>
    </row>
    <row r="755" spans="1:5" ht="12.75">
      <c r="A755" s="249" t="s">
        <v>2159</v>
      </c>
      <c r="B755" s="249" t="s">
        <v>2160</v>
      </c>
      <c r="C755" s="250">
        <v>2</v>
      </c>
      <c r="D755" s="250">
        <v>2082.919999999993</v>
      </c>
      <c r="E755" s="250">
        <v>4165.839999999986</v>
      </c>
    </row>
    <row r="756" spans="1:5" ht="12.75">
      <c r="A756" s="249" t="s">
        <v>2161</v>
      </c>
      <c r="B756" s="249" t="s">
        <v>2162</v>
      </c>
      <c r="C756" s="250">
        <v>4</v>
      </c>
      <c r="D756" s="250">
        <v>2088.280000000001</v>
      </c>
      <c r="E756" s="250">
        <v>8353.120000000004</v>
      </c>
    </row>
    <row r="757" spans="1:5" ht="12.75">
      <c r="A757" s="249" t="s">
        <v>2163</v>
      </c>
      <c r="B757" s="249" t="s">
        <v>2164</v>
      </c>
      <c r="C757" s="250">
        <v>10</v>
      </c>
      <c r="D757" s="250">
        <v>2095.288</v>
      </c>
      <c r="E757" s="250">
        <v>20952.88</v>
      </c>
    </row>
    <row r="758" spans="1:5" ht="12.75">
      <c r="A758" s="249" t="s">
        <v>2165</v>
      </c>
      <c r="B758" s="249" t="s">
        <v>2166</v>
      </c>
      <c r="C758" s="250">
        <v>7</v>
      </c>
      <c r="D758" s="250">
        <v>2094.7257142857143</v>
      </c>
      <c r="E758" s="250">
        <v>14663.08</v>
      </c>
    </row>
    <row r="759" spans="1:5" ht="12.75">
      <c r="A759" s="249" t="s">
        <v>2167</v>
      </c>
      <c r="B759" s="249" t="s">
        <v>2168</v>
      </c>
      <c r="C759" s="250">
        <v>11</v>
      </c>
      <c r="D759" s="250">
        <v>2039.9418181818214</v>
      </c>
      <c r="E759" s="250">
        <v>22439.360000000037</v>
      </c>
    </row>
    <row r="760" spans="1:5" ht="12.75">
      <c r="A760" s="249" t="s">
        <v>2169</v>
      </c>
      <c r="B760" s="249" t="s">
        <v>2170</v>
      </c>
      <c r="C760" s="250">
        <v>13</v>
      </c>
      <c r="D760" s="250">
        <v>2094.667692307694</v>
      </c>
      <c r="E760" s="250">
        <v>27230.68000000002</v>
      </c>
    </row>
    <row r="761" spans="1:5" ht="12.75">
      <c r="A761" s="249" t="s">
        <v>2171</v>
      </c>
      <c r="B761" s="249" t="s">
        <v>2172</v>
      </c>
      <c r="C761" s="250">
        <v>2</v>
      </c>
      <c r="D761" s="250">
        <v>2079.085000000001</v>
      </c>
      <c r="E761" s="250">
        <v>4158.170000000002</v>
      </c>
    </row>
    <row r="762" spans="1:5" ht="12.75">
      <c r="A762" s="249" t="s">
        <v>2173</v>
      </c>
      <c r="B762" s="249" t="s">
        <v>2174</v>
      </c>
      <c r="C762" s="250">
        <v>1</v>
      </c>
      <c r="D762" s="250">
        <v>2096.8</v>
      </c>
      <c r="E762" s="250">
        <v>2096.8</v>
      </c>
    </row>
    <row r="763" spans="1:5" ht="12.75">
      <c r="A763" s="249" t="s">
        <v>2175</v>
      </c>
      <c r="B763" s="249" t="s">
        <v>2176</v>
      </c>
      <c r="C763" s="250">
        <v>0</v>
      </c>
      <c r="D763" s="250">
        <v>0</v>
      </c>
      <c r="E763" s="250">
        <v>0</v>
      </c>
    </row>
    <row r="764" spans="1:5" ht="12.75">
      <c r="A764" s="249" t="s">
        <v>2177</v>
      </c>
      <c r="B764" s="249" t="s">
        <v>2178</v>
      </c>
      <c r="C764" s="250">
        <v>0</v>
      </c>
      <c r="D764" s="250">
        <v>0</v>
      </c>
      <c r="E764" s="250">
        <v>0</v>
      </c>
    </row>
    <row r="765" spans="1:5" ht="12.75">
      <c r="A765" s="249" t="s">
        <v>2179</v>
      </c>
      <c r="B765" s="249" t="s">
        <v>2180</v>
      </c>
      <c r="C765" s="250">
        <v>70</v>
      </c>
      <c r="D765" s="250">
        <v>2026.8400000000029</v>
      </c>
      <c r="E765" s="250">
        <v>141878.8000000002</v>
      </c>
    </row>
    <row r="766" spans="1:5" ht="12.75">
      <c r="A766" s="249" t="s">
        <v>2181</v>
      </c>
      <c r="B766" s="249" t="s">
        <v>2182</v>
      </c>
      <c r="C766" s="250">
        <v>32</v>
      </c>
      <c r="D766" s="250">
        <v>1605.2518750000047</v>
      </c>
      <c r="E766" s="250">
        <v>51368.06000000015</v>
      </c>
    </row>
    <row r="767" spans="1:5" ht="12.75">
      <c r="A767" s="249" t="s">
        <v>2183</v>
      </c>
      <c r="B767" s="249" t="s">
        <v>2184</v>
      </c>
      <c r="C767" s="250">
        <v>7</v>
      </c>
      <c r="D767" s="250">
        <v>1085.319999999976</v>
      </c>
      <c r="E767" s="250">
        <v>7597.239999999832</v>
      </c>
    </row>
    <row r="768" spans="1:5" ht="12.75">
      <c r="A768" s="249" t="s">
        <v>2185</v>
      </c>
      <c r="B768" s="249" t="s">
        <v>2186</v>
      </c>
      <c r="C768" s="250">
        <v>83</v>
      </c>
      <c r="D768" s="250">
        <v>969.0161445777962</v>
      </c>
      <c r="E768" s="250">
        <v>80428.33999995708</v>
      </c>
    </row>
    <row r="769" spans="1:5" ht="12.75">
      <c r="A769" s="249" t="s">
        <v>2187</v>
      </c>
      <c r="B769" s="249" t="s">
        <v>2188</v>
      </c>
      <c r="C769" s="250">
        <v>6</v>
      </c>
      <c r="D769" s="250">
        <v>1205.5499999999954</v>
      </c>
      <c r="E769" s="250">
        <v>7233.299999999972</v>
      </c>
    </row>
    <row r="770" spans="1:5" ht="12.75">
      <c r="A770" s="249" t="s">
        <v>2189</v>
      </c>
      <c r="B770" s="249" t="s">
        <v>2190</v>
      </c>
      <c r="C770" s="250">
        <v>16</v>
      </c>
      <c r="D770" s="250">
        <v>1058.2368749999441</v>
      </c>
      <c r="E770" s="250">
        <v>16931.789999999106</v>
      </c>
    </row>
    <row r="771" spans="1:5" ht="12.75">
      <c r="A771" s="249" t="s">
        <v>2191</v>
      </c>
      <c r="B771" s="249" t="s">
        <v>2192</v>
      </c>
      <c r="C771" s="250">
        <v>101</v>
      </c>
      <c r="D771" s="250">
        <v>5420.6126732673265</v>
      </c>
      <c r="E771" s="250">
        <v>547481.8799999999</v>
      </c>
    </row>
    <row r="772" spans="1:5" ht="12.75">
      <c r="A772" s="249" t="s">
        <v>2193</v>
      </c>
      <c r="B772" s="249" t="s">
        <v>2194</v>
      </c>
      <c r="C772" s="250">
        <v>9</v>
      </c>
      <c r="D772" s="250">
        <v>5484.899999999983</v>
      </c>
      <c r="E772" s="250">
        <v>49364.09999999985</v>
      </c>
    </row>
    <row r="773" spans="1:5" ht="12.75">
      <c r="A773" s="249" t="s">
        <v>2195</v>
      </c>
      <c r="B773" s="249" t="s">
        <v>2196</v>
      </c>
      <c r="C773" s="250">
        <v>0</v>
      </c>
      <c r="D773" s="250">
        <v>0</v>
      </c>
      <c r="E773" s="250">
        <v>-4.0233135223388675E-09</v>
      </c>
    </row>
    <row r="774" spans="1:5" ht="12.75">
      <c r="A774" s="249" t="s">
        <v>2197</v>
      </c>
      <c r="B774" s="249" t="s">
        <v>2198</v>
      </c>
      <c r="C774" s="250">
        <v>48</v>
      </c>
      <c r="D774" s="250">
        <v>602.8750000000011</v>
      </c>
      <c r="E774" s="250">
        <v>28938.000000000062</v>
      </c>
    </row>
    <row r="775" spans="1:5" ht="12.75">
      <c r="A775" s="249" t="s">
        <v>2199</v>
      </c>
      <c r="B775" s="249" t="s">
        <v>2200</v>
      </c>
      <c r="C775" s="250">
        <v>110</v>
      </c>
      <c r="D775" s="250">
        <v>703.5254545454551</v>
      </c>
      <c r="E775" s="250">
        <v>77387.80000000006</v>
      </c>
    </row>
    <row r="776" spans="1:5" ht="12.75">
      <c r="A776" s="249" t="s">
        <v>2201</v>
      </c>
      <c r="B776" s="249" t="s">
        <v>2202</v>
      </c>
      <c r="C776" s="250">
        <v>4</v>
      </c>
      <c r="D776" s="250">
        <v>1540.0525000000139</v>
      </c>
      <c r="E776" s="250">
        <v>6160.2100000000555</v>
      </c>
    </row>
    <row r="777" spans="1:5" ht="12.75">
      <c r="A777" s="249" t="s">
        <v>2203</v>
      </c>
      <c r="B777" s="249" t="s">
        <v>2204</v>
      </c>
      <c r="C777" s="250">
        <v>1</v>
      </c>
      <c r="D777" s="250">
        <v>1810.5</v>
      </c>
      <c r="E777" s="250">
        <v>1810.5</v>
      </c>
    </row>
    <row r="778" spans="1:5" ht="12.75">
      <c r="A778" s="249" t="s">
        <v>2205</v>
      </c>
      <c r="B778" s="249" t="s">
        <v>2206</v>
      </c>
      <c r="C778" s="250">
        <v>24</v>
      </c>
      <c r="D778" s="250">
        <v>1565.9000000000037</v>
      </c>
      <c r="E778" s="250">
        <v>37581.60000000009</v>
      </c>
    </row>
    <row r="779" spans="1:5" ht="12.75">
      <c r="A779" s="249" t="s">
        <v>2207</v>
      </c>
      <c r="B779" s="249" t="s">
        <v>2208</v>
      </c>
      <c r="C779" s="250">
        <v>5</v>
      </c>
      <c r="D779" s="250">
        <v>161.4119999999999</v>
      </c>
      <c r="E779" s="250">
        <v>807.0599999999994</v>
      </c>
    </row>
    <row r="780" spans="1:5" ht="12.75">
      <c r="A780" s="249" t="s">
        <v>2209</v>
      </c>
      <c r="B780" s="249" t="s">
        <v>2210</v>
      </c>
      <c r="C780" s="250">
        <v>73</v>
      </c>
      <c r="D780" s="250">
        <v>322.02</v>
      </c>
      <c r="E780" s="250">
        <v>23507.46</v>
      </c>
    </row>
    <row r="781" spans="1:5" ht="12.75">
      <c r="A781" s="249" t="s">
        <v>2211</v>
      </c>
      <c r="B781" s="249" t="s">
        <v>2212</v>
      </c>
      <c r="C781" s="250">
        <v>3</v>
      </c>
      <c r="D781" s="250">
        <v>1776.340000001192</v>
      </c>
      <c r="E781" s="250">
        <v>5329.020000003577</v>
      </c>
    </row>
    <row r="782" spans="1:5" ht="12.75">
      <c r="A782" s="249" t="s">
        <v>2213</v>
      </c>
      <c r="B782" s="249" t="s">
        <v>2214</v>
      </c>
      <c r="C782" s="250">
        <v>5</v>
      </c>
      <c r="D782" s="250">
        <v>1152.14</v>
      </c>
      <c r="E782" s="250">
        <v>5760.7</v>
      </c>
    </row>
    <row r="783" spans="1:5" ht="12.75">
      <c r="A783" s="249" t="s">
        <v>2215</v>
      </c>
      <c r="B783" s="249" t="s">
        <v>2216</v>
      </c>
      <c r="C783" s="250">
        <v>10</v>
      </c>
      <c r="D783" s="250">
        <v>708.55</v>
      </c>
      <c r="E783" s="250">
        <v>7085.5</v>
      </c>
    </row>
    <row r="784" spans="1:5" ht="12.75">
      <c r="A784" s="249" t="s">
        <v>2217</v>
      </c>
      <c r="B784" s="249" t="s">
        <v>2218</v>
      </c>
      <c r="C784" s="250">
        <v>2</v>
      </c>
      <c r="D784" s="250">
        <v>702.6300000000035</v>
      </c>
      <c r="E784" s="250">
        <v>1405.260000000007</v>
      </c>
    </row>
    <row r="785" spans="1:5" ht="12.75">
      <c r="A785" s="249" t="s">
        <v>2219</v>
      </c>
      <c r="B785" s="249" t="s">
        <v>2220</v>
      </c>
      <c r="C785" s="250">
        <v>31</v>
      </c>
      <c r="D785" s="250">
        <v>2677.789032258091</v>
      </c>
      <c r="E785" s="250">
        <v>83011.46000000082</v>
      </c>
    </row>
    <row r="786" spans="1:5" ht="12.75">
      <c r="A786" s="249" t="s">
        <v>2221</v>
      </c>
      <c r="B786" s="249" t="s">
        <v>2222</v>
      </c>
      <c r="C786" s="250">
        <v>0</v>
      </c>
      <c r="D786" s="250">
        <v>0</v>
      </c>
      <c r="E786" s="250">
        <v>1.4901161193847657E-10</v>
      </c>
    </row>
    <row r="787" spans="1:5" ht="12.75">
      <c r="A787" s="249" t="s">
        <v>2223</v>
      </c>
      <c r="B787" s="249" t="s">
        <v>2224</v>
      </c>
      <c r="C787" s="250">
        <v>0</v>
      </c>
      <c r="D787" s="250">
        <v>0</v>
      </c>
      <c r="E787" s="250">
        <v>0</v>
      </c>
    </row>
    <row r="788" spans="1:5" ht="12.75">
      <c r="A788" s="249" t="s">
        <v>2225</v>
      </c>
      <c r="B788" s="249" t="s">
        <v>2226</v>
      </c>
      <c r="C788" s="250">
        <v>0</v>
      </c>
      <c r="D788" s="250">
        <v>0</v>
      </c>
      <c r="E788" s="250">
        <v>-1.862645149230957E-11</v>
      </c>
    </row>
    <row r="789" spans="1:5" ht="12.75">
      <c r="A789" s="249" t="s">
        <v>2227</v>
      </c>
      <c r="B789" s="249" t="s">
        <v>2228</v>
      </c>
      <c r="C789" s="250">
        <v>25</v>
      </c>
      <c r="D789" s="250">
        <v>714.8416000000001</v>
      </c>
      <c r="E789" s="250">
        <v>17871.04</v>
      </c>
    </row>
    <row r="790" spans="1:5" ht="12.75">
      <c r="A790" s="249" t="s">
        <v>2229</v>
      </c>
      <c r="B790" s="249" t="s">
        <v>2230</v>
      </c>
      <c r="C790" s="250">
        <v>24</v>
      </c>
      <c r="D790" s="250">
        <v>857.6620833333333</v>
      </c>
      <c r="E790" s="250">
        <v>20583.89</v>
      </c>
    </row>
    <row r="791" spans="1:5" ht="12.75">
      <c r="A791" s="249" t="s">
        <v>2231</v>
      </c>
      <c r="B791" s="249" t="s">
        <v>2232</v>
      </c>
      <c r="C791" s="250">
        <v>16</v>
      </c>
      <c r="D791" s="250">
        <v>2918.02875</v>
      </c>
      <c r="E791" s="250">
        <v>46688.46</v>
      </c>
    </row>
    <row r="792" spans="1:5" ht="12.75">
      <c r="A792" s="249" t="s">
        <v>2233</v>
      </c>
      <c r="B792" s="249" t="s">
        <v>2234</v>
      </c>
      <c r="C792" s="250">
        <v>104</v>
      </c>
      <c r="D792" s="250">
        <v>509.7899999999999</v>
      </c>
      <c r="E792" s="250">
        <v>53018.15999999999</v>
      </c>
    </row>
    <row r="793" spans="1:5" ht="12.75">
      <c r="A793" s="249" t="s">
        <v>2235</v>
      </c>
      <c r="B793" s="249" t="s">
        <v>2236</v>
      </c>
      <c r="C793" s="250">
        <v>75</v>
      </c>
      <c r="D793" s="250">
        <v>509.7899999999999</v>
      </c>
      <c r="E793" s="250">
        <v>38234.24999999999</v>
      </c>
    </row>
    <row r="794" spans="1:5" ht="12.75">
      <c r="A794" s="249" t="s">
        <v>2237</v>
      </c>
      <c r="B794" s="249" t="s">
        <v>2238</v>
      </c>
      <c r="C794" s="250">
        <v>18</v>
      </c>
      <c r="D794" s="250">
        <v>3895.7538888888903</v>
      </c>
      <c r="E794" s="250">
        <v>70123.57000000002</v>
      </c>
    </row>
    <row r="795" spans="1:5" ht="12.75">
      <c r="A795" s="249" t="s">
        <v>2239</v>
      </c>
      <c r="B795" s="249" t="s">
        <v>2240</v>
      </c>
      <c r="C795" s="250">
        <v>67</v>
      </c>
      <c r="D795" s="250">
        <v>5297.429999999996</v>
      </c>
      <c r="E795" s="250">
        <v>354927.8099999997</v>
      </c>
    </row>
    <row r="796" spans="1:5" ht="12.75">
      <c r="A796" s="249" t="s">
        <v>2241</v>
      </c>
      <c r="B796" s="249" t="s">
        <v>2242</v>
      </c>
      <c r="C796" s="250">
        <v>10</v>
      </c>
      <c r="D796" s="250">
        <v>13870.122000001073</v>
      </c>
      <c r="E796" s="250">
        <v>138701.22000001074</v>
      </c>
    </row>
    <row r="797" spans="1:5" ht="12.75">
      <c r="A797" s="249" t="s">
        <v>2243</v>
      </c>
      <c r="B797" s="249" t="s">
        <v>2244</v>
      </c>
      <c r="C797" s="250">
        <v>0</v>
      </c>
      <c r="D797" s="250">
        <v>0</v>
      </c>
      <c r="E797" s="250">
        <v>-2.3283064365386963E-12</v>
      </c>
    </row>
    <row r="798" spans="1:5" ht="12.75">
      <c r="A798" s="249" t="s">
        <v>2245</v>
      </c>
      <c r="B798" s="249" t="s">
        <v>2246</v>
      </c>
      <c r="C798" s="250">
        <v>3</v>
      </c>
      <c r="D798" s="250">
        <v>1115.8399999999992</v>
      </c>
      <c r="E798" s="250">
        <v>3347.5199999999977</v>
      </c>
    </row>
    <row r="799" spans="1:5" ht="12.75">
      <c r="A799" s="249" t="s">
        <v>2247</v>
      </c>
      <c r="B799" s="249" t="s">
        <v>2248</v>
      </c>
      <c r="C799" s="250">
        <v>2</v>
      </c>
      <c r="D799" s="250">
        <v>1115.8399999999976</v>
      </c>
      <c r="E799" s="250">
        <v>2231.6799999999953</v>
      </c>
    </row>
    <row r="800" spans="1:5" ht="12.75">
      <c r="A800" s="249" t="s">
        <v>2249</v>
      </c>
      <c r="B800" s="249" t="s">
        <v>2250</v>
      </c>
      <c r="C800" s="250">
        <v>78</v>
      </c>
      <c r="D800" s="250">
        <v>658.3364102564103</v>
      </c>
      <c r="E800" s="250">
        <v>51350.24</v>
      </c>
    </row>
    <row r="801" spans="1:5" ht="12.75">
      <c r="A801" s="249" t="s">
        <v>2251</v>
      </c>
      <c r="B801" s="249" t="s">
        <v>2252</v>
      </c>
      <c r="C801" s="250">
        <v>19</v>
      </c>
      <c r="D801" s="250">
        <v>333.32684210526315</v>
      </c>
      <c r="E801" s="250">
        <v>6333.21</v>
      </c>
    </row>
    <row r="802" spans="1:5" ht="12.75">
      <c r="A802" s="249" t="s">
        <v>2253</v>
      </c>
      <c r="B802" s="249" t="s">
        <v>2254</v>
      </c>
      <c r="C802" s="250">
        <v>17</v>
      </c>
      <c r="D802" s="250">
        <v>308.61411764705883</v>
      </c>
      <c r="E802" s="250">
        <v>5246.44</v>
      </c>
    </row>
    <row r="803" spans="1:5" ht="12.75">
      <c r="A803" s="249" t="s">
        <v>2255</v>
      </c>
      <c r="B803" s="249" t="s">
        <v>2256</v>
      </c>
      <c r="C803" s="250">
        <v>1</v>
      </c>
      <c r="D803" s="250">
        <v>168.31999999999985</v>
      </c>
      <c r="E803" s="250">
        <v>168.31999999999985</v>
      </c>
    </row>
    <row r="804" spans="1:5" ht="12.75">
      <c r="A804" s="249" t="s">
        <v>2257</v>
      </c>
      <c r="B804" s="249" t="s">
        <v>2258</v>
      </c>
      <c r="C804" s="250">
        <v>1</v>
      </c>
      <c r="D804" s="250">
        <v>112.87</v>
      </c>
      <c r="E804" s="250">
        <v>112.87</v>
      </c>
    </row>
    <row r="805" spans="1:5" ht="12.75">
      <c r="A805" s="249" t="s">
        <v>2259</v>
      </c>
      <c r="B805" s="249" t="s">
        <v>2260</v>
      </c>
      <c r="C805" s="250">
        <v>41</v>
      </c>
      <c r="D805" s="250">
        <v>532.12</v>
      </c>
      <c r="E805" s="250">
        <v>21816.92</v>
      </c>
    </row>
    <row r="806" spans="1:5" ht="12.75">
      <c r="A806" s="249" t="s">
        <v>2261</v>
      </c>
      <c r="B806" s="249" t="s">
        <v>2262</v>
      </c>
      <c r="C806" s="250">
        <v>1</v>
      </c>
      <c r="D806" s="250">
        <v>3231.53</v>
      </c>
      <c r="E806" s="250">
        <v>3231.53</v>
      </c>
    </row>
    <row r="807" spans="1:5" ht="12.75">
      <c r="A807" s="249" t="s">
        <v>2263</v>
      </c>
      <c r="B807" s="249" t="s">
        <v>2264</v>
      </c>
      <c r="C807" s="250">
        <v>3</v>
      </c>
      <c r="D807" s="250">
        <v>3566.293333333333</v>
      </c>
      <c r="E807" s="250">
        <v>10698.88</v>
      </c>
    </row>
    <row r="808" spans="1:5" ht="12.75">
      <c r="A808" s="249" t="s">
        <v>2265</v>
      </c>
      <c r="B808" s="249" t="s">
        <v>2266</v>
      </c>
      <c r="C808" s="250">
        <v>154</v>
      </c>
      <c r="D808" s="250">
        <v>1542.31467532469</v>
      </c>
      <c r="E808" s="250">
        <v>237516.46000000223</v>
      </c>
    </row>
    <row r="809" spans="1:5" ht="12.75">
      <c r="A809" s="249" t="s">
        <v>2267</v>
      </c>
      <c r="B809" s="249" t="s">
        <v>2268</v>
      </c>
      <c r="C809" s="250">
        <v>22</v>
      </c>
      <c r="D809" s="250">
        <v>208.99000000000044</v>
      </c>
      <c r="E809" s="250">
        <v>4597.78000000001</v>
      </c>
    </row>
    <row r="810" spans="1:5" ht="12.75">
      <c r="A810" s="249" t="s">
        <v>2269</v>
      </c>
      <c r="B810" s="249" t="s">
        <v>2270</v>
      </c>
      <c r="C810" s="250">
        <v>22</v>
      </c>
      <c r="D810" s="250">
        <v>361.6799999999997</v>
      </c>
      <c r="E810" s="250">
        <v>7956.959999999993</v>
      </c>
    </row>
    <row r="811" spans="1:5" ht="12.75">
      <c r="A811" s="249" t="s">
        <v>2271</v>
      </c>
      <c r="B811" s="249" t="s">
        <v>2272</v>
      </c>
      <c r="C811" s="250">
        <v>11</v>
      </c>
      <c r="D811" s="250">
        <v>96.67</v>
      </c>
      <c r="E811" s="250">
        <v>1063.37</v>
      </c>
    </row>
    <row r="812" spans="1:5" ht="12.75">
      <c r="A812" s="249" t="s">
        <v>2273</v>
      </c>
      <c r="B812" s="249" t="s">
        <v>2274</v>
      </c>
      <c r="C812" s="250">
        <v>5</v>
      </c>
      <c r="D812" s="250">
        <v>217.5</v>
      </c>
      <c r="E812" s="250">
        <v>1087.5</v>
      </c>
    </row>
    <row r="813" spans="1:5" ht="12.75">
      <c r="A813" s="249" t="s">
        <v>2275</v>
      </c>
      <c r="B813" s="249" t="s">
        <v>2276</v>
      </c>
      <c r="C813" s="250">
        <v>2</v>
      </c>
      <c r="D813" s="250">
        <v>1512.31</v>
      </c>
      <c r="E813" s="250">
        <v>3024.62</v>
      </c>
    </row>
    <row r="814" spans="1:5" ht="12.75">
      <c r="A814" s="249" t="s">
        <v>2277</v>
      </c>
      <c r="B814" s="249" t="s">
        <v>2278</v>
      </c>
      <c r="C814" s="250">
        <v>0</v>
      </c>
      <c r="D814" s="250">
        <v>0</v>
      </c>
      <c r="E814" s="250">
        <v>0</v>
      </c>
    </row>
    <row r="815" spans="1:5" ht="12.75">
      <c r="A815" s="249" t="s">
        <v>2279</v>
      </c>
      <c r="B815" s="249" t="s">
        <v>2280</v>
      </c>
      <c r="C815" s="250">
        <v>0</v>
      </c>
      <c r="D815" s="250">
        <v>0</v>
      </c>
      <c r="E815" s="250">
        <v>0</v>
      </c>
    </row>
    <row r="816" spans="1:5" ht="12.75">
      <c r="A816" s="249" t="s">
        <v>2281</v>
      </c>
      <c r="B816" s="249" t="s">
        <v>2282</v>
      </c>
      <c r="C816" s="250">
        <v>1</v>
      </c>
      <c r="D816" s="250">
        <v>1590.03</v>
      </c>
      <c r="E816" s="250">
        <v>1590.03</v>
      </c>
    </row>
    <row r="817" spans="1:5" ht="12.75">
      <c r="A817" s="249" t="s">
        <v>2283</v>
      </c>
      <c r="B817" s="249" t="s">
        <v>2284</v>
      </c>
      <c r="C817" s="250">
        <v>28</v>
      </c>
      <c r="D817" s="250">
        <v>871.9599999999998</v>
      </c>
      <c r="E817" s="250">
        <v>24414.87999999999</v>
      </c>
    </row>
    <row r="818" spans="1:5" ht="12.75">
      <c r="A818" s="249" t="s">
        <v>2285</v>
      </c>
      <c r="B818" s="249" t="s">
        <v>2286</v>
      </c>
      <c r="C818" s="250">
        <v>27</v>
      </c>
      <c r="D818" s="250">
        <v>871.9614814814814</v>
      </c>
      <c r="E818" s="250">
        <v>23542.960000000006</v>
      </c>
    </row>
    <row r="819" spans="1:5" ht="12.75">
      <c r="A819" s="249" t="s">
        <v>2287</v>
      </c>
      <c r="B819" s="249" t="s">
        <v>2288</v>
      </c>
      <c r="C819" s="250">
        <v>24</v>
      </c>
      <c r="D819" s="250">
        <v>871.961666666667</v>
      </c>
      <c r="E819" s="250">
        <v>20927.080000000005</v>
      </c>
    </row>
    <row r="820" spans="1:5" ht="12.75">
      <c r="A820" s="249" t="s">
        <v>2289</v>
      </c>
      <c r="B820" s="249" t="s">
        <v>2290</v>
      </c>
      <c r="C820" s="250">
        <v>21</v>
      </c>
      <c r="D820" s="250">
        <v>871.96</v>
      </c>
      <c r="E820" s="250">
        <v>18311.16</v>
      </c>
    </row>
    <row r="821" spans="1:5" ht="12.75">
      <c r="A821" s="249" t="s">
        <v>2291</v>
      </c>
      <c r="B821" s="249" t="s">
        <v>2292</v>
      </c>
      <c r="C821" s="250">
        <v>25</v>
      </c>
      <c r="D821" s="250">
        <v>871.96</v>
      </c>
      <c r="E821" s="250">
        <v>21799</v>
      </c>
    </row>
    <row r="822" spans="1:5" ht="12.75">
      <c r="A822" s="249" t="s">
        <v>2293</v>
      </c>
      <c r="B822" s="249" t="s">
        <v>2294</v>
      </c>
      <c r="C822" s="250">
        <v>56</v>
      </c>
      <c r="D822" s="250">
        <v>618.8167857142853</v>
      </c>
      <c r="E822" s="250">
        <v>34653.739999999976</v>
      </c>
    </row>
    <row r="823" spans="1:5" ht="12.75">
      <c r="A823" s="249" t="s">
        <v>2295</v>
      </c>
      <c r="B823" s="249" t="s">
        <v>2296</v>
      </c>
      <c r="C823" s="250">
        <v>58</v>
      </c>
      <c r="D823" s="250">
        <v>618.8132758620685</v>
      </c>
      <c r="E823" s="250">
        <v>35891.16999999998</v>
      </c>
    </row>
    <row r="824" spans="1:5" ht="12.75">
      <c r="A824" s="249" t="s">
        <v>2297</v>
      </c>
      <c r="B824" s="249" t="s">
        <v>2298</v>
      </c>
      <c r="C824" s="250">
        <v>14</v>
      </c>
      <c r="D824" s="250">
        <v>618.8235714285727</v>
      </c>
      <c r="E824" s="250">
        <v>8663.530000000017</v>
      </c>
    </row>
    <row r="825" spans="1:5" ht="12.75">
      <c r="A825" s="249" t="s">
        <v>2299</v>
      </c>
      <c r="B825" s="249" t="s">
        <v>2300</v>
      </c>
      <c r="C825" s="250">
        <v>23</v>
      </c>
      <c r="D825" s="250">
        <v>3215.0165217391304</v>
      </c>
      <c r="E825" s="250">
        <v>73945.38</v>
      </c>
    </row>
    <row r="826" spans="1:5" ht="12.75">
      <c r="A826" s="249" t="s">
        <v>2301</v>
      </c>
      <c r="B826" s="249" t="s">
        <v>2302</v>
      </c>
      <c r="C826" s="250">
        <v>13</v>
      </c>
      <c r="D826" s="250">
        <v>1425.26</v>
      </c>
      <c r="E826" s="250">
        <v>18528.38</v>
      </c>
    </row>
    <row r="827" spans="1:5" ht="12.75">
      <c r="A827" s="249" t="s">
        <v>2303</v>
      </c>
      <c r="B827" s="249" t="s">
        <v>2304</v>
      </c>
      <c r="C827" s="250">
        <v>11</v>
      </c>
      <c r="D827" s="250">
        <v>4911.269999997832</v>
      </c>
      <c r="E827" s="250">
        <v>54023.96999997616</v>
      </c>
    </row>
    <row r="828" spans="1:5" ht="12.75">
      <c r="A828" s="249" t="s">
        <v>2305</v>
      </c>
      <c r="B828" s="249" t="s">
        <v>2306</v>
      </c>
      <c r="C828" s="250">
        <v>6</v>
      </c>
      <c r="D828" s="250">
        <v>466.7777777777786</v>
      </c>
      <c r="E828" s="250">
        <v>2800.6666666666715</v>
      </c>
    </row>
    <row r="829" spans="1:5" ht="12.75">
      <c r="A829" s="249" t="s">
        <v>2307</v>
      </c>
      <c r="B829" s="249" t="s">
        <v>2308</v>
      </c>
      <c r="C829" s="250">
        <v>2</v>
      </c>
      <c r="D829" s="250">
        <v>400</v>
      </c>
      <c r="E829" s="250">
        <v>800</v>
      </c>
    </row>
    <row r="830" spans="1:5" ht="12.75">
      <c r="A830" s="249" t="s">
        <v>2309</v>
      </c>
      <c r="B830" s="249" t="s">
        <v>2310</v>
      </c>
      <c r="C830" s="250">
        <v>0</v>
      </c>
      <c r="D830" s="250">
        <v>0</v>
      </c>
      <c r="E830" s="250">
        <v>0</v>
      </c>
    </row>
    <row r="831" spans="1:5" ht="12.75">
      <c r="A831" s="249" t="s">
        <v>2311</v>
      </c>
      <c r="B831" s="249" t="s">
        <v>2312</v>
      </c>
      <c r="C831" s="250">
        <v>6</v>
      </c>
      <c r="D831" s="250">
        <v>400</v>
      </c>
      <c r="E831" s="250">
        <v>2400</v>
      </c>
    </row>
    <row r="832" spans="1:5" ht="12.75">
      <c r="A832" s="249" t="s">
        <v>2313</v>
      </c>
      <c r="B832" s="249" t="s">
        <v>2314</v>
      </c>
      <c r="C832" s="250">
        <v>6</v>
      </c>
      <c r="D832" s="250">
        <v>733.2777777777775</v>
      </c>
      <c r="E832" s="250">
        <v>4399.666666666665</v>
      </c>
    </row>
    <row r="833" spans="1:5" ht="12.75">
      <c r="A833" s="249" t="s">
        <v>2315</v>
      </c>
      <c r="B833" s="249" t="s">
        <v>2316</v>
      </c>
      <c r="C833" s="250">
        <v>7</v>
      </c>
      <c r="D833" s="250">
        <v>333.33285714285694</v>
      </c>
      <c r="E833" s="250">
        <v>2333.329999999999</v>
      </c>
    </row>
    <row r="834" spans="1:5" ht="12.75">
      <c r="A834" s="249" t="s">
        <v>2317</v>
      </c>
      <c r="B834" s="249" t="s">
        <v>2318</v>
      </c>
      <c r="C834" s="250">
        <v>0</v>
      </c>
      <c r="D834" s="250">
        <v>0</v>
      </c>
      <c r="E834" s="250">
        <v>0</v>
      </c>
    </row>
    <row r="835" spans="1:5" ht="12.75">
      <c r="A835" s="249" t="s">
        <v>2319</v>
      </c>
      <c r="B835" s="249" t="s">
        <v>2320</v>
      </c>
      <c r="C835" s="250">
        <v>4</v>
      </c>
      <c r="D835" s="250">
        <v>600</v>
      </c>
      <c r="E835" s="250">
        <v>2400</v>
      </c>
    </row>
    <row r="836" spans="1:5" ht="12.75">
      <c r="A836" s="249" t="s">
        <v>2321</v>
      </c>
      <c r="B836" s="249" t="s">
        <v>2322</v>
      </c>
      <c r="C836" s="250">
        <v>34</v>
      </c>
      <c r="D836" s="250">
        <v>133.33274509803897</v>
      </c>
      <c r="E836" s="250">
        <v>4533.313333333324</v>
      </c>
    </row>
    <row r="837" spans="1:5" ht="12.75">
      <c r="A837" s="249" t="s">
        <v>2323</v>
      </c>
      <c r="B837" s="249" t="s">
        <v>2324</v>
      </c>
      <c r="C837" s="250">
        <v>14</v>
      </c>
      <c r="D837" s="250">
        <v>7118.03928571429</v>
      </c>
      <c r="E837" s="250">
        <v>99652.55000000003</v>
      </c>
    </row>
    <row r="838" spans="1:5" ht="12.75">
      <c r="A838" s="249" t="s">
        <v>2325</v>
      </c>
      <c r="B838" s="249" t="s">
        <v>2326</v>
      </c>
      <c r="C838" s="250">
        <v>10</v>
      </c>
      <c r="D838" s="250">
        <v>365.3499999999993</v>
      </c>
      <c r="E838" s="250">
        <v>3653.499999999993</v>
      </c>
    </row>
    <row r="839" spans="1:5" ht="12.75">
      <c r="A839" s="249" t="s">
        <v>2327</v>
      </c>
      <c r="B839" s="249" t="s">
        <v>2328</v>
      </c>
      <c r="C839" s="250">
        <v>19</v>
      </c>
      <c r="D839" s="250">
        <v>1137.69</v>
      </c>
      <c r="E839" s="250">
        <v>21616.11</v>
      </c>
    </row>
    <row r="840" spans="1:5" ht="12.75">
      <c r="A840" s="249" t="s">
        <v>2329</v>
      </c>
      <c r="B840" s="249" t="s">
        <v>2330</v>
      </c>
      <c r="C840" s="250">
        <v>19</v>
      </c>
      <c r="D840" s="250">
        <v>1046.136842105268</v>
      </c>
      <c r="E840" s="250">
        <v>19876.600000000093</v>
      </c>
    </row>
    <row r="841" spans="1:5" ht="12.75">
      <c r="A841" s="249" t="s">
        <v>2331</v>
      </c>
      <c r="B841" s="249" t="s">
        <v>2332</v>
      </c>
      <c r="C841" s="250">
        <v>3</v>
      </c>
      <c r="D841" s="250">
        <v>1140.4699999998013</v>
      </c>
      <c r="E841" s="250">
        <v>3421.409999999404</v>
      </c>
    </row>
    <row r="842" spans="1:5" ht="12.75">
      <c r="A842" s="249" t="s">
        <v>2333</v>
      </c>
      <c r="B842" s="249" t="s">
        <v>2334</v>
      </c>
      <c r="C842" s="250">
        <v>41</v>
      </c>
      <c r="D842" s="250">
        <v>1169.6299999999972</v>
      </c>
      <c r="E842" s="250">
        <v>47954.82999999987</v>
      </c>
    </row>
    <row r="843" spans="1:5" ht="12.75">
      <c r="A843" s="249" t="s">
        <v>2335</v>
      </c>
      <c r="B843" s="249" t="s">
        <v>2336</v>
      </c>
      <c r="C843" s="250">
        <v>12</v>
      </c>
      <c r="D843" s="250">
        <v>323.78000000000156</v>
      </c>
      <c r="E843" s="250">
        <v>3885.3600000000188</v>
      </c>
    </row>
    <row r="844" spans="1:5" ht="12.75">
      <c r="A844" s="249" t="s">
        <v>2337</v>
      </c>
      <c r="B844" s="249" t="s">
        <v>2338</v>
      </c>
      <c r="C844" s="250">
        <v>9</v>
      </c>
      <c r="D844" s="250">
        <v>323.7800000000041</v>
      </c>
      <c r="E844" s="250">
        <v>2914.0200000000373</v>
      </c>
    </row>
    <row r="845" spans="1:5" ht="12.75">
      <c r="A845" s="249" t="s">
        <v>2339</v>
      </c>
      <c r="B845" s="249" t="s">
        <v>2340</v>
      </c>
      <c r="C845" s="250">
        <v>9</v>
      </c>
      <c r="D845" s="250">
        <v>323.8288888888925</v>
      </c>
      <c r="E845" s="250">
        <v>2914.460000000033</v>
      </c>
    </row>
    <row r="846" spans="1:5" ht="12.75">
      <c r="A846" s="249" t="s">
        <v>2341</v>
      </c>
      <c r="B846" s="249" t="s">
        <v>2342</v>
      </c>
      <c r="C846" s="250">
        <v>10</v>
      </c>
      <c r="D846" s="250">
        <v>1359.2060000000001</v>
      </c>
      <c r="E846" s="250">
        <v>13592.06</v>
      </c>
    </row>
    <row r="847" spans="1:5" ht="12.75">
      <c r="A847" s="249" t="s">
        <v>2343</v>
      </c>
      <c r="B847" s="249" t="s">
        <v>2344</v>
      </c>
      <c r="C847" s="250">
        <v>1</v>
      </c>
      <c r="D847" s="250">
        <v>1631.85</v>
      </c>
      <c r="E847" s="250">
        <v>1631.85</v>
      </c>
    </row>
    <row r="848" spans="1:5" ht="12.75">
      <c r="A848" s="249" t="s">
        <v>2345</v>
      </c>
      <c r="B848" s="249" t="s">
        <v>2346</v>
      </c>
      <c r="C848" s="250">
        <v>3</v>
      </c>
      <c r="D848" s="250">
        <v>1631.9</v>
      </c>
      <c r="E848" s="250">
        <v>4895.7</v>
      </c>
    </row>
    <row r="849" spans="1:5" ht="12.75">
      <c r="A849" s="249" t="s">
        <v>2347</v>
      </c>
      <c r="B849" s="249" t="s">
        <v>2348</v>
      </c>
      <c r="C849" s="250">
        <v>1</v>
      </c>
      <c r="D849" s="250">
        <v>1631.85</v>
      </c>
      <c r="E849" s="250">
        <v>1631.85</v>
      </c>
    </row>
    <row r="850" spans="1:5" ht="12.75">
      <c r="A850" s="249" t="s">
        <v>2349</v>
      </c>
      <c r="B850" s="249" t="s">
        <v>2350</v>
      </c>
      <c r="C850" s="250">
        <v>12</v>
      </c>
      <c r="D850" s="250">
        <v>550.33</v>
      </c>
      <c r="E850" s="250">
        <v>6603.96</v>
      </c>
    </row>
    <row r="851" spans="1:5" ht="12.75">
      <c r="A851" s="249" t="s">
        <v>2351</v>
      </c>
      <c r="B851" s="249" t="s">
        <v>2352</v>
      </c>
      <c r="C851" s="250">
        <v>3</v>
      </c>
      <c r="D851" s="250">
        <v>941.5833333333023</v>
      </c>
      <c r="E851" s="250">
        <v>2824.749999999907</v>
      </c>
    </row>
    <row r="852" spans="1:5" ht="12.75">
      <c r="A852" s="249" t="s">
        <v>2353</v>
      </c>
      <c r="B852" s="249" t="s">
        <v>2354</v>
      </c>
      <c r="C852" s="250">
        <v>0</v>
      </c>
      <c r="D852" s="250">
        <v>0</v>
      </c>
      <c r="E852" s="250">
        <v>0</v>
      </c>
    </row>
    <row r="853" spans="1:5" ht="12.75">
      <c r="A853" s="249" t="s">
        <v>2355</v>
      </c>
      <c r="B853" s="249" t="s">
        <v>2356</v>
      </c>
      <c r="C853" s="250">
        <v>0</v>
      </c>
      <c r="D853" s="250">
        <v>0</v>
      </c>
      <c r="E853" s="250">
        <v>-3.725290298461914E-11</v>
      </c>
    </row>
    <row r="854" spans="1:5" ht="12.75">
      <c r="A854" s="249" t="s">
        <v>2357</v>
      </c>
      <c r="B854" s="249" t="s">
        <v>2358</v>
      </c>
      <c r="C854" s="250">
        <v>0</v>
      </c>
      <c r="D854" s="250">
        <v>0</v>
      </c>
      <c r="E854" s="250">
        <v>-3.259629011154175E-11</v>
      </c>
    </row>
    <row r="855" spans="1:5" ht="12.75">
      <c r="A855" s="249" t="s">
        <v>2359</v>
      </c>
      <c r="B855" s="249" t="s">
        <v>2360</v>
      </c>
      <c r="C855" s="250">
        <v>5</v>
      </c>
      <c r="D855" s="250">
        <v>302.35999999999257</v>
      </c>
      <c r="E855" s="250">
        <v>1511.7999999999627</v>
      </c>
    </row>
    <row r="856" spans="1:5" ht="12.75">
      <c r="A856" s="249" t="s">
        <v>2361</v>
      </c>
      <c r="B856" s="249" t="s">
        <v>2362</v>
      </c>
      <c r="C856" s="250">
        <v>11</v>
      </c>
      <c r="D856" s="250">
        <v>302.3272727272668</v>
      </c>
      <c r="E856" s="250">
        <v>3325.599999999935</v>
      </c>
    </row>
    <row r="857" spans="1:5" ht="12.75">
      <c r="A857" s="249" t="s">
        <v>2363</v>
      </c>
      <c r="B857" s="249" t="s">
        <v>2364</v>
      </c>
      <c r="C857" s="250">
        <v>1</v>
      </c>
      <c r="D857" s="250">
        <v>772.8900000000024</v>
      </c>
      <c r="E857" s="250">
        <v>772.8900000000024</v>
      </c>
    </row>
    <row r="858" spans="1:5" ht="12.75">
      <c r="A858" s="249" t="s">
        <v>2365</v>
      </c>
      <c r="B858" s="249" t="s">
        <v>2366</v>
      </c>
      <c r="C858" s="250">
        <v>0</v>
      </c>
      <c r="D858" s="250">
        <v>0</v>
      </c>
      <c r="E858" s="250">
        <v>0</v>
      </c>
    </row>
    <row r="859" spans="1:5" ht="12.75">
      <c r="A859" s="249" t="s">
        <v>2367</v>
      </c>
      <c r="B859" s="249" t="s">
        <v>2368</v>
      </c>
      <c r="C859" s="250">
        <v>0</v>
      </c>
      <c r="D859" s="250">
        <v>0</v>
      </c>
      <c r="E859" s="250">
        <v>0</v>
      </c>
    </row>
    <row r="860" spans="1:5" ht="12.75">
      <c r="A860" s="249" t="s">
        <v>2369</v>
      </c>
      <c r="B860" s="249" t="s">
        <v>2370</v>
      </c>
      <c r="C860" s="250">
        <v>9</v>
      </c>
      <c r="D860" s="250">
        <v>1110.16</v>
      </c>
      <c r="E860" s="250">
        <v>9991.44</v>
      </c>
    </row>
    <row r="861" spans="1:5" ht="12.75">
      <c r="A861" s="249" t="s">
        <v>2371</v>
      </c>
      <c r="B861" s="249" t="s">
        <v>2372</v>
      </c>
      <c r="C861" s="250">
        <v>1</v>
      </c>
      <c r="D861" s="250">
        <v>1152.320000000001</v>
      </c>
      <c r="E861" s="250">
        <v>1152.320000000001</v>
      </c>
    </row>
    <row r="862" spans="1:5" ht="12.75">
      <c r="A862" s="249" t="s">
        <v>2373</v>
      </c>
      <c r="B862" s="249" t="s">
        <v>2374</v>
      </c>
      <c r="C862" s="250">
        <v>9</v>
      </c>
      <c r="D862" s="250">
        <v>1419.32</v>
      </c>
      <c r="E862" s="250">
        <v>12773.88</v>
      </c>
    </row>
    <row r="863" spans="1:5" ht="12.75">
      <c r="A863" s="249" t="s">
        <v>2375</v>
      </c>
      <c r="B863" s="249" t="s">
        <v>2376</v>
      </c>
      <c r="C863" s="250">
        <v>6</v>
      </c>
      <c r="D863" s="250">
        <v>1672.26</v>
      </c>
      <c r="E863" s="250">
        <v>10033.56</v>
      </c>
    </row>
    <row r="864" spans="1:5" ht="12.75">
      <c r="A864" s="249" t="s">
        <v>2377</v>
      </c>
      <c r="B864" s="249" t="s">
        <v>2378</v>
      </c>
      <c r="C864" s="250">
        <v>0</v>
      </c>
      <c r="D864" s="250">
        <v>0</v>
      </c>
      <c r="E864" s="250">
        <v>0</v>
      </c>
    </row>
    <row r="865" spans="1:5" ht="12.75">
      <c r="A865" s="249" t="s">
        <v>2379</v>
      </c>
      <c r="B865" s="249" t="s">
        <v>2380</v>
      </c>
      <c r="C865" s="250">
        <v>2</v>
      </c>
      <c r="D865" s="250">
        <v>309.16</v>
      </c>
      <c r="E865" s="250">
        <v>618.32</v>
      </c>
    </row>
    <row r="866" spans="1:5" ht="12.75">
      <c r="A866" s="249" t="s">
        <v>2381</v>
      </c>
      <c r="B866" s="249" t="s">
        <v>2382</v>
      </c>
      <c r="C866" s="250">
        <v>3</v>
      </c>
      <c r="D866" s="250">
        <v>351.32</v>
      </c>
      <c r="E866" s="250">
        <v>1053.96</v>
      </c>
    </row>
    <row r="867" spans="1:5" ht="12.75">
      <c r="A867" s="249" t="s">
        <v>2383</v>
      </c>
      <c r="B867" s="249" t="s">
        <v>2384</v>
      </c>
      <c r="C867" s="250">
        <v>9</v>
      </c>
      <c r="D867" s="250">
        <v>379.42</v>
      </c>
      <c r="E867" s="250">
        <v>3414.78</v>
      </c>
    </row>
    <row r="868" spans="1:5" ht="12.75">
      <c r="A868" s="249" t="s">
        <v>2385</v>
      </c>
      <c r="B868" s="249" t="s">
        <v>2386</v>
      </c>
      <c r="C868" s="250">
        <v>3671</v>
      </c>
      <c r="D868" s="250">
        <v>134.01073631165696</v>
      </c>
      <c r="E868" s="250">
        <v>491953.4130000927</v>
      </c>
    </row>
    <row r="869" spans="1:5" ht="12.75">
      <c r="A869" s="249" t="s">
        <v>2387</v>
      </c>
      <c r="B869" s="249" t="s">
        <v>2388</v>
      </c>
      <c r="C869" s="250">
        <v>6</v>
      </c>
      <c r="D869" s="250">
        <v>2393.3099999999995</v>
      </c>
      <c r="E869" s="250">
        <v>14359.859999999995</v>
      </c>
    </row>
    <row r="870" spans="1:5" ht="12.75">
      <c r="A870" s="249" t="s">
        <v>2389</v>
      </c>
      <c r="B870" s="249" t="s">
        <v>2390</v>
      </c>
      <c r="C870" s="250">
        <v>68</v>
      </c>
      <c r="D870" s="250">
        <v>122.62999999999992</v>
      </c>
      <c r="E870" s="250">
        <v>8338.839999999995</v>
      </c>
    </row>
    <row r="871" spans="1:5" ht="12.75">
      <c r="A871" s="249" t="s">
        <v>2391</v>
      </c>
      <c r="B871" s="249" t="s">
        <v>2392</v>
      </c>
      <c r="C871" s="250">
        <v>1</v>
      </c>
      <c r="D871" s="250">
        <v>13938.679999999982</v>
      </c>
      <c r="E871" s="250">
        <v>13938.679999999982</v>
      </c>
    </row>
    <row r="872" spans="1:5" ht="12.75">
      <c r="A872" s="249" t="s">
        <v>2393</v>
      </c>
      <c r="B872" s="249" t="s">
        <v>2394</v>
      </c>
      <c r="C872" s="250">
        <v>7</v>
      </c>
      <c r="D872" s="250">
        <v>14029.32857142857</v>
      </c>
      <c r="E872" s="250">
        <v>98205.3</v>
      </c>
    </row>
    <row r="873" spans="1:5" ht="12.75">
      <c r="A873" s="249" t="s">
        <v>2395</v>
      </c>
      <c r="B873" s="249" t="s">
        <v>2396</v>
      </c>
      <c r="C873" s="250">
        <v>40</v>
      </c>
      <c r="D873" s="250">
        <v>14025.456000000238</v>
      </c>
      <c r="E873" s="250">
        <v>561018.2400000095</v>
      </c>
    </row>
    <row r="874" spans="1:5" ht="12.75">
      <c r="A874" s="249" t="s">
        <v>2397</v>
      </c>
      <c r="B874" s="249" t="s">
        <v>2398</v>
      </c>
      <c r="C874" s="250">
        <v>3</v>
      </c>
      <c r="D874" s="250">
        <v>14017.013333333332</v>
      </c>
      <c r="E874" s="250">
        <v>42051.04</v>
      </c>
    </row>
    <row r="875" spans="1:5" ht="12.75">
      <c r="A875" s="249" t="s">
        <v>2399</v>
      </c>
      <c r="B875" s="249" t="s">
        <v>2400</v>
      </c>
      <c r="C875" s="250">
        <v>2</v>
      </c>
      <c r="D875" s="250">
        <v>15604.01</v>
      </c>
      <c r="E875" s="250">
        <v>31208.02</v>
      </c>
    </row>
    <row r="876" spans="1:5" ht="12.75">
      <c r="A876" s="249" t="s">
        <v>2401</v>
      </c>
      <c r="B876" s="249" t="s">
        <v>2402</v>
      </c>
      <c r="C876" s="250">
        <v>7</v>
      </c>
      <c r="D876" s="250">
        <v>18836.020000000106</v>
      </c>
      <c r="E876" s="250">
        <v>131852.14000000074</v>
      </c>
    </row>
    <row r="877" spans="1:5" ht="12.75">
      <c r="A877" s="249" t="s">
        <v>2403</v>
      </c>
      <c r="B877" s="249" t="s">
        <v>2404</v>
      </c>
      <c r="C877" s="250">
        <v>3</v>
      </c>
      <c r="D877" s="250">
        <v>18717.33</v>
      </c>
      <c r="E877" s="250">
        <v>56151.99</v>
      </c>
    </row>
    <row r="878" spans="1:5" ht="12.75">
      <c r="A878" s="249" t="s">
        <v>2405</v>
      </c>
      <c r="B878" s="249" t="s">
        <v>2406</v>
      </c>
      <c r="C878" s="250">
        <v>7</v>
      </c>
      <c r="D878" s="250">
        <v>21645.27</v>
      </c>
      <c r="E878" s="250">
        <v>151516.89</v>
      </c>
    </row>
    <row r="879" spans="1:5" ht="12.75">
      <c r="A879" s="249" t="s">
        <v>2407</v>
      </c>
      <c r="B879" s="249" t="s">
        <v>2408</v>
      </c>
      <c r="C879" s="250">
        <v>0</v>
      </c>
      <c r="D879" s="250">
        <v>0</v>
      </c>
      <c r="E879" s="250">
        <v>0</v>
      </c>
    </row>
    <row r="880" spans="1:5" ht="12.75">
      <c r="A880" s="249" t="s">
        <v>2409</v>
      </c>
      <c r="B880" s="249" t="s">
        <v>2410</v>
      </c>
      <c r="C880" s="250">
        <v>12</v>
      </c>
      <c r="D880" s="250">
        <v>24383.12499999682</v>
      </c>
      <c r="E880" s="250">
        <v>292597.4999999619</v>
      </c>
    </row>
    <row r="881" spans="1:5" ht="12.75">
      <c r="A881" s="249" t="s">
        <v>2411</v>
      </c>
      <c r="B881" s="249" t="s">
        <v>2412</v>
      </c>
      <c r="C881" s="250">
        <v>7</v>
      </c>
      <c r="D881" s="250">
        <v>24443.11999999996</v>
      </c>
      <c r="E881" s="250">
        <v>171101.8399999997</v>
      </c>
    </row>
    <row r="882" spans="1:5" ht="12.75">
      <c r="A882" s="249" t="s">
        <v>2413</v>
      </c>
      <c r="B882" s="249" t="s">
        <v>2414</v>
      </c>
      <c r="C882" s="250">
        <v>0</v>
      </c>
      <c r="D882" s="250">
        <v>0</v>
      </c>
      <c r="E882" s="250">
        <v>0</v>
      </c>
    </row>
    <row r="883" spans="1:5" ht="12.75">
      <c r="A883" s="249" t="s">
        <v>2415</v>
      </c>
      <c r="B883" s="249" t="s">
        <v>2416</v>
      </c>
      <c r="C883" s="250">
        <v>7</v>
      </c>
      <c r="D883" s="250">
        <v>28059.9528571426</v>
      </c>
      <c r="E883" s="250">
        <v>196419.6699999982</v>
      </c>
    </row>
    <row r="884" spans="1:5" ht="12.75">
      <c r="A884" s="249" t="s">
        <v>2417</v>
      </c>
      <c r="B884" s="249" t="s">
        <v>2418</v>
      </c>
      <c r="C884" s="250">
        <v>0</v>
      </c>
      <c r="D884" s="250">
        <v>0</v>
      </c>
      <c r="E884" s="250">
        <v>-7.450580596923828E-11</v>
      </c>
    </row>
    <row r="885" spans="1:5" ht="12.75">
      <c r="A885" s="249" t="s">
        <v>2419</v>
      </c>
      <c r="B885" s="249" t="s">
        <v>2420</v>
      </c>
      <c r="C885" s="250">
        <v>0</v>
      </c>
      <c r="D885" s="250">
        <v>0</v>
      </c>
      <c r="E885" s="250">
        <v>0</v>
      </c>
    </row>
    <row r="886" spans="1:5" ht="12.75">
      <c r="A886" s="249" t="s">
        <v>2421</v>
      </c>
      <c r="B886" s="249" t="s">
        <v>2422</v>
      </c>
      <c r="C886" s="250">
        <v>3</v>
      </c>
      <c r="D886" s="250">
        <v>21981.04</v>
      </c>
      <c r="E886" s="250">
        <v>65943.12</v>
      </c>
    </row>
    <row r="887" spans="1:5" ht="12.75">
      <c r="A887" s="249" t="s">
        <v>2423</v>
      </c>
      <c r="B887" s="249" t="s">
        <v>2424</v>
      </c>
      <c r="C887" s="250">
        <v>6</v>
      </c>
      <c r="D887" s="250">
        <v>22031.27333333333</v>
      </c>
      <c r="E887" s="250">
        <v>132187.63999999998</v>
      </c>
    </row>
    <row r="888" spans="1:5" ht="12.75">
      <c r="A888" s="249" t="s">
        <v>2425</v>
      </c>
      <c r="B888" s="249" t="s">
        <v>2426</v>
      </c>
      <c r="C888" s="250">
        <v>2</v>
      </c>
      <c r="D888" s="250">
        <v>31896.64</v>
      </c>
      <c r="E888" s="250">
        <v>63793.28</v>
      </c>
    </row>
    <row r="889" spans="1:5" ht="12.75">
      <c r="A889" s="249" t="s">
        <v>2427</v>
      </c>
      <c r="B889" s="249" t="s">
        <v>2428</v>
      </c>
      <c r="C889" s="250">
        <v>5</v>
      </c>
      <c r="D889" s="250">
        <v>36024.48199999991</v>
      </c>
      <c r="E889" s="250">
        <v>180122.40999999957</v>
      </c>
    </row>
    <row r="890" spans="1:5" ht="12.75">
      <c r="A890" s="249" t="s">
        <v>2429</v>
      </c>
      <c r="B890" s="249" t="s">
        <v>2430</v>
      </c>
      <c r="C890" s="250">
        <v>7</v>
      </c>
      <c r="D890" s="250">
        <v>39870.37857142857</v>
      </c>
      <c r="E890" s="250">
        <v>279092.65</v>
      </c>
    </row>
    <row r="891" spans="1:5" ht="12.75">
      <c r="A891" s="249" t="s">
        <v>2431</v>
      </c>
      <c r="B891" s="249" t="s">
        <v>2432</v>
      </c>
      <c r="C891" s="250">
        <v>2</v>
      </c>
      <c r="D891" s="250">
        <v>25286.21</v>
      </c>
      <c r="E891" s="250">
        <v>50572.42</v>
      </c>
    </row>
    <row r="892" spans="1:5" ht="12.75">
      <c r="A892" s="249" t="s">
        <v>2433</v>
      </c>
      <c r="B892" s="249" t="s">
        <v>2434</v>
      </c>
      <c r="C892" s="250">
        <v>2</v>
      </c>
      <c r="D892" s="250">
        <v>44111.08</v>
      </c>
      <c r="E892" s="250">
        <v>88222.16</v>
      </c>
    </row>
    <row r="893" spans="1:5" ht="12.75">
      <c r="A893" s="249" t="s">
        <v>2435</v>
      </c>
      <c r="B893" s="249" t="s">
        <v>2436</v>
      </c>
      <c r="C893" s="250">
        <v>9</v>
      </c>
      <c r="D893" s="250">
        <v>5029.80111111109</v>
      </c>
      <c r="E893" s="250">
        <v>45268.20999999982</v>
      </c>
    </row>
    <row r="894" spans="1:5" ht="12.75">
      <c r="A894" s="249" t="s">
        <v>2437</v>
      </c>
      <c r="B894" s="249" t="s">
        <v>2438</v>
      </c>
      <c r="C894" s="250">
        <v>125</v>
      </c>
      <c r="D894" s="250">
        <v>1166.3264</v>
      </c>
      <c r="E894" s="250">
        <v>145790.8</v>
      </c>
    </row>
    <row r="895" spans="1:5" ht="12.75">
      <c r="A895" s="249" t="s">
        <v>2439</v>
      </c>
      <c r="B895" s="249" t="s">
        <v>2440</v>
      </c>
      <c r="C895" s="250">
        <v>117</v>
      </c>
      <c r="D895" s="250">
        <v>1167.9100000000083</v>
      </c>
      <c r="E895" s="250">
        <v>136645.47000000096</v>
      </c>
    </row>
    <row r="896" spans="1:5" ht="12.75">
      <c r="A896" s="249" t="s">
        <v>2441</v>
      </c>
      <c r="B896" s="249" t="s">
        <v>2442</v>
      </c>
      <c r="C896" s="250">
        <v>2</v>
      </c>
      <c r="D896" s="250">
        <v>1162.0100000000011</v>
      </c>
      <c r="E896" s="250">
        <v>2324.0200000000023</v>
      </c>
    </row>
    <row r="897" spans="1:5" ht="12.75">
      <c r="A897" s="249" t="s">
        <v>2443</v>
      </c>
      <c r="B897" s="249" t="s">
        <v>2444</v>
      </c>
      <c r="C897" s="250">
        <v>1</v>
      </c>
      <c r="D897" s="250">
        <v>1691.650000000093</v>
      </c>
      <c r="E897" s="250">
        <v>1691.650000000093</v>
      </c>
    </row>
    <row r="898" spans="1:5" ht="12.75">
      <c r="A898" s="249" t="s">
        <v>2445</v>
      </c>
      <c r="B898" s="249" t="s">
        <v>2446</v>
      </c>
      <c r="C898" s="250">
        <v>10</v>
      </c>
      <c r="D898" s="250">
        <v>1705.0210000001787</v>
      </c>
      <c r="E898" s="250">
        <v>17050.21000000179</v>
      </c>
    </row>
    <row r="899" spans="1:5" ht="12.75">
      <c r="A899" s="249" t="s">
        <v>2447</v>
      </c>
      <c r="B899" s="249" t="s">
        <v>2448</v>
      </c>
      <c r="C899" s="250">
        <v>17</v>
      </c>
      <c r="D899" s="250">
        <v>1708.0570588237135</v>
      </c>
      <c r="E899" s="250">
        <v>29036.97000000313</v>
      </c>
    </row>
    <row r="900" spans="1:5" ht="12.75">
      <c r="A900" s="249" t="s">
        <v>2449</v>
      </c>
      <c r="B900" s="249" t="s">
        <v>2450</v>
      </c>
      <c r="C900" s="250">
        <v>11</v>
      </c>
      <c r="D900" s="250">
        <v>2573.950909090882</v>
      </c>
      <c r="E900" s="250">
        <v>28313.4599999997</v>
      </c>
    </row>
    <row r="901" spans="1:5" ht="12.75">
      <c r="A901" s="249" t="s">
        <v>2451</v>
      </c>
      <c r="B901" s="249" t="s">
        <v>2452</v>
      </c>
      <c r="C901" s="250">
        <v>16</v>
      </c>
      <c r="D901" s="250">
        <v>2864.7368750000187</v>
      </c>
      <c r="E901" s="250">
        <v>45835.7900000003</v>
      </c>
    </row>
    <row r="902" spans="1:5" ht="12.75">
      <c r="A902" s="249" t="s">
        <v>2453</v>
      </c>
      <c r="B902" s="249" t="s">
        <v>2454</v>
      </c>
      <c r="C902" s="250">
        <v>4</v>
      </c>
      <c r="D902" s="250">
        <v>1965.9650000000092</v>
      </c>
      <c r="E902" s="250">
        <v>7863.860000000037</v>
      </c>
    </row>
    <row r="903" spans="1:5" ht="12.75">
      <c r="A903" s="249" t="s">
        <v>2455</v>
      </c>
      <c r="B903" s="249" t="s">
        <v>2456</v>
      </c>
      <c r="C903" s="250">
        <v>33</v>
      </c>
      <c r="D903" s="250">
        <v>842.9736363636363</v>
      </c>
      <c r="E903" s="250">
        <v>27818.13</v>
      </c>
    </row>
    <row r="904" spans="1:5" ht="12.75">
      <c r="A904" s="249" t="s">
        <v>2457</v>
      </c>
      <c r="B904" s="249" t="s">
        <v>2458</v>
      </c>
      <c r="C904" s="250">
        <v>25</v>
      </c>
      <c r="D904" s="250">
        <v>842.97</v>
      </c>
      <c r="E904" s="250">
        <v>21074.25</v>
      </c>
    </row>
    <row r="905" spans="1:5" ht="12.75">
      <c r="A905" s="249" t="s">
        <v>2459</v>
      </c>
      <c r="B905" s="249" t="s">
        <v>2460</v>
      </c>
      <c r="C905" s="250">
        <v>37</v>
      </c>
      <c r="D905" s="250">
        <v>842.9708108108108</v>
      </c>
      <c r="E905" s="250">
        <v>31189.92</v>
      </c>
    </row>
    <row r="906" spans="1:5" ht="12.75">
      <c r="A906" s="249" t="s">
        <v>2461</v>
      </c>
      <c r="B906" s="249" t="s">
        <v>2462</v>
      </c>
      <c r="C906" s="250">
        <v>17</v>
      </c>
      <c r="D906" s="250">
        <v>842.97</v>
      </c>
      <c r="E906" s="250">
        <v>14330.49</v>
      </c>
    </row>
    <row r="907" spans="1:5" ht="12.75">
      <c r="A907" s="249" t="s">
        <v>2463</v>
      </c>
      <c r="B907" s="249" t="s">
        <v>2464</v>
      </c>
      <c r="C907" s="250">
        <v>34</v>
      </c>
      <c r="D907" s="250">
        <v>842.97</v>
      </c>
      <c r="E907" s="250">
        <v>28660.98</v>
      </c>
    </row>
    <row r="908" spans="1:5" ht="12.75">
      <c r="A908" s="249" t="s">
        <v>2465</v>
      </c>
      <c r="B908" s="249" t="s">
        <v>2466</v>
      </c>
      <c r="C908" s="250">
        <v>9</v>
      </c>
      <c r="D908" s="250">
        <v>938.249999999998</v>
      </c>
      <c r="E908" s="250">
        <v>8444.249999999982</v>
      </c>
    </row>
    <row r="909" spans="1:5" ht="12.75">
      <c r="A909" s="249" t="s">
        <v>2467</v>
      </c>
      <c r="B909" s="249" t="s">
        <v>2468</v>
      </c>
      <c r="C909" s="250">
        <v>12</v>
      </c>
      <c r="D909" s="250">
        <v>569.5399999999996</v>
      </c>
      <c r="E909" s="250">
        <v>6834.479999999995</v>
      </c>
    </row>
    <row r="910" spans="1:5" ht="12.75">
      <c r="A910" s="249" t="s">
        <v>2469</v>
      </c>
      <c r="B910" s="249" t="s">
        <v>2470</v>
      </c>
      <c r="C910" s="250">
        <v>1</v>
      </c>
      <c r="D910" s="250">
        <v>178.6799999999837</v>
      </c>
      <c r="E910" s="250">
        <v>178.6799999999837</v>
      </c>
    </row>
    <row r="911" spans="1:5" ht="12.75">
      <c r="A911" s="249" t="s">
        <v>2471</v>
      </c>
      <c r="B911" s="249" t="s">
        <v>2472</v>
      </c>
      <c r="C911" s="250">
        <v>20</v>
      </c>
      <c r="D911" s="250">
        <v>673.3200000000065</v>
      </c>
      <c r="E911" s="250">
        <v>13466.40000000013</v>
      </c>
    </row>
    <row r="912" spans="1:5" ht="12.75">
      <c r="A912" s="249" t="s">
        <v>2473</v>
      </c>
      <c r="B912" s="249" t="s">
        <v>2474</v>
      </c>
      <c r="C912" s="250">
        <v>1</v>
      </c>
      <c r="D912" s="250">
        <v>1966.79</v>
      </c>
      <c r="E912" s="250">
        <v>1966.79</v>
      </c>
    </row>
    <row r="913" spans="1:5" ht="12.75">
      <c r="A913" s="249" t="s">
        <v>2475</v>
      </c>
      <c r="B913" s="249" t="s">
        <v>2476</v>
      </c>
      <c r="C913" s="250">
        <v>0</v>
      </c>
      <c r="D913" s="250">
        <v>0</v>
      </c>
      <c r="E913" s="250">
        <v>0</v>
      </c>
    </row>
    <row r="914" spans="1:5" ht="12.75">
      <c r="A914" s="249" t="s">
        <v>2477</v>
      </c>
      <c r="B914" s="249" t="s">
        <v>2478</v>
      </c>
      <c r="C914" s="250">
        <v>204</v>
      </c>
      <c r="D914" s="250">
        <v>1572.97784313729</v>
      </c>
      <c r="E914" s="250">
        <v>320887.48000000714</v>
      </c>
    </row>
    <row r="915" spans="1:5" ht="12.75">
      <c r="A915" s="249" t="s">
        <v>2479</v>
      </c>
      <c r="B915" s="249" t="s">
        <v>2480</v>
      </c>
      <c r="C915" s="250">
        <v>191</v>
      </c>
      <c r="D915" s="250">
        <v>2915.338586387534</v>
      </c>
      <c r="E915" s="250">
        <v>556829.670000019</v>
      </c>
    </row>
    <row r="916" spans="1:5" ht="12.75">
      <c r="A916" s="249" t="s">
        <v>2481</v>
      </c>
      <c r="B916" s="249" t="s">
        <v>2482</v>
      </c>
      <c r="C916" s="250">
        <v>2</v>
      </c>
      <c r="D916" s="250">
        <v>1101.9500000000744</v>
      </c>
      <c r="E916" s="250">
        <v>2203.900000000149</v>
      </c>
    </row>
    <row r="917" spans="1:5" ht="12.75">
      <c r="A917" s="249" t="s">
        <v>2483</v>
      </c>
      <c r="B917" s="249" t="s">
        <v>2484</v>
      </c>
      <c r="C917" s="250">
        <v>32</v>
      </c>
      <c r="D917" s="250">
        <v>2040.76</v>
      </c>
      <c r="E917" s="250">
        <v>65304.32</v>
      </c>
    </row>
    <row r="918" spans="1:5" ht="12.75">
      <c r="A918" s="249" t="s">
        <v>2485</v>
      </c>
      <c r="B918" s="249" t="s">
        <v>2486</v>
      </c>
      <c r="C918" s="250">
        <v>14</v>
      </c>
      <c r="D918" s="250">
        <v>2689.099999999996</v>
      </c>
      <c r="E918" s="250">
        <v>37647.39999999994</v>
      </c>
    </row>
    <row r="919" spans="1:5" ht="12.75">
      <c r="A919" s="249" t="s">
        <v>2487</v>
      </c>
      <c r="B919" s="249" t="s">
        <v>2488</v>
      </c>
      <c r="C919" s="250">
        <v>12</v>
      </c>
      <c r="D919" s="250">
        <v>1523.96</v>
      </c>
      <c r="E919" s="250">
        <v>18287.52</v>
      </c>
    </row>
    <row r="920" spans="1:5" ht="12.75">
      <c r="A920" s="249" t="s">
        <v>2489</v>
      </c>
      <c r="B920" s="249" t="s">
        <v>2490</v>
      </c>
      <c r="C920" s="250">
        <v>10</v>
      </c>
      <c r="D920" s="250">
        <v>1523.96</v>
      </c>
      <c r="E920" s="250">
        <v>15239.6</v>
      </c>
    </row>
    <row r="921" spans="1:5" ht="12.75">
      <c r="A921" s="249" t="s">
        <v>2491</v>
      </c>
      <c r="B921" s="249" t="s">
        <v>2492</v>
      </c>
      <c r="C921" s="250">
        <v>6</v>
      </c>
      <c r="D921" s="250">
        <v>1523.960000000001</v>
      </c>
      <c r="E921" s="250">
        <v>9143.760000000004</v>
      </c>
    </row>
    <row r="922" spans="1:5" ht="12.75">
      <c r="A922" s="249" t="s">
        <v>2493</v>
      </c>
      <c r="B922" s="249" t="s">
        <v>2494</v>
      </c>
      <c r="C922" s="250">
        <v>5</v>
      </c>
      <c r="D922" s="250">
        <v>1523.96</v>
      </c>
      <c r="E922" s="250">
        <v>7619.8</v>
      </c>
    </row>
    <row r="923" spans="1:5" ht="12.75">
      <c r="A923" s="249" t="s">
        <v>2495</v>
      </c>
      <c r="B923" s="249" t="s">
        <v>2496</v>
      </c>
      <c r="C923" s="250">
        <v>12</v>
      </c>
      <c r="D923" s="250">
        <v>1523.2858333333334</v>
      </c>
      <c r="E923" s="250">
        <v>18279.43</v>
      </c>
    </row>
    <row r="924" spans="1:5" ht="12.75">
      <c r="A924" s="249" t="s">
        <v>2497</v>
      </c>
      <c r="B924" s="249" t="s">
        <v>2498</v>
      </c>
      <c r="C924" s="250">
        <v>9</v>
      </c>
      <c r="D924" s="250">
        <v>1519.5066666666667</v>
      </c>
      <c r="E924" s="250">
        <v>13675.56</v>
      </c>
    </row>
    <row r="925" spans="1:5" ht="12.75">
      <c r="A925" s="249" t="s">
        <v>2499</v>
      </c>
      <c r="B925" s="249" t="s">
        <v>2500</v>
      </c>
      <c r="C925" s="250">
        <v>9</v>
      </c>
      <c r="D925" s="250">
        <v>1556.87</v>
      </c>
      <c r="E925" s="250">
        <v>14011.83</v>
      </c>
    </row>
    <row r="926" spans="1:5" ht="12.75">
      <c r="A926" s="249" t="s">
        <v>2501</v>
      </c>
      <c r="B926" s="249" t="s">
        <v>2502</v>
      </c>
      <c r="C926" s="250">
        <v>5</v>
      </c>
      <c r="D926" s="250">
        <v>1576.59</v>
      </c>
      <c r="E926" s="250">
        <v>7882.95</v>
      </c>
    </row>
    <row r="927" spans="1:5" ht="12.75">
      <c r="A927" s="249" t="s">
        <v>2503</v>
      </c>
      <c r="B927" s="249" t="s">
        <v>2504</v>
      </c>
      <c r="C927" s="250">
        <v>17</v>
      </c>
      <c r="D927" s="250">
        <v>1289.82</v>
      </c>
      <c r="E927" s="250">
        <v>21926.94</v>
      </c>
    </row>
    <row r="928" spans="1:5" ht="12.75">
      <c r="A928" s="249" t="s">
        <v>2505</v>
      </c>
      <c r="B928" s="249" t="s">
        <v>2506</v>
      </c>
      <c r="C928" s="250">
        <v>0</v>
      </c>
      <c r="D928" s="250">
        <v>0</v>
      </c>
      <c r="E928" s="250">
        <v>0</v>
      </c>
    </row>
    <row r="929" spans="1:5" ht="12.75">
      <c r="A929" s="249" t="s">
        <v>2507</v>
      </c>
      <c r="B929" s="249" t="s">
        <v>2508</v>
      </c>
      <c r="C929" s="250">
        <v>1</v>
      </c>
      <c r="D929" s="250">
        <v>193.37</v>
      </c>
      <c r="E929" s="250">
        <v>193.37</v>
      </c>
    </row>
    <row r="930" spans="1:5" ht="12.75">
      <c r="A930" s="249" t="s">
        <v>2509</v>
      </c>
      <c r="B930" s="249" t="s">
        <v>2510</v>
      </c>
      <c r="C930" s="250">
        <v>43</v>
      </c>
      <c r="D930" s="250">
        <v>1000.819767441844</v>
      </c>
      <c r="E930" s="250">
        <v>43035.249999999294</v>
      </c>
    </row>
    <row r="931" spans="1:5" ht="12.75">
      <c r="A931" s="249" t="s">
        <v>2511</v>
      </c>
      <c r="B931" s="249" t="s">
        <v>2512</v>
      </c>
      <c r="C931" s="250">
        <v>17</v>
      </c>
      <c r="D931" s="250">
        <v>14751.61</v>
      </c>
      <c r="E931" s="250">
        <v>250777.37000000002</v>
      </c>
    </row>
    <row r="932" spans="1:5" ht="12.75">
      <c r="A932" s="249" t="s">
        <v>2513</v>
      </c>
      <c r="B932" s="249" t="s">
        <v>2514</v>
      </c>
      <c r="C932" s="250">
        <v>0</v>
      </c>
      <c r="D932" s="250">
        <v>0</v>
      </c>
      <c r="E932" s="250">
        <v>-2.384185791015625E-09</v>
      </c>
    </row>
    <row r="933" spans="1:5" ht="12.75">
      <c r="A933" s="249" t="s">
        <v>2515</v>
      </c>
      <c r="B933" s="249" t="s">
        <v>2516</v>
      </c>
      <c r="C933" s="250">
        <v>18</v>
      </c>
      <c r="D933" s="250">
        <v>28751.22</v>
      </c>
      <c r="E933" s="250">
        <v>517521.96</v>
      </c>
    </row>
    <row r="934" spans="1:5" ht="12.75">
      <c r="A934" s="249" t="s">
        <v>2517</v>
      </c>
      <c r="B934" s="249" t="s">
        <v>2518</v>
      </c>
      <c r="C934" s="250">
        <v>2</v>
      </c>
      <c r="D934" s="250">
        <v>1918.690000000596</v>
      </c>
      <c r="E934" s="250">
        <v>3837.380000001192</v>
      </c>
    </row>
    <row r="935" spans="1:5" ht="12.75">
      <c r="A935" s="249" t="s">
        <v>2519</v>
      </c>
      <c r="B935" s="249" t="s">
        <v>2520</v>
      </c>
      <c r="C935" s="250">
        <v>1</v>
      </c>
      <c r="D935" s="250">
        <v>2897.0900000040233</v>
      </c>
      <c r="E935" s="250">
        <v>2897.0900000040233</v>
      </c>
    </row>
    <row r="936" spans="1:5" ht="12.75">
      <c r="A936" s="249" t="s">
        <v>2521</v>
      </c>
      <c r="B936" s="249" t="s">
        <v>2522</v>
      </c>
      <c r="C936" s="250">
        <v>3</v>
      </c>
      <c r="D936" s="250">
        <v>2960.6</v>
      </c>
      <c r="E936" s="250">
        <v>8881.8</v>
      </c>
    </row>
    <row r="937" spans="1:5" ht="12.75">
      <c r="A937" s="249" t="s">
        <v>2523</v>
      </c>
      <c r="B937" s="249" t="s">
        <v>2524</v>
      </c>
      <c r="C937" s="250">
        <v>116</v>
      </c>
      <c r="D937" s="250">
        <v>2475.938620689654</v>
      </c>
      <c r="E937" s="250">
        <v>287208.87999999983</v>
      </c>
    </row>
    <row r="938" spans="1:5" ht="12.75">
      <c r="A938" s="249" t="s">
        <v>2525</v>
      </c>
      <c r="B938" s="249" t="s">
        <v>2526</v>
      </c>
      <c r="C938" s="250">
        <v>83</v>
      </c>
      <c r="D938" s="250">
        <v>2444.9092771084333</v>
      </c>
      <c r="E938" s="250">
        <v>202927.4699999999</v>
      </c>
    </row>
    <row r="939" spans="1:5" ht="12.75">
      <c r="A939" s="249" t="s">
        <v>2527</v>
      </c>
      <c r="B939" s="249" t="s">
        <v>2528</v>
      </c>
      <c r="C939" s="250">
        <v>25</v>
      </c>
      <c r="D939" s="250">
        <v>3272.571599999946</v>
      </c>
      <c r="E939" s="250">
        <v>81814.28999999865</v>
      </c>
    </row>
    <row r="940" spans="1:5" ht="12.75">
      <c r="A940" s="249" t="s">
        <v>2529</v>
      </c>
      <c r="B940" s="249" t="s">
        <v>2530</v>
      </c>
      <c r="C940" s="250">
        <v>64</v>
      </c>
      <c r="D940" s="250">
        <v>2432.6807812499987</v>
      </c>
      <c r="E940" s="250">
        <v>155691.56999999995</v>
      </c>
    </row>
    <row r="941" spans="1:5" ht="12.75">
      <c r="A941" s="249" t="s">
        <v>2531</v>
      </c>
      <c r="B941" s="249" t="s">
        <v>2532</v>
      </c>
      <c r="C941" s="250">
        <v>43</v>
      </c>
      <c r="D941" s="250">
        <v>3288.312093023252</v>
      </c>
      <c r="E941" s="250">
        <v>141397.41999999984</v>
      </c>
    </row>
    <row r="942" spans="1:5" ht="12.75">
      <c r="A942" s="249" t="s">
        <v>2533</v>
      </c>
      <c r="B942" s="249" t="s">
        <v>2534</v>
      </c>
      <c r="C942" s="250">
        <v>49</v>
      </c>
      <c r="D942" s="250">
        <v>2425.67163265306</v>
      </c>
      <c r="E942" s="250">
        <v>118857.90999999993</v>
      </c>
    </row>
    <row r="943" spans="1:5" ht="12.75">
      <c r="A943" s="249" t="s">
        <v>2535</v>
      </c>
      <c r="B943" s="249" t="s">
        <v>2536</v>
      </c>
      <c r="C943" s="250">
        <v>244</v>
      </c>
      <c r="D943" s="250">
        <v>1125.9348360655165</v>
      </c>
      <c r="E943" s="250">
        <v>274728.099999986</v>
      </c>
    </row>
    <row r="944" spans="1:5" ht="12.75">
      <c r="A944" s="249" t="s">
        <v>2537</v>
      </c>
      <c r="B944" s="249" t="s">
        <v>2538</v>
      </c>
      <c r="C944" s="250">
        <v>39</v>
      </c>
      <c r="D944" s="250">
        <v>1562.3671794871793</v>
      </c>
      <c r="E944" s="250">
        <v>60932.32</v>
      </c>
    </row>
    <row r="945" spans="1:5" ht="12.75">
      <c r="A945" s="249" t="s">
        <v>2539</v>
      </c>
      <c r="B945" s="249" t="s">
        <v>2540</v>
      </c>
      <c r="C945" s="250">
        <v>45</v>
      </c>
      <c r="D945" s="250">
        <v>1559.238666666655</v>
      </c>
      <c r="E945" s="250">
        <v>70165.73999999948</v>
      </c>
    </row>
    <row r="946" spans="1:5" ht="12.75">
      <c r="A946" s="249" t="s">
        <v>2541</v>
      </c>
      <c r="B946" s="249" t="s">
        <v>2542</v>
      </c>
      <c r="C946" s="250">
        <v>61</v>
      </c>
      <c r="D946" s="250">
        <v>1551.3150819671982</v>
      </c>
      <c r="E946" s="250">
        <v>94630.2199999991</v>
      </c>
    </row>
    <row r="947" spans="1:5" ht="12.75">
      <c r="A947" s="249" t="s">
        <v>2543</v>
      </c>
      <c r="B947" s="249" t="s">
        <v>2544</v>
      </c>
      <c r="C947" s="250">
        <v>39</v>
      </c>
      <c r="D947" s="250">
        <v>5638.279743588979</v>
      </c>
      <c r="E947" s="250">
        <v>219892.9099999702</v>
      </c>
    </row>
    <row r="948" spans="1:5" ht="12.75">
      <c r="A948" s="249" t="s">
        <v>2545</v>
      </c>
      <c r="B948" s="249" t="s">
        <v>2546</v>
      </c>
      <c r="C948" s="250">
        <v>9</v>
      </c>
      <c r="D948" s="250">
        <v>1924.6788888879619</v>
      </c>
      <c r="E948" s="250">
        <v>17322.109999991655</v>
      </c>
    </row>
    <row r="949" spans="1:5" ht="12.75">
      <c r="A949" s="249" t="s">
        <v>2547</v>
      </c>
      <c r="B949" s="249" t="s">
        <v>2548</v>
      </c>
      <c r="C949" s="250">
        <v>3</v>
      </c>
      <c r="D949" s="250">
        <v>1810.01</v>
      </c>
      <c r="E949" s="250">
        <v>5430.03</v>
      </c>
    </row>
    <row r="950" spans="1:5" ht="12.75">
      <c r="A950" s="249" t="s">
        <v>2549</v>
      </c>
      <c r="B950" s="249" t="s">
        <v>2550</v>
      </c>
      <c r="C950" s="250">
        <v>10</v>
      </c>
      <c r="D950" s="250">
        <v>1810.01</v>
      </c>
      <c r="E950" s="250">
        <v>18100.1</v>
      </c>
    </row>
    <row r="951" spans="1:5" ht="12.75">
      <c r="A951" s="249" t="s">
        <v>2551</v>
      </c>
      <c r="B951" s="249" t="s">
        <v>2552</v>
      </c>
      <c r="C951" s="250">
        <v>89</v>
      </c>
      <c r="D951" s="250">
        <v>724.7599999999999</v>
      </c>
      <c r="E951" s="250">
        <v>64503.63999999999</v>
      </c>
    </row>
    <row r="952" spans="1:5" ht="12.75">
      <c r="A952" s="249" t="s">
        <v>2553</v>
      </c>
      <c r="B952" s="249" t="s">
        <v>2554</v>
      </c>
      <c r="C952" s="250">
        <v>25</v>
      </c>
      <c r="D952" s="250">
        <v>3923.94</v>
      </c>
      <c r="E952" s="250">
        <v>98098.5</v>
      </c>
    </row>
    <row r="953" spans="1:5" ht="12.75">
      <c r="A953" s="249" t="s">
        <v>2555</v>
      </c>
      <c r="B953" s="249" t="s">
        <v>2556</v>
      </c>
      <c r="C953" s="250">
        <v>3</v>
      </c>
      <c r="D953" s="250">
        <v>5596.200000000003</v>
      </c>
      <c r="E953" s="250">
        <v>16788.600000000006</v>
      </c>
    </row>
    <row r="954" spans="1:5" ht="12.75">
      <c r="A954" s="249" t="s">
        <v>2557</v>
      </c>
      <c r="B954" s="249" t="s">
        <v>2558</v>
      </c>
      <c r="C954" s="250">
        <v>59</v>
      </c>
      <c r="D954" s="250">
        <v>6242.62</v>
      </c>
      <c r="E954" s="250">
        <v>368314.5800000001</v>
      </c>
    </row>
    <row r="955" spans="1:5" ht="12.75">
      <c r="A955" s="249" t="s">
        <v>2559</v>
      </c>
      <c r="B955" s="249" t="s">
        <v>2560</v>
      </c>
      <c r="C955" s="250">
        <v>187</v>
      </c>
      <c r="D955" s="250">
        <v>1207.9255080213889</v>
      </c>
      <c r="E955" s="250">
        <v>225882.06999999972</v>
      </c>
    </row>
    <row r="956" spans="1:5" ht="12.75">
      <c r="A956" s="249" t="s">
        <v>2561</v>
      </c>
      <c r="B956" s="249" t="s">
        <v>2562</v>
      </c>
      <c r="C956" s="250">
        <v>217</v>
      </c>
      <c r="D956" s="250">
        <v>1207.535898617528</v>
      </c>
      <c r="E956" s="250">
        <v>262035.2900000036</v>
      </c>
    </row>
    <row r="957" spans="1:5" ht="12.75">
      <c r="A957" s="249" t="s">
        <v>2563</v>
      </c>
      <c r="B957" s="249" t="s">
        <v>2564</v>
      </c>
      <c r="C957" s="250">
        <v>158</v>
      </c>
      <c r="D957" s="250">
        <v>1207.695443038005</v>
      </c>
      <c r="E957" s="250">
        <v>190815.88000000478</v>
      </c>
    </row>
    <row r="958" spans="1:5" ht="12.75">
      <c r="A958" s="249" t="s">
        <v>2565</v>
      </c>
      <c r="B958" s="249" t="s">
        <v>2566</v>
      </c>
      <c r="C958" s="250">
        <v>9</v>
      </c>
      <c r="D958" s="250">
        <v>1544.7</v>
      </c>
      <c r="E958" s="250">
        <v>13902.3</v>
      </c>
    </row>
    <row r="959" spans="1:5" ht="12.75">
      <c r="A959" s="249" t="s">
        <v>2567</v>
      </c>
      <c r="B959" s="249" t="s">
        <v>2568</v>
      </c>
      <c r="C959" s="250">
        <v>14</v>
      </c>
      <c r="D959" s="250">
        <v>1544.7</v>
      </c>
      <c r="E959" s="250">
        <v>21625.8</v>
      </c>
    </row>
    <row r="960" spans="1:5" ht="12.75">
      <c r="A960" s="249" t="s">
        <v>2569</v>
      </c>
      <c r="B960" s="249" t="s">
        <v>2570</v>
      </c>
      <c r="C960" s="250">
        <v>14</v>
      </c>
      <c r="D960" s="250">
        <v>1544.7</v>
      </c>
      <c r="E960" s="250">
        <v>21625.8</v>
      </c>
    </row>
    <row r="961" spans="1:5" ht="12.75">
      <c r="A961" s="249" t="s">
        <v>2571</v>
      </c>
      <c r="B961" s="249" t="s">
        <v>2572</v>
      </c>
      <c r="C961" s="250">
        <v>7</v>
      </c>
      <c r="D961" s="250">
        <v>1544.7</v>
      </c>
      <c r="E961" s="250">
        <v>10812.9</v>
      </c>
    </row>
    <row r="962" spans="1:5" ht="12.75">
      <c r="A962" s="249" t="s">
        <v>2573</v>
      </c>
      <c r="B962" s="249" t="s">
        <v>2574</v>
      </c>
      <c r="C962" s="250">
        <v>5</v>
      </c>
      <c r="D962" s="250">
        <v>1544.7</v>
      </c>
      <c r="E962" s="250">
        <v>7723.5</v>
      </c>
    </row>
    <row r="963" spans="1:5" ht="12.75">
      <c r="A963" s="249" t="s">
        <v>2575</v>
      </c>
      <c r="B963" s="249" t="s">
        <v>2576</v>
      </c>
      <c r="C963" s="250">
        <v>4</v>
      </c>
      <c r="D963" s="250">
        <v>1619.62</v>
      </c>
      <c r="E963" s="250">
        <v>6478.48</v>
      </c>
    </row>
    <row r="964" spans="1:5" ht="12.75">
      <c r="A964" s="249" t="s">
        <v>2577</v>
      </c>
      <c r="B964" s="249" t="s">
        <v>2578</v>
      </c>
      <c r="C964" s="250">
        <v>2</v>
      </c>
      <c r="D964" s="250">
        <v>1544.7</v>
      </c>
      <c r="E964" s="250">
        <v>3089.4</v>
      </c>
    </row>
    <row r="965" spans="1:5" ht="12.75">
      <c r="A965" s="249" t="s">
        <v>2579</v>
      </c>
      <c r="B965" s="249" t="s">
        <v>2580</v>
      </c>
      <c r="C965" s="250">
        <v>11</v>
      </c>
      <c r="D965" s="250">
        <v>1544.7</v>
      </c>
      <c r="E965" s="250">
        <v>16991.7</v>
      </c>
    </row>
    <row r="966" spans="1:5" ht="12.75">
      <c r="A966" s="249" t="s">
        <v>2581</v>
      </c>
      <c r="B966" s="249" t="s">
        <v>2582</v>
      </c>
      <c r="C966" s="250">
        <v>7</v>
      </c>
      <c r="D966" s="250">
        <v>1544.6999999999985</v>
      </c>
      <c r="E966" s="250">
        <v>10812.899999999992</v>
      </c>
    </row>
    <row r="967" spans="1:5" ht="12.75">
      <c r="A967" s="249" t="s">
        <v>2583</v>
      </c>
      <c r="B967" s="249" t="s">
        <v>2584</v>
      </c>
      <c r="C967" s="250">
        <v>4</v>
      </c>
      <c r="D967" s="250">
        <v>1544.775</v>
      </c>
      <c r="E967" s="250">
        <v>6179.1</v>
      </c>
    </row>
    <row r="968" spans="1:5" ht="12.75">
      <c r="A968" s="249" t="s">
        <v>2585</v>
      </c>
      <c r="B968" s="249" t="s">
        <v>2586</v>
      </c>
      <c r="C968" s="250">
        <v>4</v>
      </c>
      <c r="D968" s="250">
        <v>1553.6624999999988</v>
      </c>
      <c r="E968" s="250">
        <v>6214.649999999995</v>
      </c>
    </row>
    <row r="969" spans="1:5" ht="12.75">
      <c r="A969" s="249" t="s">
        <v>2587</v>
      </c>
      <c r="B969" s="249" t="s">
        <v>2588</v>
      </c>
      <c r="C969" s="250">
        <v>6</v>
      </c>
      <c r="D969" s="250">
        <v>1544.8</v>
      </c>
      <c r="E969" s="250">
        <v>9268.8</v>
      </c>
    </row>
    <row r="970" spans="1:5" ht="12.75">
      <c r="A970" s="249" t="s">
        <v>2589</v>
      </c>
      <c r="B970" s="249" t="s">
        <v>2590</v>
      </c>
      <c r="C970" s="250">
        <v>1</v>
      </c>
      <c r="D970" s="250">
        <v>1544.7</v>
      </c>
      <c r="E970" s="250">
        <v>1544.7</v>
      </c>
    </row>
    <row r="971" spans="1:5" ht="12.75">
      <c r="A971" s="249" t="s">
        <v>2591</v>
      </c>
      <c r="B971" s="249" t="s">
        <v>2592</v>
      </c>
      <c r="C971" s="250">
        <v>6</v>
      </c>
      <c r="D971" s="250">
        <v>1594.6466666666665</v>
      </c>
      <c r="E971" s="250">
        <v>9567.88</v>
      </c>
    </row>
    <row r="972" spans="1:5" ht="12.75">
      <c r="A972" s="249" t="s">
        <v>2593</v>
      </c>
      <c r="B972" s="249" t="s">
        <v>2594</v>
      </c>
      <c r="C972" s="250">
        <v>10</v>
      </c>
      <c r="D972" s="250">
        <v>1544.7</v>
      </c>
      <c r="E972" s="250">
        <v>15447</v>
      </c>
    </row>
    <row r="973" spans="1:5" ht="12.75">
      <c r="A973" s="249" t="s">
        <v>2595</v>
      </c>
      <c r="B973" s="249" t="s">
        <v>2596</v>
      </c>
      <c r="C973" s="250">
        <v>2</v>
      </c>
      <c r="D973" s="250">
        <v>1544.7</v>
      </c>
      <c r="E973" s="250">
        <v>3089.4</v>
      </c>
    </row>
    <row r="974" spans="1:5" ht="12.75">
      <c r="A974" s="249" t="s">
        <v>2597</v>
      </c>
      <c r="B974" s="249" t="s">
        <v>2598</v>
      </c>
      <c r="C974" s="250">
        <v>8</v>
      </c>
      <c r="D974" s="250">
        <v>1544.7</v>
      </c>
      <c r="E974" s="250">
        <v>12357.6</v>
      </c>
    </row>
    <row r="975" spans="1:5" ht="12.75">
      <c r="A975" s="249" t="s">
        <v>2599</v>
      </c>
      <c r="B975" s="249" t="s">
        <v>2600</v>
      </c>
      <c r="C975" s="250">
        <v>14</v>
      </c>
      <c r="D975" s="250">
        <v>1544.7</v>
      </c>
      <c r="E975" s="250">
        <v>21625.8</v>
      </c>
    </row>
    <row r="976" spans="1:5" ht="12.75">
      <c r="A976" s="249" t="s">
        <v>2601</v>
      </c>
      <c r="B976" s="249" t="s">
        <v>2602</v>
      </c>
      <c r="C976" s="250">
        <v>5</v>
      </c>
      <c r="D976" s="250">
        <v>1544.7</v>
      </c>
      <c r="E976" s="250">
        <v>7723.5</v>
      </c>
    </row>
    <row r="977" spans="1:5" ht="12.75">
      <c r="A977" s="249" t="s">
        <v>2603</v>
      </c>
      <c r="B977" s="249" t="s">
        <v>2604</v>
      </c>
      <c r="C977" s="250">
        <v>5</v>
      </c>
      <c r="D977" s="250">
        <v>1544.7</v>
      </c>
      <c r="E977" s="250">
        <v>7723.5</v>
      </c>
    </row>
    <row r="978" spans="1:5" ht="12.75">
      <c r="A978" s="249" t="s">
        <v>2605</v>
      </c>
      <c r="B978" s="249" t="s">
        <v>2606</v>
      </c>
      <c r="C978" s="250">
        <v>9</v>
      </c>
      <c r="D978" s="250">
        <v>306.5600000000279</v>
      </c>
      <c r="E978" s="250">
        <v>2759.0400000002514</v>
      </c>
    </row>
    <row r="979" spans="1:5" ht="12.75">
      <c r="A979" s="249" t="s">
        <v>2607</v>
      </c>
      <c r="B979" s="249" t="s">
        <v>2608</v>
      </c>
      <c r="C979" s="250">
        <v>59</v>
      </c>
      <c r="D979" s="250">
        <v>686.8623728813585</v>
      </c>
      <c r="E979" s="250">
        <v>40524.88000000015</v>
      </c>
    </row>
    <row r="980" spans="1:5" ht="12.75">
      <c r="A980" s="249" t="s">
        <v>2609</v>
      </c>
      <c r="B980" s="249" t="s">
        <v>2610</v>
      </c>
      <c r="C980" s="250">
        <v>78</v>
      </c>
      <c r="D980" s="250">
        <v>585.201025641039</v>
      </c>
      <c r="E980" s="250">
        <v>45645.68000000104</v>
      </c>
    </row>
    <row r="981" spans="1:5" ht="12.75">
      <c r="A981" s="249" t="s">
        <v>2611</v>
      </c>
      <c r="B981" s="249" t="s">
        <v>2612</v>
      </c>
      <c r="C981" s="250">
        <v>9</v>
      </c>
      <c r="D981" s="250">
        <v>306.61</v>
      </c>
      <c r="E981" s="250">
        <v>2759.49</v>
      </c>
    </row>
    <row r="982" spans="1:5" ht="12.75">
      <c r="A982" s="249" t="s">
        <v>2613</v>
      </c>
      <c r="B982" s="249" t="s">
        <v>2614</v>
      </c>
      <c r="C982" s="250">
        <v>82</v>
      </c>
      <c r="D982" s="250">
        <v>1721.8010975609993</v>
      </c>
      <c r="E982" s="250">
        <v>141187.69000000192</v>
      </c>
    </row>
    <row r="983" spans="1:5" ht="12.75">
      <c r="A983" s="249" t="s">
        <v>2615</v>
      </c>
      <c r="B983" s="249" t="s">
        <v>2616</v>
      </c>
      <c r="C983" s="250">
        <v>19</v>
      </c>
      <c r="D983" s="250">
        <v>2010.1194736839673</v>
      </c>
      <c r="E983" s="250">
        <v>38192.269999995384</v>
      </c>
    </row>
    <row r="984" spans="1:5" ht="12.75">
      <c r="A984" s="249" t="s">
        <v>2617</v>
      </c>
      <c r="B984" s="249" t="s">
        <v>2618</v>
      </c>
      <c r="C984" s="250">
        <v>2</v>
      </c>
      <c r="D984" s="250">
        <v>6189.390000011921</v>
      </c>
      <c r="E984" s="250">
        <v>12378.780000023842</v>
      </c>
    </row>
    <row r="985" spans="1:5" ht="12.75">
      <c r="A985" s="249" t="s">
        <v>2619</v>
      </c>
      <c r="B985" s="249" t="s">
        <v>2620</v>
      </c>
      <c r="C985" s="250">
        <v>388</v>
      </c>
      <c r="D985" s="250">
        <v>3875.5553608247947</v>
      </c>
      <c r="E985" s="250">
        <v>1503715.4800000202</v>
      </c>
    </row>
    <row r="986" spans="1:5" ht="12.75">
      <c r="A986" s="249" t="s">
        <v>2621</v>
      </c>
      <c r="B986" s="249" t="s">
        <v>2622</v>
      </c>
      <c r="C986" s="250">
        <v>22</v>
      </c>
      <c r="D986" s="250">
        <v>859.53</v>
      </c>
      <c r="E986" s="250">
        <v>18909.66</v>
      </c>
    </row>
    <row r="987" spans="1:5" ht="12.75">
      <c r="A987" s="249" t="s">
        <v>2623</v>
      </c>
      <c r="B987" s="249" t="s">
        <v>2624</v>
      </c>
      <c r="C987" s="250">
        <v>36</v>
      </c>
      <c r="D987" s="250">
        <v>700.54</v>
      </c>
      <c r="E987" s="250">
        <v>25219.44</v>
      </c>
    </row>
    <row r="988" spans="1:5" ht="12.75">
      <c r="A988" s="249" t="s">
        <v>2625</v>
      </c>
      <c r="B988" s="249" t="s">
        <v>2626</v>
      </c>
      <c r="C988" s="250">
        <v>11</v>
      </c>
      <c r="D988" s="250">
        <v>899.25</v>
      </c>
      <c r="E988" s="250">
        <v>9891.75</v>
      </c>
    </row>
    <row r="989" spans="1:5" ht="12.75">
      <c r="A989" s="249" t="s">
        <v>2627</v>
      </c>
      <c r="B989" s="249" t="s">
        <v>2628</v>
      </c>
      <c r="C989" s="250">
        <v>210</v>
      </c>
      <c r="D989" s="250">
        <v>929.4221428571294</v>
      </c>
      <c r="E989" s="250">
        <v>195178.64999999717</v>
      </c>
    </row>
    <row r="990" spans="1:5" ht="12.75">
      <c r="A990" s="249" t="s">
        <v>2629</v>
      </c>
      <c r="B990" s="249" t="s">
        <v>2630</v>
      </c>
      <c r="C990" s="250">
        <v>61</v>
      </c>
      <c r="D990" s="250">
        <v>2808.508688524473</v>
      </c>
      <c r="E990" s="250">
        <v>171319.02999999284</v>
      </c>
    </row>
    <row r="991" spans="1:5" ht="12.75">
      <c r="A991" s="249" t="s">
        <v>2631</v>
      </c>
      <c r="B991" s="249" t="s">
        <v>2632</v>
      </c>
      <c r="C991" s="250">
        <v>61</v>
      </c>
      <c r="D991" s="250">
        <v>4617.5603278687595</v>
      </c>
      <c r="E991" s="250">
        <v>281671.17999999435</v>
      </c>
    </row>
    <row r="992" spans="1:5" ht="12.75">
      <c r="A992" s="249" t="s">
        <v>2633</v>
      </c>
      <c r="B992" s="249" t="s">
        <v>2634</v>
      </c>
      <c r="C992" s="250">
        <v>23</v>
      </c>
      <c r="D992" s="250">
        <v>1113.57</v>
      </c>
      <c r="E992" s="250">
        <v>25612.11</v>
      </c>
    </row>
    <row r="993" spans="1:5" ht="12.75">
      <c r="A993" s="249" t="s">
        <v>2635</v>
      </c>
      <c r="B993" s="249" t="s">
        <v>2636</v>
      </c>
      <c r="C993" s="250">
        <v>45</v>
      </c>
      <c r="D993" s="250">
        <v>1092.350666666664</v>
      </c>
      <c r="E993" s="250">
        <v>49155.77999999987</v>
      </c>
    </row>
    <row r="994" spans="1:5" ht="12.75">
      <c r="A994" s="249" t="s">
        <v>2637</v>
      </c>
      <c r="B994" s="249" t="s">
        <v>2638</v>
      </c>
      <c r="C994" s="250">
        <v>22</v>
      </c>
      <c r="D994" s="250">
        <v>1811.0040909090842</v>
      </c>
      <c r="E994" s="250">
        <v>39842.08999999985</v>
      </c>
    </row>
    <row r="995" spans="1:5" ht="12.75">
      <c r="A995" s="249" t="s">
        <v>2639</v>
      </c>
      <c r="B995" s="249" t="s">
        <v>2640</v>
      </c>
      <c r="C995" s="250">
        <v>21</v>
      </c>
      <c r="D995" s="250">
        <v>2446.341428571429</v>
      </c>
      <c r="E995" s="250">
        <v>51373.17</v>
      </c>
    </row>
    <row r="996" spans="1:5" ht="12.75">
      <c r="A996" s="249" t="s">
        <v>2641</v>
      </c>
      <c r="B996" s="249" t="s">
        <v>2642</v>
      </c>
      <c r="C996" s="250">
        <v>5</v>
      </c>
      <c r="D996" s="250">
        <v>1445.2280000001192</v>
      </c>
      <c r="E996" s="250">
        <v>7226.140000000596</v>
      </c>
    </row>
    <row r="997" spans="1:5" ht="12.75">
      <c r="A997" s="249" t="s">
        <v>2643</v>
      </c>
      <c r="B997" s="249" t="s">
        <v>2644</v>
      </c>
      <c r="C997" s="250">
        <v>26</v>
      </c>
      <c r="D997" s="250">
        <v>1582.42</v>
      </c>
      <c r="E997" s="250">
        <v>41142.92</v>
      </c>
    </row>
    <row r="998" spans="1:5" ht="12.75">
      <c r="A998" s="249" t="s">
        <v>2645</v>
      </c>
      <c r="B998" s="249" t="s">
        <v>2646</v>
      </c>
      <c r="C998" s="250">
        <v>36</v>
      </c>
      <c r="D998" s="250">
        <v>1582.7366666666662</v>
      </c>
      <c r="E998" s="250">
        <v>56978.51999999998</v>
      </c>
    </row>
    <row r="999" spans="1:5" ht="12.75">
      <c r="A999" s="249" t="s">
        <v>2647</v>
      </c>
      <c r="B999" s="249" t="s">
        <v>2648</v>
      </c>
      <c r="C999" s="250">
        <v>17</v>
      </c>
      <c r="D999" s="250">
        <v>1582.2999999999986</v>
      </c>
      <c r="E999" s="250">
        <v>26899.099999999973</v>
      </c>
    </row>
    <row r="1000" spans="1:5" ht="12.75">
      <c r="A1000" s="249" t="s">
        <v>2649</v>
      </c>
      <c r="B1000" s="249" t="s">
        <v>2650</v>
      </c>
      <c r="C1000" s="250">
        <v>38</v>
      </c>
      <c r="D1000" s="250">
        <v>1582.7242105263153</v>
      </c>
      <c r="E1000" s="250">
        <v>60143.51999999998</v>
      </c>
    </row>
    <row r="1001" spans="1:5" ht="12.75">
      <c r="A1001" s="249" t="s">
        <v>2651</v>
      </c>
      <c r="B1001" s="249" t="s">
        <v>2652</v>
      </c>
      <c r="C1001" s="250">
        <v>24</v>
      </c>
      <c r="D1001" s="250">
        <v>1582.2783333333334</v>
      </c>
      <c r="E1001" s="250">
        <v>37974.68000000001</v>
      </c>
    </row>
    <row r="1002" spans="1:5" ht="12.75">
      <c r="A1002" s="249" t="s">
        <v>2653</v>
      </c>
      <c r="B1002" s="249" t="s">
        <v>2654</v>
      </c>
      <c r="C1002" s="250">
        <v>10</v>
      </c>
      <c r="D1002" s="250">
        <v>1575.404000000001</v>
      </c>
      <c r="E1002" s="250">
        <v>15754.040000000005</v>
      </c>
    </row>
    <row r="1003" spans="1:5" ht="12.75">
      <c r="A1003" s="249" t="s">
        <v>2655</v>
      </c>
      <c r="B1003" s="249" t="s">
        <v>2656</v>
      </c>
      <c r="C1003" s="250">
        <v>11</v>
      </c>
      <c r="D1003" s="250">
        <v>1584.41</v>
      </c>
      <c r="E1003" s="250">
        <v>17428.51</v>
      </c>
    </row>
    <row r="1004" spans="1:5" ht="12.75">
      <c r="A1004" s="249" t="s">
        <v>2657</v>
      </c>
      <c r="B1004" s="249" t="s">
        <v>2658</v>
      </c>
      <c r="C1004" s="250">
        <v>11</v>
      </c>
      <c r="D1004" s="250">
        <v>1579.1572727272726</v>
      </c>
      <c r="E1004" s="250">
        <v>17370.73</v>
      </c>
    </row>
    <row r="1005" spans="1:5" ht="12.75">
      <c r="A1005" s="249" t="s">
        <v>2659</v>
      </c>
      <c r="B1005" s="249" t="s">
        <v>2660</v>
      </c>
      <c r="C1005" s="250">
        <v>14</v>
      </c>
      <c r="D1005" s="250">
        <v>1583.04</v>
      </c>
      <c r="E1005" s="250">
        <v>22162.56</v>
      </c>
    </row>
    <row r="1006" spans="1:5" ht="12.75">
      <c r="A1006" s="249" t="s">
        <v>2661</v>
      </c>
      <c r="B1006" s="249" t="s">
        <v>2662</v>
      </c>
      <c r="C1006" s="250">
        <v>9</v>
      </c>
      <c r="D1006" s="250">
        <v>1569.7311111111119</v>
      </c>
      <c r="E1006" s="250">
        <v>14127.580000000005</v>
      </c>
    </row>
    <row r="1007" spans="1:5" ht="12.75">
      <c r="A1007" s="249" t="s">
        <v>2663</v>
      </c>
      <c r="B1007" s="249" t="s">
        <v>2664</v>
      </c>
      <c r="C1007" s="250">
        <v>11</v>
      </c>
      <c r="D1007" s="250">
        <v>1568.76</v>
      </c>
      <c r="E1007" s="250">
        <v>17256.36</v>
      </c>
    </row>
    <row r="1008" spans="1:5" ht="12.75">
      <c r="A1008" s="249" t="s">
        <v>2665</v>
      </c>
      <c r="B1008" s="249" t="s">
        <v>2666</v>
      </c>
      <c r="C1008" s="250">
        <v>9</v>
      </c>
      <c r="D1008" s="250">
        <v>1575.4777777777788</v>
      </c>
      <c r="E1008" s="250">
        <v>14179.30000000001</v>
      </c>
    </row>
    <row r="1009" spans="1:5" ht="12.75">
      <c r="A1009" s="249" t="s">
        <v>2667</v>
      </c>
      <c r="B1009" s="249" t="s">
        <v>2668</v>
      </c>
      <c r="C1009" s="250">
        <v>47</v>
      </c>
      <c r="D1009" s="250">
        <v>5387.6421276597075</v>
      </c>
      <c r="E1009" s="250">
        <v>253219.18000000625</v>
      </c>
    </row>
    <row r="1010" spans="1:5" ht="12.75">
      <c r="A1010" s="249" t="s">
        <v>2669</v>
      </c>
      <c r="B1010" s="249" t="s">
        <v>2670</v>
      </c>
      <c r="C1010" s="250">
        <v>0</v>
      </c>
      <c r="D1010" s="250">
        <v>0</v>
      </c>
      <c r="E1010" s="250">
        <v>2.384185791015625E-08</v>
      </c>
    </row>
    <row r="1011" spans="1:5" ht="12.75">
      <c r="A1011" s="249" t="s">
        <v>2671</v>
      </c>
      <c r="B1011" s="249" t="s">
        <v>2672</v>
      </c>
      <c r="C1011" s="250">
        <v>9</v>
      </c>
      <c r="D1011" s="250">
        <v>2099.56</v>
      </c>
      <c r="E1011" s="250">
        <v>18896.04</v>
      </c>
    </row>
    <row r="1012" spans="1:5" ht="12.75">
      <c r="A1012" s="249" t="s">
        <v>2673</v>
      </c>
      <c r="B1012" s="249" t="s">
        <v>2674</v>
      </c>
      <c r="C1012" s="250">
        <v>0</v>
      </c>
      <c r="D1012" s="250">
        <v>0</v>
      </c>
      <c r="E1012" s="250">
        <v>2.3283064365386963E-12</v>
      </c>
    </row>
    <row r="1013" spans="1:5" ht="12.75">
      <c r="A1013" s="249" t="s">
        <v>2675</v>
      </c>
      <c r="B1013" s="249" t="s">
        <v>2676</v>
      </c>
      <c r="C1013" s="250">
        <v>3</v>
      </c>
      <c r="D1013" s="250">
        <v>10826.293333333333</v>
      </c>
      <c r="E1013" s="250">
        <v>32478.88</v>
      </c>
    </row>
    <row r="1014" spans="1:5" ht="12.75">
      <c r="A1014" s="249" t="s">
        <v>2677</v>
      </c>
      <c r="B1014" s="249" t="s">
        <v>2678</v>
      </c>
      <c r="C1014" s="250">
        <v>63</v>
      </c>
      <c r="D1014" s="250">
        <v>10829.162222222374</v>
      </c>
      <c r="E1014" s="250">
        <v>682237.2200000095</v>
      </c>
    </row>
    <row r="1015" spans="1:5" ht="12.75">
      <c r="A1015" s="249" t="s">
        <v>2679</v>
      </c>
      <c r="B1015" s="249" t="s">
        <v>2680</v>
      </c>
      <c r="C1015" s="250">
        <v>3</v>
      </c>
      <c r="D1015" s="250">
        <v>10789.719999999925</v>
      </c>
      <c r="E1015" s="250">
        <v>32369.159999999778</v>
      </c>
    </row>
    <row r="1016" spans="1:5" ht="12.75">
      <c r="A1016" s="249" t="s">
        <v>2681</v>
      </c>
      <c r="B1016" s="249" t="s">
        <v>2682</v>
      </c>
      <c r="C1016" s="250">
        <v>8</v>
      </c>
      <c r="D1016" s="250">
        <v>12420.433750000018</v>
      </c>
      <c r="E1016" s="250">
        <v>99363.47000000015</v>
      </c>
    </row>
    <row r="1017" spans="1:5" ht="12.75">
      <c r="A1017" s="249" t="s">
        <v>2683</v>
      </c>
      <c r="B1017" s="249" t="s">
        <v>2684</v>
      </c>
      <c r="C1017" s="250">
        <v>9</v>
      </c>
      <c r="D1017" s="250">
        <v>13550.32999999995</v>
      </c>
      <c r="E1017" s="250">
        <v>121952.96999999955</v>
      </c>
    </row>
    <row r="1018" spans="1:5" ht="12.75">
      <c r="A1018" s="249" t="s">
        <v>2685</v>
      </c>
      <c r="B1018" s="249" t="s">
        <v>2686</v>
      </c>
      <c r="C1018" s="250">
        <v>11</v>
      </c>
      <c r="D1018" s="250">
        <v>14575.827272727302</v>
      </c>
      <c r="E1018" s="250">
        <v>160334.1000000003</v>
      </c>
    </row>
    <row r="1019" spans="1:5" ht="12.75">
      <c r="A1019" s="249" t="s">
        <v>2687</v>
      </c>
      <c r="B1019" s="249" t="s">
        <v>2688</v>
      </c>
      <c r="C1019" s="250">
        <v>4</v>
      </c>
      <c r="D1019" s="250">
        <v>14348.55000000002</v>
      </c>
      <c r="E1019" s="250">
        <v>57394.20000000008</v>
      </c>
    </row>
    <row r="1020" spans="1:5" ht="12.75">
      <c r="A1020" s="249" t="s">
        <v>2689</v>
      </c>
      <c r="B1020" s="249" t="s">
        <v>2690</v>
      </c>
      <c r="C1020" s="250">
        <v>3</v>
      </c>
      <c r="D1020" s="250">
        <v>15550.92</v>
      </c>
      <c r="E1020" s="250">
        <v>46652.76</v>
      </c>
    </row>
    <row r="1021" spans="1:5" ht="12.75">
      <c r="A1021" s="249" t="s">
        <v>2691</v>
      </c>
      <c r="B1021" s="249" t="s">
        <v>2692</v>
      </c>
      <c r="C1021" s="250">
        <v>1</v>
      </c>
      <c r="D1021" s="250">
        <v>15639.37</v>
      </c>
      <c r="E1021" s="250">
        <v>15639.37</v>
      </c>
    </row>
    <row r="1022" spans="1:5" ht="12.75">
      <c r="A1022" s="249" t="s">
        <v>2693</v>
      </c>
      <c r="B1022" s="249" t="s">
        <v>2694</v>
      </c>
      <c r="C1022" s="250">
        <v>4</v>
      </c>
      <c r="D1022" s="250">
        <v>16732.069999999778</v>
      </c>
      <c r="E1022" s="250">
        <v>66928.27999999911</v>
      </c>
    </row>
    <row r="1023" spans="1:5" ht="12.75">
      <c r="A1023" s="249" t="s">
        <v>2695</v>
      </c>
      <c r="B1023" s="249" t="s">
        <v>2696</v>
      </c>
      <c r="C1023" s="250">
        <v>2</v>
      </c>
      <c r="D1023" s="250">
        <v>16735.36</v>
      </c>
      <c r="E1023" s="250">
        <v>33470.72</v>
      </c>
    </row>
    <row r="1024" spans="1:5" ht="12.75">
      <c r="A1024" s="249" t="s">
        <v>2697</v>
      </c>
      <c r="B1024" s="249" t="s">
        <v>2698</v>
      </c>
      <c r="C1024" s="250">
        <v>2</v>
      </c>
      <c r="D1024" s="250">
        <v>17921.74</v>
      </c>
      <c r="E1024" s="250">
        <v>35843.48</v>
      </c>
    </row>
    <row r="1025" spans="1:5" ht="12.75">
      <c r="A1025" s="249" t="s">
        <v>2699</v>
      </c>
      <c r="B1025" s="249" t="s">
        <v>2700</v>
      </c>
      <c r="C1025" s="250">
        <v>141</v>
      </c>
      <c r="D1025" s="250">
        <v>19635.434042553326</v>
      </c>
      <c r="E1025" s="250">
        <v>2768596.2000000193</v>
      </c>
    </row>
    <row r="1026" spans="1:5" ht="12.75">
      <c r="A1026" s="249" t="s">
        <v>2701</v>
      </c>
      <c r="B1026" s="249" t="s">
        <v>2702</v>
      </c>
      <c r="C1026" s="250">
        <v>4</v>
      </c>
      <c r="D1026" s="250">
        <v>19641.539999999924</v>
      </c>
      <c r="E1026" s="250">
        <v>78566.1599999997</v>
      </c>
    </row>
    <row r="1027" spans="1:5" ht="12.75">
      <c r="A1027" s="249" t="s">
        <v>2703</v>
      </c>
      <c r="B1027" s="249" t="s">
        <v>2704</v>
      </c>
      <c r="C1027" s="250">
        <v>7</v>
      </c>
      <c r="D1027" s="250">
        <v>21913.688571428575</v>
      </c>
      <c r="E1027" s="250">
        <v>153395.82</v>
      </c>
    </row>
    <row r="1028" spans="1:5" ht="12.75">
      <c r="A1028" s="249" t="s">
        <v>2705</v>
      </c>
      <c r="B1028" s="249" t="s">
        <v>2706</v>
      </c>
      <c r="C1028" s="250">
        <v>14</v>
      </c>
      <c r="D1028" s="250">
        <v>22005.564285714114</v>
      </c>
      <c r="E1028" s="250">
        <v>308077.89999999764</v>
      </c>
    </row>
    <row r="1029" spans="1:5" ht="12.75">
      <c r="A1029" s="249" t="s">
        <v>2707</v>
      </c>
      <c r="B1029" s="249" t="s">
        <v>2708</v>
      </c>
      <c r="C1029" s="250">
        <v>2</v>
      </c>
      <c r="D1029" s="250">
        <v>24050.01</v>
      </c>
      <c r="E1029" s="250">
        <v>48100.02</v>
      </c>
    </row>
    <row r="1030" spans="1:5" ht="12.75">
      <c r="A1030" s="249" t="s">
        <v>2709</v>
      </c>
      <c r="B1030" s="249" t="s">
        <v>2710</v>
      </c>
      <c r="C1030" s="250">
        <v>56</v>
      </c>
      <c r="D1030" s="250">
        <v>279.15999999999633</v>
      </c>
      <c r="E1030" s="250">
        <v>15632.959999999795</v>
      </c>
    </row>
    <row r="1031" spans="1:5" ht="12.75">
      <c r="A1031" s="249" t="s">
        <v>2711</v>
      </c>
      <c r="B1031" s="249" t="s">
        <v>2712</v>
      </c>
      <c r="C1031" s="250">
        <v>16</v>
      </c>
      <c r="D1031" s="250">
        <v>4108.04</v>
      </c>
      <c r="E1031" s="250">
        <v>65728.64</v>
      </c>
    </row>
    <row r="1032" spans="1:5" ht="12.75">
      <c r="A1032" s="249" t="s">
        <v>2713</v>
      </c>
      <c r="B1032" s="249" t="s">
        <v>2714</v>
      </c>
      <c r="C1032" s="250">
        <v>38</v>
      </c>
      <c r="D1032" s="250">
        <v>1999.2823684210193</v>
      </c>
      <c r="E1032" s="250">
        <v>75972.72999999873</v>
      </c>
    </row>
    <row r="1033" spans="1:5" ht="12.75">
      <c r="A1033" s="249" t="s">
        <v>2715</v>
      </c>
      <c r="B1033" s="249" t="s">
        <v>2716</v>
      </c>
      <c r="C1033" s="250">
        <v>10</v>
      </c>
      <c r="D1033" s="250">
        <v>5832.12</v>
      </c>
      <c r="E1033" s="250">
        <v>58321.2</v>
      </c>
    </row>
    <row r="1034" spans="1:5" ht="12.75">
      <c r="A1034" s="249" t="s">
        <v>2717</v>
      </c>
      <c r="B1034" s="249" t="s">
        <v>2718</v>
      </c>
      <c r="C1034" s="250">
        <v>8</v>
      </c>
      <c r="D1034" s="250">
        <v>1553.9425000000012</v>
      </c>
      <c r="E1034" s="250">
        <v>12431.54000000001</v>
      </c>
    </row>
    <row r="1035" spans="1:5" ht="12.75">
      <c r="A1035" s="249" t="s">
        <v>2719</v>
      </c>
      <c r="B1035" s="249" t="s">
        <v>2720</v>
      </c>
      <c r="C1035" s="250">
        <v>10</v>
      </c>
      <c r="D1035" s="250">
        <v>5934.22</v>
      </c>
      <c r="E1035" s="250">
        <v>59342.2</v>
      </c>
    </row>
    <row r="1036" spans="1:5" ht="12.75">
      <c r="A1036" s="249" t="s">
        <v>2721</v>
      </c>
      <c r="B1036" s="249" t="s">
        <v>2722</v>
      </c>
      <c r="C1036" s="250">
        <v>10</v>
      </c>
      <c r="D1036" s="250">
        <v>7643.489999999999</v>
      </c>
      <c r="E1036" s="250">
        <v>76434.9</v>
      </c>
    </row>
    <row r="1037" spans="1:5" ht="12.75">
      <c r="A1037" s="249" t="s">
        <v>2723</v>
      </c>
      <c r="B1037" s="249" t="s">
        <v>2724</v>
      </c>
      <c r="C1037" s="250">
        <v>37</v>
      </c>
      <c r="D1037" s="250">
        <v>617.13</v>
      </c>
      <c r="E1037" s="250">
        <v>22833.81</v>
      </c>
    </row>
    <row r="1038" spans="1:5" ht="12.75">
      <c r="A1038" s="249" t="s">
        <v>2725</v>
      </c>
      <c r="B1038" s="249" t="s">
        <v>2726</v>
      </c>
      <c r="C1038" s="250">
        <v>7</v>
      </c>
      <c r="D1038" s="250">
        <v>700.75</v>
      </c>
      <c r="E1038" s="250">
        <v>4905.25</v>
      </c>
    </row>
    <row r="1039" spans="1:5" ht="12.75">
      <c r="A1039" s="249" t="s">
        <v>2727</v>
      </c>
      <c r="B1039" s="249" t="s">
        <v>2728</v>
      </c>
      <c r="C1039" s="250">
        <v>12</v>
      </c>
      <c r="D1039" s="250">
        <v>742.5599999999998</v>
      </c>
      <c r="E1039" s="250">
        <v>8910.72</v>
      </c>
    </row>
    <row r="1040" spans="1:5" ht="12.75">
      <c r="A1040" s="249" t="s">
        <v>2729</v>
      </c>
      <c r="B1040" s="249" t="s">
        <v>2730</v>
      </c>
      <c r="C1040" s="250">
        <v>65</v>
      </c>
      <c r="D1040" s="250">
        <v>782.0638461538459</v>
      </c>
      <c r="E1040" s="250">
        <v>50834.149999999994</v>
      </c>
    </row>
    <row r="1041" spans="1:5" ht="12.75">
      <c r="A1041" s="249" t="s">
        <v>2731</v>
      </c>
      <c r="B1041" s="249" t="s">
        <v>2732</v>
      </c>
      <c r="C1041" s="250">
        <v>21</v>
      </c>
      <c r="D1041" s="250">
        <v>823.0114285714285</v>
      </c>
      <c r="E1041" s="250">
        <v>17283.24</v>
      </c>
    </row>
    <row r="1042" spans="1:5" ht="12.75">
      <c r="A1042" s="249" t="s">
        <v>2733</v>
      </c>
      <c r="B1042" s="249" t="s">
        <v>2734</v>
      </c>
      <c r="C1042" s="250">
        <v>116</v>
      </c>
      <c r="D1042" s="250">
        <v>596.2282758620689</v>
      </c>
      <c r="E1042" s="250">
        <v>69162.47999999998</v>
      </c>
    </row>
    <row r="1043" spans="1:5" ht="12.75">
      <c r="A1043" s="249" t="s">
        <v>2735</v>
      </c>
      <c r="B1043" s="249" t="s">
        <v>2736</v>
      </c>
      <c r="C1043" s="250">
        <v>12</v>
      </c>
      <c r="D1043" s="250">
        <v>700.75</v>
      </c>
      <c r="E1043" s="250">
        <v>8409</v>
      </c>
    </row>
    <row r="1044" spans="1:5" ht="12.75">
      <c r="A1044" s="249" t="s">
        <v>2737</v>
      </c>
      <c r="B1044" s="249" t="s">
        <v>2738</v>
      </c>
      <c r="C1044" s="250">
        <v>11</v>
      </c>
      <c r="D1044" s="250">
        <v>742.5599999999998</v>
      </c>
      <c r="E1044" s="250">
        <v>8168.159999999999</v>
      </c>
    </row>
    <row r="1045" spans="1:5" ht="12.75">
      <c r="A1045" s="249" t="s">
        <v>2739</v>
      </c>
      <c r="B1045" s="249" t="s">
        <v>2740</v>
      </c>
      <c r="C1045" s="250">
        <v>80</v>
      </c>
      <c r="D1045" s="250">
        <v>788.2811249999999</v>
      </c>
      <c r="E1045" s="250">
        <v>63062.48999999999</v>
      </c>
    </row>
    <row r="1046" spans="1:5" ht="12.75">
      <c r="A1046" s="249" t="s">
        <v>2741</v>
      </c>
      <c r="B1046" s="249" t="s">
        <v>2742</v>
      </c>
      <c r="C1046" s="250">
        <v>81</v>
      </c>
      <c r="D1046" s="250">
        <v>836.8755555555556</v>
      </c>
      <c r="E1046" s="250">
        <v>67786.92</v>
      </c>
    </row>
    <row r="1047" spans="1:5" ht="12.75">
      <c r="A1047" s="249" t="s">
        <v>2743</v>
      </c>
      <c r="B1047" s="249" t="s">
        <v>2744</v>
      </c>
      <c r="C1047" s="250">
        <v>93</v>
      </c>
      <c r="D1047" s="250">
        <v>602.646129032258</v>
      </c>
      <c r="E1047" s="250">
        <v>56046.09000000001</v>
      </c>
    </row>
    <row r="1048" spans="1:5" ht="12.75">
      <c r="A1048" s="249" t="s">
        <v>2745</v>
      </c>
      <c r="B1048" s="249" t="s">
        <v>2746</v>
      </c>
      <c r="C1048" s="250">
        <v>8</v>
      </c>
      <c r="D1048" s="250">
        <v>700.75</v>
      </c>
      <c r="E1048" s="250">
        <v>5606</v>
      </c>
    </row>
    <row r="1049" spans="1:5" ht="12.75">
      <c r="A1049" s="249" t="s">
        <v>2747</v>
      </c>
      <c r="B1049" s="249" t="s">
        <v>2748</v>
      </c>
      <c r="C1049" s="250">
        <v>12</v>
      </c>
      <c r="D1049" s="250">
        <v>742.5599999999998</v>
      </c>
      <c r="E1049" s="250">
        <v>8910.72</v>
      </c>
    </row>
    <row r="1050" spans="1:5" ht="12.75">
      <c r="A1050" s="249" t="s">
        <v>2749</v>
      </c>
      <c r="B1050" s="249" t="s">
        <v>2750</v>
      </c>
      <c r="C1050" s="250">
        <v>121</v>
      </c>
      <c r="D1050" s="250">
        <v>783.0372727272725</v>
      </c>
      <c r="E1050" s="250">
        <v>94747.50999999998</v>
      </c>
    </row>
    <row r="1051" spans="1:5" ht="12.75">
      <c r="A1051" s="249" t="s">
        <v>2751</v>
      </c>
      <c r="B1051" s="249" t="s">
        <v>2752</v>
      </c>
      <c r="C1051" s="250">
        <v>52</v>
      </c>
      <c r="D1051" s="250">
        <v>840.12</v>
      </c>
      <c r="E1051" s="250">
        <v>43686.24</v>
      </c>
    </row>
    <row r="1052" spans="1:5" ht="12.75">
      <c r="A1052" s="249" t="s">
        <v>2753</v>
      </c>
      <c r="B1052" s="249" t="s">
        <v>2754</v>
      </c>
      <c r="C1052" s="250">
        <v>125</v>
      </c>
      <c r="D1052" s="250">
        <v>601.80152</v>
      </c>
      <c r="E1052" s="250">
        <v>75225.19</v>
      </c>
    </row>
    <row r="1053" spans="1:5" ht="12.75">
      <c r="A1053" s="249" t="s">
        <v>2755</v>
      </c>
      <c r="B1053" s="249" t="s">
        <v>2756</v>
      </c>
      <c r="C1053" s="250">
        <v>58</v>
      </c>
      <c r="D1053" s="250">
        <v>695.9029310344828</v>
      </c>
      <c r="E1053" s="250">
        <v>40362.37</v>
      </c>
    </row>
    <row r="1054" spans="1:5" ht="12.75">
      <c r="A1054" s="249" t="s">
        <v>2757</v>
      </c>
      <c r="B1054" s="249" t="s">
        <v>2758</v>
      </c>
      <c r="C1054" s="250">
        <v>65</v>
      </c>
      <c r="D1054" s="250">
        <v>738.4024615384615</v>
      </c>
      <c r="E1054" s="250">
        <v>47996.16</v>
      </c>
    </row>
    <row r="1055" spans="1:5" ht="12.75">
      <c r="A1055" s="249" t="s">
        <v>2759</v>
      </c>
      <c r="B1055" s="249" t="s">
        <v>2760</v>
      </c>
      <c r="C1055" s="250">
        <v>153</v>
      </c>
      <c r="D1055" s="250">
        <v>779.0771895424836</v>
      </c>
      <c r="E1055" s="250">
        <v>119198.80999999998</v>
      </c>
    </row>
    <row r="1056" spans="1:5" ht="12.75">
      <c r="A1056" s="249" t="s">
        <v>2761</v>
      </c>
      <c r="B1056" s="249" t="s">
        <v>2762</v>
      </c>
      <c r="C1056" s="250">
        <v>65</v>
      </c>
      <c r="D1056" s="250">
        <v>840.12</v>
      </c>
      <c r="E1056" s="250">
        <v>54607.8</v>
      </c>
    </row>
    <row r="1057" spans="1:5" ht="12.75">
      <c r="A1057" s="249" t="s">
        <v>2763</v>
      </c>
      <c r="B1057" s="249" t="s">
        <v>2764</v>
      </c>
      <c r="C1057" s="250">
        <v>109</v>
      </c>
      <c r="D1057" s="250">
        <v>602.3006422018349</v>
      </c>
      <c r="E1057" s="250">
        <v>65650.77</v>
      </c>
    </row>
    <row r="1058" spans="1:5" ht="12.75">
      <c r="A1058" s="249" t="s">
        <v>2765</v>
      </c>
      <c r="B1058" s="249" t="s">
        <v>2766</v>
      </c>
      <c r="C1058" s="250">
        <v>54</v>
      </c>
      <c r="D1058" s="250">
        <v>700.75</v>
      </c>
      <c r="E1058" s="250">
        <v>37840.5</v>
      </c>
    </row>
    <row r="1059" spans="1:5" ht="12.75">
      <c r="A1059" s="249" t="s">
        <v>2767</v>
      </c>
      <c r="B1059" s="249" t="s">
        <v>2768</v>
      </c>
      <c r="C1059" s="250">
        <v>58</v>
      </c>
      <c r="D1059" s="250">
        <v>742.56</v>
      </c>
      <c r="E1059" s="250">
        <v>43068.48</v>
      </c>
    </row>
    <row r="1060" spans="1:5" ht="12.75">
      <c r="A1060" s="249" t="s">
        <v>2769</v>
      </c>
      <c r="B1060" s="249" t="s">
        <v>2770</v>
      </c>
      <c r="C1060" s="250">
        <v>122</v>
      </c>
      <c r="D1060" s="250">
        <v>780.9985245901637</v>
      </c>
      <c r="E1060" s="250">
        <v>95281.81999999996</v>
      </c>
    </row>
    <row r="1061" spans="1:5" ht="12.75">
      <c r="A1061" s="249" t="s">
        <v>2771</v>
      </c>
      <c r="B1061" s="249" t="s">
        <v>2772</v>
      </c>
      <c r="C1061" s="250">
        <v>65</v>
      </c>
      <c r="D1061" s="250">
        <v>836.0135384615384</v>
      </c>
      <c r="E1061" s="250">
        <v>54340.88</v>
      </c>
    </row>
    <row r="1062" spans="1:5" ht="12.75">
      <c r="A1062" s="249" t="s">
        <v>2773</v>
      </c>
      <c r="B1062" s="249" t="s">
        <v>2774</v>
      </c>
      <c r="C1062" s="250">
        <v>115</v>
      </c>
      <c r="D1062" s="250">
        <v>605.1005217391304</v>
      </c>
      <c r="E1062" s="250">
        <v>69586.56</v>
      </c>
    </row>
    <row r="1063" spans="1:5" ht="12.75">
      <c r="A1063" s="249" t="s">
        <v>2775</v>
      </c>
      <c r="B1063" s="249" t="s">
        <v>2776</v>
      </c>
      <c r="C1063" s="250">
        <v>56</v>
      </c>
      <c r="D1063" s="250">
        <v>700.75</v>
      </c>
      <c r="E1063" s="250">
        <v>39242</v>
      </c>
    </row>
    <row r="1064" spans="1:5" ht="12.75">
      <c r="A1064" s="249" t="s">
        <v>2777</v>
      </c>
      <c r="B1064" s="249" t="s">
        <v>2778</v>
      </c>
      <c r="C1064" s="250">
        <v>58</v>
      </c>
      <c r="D1064" s="250">
        <v>737.9793103448276</v>
      </c>
      <c r="E1064" s="250">
        <v>42802.8</v>
      </c>
    </row>
    <row r="1065" spans="1:5" ht="12.75">
      <c r="A1065" s="249" t="s">
        <v>2779</v>
      </c>
      <c r="B1065" s="249" t="s">
        <v>2780</v>
      </c>
      <c r="C1065" s="250">
        <v>163</v>
      </c>
      <c r="D1065" s="250">
        <v>783.357607361963</v>
      </c>
      <c r="E1065" s="250">
        <v>127687.28999999998</v>
      </c>
    </row>
    <row r="1066" spans="1:5" ht="12.75">
      <c r="A1066" s="249" t="s">
        <v>2781</v>
      </c>
      <c r="B1066" s="249" t="s">
        <v>2782</v>
      </c>
      <c r="C1066" s="250">
        <v>63</v>
      </c>
      <c r="D1066" s="250">
        <v>835.9485714285714</v>
      </c>
      <c r="E1066" s="250">
        <v>52664.76</v>
      </c>
    </row>
    <row r="1067" spans="1:5" ht="12.75">
      <c r="A1067" s="249" t="s">
        <v>2783</v>
      </c>
      <c r="B1067" s="249" t="s">
        <v>2784</v>
      </c>
      <c r="C1067" s="250">
        <v>27</v>
      </c>
      <c r="D1067" s="250">
        <v>1079.9099999999987</v>
      </c>
      <c r="E1067" s="250">
        <v>29157.569999999963</v>
      </c>
    </row>
    <row r="1068" spans="1:5" ht="12.75">
      <c r="A1068" s="249" t="s">
        <v>2785</v>
      </c>
      <c r="B1068" s="249" t="s">
        <v>2786</v>
      </c>
      <c r="C1068" s="250">
        <v>24</v>
      </c>
      <c r="D1068" s="250">
        <v>1079.9099999999976</v>
      </c>
      <c r="E1068" s="250">
        <v>25917.839999999935</v>
      </c>
    </row>
    <row r="1069" spans="1:5" ht="12.75">
      <c r="A1069" s="249" t="s">
        <v>2787</v>
      </c>
      <c r="B1069" s="249" t="s">
        <v>2788</v>
      </c>
      <c r="C1069" s="250">
        <v>14</v>
      </c>
      <c r="D1069" s="250">
        <v>1079.9099999999946</v>
      </c>
      <c r="E1069" s="250">
        <v>15118.739999999925</v>
      </c>
    </row>
    <row r="1070" spans="1:5" ht="12.75">
      <c r="A1070" s="249" t="s">
        <v>2789</v>
      </c>
      <c r="B1070" s="249" t="s">
        <v>2790</v>
      </c>
      <c r="C1070" s="250">
        <v>109</v>
      </c>
      <c r="D1070" s="250">
        <v>1480.991376146795</v>
      </c>
      <c r="E1070" s="250">
        <v>161428.06000000064</v>
      </c>
    </row>
    <row r="1071" spans="1:5" ht="12.75">
      <c r="A1071" s="249" t="s">
        <v>2791</v>
      </c>
      <c r="B1071" s="249" t="s">
        <v>2792</v>
      </c>
      <c r="C1071" s="250">
        <v>107</v>
      </c>
      <c r="D1071" s="250">
        <v>2001.0699999999983</v>
      </c>
      <c r="E1071" s="250">
        <v>214114.4899999998</v>
      </c>
    </row>
    <row r="1072" spans="1:5" ht="12.75">
      <c r="A1072" s="249" t="s">
        <v>2793</v>
      </c>
      <c r="B1072" s="249" t="s">
        <v>2794</v>
      </c>
      <c r="C1072" s="250">
        <v>46</v>
      </c>
      <c r="D1072" s="250">
        <v>1420.1800000000023</v>
      </c>
      <c r="E1072" s="250">
        <v>65328.28000000009</v>
      </c>
    </row>
    <row r="1073" spans="1:5" ht="12.75">
      <c r="A1073" s="249" t="s">
        <v>2795</v>
      </c>
      <c r="B1073" s="249" t="s">
        <v>2796</v>
      </c>
      <c r="C1073" s="250">
        <v>62</v>
      </c>
      <c r="D1073" s="250">
        <v>2000.8154838709688</v>
      </c>
      <c r="E1073" s="250">
        <v>124050.56000000004</v>
      </c>
    </row>
    <row r="1074" spans="1:5" ht="12.75">
      <c r="A1074" s="249" t="s">
        <v>2797</v>
      </c>
      <c r="B1074" s="249" t="s">
        <v>2798</v>
      </c>
      <c r="C1074" s="250">
        <v>58</v>
      </c>
      <c r="D1074" s="250">
        <v>1420.176896551724</v>
      </c>
      <c r="E1074" s="250">
        <v>82370.26000000001</v>
      </c>
    </row>
    <row r="1075" spans="1:5" ht="12.75">
      <c r="A1075" s="249" t="s">
        <v>2799</v>
      </c>
      <c r="B1075" s="249" t="s">
        <v>2800</v>
      </c>
      <c r="C1075" s="250">
        <v>98</v>
      </c>
      <c r="D1075" s="250">
        <v>1994.959591836736</v>
      </c>
      <c r="E1075" s="250">
        <v>195506.04000000018</v>
      </c>
    </row>
    <row r="1076" spans="1:5" ht="12.75">
      <c r="A1076" s="249" t="s">
        <v>2801</v>
      </c>
      <c r="B1076" s="249" t="s">
        <v>2802</v>
      </c>
      <c r="C1076" s="250">
        <v>99</v>
      </c>
      <c r="D1076" s="250">
        <v>1470.5460606060637</v>
      </c>
      <c r="E1076" s="250">
        <v>145584.06000000032</v>
      </c>
    </row>
    <row r="1077" spans="1:5" ht="12.75">
      <c r="A1077" s="249" t="s">
        <v>2803</v>
      </c>
      <c r="B1077" s="249" t="s">
        <v>2804</v>
      </c>
      <c r="C1077" s="250">
        <v>39</v>
      </c>
      <c r="D1077" s="250">
        <v>1998.1471794871793</v>
      </c>
      <c r="E1077" s="250">
        <v>77927.74</v>
      </c>
    </row>
    <row r="1078" spans="1:5" ht="12.75">
      <c r="A1078" s="249" t="s">
        <v>2805</v>
      </c>
      <c r="B1078" s="249" t="s">
        <v>2806</v>
      </c>
      <c r="C1078" s="250">
        <v>28</v>
      </c>
      <c r="D1078" s="250">
        <v>889.2228571428572</v>
      </c>
      <c r="E1078" s="250">
        <v>24898.24</v>
      </c>
    </row>
    <row r="1079" spans="1:5" ht="12.75">
      <c r="A1079" s="249" t="s">
        <v>2807</v>
      </c>
      <c r="B1079" s="249" t="s">
        <v>2808</v>
      </c>
      <c r="C1079" s="250">
        <v>70</v>
      </c>
      <c r="D1079" s="250">
        <v>763.4899999999999</v>
      </c>
      <c r="E1079" s="250">
        <v>53444.29999999999</v>
      </c>
    </row>
    <row r="1080" spans="1:5" ht="12.75">
      <c r="A1080" s="249" t="s">
        <v>2809</v>
      </c>
      <c r="B1080" s="249" t="s">
        <v>2810</v>
      </c>
      <c r="C1080" s="250">
        <v>15</v>
      </c>
      <c r="D1080" s="250">
        <v>973.07</v>
      </c>
      <c r="E1080" s="250">
        <v>14596.05</v>
      </c>
    </row>
    <row r="1081" spans="1:5" ht="12.75">
      <c r="A1081" s="249" t="s">
        <v>2811</v>
      </c>
      <c r="B1081" s="249" t="s">
        <v>2812</v>
      </c>
      <c r="C1081" s="250">
        <v>22</v>
      </c>
      <c r="D1081" s="250">
        <v>1014.1513636363637</v>
      </c>
      <c r="E1081" s="250">
        <v>22311.33</v>
      </c>
    </row>
    <row r="1082" spans="1:5" ht="12.75">
      <c r="A1082" s="249" t="s">
        <v>2813</v>
      </c>
      <c r="B1082" s="249" t="s">
        <v>2814</v>
      </c>
      <c r="C1082" s="250">
        <v>42</v>
      </c>
      <c r="D1082" s="250">
        <v>1098.8242857142857</v>
      </c>
      <c r="E1082" s="250">
        <v>46150.62</v>
      </c>
    </row>
    <row r="1083" spans="1:5" ht="12.75">
      <c r="A1083" s="249" t="s">
        <v>2815</v>
      </c>
      <c r="B1083" s="249" t="s">
        <v>2816</v>
      </c>
      <c r="C1083" s="250">
        <v>51</v>
      </c>
      <c r="D1083" s="250">
        <v>763.49</v>
      </c>
      <c r="E1083" s="250">
        <v>38937.99</v>
      </c>
    </row>
    <row r="1084" spans="1:5" ht="12.75">
      <c r="A1084" s="249" t="s">
        <v>2817</v>
      </c>
      <c r="B1084" s="249" t="s">
        <v>2818</v>
      </c>
      <c r="C1084" s="250">
        <v>30</v>
      </c>
      <c r="D1084" s="250">
        <v>889.24</v>
      </c>
      <c r="E1084" s="250">
        <v>26677.2</v>
      </c>
    </row>
    <row r="1085" spans="1:5" ht="12.75">
      <c r="A1085" s="249" t="s">
        <v>2819</v>
      </c>
      <c r="B1085" s="249" t="s">
        <v>2820</v>
      </c>
      <c r="C1085" s="250">
        <v>31</v>
      </c>
      <c r="D1085" s="250">
        <v>973.07</v>
      </c>
      <c r="E1085" s="250">
        <v>30165.17</v>
      </c>
    </row>
    <row r="1086" spans="1:5" ht="12.75">
      <c r="A1086" s="249" t="s">
        <v>2821</v>
      </c>
      <c r="B1086" s="249" t="s">
        <v>2822</v>
      </c>
      <c r="C1086" s="250">
        <v>49</v>
      </c>
      <c r="D1086" s="250">
        <v>1042.9314285714286</v>
      </c>
      <c r="E1086" s="250">
        <v>51103.64</v>
      </c>
    </row>
    <row r="1087" spans="1:5" ht="12.75">
      <c r="A1087" s="249" t="s">
        <v>2823</v>
      </c>
      <c r="B1087" s="249" t="s">
        <v>2824</v>
      </c>
      <c r="C1087" s="250">
        <v>46</v>
      </c>
      <c r="D1087" s="250">
        <v>1098.82</v>
      </c>
      <c r="E1087" s="250">
        <v>50545.72</v>
      </c>
    </row>
    <row r="1088" spans="1:5" ht="12.75">
      <c r="A1088" s="249" t="s">
        <v>2825</v>
      </c>
      <c r="B1088" s="249" t="s">
        <v>2826</v>
      </c>
      <c r="C1088" s="250">
        <v>47</v>
      </c>
      <c r="D1088" s="250">
        <v>763.49</v>
      </c>
      <c r="E1088" s="250">
        <v>35884.03</v>
      </c>
    </row>
    <row r="1089" spans="1:5" ht="12.75">
      <c r="A1089" s="249" t="s">
        <v>2827</v>
      </c>
      <c r="B1089" s="249" t="s">
        <v>2828</v>
      </c>
      <c r="C1089" s="250">
        <v>12</v>
      </c>
      <c r="D1089" s="250">
        <v>889.24</v>
      </c>
      <c r="E1089" s="250">
        <v>10670.88</v>
      </c>
    </row>
    <row r="1090" spans="1:5" ht="12.75">
      <c r="A1090" s="249" t="s">
        <v>2829</v>
      </c>
      <c r="B1090" s="249" t="s">
        <v>2830</v>
      </c>
      <c r="C1090" s="250">
        <v>13</v>
      </c>
      <c r="D1090" s="250">
        <v>973.07</v>
      </c>
      <c r="E1090" s="250">
        <v>12649.91</v>
      </c>
    </row>
    <row r="1091" spans="1:5" ht="12.75">
      <c r="A1091" s="249" t="s">
        <v>2831</v>
      </c>
      <c r="B1091" s="249" t="s">
        <v>2832</v>
      </c>
      <c r="C1091" s="250">
        <v>14</v>
      </c>
      <c r="D1091" s="250">
        <v>1043.36</v>
      </c>
      <c r="E1091" s="250">
        <v>14607.04</v>
      </c>
    </row>
    <row r="1092" spans="1:5" ht="12.75">
      <c r="A1092" s="249" t="s">
        <v>2833</v>
      </c>
      <c r="B1092" s="249" t="s">
        <v>2834</v>
      </c>
      <c r="C1092" s="250">
        <v>22</v>
      </c>
      <c r="D1092" s="250">
        <v>1098.82</v>
      </c>
      <c r="E1092" s="250">
        <v>24174.04</v>
      </c>
    </row>
    <row r="1093" spans="1:5" ht="12.75">
      <c r="A1093" s="249" t="s">
        <v>2835</v>
      </c>
      <c r="B1093" s="249" t="s">
        <v>2836</v>
      </c>
      <c r="C1093" s="250">
        <v>42</v>
      </c>
      <c r="D1093" s="250">
        <v>763.49</v>
      </c>
      <c r="E1093" s="250">
        <v>32066.58</v>
      </c>
    </row>
    <row r="1094" spans="1:5" ht="12.75">
      <c r="A1094" s="249" t="s">
        <v>2837</v>
      </c>
      <c r="B1094" s="249" t="s">
        <v>2838</v>
      </c>
      <c r="C1094" s="250">
        <v>27</v>
      </c>
      <c r="D1094" s="250">
        <v>889.24</v>
      </c>
      <c r="E1094" s="250">
        <v>24009.48</v>
      </c>
    </row>
    <row r="1095" spans="1:5" ht="12.75">
      <c r="A1095" s="249" t="s">
        <v>2839</v>
      </c>
      <c r="B1095" s="249" t="s">
        <v>2840</v>
      </c>
      <c r="C1095" s="250">
        <v>45</v>
      </c>
      <c r="D1095" s="250">
        <v>973.0684444444445</v>
      </c>
      <c r="E1095" s="250">
        <v>43788.08</v>
      </c>
    </row>
    <row r="1096" spans="1:5" ht="12.75">
      <c r="A1096" s="249" t="s">
        <v>2841</v>
      </c>
      <c r="B1096" s="249" t="s">
        <v>2842</v>
      </c>
      <c r="C1096" s="250">
        <v>19</v>
      </c>
      <c r="D1096" s="250">
        <v>1042.9299999999996</v>
      </c>
      <c r="E1096" s="250">
        <v>19815.66999999999</v>
      </c>
    </row>
    <row r="1097" spans="1:5" ht="12.75">
      <c r="A1097" s="249" t="s">
        <v>2843</v>
      </c>
      <c r="B1097" s="249" t="s">
        <v>2844</v>
      </c>
      <c r="C1097" s="250">
        <v>51</v>
      </c>
      <c r="D1097" s="250">
        <v>1098.82</v>
      </c>
      <c r="E1097" s="250">
        <v>56039.82</v>
      </c>
    </row>
    <row r="1098" spans="1:5" ht="12.75">
      <c r="A1098" s="249" t="s">
        <v>2845</v>
      </c>
      <c r="B1098" s="249" t="s">
        <v>2846</v>
      </c>
      <c r="C1098" s="250">
        <v>48</v>
      </c>
      <c r="D1098" s="250">
        <v>777.46</v>
      </c>
      <c r="E1098" s="250">
        <v>37318.08</v>
      </c>
    </row>
    <row r="1099" spans="1:5" ht="12.75">
      <c r="A1099" s="249" t="s">
        <v>2847</v>
      </c>
      <c r="B1099" s="249" t="s">
        <v>2848</v>
      </c>
      <c r="C1099" s="250">
        <v>60</v>
      </c>
      <c r="D1099" s="250">
        <v>1024.9766666666667</v>
      </c>
      <c r="E1099" s="250">
        <v>61498.6</v>
      </c>
    </row>
    <row r="1100" spans="1:5" ht="12.75">
      <c r="A1100" s="249" t="s">
        <v>2849</v>
      </c>
      <c r="B1100" s="249" t="s">
        <v>2850</v>
      </c>
      <c r="C1100" s="250">
        <v>94</v>
      </c>
      <c r="D1100" s="250">
        <v>785.1859574468085</v>
      </c>
      <c r="E1100" s="250">
        <v>73807.48</v>
      </c>
    </row>
    <row r="1101" spans="1:5" ht="12.75">
      <c r="A1101" s="249" t="s">
        <v>2851</v>
      </c>
      <c r="B1101" s="249" t="s">
        <v>2852</v>
      </c>
      <c r="C1101" s="250">
        <v>140</v>
      </c>
      <c r="D1101" s="250">
        <v>1032.11</v>
      </c>
      <c r="E1101" s="250">
        <v>144495.4</v>
      </c>
    </row>
    <row r="1102" spans="1:5" ht="12.75">
      <c r="A1102" s="249" t="s">
        <v>2853</v>
      </c>
      <c r="B1102" s="249" t="s">
        <v>2854</v>
      </c>
      <c r="C1102" s="250">
        <v>65</v>
      </c>
      <c r="D1102" s="250">
        <v>777.46</v>
      </c>
      <c r="E1102" s="250">
        <v>50534.9</v>
      </c>
    </row>
    <row r="1103" spans="1:5" ht="12.75">
      <c r="A1103" s="249" t="s">
        <v>2855</v>
      </c>
      <c r="B1103" s="249" t="s">
        <v>2856</v>
      </c>
      <c r="C1103" s="250">
        <v>57</v>
      </c>
      <c r="D1103" s="250">
        <v>1014.99</v>
      </c>
      <c r="E1103" s="250">
        <v>57854.43</v>
      </c>
    </row>
    <row r="1104" spans="1:5" ht="12.75">
      <c r="A1104" s="249" t="s">
        <v>2857</v>
      </c>
      <c r="B1104" s="249" t="s">
        <v>2858</v>
      </c>
      <c r="C1104" s="250">
        <v>93</v>
      </c>
      <c r="D1104" s="250">
        <v>785.2690322580644</v>
      </c>
      <c r="E1104" s="250">
        <v>73030.01999999999</v>
      </c>
    </row>
    <row r="1105" spans="1:5" ht="12.75">
      <c r="A1105" s="249" t="s">
        <v>2859</v>
      </c>
      <c r="B1105" s="249" t="s">
        <v>2860</v>
      </c>
      <c r="C1105" s="250">
        <v>100</v>
      </c>
      <c r="D1105" s="250">
        <v>1020.982</v>
      </c>
      <c r="E1105" s="250">
        <v>102098.2</v>
      </c>
    </row>
    <row r="1106" spans="1:5" ht="12.75">
      <c r="A1106" s="249" t="s">
        <v>2861</v>
      </c>
      <c r="B1106" s="249" t="s">
        <v>2862</v>
      </c>
      <c r="C1106" s="250">
        <v>160</v>
      </c>
      <c r="D1106" s="250">
        <v>1149.685999999999</v>
      </c>
      <c r="E1106" s="250">
        <v>183949.75999999986</v>
      </c>
    </row>
    <row r="1107" spans="1:5" ht="12.75">
      <c r="A1107" s="249" t="s">
        <v>2863</v>
      </c>
      <c r="B1107" s="249" t="s">
        <v>2864</v>
      </c>
      <c r="C1107" s="250">
        <v>114</v>
      </c>
      <c r="D1107" s="250">
        <v>1595.5094736842118</v>
      </c>
      <c r="E1107" s="250">
        <v>181888.0800000002</v>
      </c>
    </row>
    <row r="1108" spans="1:5" ht="12.75">
      <c r="A1108" s="249" t="s">
        <v>2865</v>
      </c>
      <c r="B1108" s="249" t="s">
        <v>2866</v>
      </c>
      <c r="C1108" s="250">
        <v>154</v>
      </c>
      <c r="D1108" s="250">
        <v>1149.6907142857133</v>
      </c>
      <c r="E1108" s="250">
        <v>177052.36999999985</v>
      </c>
    </row>
    <row r="1109" spans="1:5" ht="12.75">
      <c r="A1109" s="249" t="s">
        <v>2867</v>
      </c>
      <c r="B1109" s="249" t="s">
        <v>2868</v>
      </c>
      <c r="C1109" s="250">
        <v>90</v>
      </c>
      <c r="D1109" s="250">
        <v>1595.5422222222253</v>
      </c>
      <c r="E1109" s="250">
        <v>143598.8000000003</v>
      </c>
    </row>
    <row r="1110" spans="1:5" ht="12.75">
      <c r="A1110" s="249" t="s">
        <v>2869</v>
      </c>
      <c r="B1110" s="249" t="s">
        <v>2870</v>
      </c>
      <c r="C1110" s="250">
        <v>117</v>
      </c>
      <c r="D1110" s="250">
        <v>1135.7651282051283</v>
      </c>
      <c r="E1110" s="250">
        <v>132884.52</v>
      </c>
    </row>
    <row r="1111" spans="1:5" ht="12.75">
      <c r="A1111" s="249" t="s">
        <v>2871</v>
      </c>
      <c r="B1111" s="249" t="s">
        <v>2872</v>
      </c>
      <c r="C1111" s="250">
        <v>118</v>
      </c>
      <c r="D1111" s="250">
        <v>1135.7596610169492</v>
      </c>
      <c r="E1111" s="250">
        <v>134019.64</v>
      </c>
    </row>
    <row r="1112" spans="1:5" ht="12.75">
      <c r="A1112" s="249" t="s">
        <v>2873</v>
      </c>
      <c r="B1112" s="249" t="s">
        <v>2874</v>
      </c>
      <c r="C1112" s="250">
        <v>115</v>
      </c>
      <c r="D1112" s="250">
        <v>1135.7591304347825</v>
      </c>
      <c r="E1112" s="250">
        <v>130612.3</v>
      </c>
    </row>
    <row r="1113" spans="1:5" ht="12.75">
      <c r="A1113" s="249" t="s">
        <v>2875</v>
      </c>
      <c r="B1113" s="249" t="s">
        <v>2876</v>
      </c>
      <c r="C1113" s="250">
        <v>6</v>
      </c>
      <c r="D1113" s="250">
        <v>1797.43</v>
      </c>
      <c r="E1113" s="250">
        <v>10784.58</v>
      </c>
    </row>
    <row r="1114" spans="1:5" ht="12.75">
      <c r="A1114" s="249" t="s">
        <v>2877</v>
      </c>
      <c r="B1114" s="249" t="s">
        <v>2878</v>
      </c>
      <c r="C1114" s="250">
        <v>4</v>
      </c>
      <c r="D1114" s="250">
        <v>2635.75</v>
      </c>
      <c r="E1114" s="250">
        <v>10543</v>
      </c>
    </row>
    <row r="1115" spans="1:5" ht="12.75">
      <c r="A1115" s="249" t="s">
        <v>2879</v>
      </c>
      <c r="B1115" s="249" t="s">
        <v>2880</v>
      </c>
      <c r="C1115" s="250">
        <v>36</v>
      </c>
      <c r="D1115" s="250">
        <v>1797.4180555555556</v>
      </c>
      <c r="E1115" s="250">
        <v>64707.05</v>
      </c>
    </row>
    <row r="1116" spans="1:5" ht="12.75">
      <c r="A1116" s="249" t="s">
        <v>2881</v>
      </c>
      <c r="B1116" s="249" t="s">
        <v>2882</v>
      </c>
      <c r="C1116" s="250">
        <v>19</v>
      </c>
      <c r="D1116" s="250">
        <v>2635.763157894737</v>
      </c>
      <c r="E1116" s="250">
        <v>50079.5</v>
      </c>
    </row>
    <row r="1117" spans="1:5" ht="12.75">
      <c r="A1117" s="249" t="s">
        <v>2883</v>
      </c>
      <c r="B1117" s="249" t="s">
        <v>2884</v>
      </c>
      <c r="C1117" s="250">
        <v>29</v>
      </c>
      <c r="D1117" s="250">
        <v>1797.43</v>
      </c>
      <c r="E1117" s="250">
        <v>52125.47</v>
      </c>
    </row>
    <row r="1118" spans="1:5" ht="12.75">
      <c r="A1118" s="249" t="s">
        <v>2885</v>
      </c>
      <c r="B1118" s="249" t="s">
        <v>2886</v>
      </c>
      <c r="C1118" s="250">
        <v>9</v>
      </c>
      <c r="D1118" s="250">
        <v>2635.75</v>
      </c>
      <c r="E1118" s="250">
        <v>23721.75</v>
      </c>
    </row>
    <row r="1119" spans="1:5" ht="12.75">
      <c r="A1119" s="249" t="s">
        <v>2887</v>
      </c>
      <c r="B1119" s="249" t="s">
        <v>2888</v>
      </c>
      <c r="C1119" s="250">
        <v>46</v>
      </c>
      <c r="D1119" s="250">
        <v>917.18</v>
      </c>
      <c r="E1119" s="250">
        <v>42190.28</v>
      </c>
    </row>
    <row r="1120" spans="1:5" ht="12.75">
      <c r="A1120" s="249" t="s">
        <v>2889</v>
      </c>
      <c r="B1120" s="249" t="s">
        <v>2890</v>
      </c>
      <c r="C1120" s="250">
        <v>14</v>
      </c>
      <c r="D1120" s="250">
        <v>1056.91</v>
      </c>
      <c r="E1120" s="250">
        <v>14796.74</v>
      </c>
    </row>
    <row r="1121" spans="1:5" ht="12.75">
      <c r="A1121" s="249" t="s">
        <v>2891</v>
      </c>
      <c r="B1121" s="249" t="s">
        <v>2892</v>
      </c>
      <c r="C1121" s="250">
        <v>22</v>
      </c>
      <c r="D1121" s="250">
        <v>1266.49</v>
      </c>
      <c r="E1121" s="250">
        <v>27862.78</v>
      </c>
    </row>
    <row r="1122" spans="1:5" ht="12.75">
      <c r="A1122" s="249" t="s">
        <v>2893</v>
      </c>
      <c r="B1122" s="249" t="s">
        <v>2894</v>
      </c>
      <c r="C1122" s="250">
        <v>44</v>
      </c>
      <c r="D1122" s="250">
        <v>1378.26</v>
      </c>
      <c r="E1122" s="250">
        <v>60643.44</v>
      </c>
    </row>
    <row r="1123" spans="1:5" ht="12.75">
      <c r="A1123" s="249" t="s">
        <v>2895</v>
      </c>
      <c r="B1123" s="249" t="s">
        <v>2896</v>
      </c>
      <c r="C1123" s="250">
        <v>80</v>
      </c>
      <c r="D1123" s="250">
        <v>917.1799999999998</v>
      </c>
      <c r="E1123" s="250">
        <v>73374.4</v>
      </c>
    </row>
    <row r="1124" spans="1:5" ht="12.75">
      <c r="A1124" s="249" t="s">
        <v>2897</v>
      </c>
      <c r="B1124" s="249" t="s">
        <v>2898</v>
      </c>
      <c r="C1124" s="250">
        <v>31</v>
      </c>
      <c r="D1124" s="250">
        <v>1056.91</v>
      </c>
      <c r="E1124" s="250">
        <v>32764.21</v>
      </c>
    </row>
    <row r="1125" spans="1:5" ht="12.75">
      <c r="A1125" s="249" t="s">
        <v>2899</v>
      </c>
      <c r="B1125" s="249" t="s">
        <v>2900</v>
      </c>
      <c r="C1125" s="250">
        <v>16</v>
      </c>
      <c r="D1125" s="250">
        <v>1168.7</v>
      </c>
      <c r="E1125" s="250">
        <v>18699.2</v>
      </c>
    </row>
    <row r="1126" spans="1:5" ht="12.75">
      <c r="A1126" s="249" t="s">
        <v>2901</v>
      </c>
      <c r="B1126" s="249" t="s">
        <v>2902</v>
      </c>
      <c r="C1126" s="250">
        <v>21</v>
      </c>
      <c r="D1126" s="250">
        <v>1266.49</v>
      </c>
      <c r="E1126" s="250">
        <v>26596.29</v>
      </c>
    </row>
    <row r="1127" spans="1:5" ht="12.75">
      <c r="A1127" s="249" t="s">
        <v>2903</v>
      </c>
      <c r="B1127" s="249" t="s">
        <v>2904</v>
      </c>
      <c r="C1127" s="250">
        <v>58</v>
      </c>
      <c r="D1127" s="250">
        <v>1378.26</v>
      </c>
      <c r="E1127" s="250">
        <v>79939.08</v>
      </c>
    </row>
    <row r="1128" spans="1:5" ht="12.75">
      <c r="A1128" s="249" t="s">
        <v>2905</v>
      </c>
      <c r="B1128" s="249" t="s">
        <v>2906</v>
      </c>
      <c r="C1128" s="250">
        <v>78</v>
      </c>
      <c r="D1128" s="250">
        <v>917.1799999999998</v>
      </c>
      <c r="E1128" s="250">
        <v>71540.04</v>
      </c>
    </row>
    <row r="1129" spans="1:5" ht="12.75">
      <c r="A1129" s="249" t="s">
        <v>2907</v>
      </c>
      <c r="B1129" s="249" t="s">
        <v>2908</v>
      </c>
      <c r="C1129" s="250">
        <v>32</v>
      </c>
      <c r="D1129" s="250">
        <v>1056.91</v>
      </c>
      <c r="E1129" s="250">
        <v>33821.12</v>
      </c>
    </row>
    <row r="1130" spans="1:5" ht="12.75">
      <c r="A1130" s="249" t="s">
        <v>2909</v>
      </c>
      <c r="B1130" s="249" t="s">
        <v>2910</v>
      </c>
      <c r="C1130" s="250">
        <v>47</v>
      </c>
      <c r="D1130" s="250">
        <v>1168.68</v>
      </c>
      <c r="E1130" s="250">
        <v>54927.96</v>
      </c>
    </row>
    <row r="1131" spans="1:5" ht="12.75">
      <c r="A1131" s="249" t="s">
        <v>2911</v>
      </c>
      <c r="B1131" s="249" t="s">
        <v>2912</v>
      </c>
      <c r="C1131" s="250">
        <v>53</v>
      </c>
      <c r="D1131" s="250">
        <v>1266.4899999999998</v>
      </c>
      <c r="E1131" s="250">
        <v>67123.96999999999</v>
      </c>
    </row>
    <row r="1132" spans="1:5" ht="12.75">
      <c r="A1132" s="249" t="s">
        <v>2913</v>
      </c>
      <c r="B1132" s="249" t="s">
        <v>2914</v>
      </c>
      <c r="C1132" s="250">
        <v>56</v>
      </c>
      <c r="D1132" s="250">
        <v>1378.26</v>
      </c>
      <c r="E1132" s="250">
        <v>77182.56</v>
      </c>
    </row>
    <row r="1133" spans="1:5" ht="12.75">
      <c r="A1133" s="249" t="s">
        <v>2915</v>
      </c>
      <c r="B1133" s="249" t="s">
        <v>2916</v>
      </c>
      <c r="C1133" s="250">
        <v>67</v>
      </c>
      <c r="D1133" s="250">
        <v>1383.66</v>
      </c>
      <c r="E1133" s="250">
        <v>92705.22</v>
      </c>
    </row>
    <row r="1134" spans="1:5" ht="12.75">
      <c r="A1134" s="249" t="s">
        <v>2917</v>
      </c>
      <c r="B1134" s="249" t="s">
        <v>2918</v>
      </c>
      <c r="C1134" s="250">
        <v>53</v>
      </c>
      <c r="D1134" s="250">
        <v>1941.14</v>
      </c>
      <c r="E1134" s="250">
        <v>102880.42</v>
      </c>
    </row>
    <row r="1135" spans="1:5" ht="12.75">
      <c r="A1135" s="249" t="s">
        <v>2919</v>
      </c>
      <c r="B1135" s="249" t="s">
        <v>2920</v>
      </c>
      <c r="C1135" s="250">
        <v>52</v>
      </c>
      <c r="D1135" s="250">
        <v>1383.673076923077</v>
      </c>
      <c r="E1135" s="250">
        <v>71950.99999999999</v>
      </c>
    </row>
    <row r="1136" spans="1:5" ht="12.75">
      <c r="A1136" s="249" t="s">
        <v>2921</v>
      </c>
      <c r="B1136" s="249" t="s">
        <v>2922</v>
      </c>
      <c r="C1136" s="250">
        <v>47</v>
      </c>
      <c r="D1136" s="250">
        <v>1941.1251063829802</v>
      </c>
      <c r="E1136" s="250">
        <v>91232.88000000008</v>
      </c>
    </row>
    <row r="1137" spans="1:5" ht="12.75">
      <c r="A1137" s="249" t="s">
        <v>2923</v>
      </c>
      <c r="B1137" s="249" t="s">
        <v>2924</v>
      </c>
      <c r="C1137" s="250">
        <v>58</v>
      </c>
      <c r="D1137" s="250">
        <v>1383.66</v>
      </c>
      <c r="E1137" s="250">
        <v>80252.28</v>
      </c>
    </row>
    <row r="1138" spans="1:5" ht="12.75">
      <c r="A1138" s="249" t="s">
        <v>2925</v>
      </c>
      <c r="B1138" s="249" t="s">
        <v>2926</v>
      </c>
      <c r="C1138" s="250">
        <v>24</v>
      </c>
      <c r="D1138" s="250">
        <v>1941.1400000000012</v>
      </c>
      <c r="E1138" s="250">
        <v>46587.360000000015</v>
      </c>
    </row>
    <row r="1139" spans="1:5" ht="12.75">
      <c r="A1139" s="249" t="s">
        <v>2927</v>
      </c>
      <c r="B1139" s="249" t="s">
        <v>2928</v>
      </c>
      <c r="C1139" s="250">
        <v>47</v>
      </c>
      <c r="D1139" s="250">
        <v>1383.6599999999992</v>
      </c>
      <c r="E1139" s="250">
        <v>65032.019999999975</v>
      </c>
    </row>
    <row r="1140" spans="1:5" ht="12.75">
      <c r="A1140" s="249" t="s">
        <v>2929</v>
      </c>
      <c r="B1140" s="249" t="s">
        <v>2930</v>
      </c>
      <c r="C1140" s="250">
        <v>9</v>
      </c>
      <c r="D1140" s="250">
        <v>1941.14</v>
      </c>
      <c r="E1140" s="250">
        <v>17470.26</v>
      </c>
    </row>
    <row r="1141" spans="1:5" ht="12.75">
      <c r="A1141" s="249" t="s">
        <v>2931</v>
      </c>
      <c r="B1141" s="249" t="s">
        <v>2932</v>
      </c>
      <c r="C1141" s="250">
        <v>89</v>
      </c>
      <c r="D1141" s="250">
        <v>1822.94</v>
      </c>
      <c r="E1141" s="250">
        <v>162241.66</v>
      </c>
    </row>
    <row r="1142" spans="1:5" ht="12.75">
      <c r="A1142" s="249" t="s">
        <v>2933</v>
      </c>
      <c r="B1142" s="249" t="s">
        <v>2934</v>
      </c>
      <c r="C1142" s="250">
        <v>92</v>
      </c>
      <c r="D1142" s="250">
        <v>2338.6</v>
      </c>
      <c r="E1142" s="250">
        <v>215151.2</v>
      </c>
    </row>
    <row r="1143" spans="1:5" ht="12.75">
      <c r="A1143" s="249" t="s">
        <v>2935</v>
      </c>
      <c r="B1143" s="249" t="s">
        <v>2936</v>
      </c>
      <c r="C1143" s="250">
        <v>171</v>
      </c>
      <c r="D1143" s="250">
        <v>1223.64</v>
      </c>
      <c r="E1143" s="250">
        <v>209242.44</v>
      </c>
    </row>
    <row r="1144" spans="1:5" ht="12.75">
      <c r="A1144" s="249" t="s">
        <v>2937</v>
      </c>
      <c r="B1144" s="249" t="s">
        <v>2938</v>
      </c>
      <c r="C1144" s="250">
        <v>75</v>
      </c>
      <c r="D1144" s="250">
        <v>236.34</v>
      </c>
      <c r="E1144" s="250">
        <v>17725.5</v>
      </c>
    </row>
    <row r="1145" spans="1:5" ht="12.75">
      <c r="A1145" s="249" t="s">
        <v>2939</v>
      </c>
      <c r="B1145" s="249" t="s">
        <v>2940</v>
      </c>
      <c r="C1145" s="250">
        <v>20</v>
      </c>
      <c r="D1145" s="250">
        <v>236.34</v>
      </c>
      <c r="E1145" s="250">
        <v>4726.8</v>
      </c>
    </row>
    <row r="1146" spans="1:5" ht="12.75">
      <c r="A1146" s="249" t="s">
        <v>2941</v>
      </c>
      <c r="B1146" s="249" t="s">
        <v>2942</v>
      </c>
      <c r="C1146" s="250">
        <v>97</v>
      </c>
      <c r="D1146" s="250">
        <v>1355.5527835051514</v>
      </c>
      <c r="E1146" s="250">
        <v>131488.6199999997</v>
      </c>
    </row>
    <row r="1147" spans="1:5" ht="12.75">
      <c r="A1147" s="249" t="s">
        <v>2943</v>
      </c>
      <c r="B1147" s="249" t="s">
        <v>2944</v>
      </c>
      <c r="C1147" s="250">
        <v>106</v>
      </c>
      <c r="D1147" s="250">
        <v>1356.586698113183</v>
      </c>
      <c r="E1147" s="250">
        <v>143798.18999999738</v>
      </c>
    </row>
    <row r="1148" spans="1:5" ht="12.75">
      <c r="A1148" s="249" t="s">
        <v>2945</v>
      </c>
      <c r="B1148" s="249" t="s">
        <v>2946</v>
      </c>
      <c r="C1148" s="250">
        <v>146</v>
      </c>
      <c r="D1148" s="250">
        <v>1356.8240410958883</v>
      </c>
      <c r="E1148" s="250">
        <v>198096.30999999962</v>
      </c>
    </row>
    <row r="1149" spans="1:5" ht="12.75">
      <c r="A1149" s="249" t="s">
        <v>2947</v>
      </c>
      <c r="B1149" s="249" t="s">
        <v>2948</v>
      </c>
      <c r="C1149" s="250">
        <v>159</v>
      </c>
      <c r="D1149" s="250">
        <v>1358.1958490566008</v>
      </c>
      <c r="E1149" s="250">
        <v>215953.1399999995</v>
      </c>
    </row>
    <row r="1150" spans="1:5" ht="12.75">
      <c r="A1150" s="249" t="s">
        <v>2949</v>
      </c>
      <c r="B1150" s="249" t="s">
        <v>2950</v>
      </c>
      <c r="C1150" s="250">
        <v>5</v>
      </c>
      <c r="D1150" s="250">
        <v>2053.4479999999703</v>
      </c>
      <c r="E1150" s="250">
        <v>10267.23999999985</v>
      </c>
    </row>
    <row r="1151" spans="1:5" ht="12.75">
      <c r="A1151" s="249" t="s">
        <v>2951</v>
      </c>
      <c r="B1151" s="249" t="s">
        <v>2952</v>
      </c>
      <c r="C1151" s="250">
        <v>112</v>
      </c>
      <c r="D1151" s="250">
        <v>1108.8339285714292</v>
      </c>
      <c r="E1151" s="250">
        <v>124189.40000000008</v>
      </c>
    </row>
    <row r="1152" spans="1:5" ht="12.75">
      <c r="A1152" s="249" t="s">
        <v>2953</v>
      </c>
      <c r="B1152" s="249" t="s">
        <v>2954</v>
      </c>
      <c r="C1152" s="250">
        <v>0</v>
      </c>
      <c r="D1152" s="250">
        <v>0</v>
      </c>
      <c r="E1152" s="250">
        <v>0</v>
      </c>
    </row>
    <row r="1153" spans="1:5" ht="12.75">
      <c r="A1153" s="249" t="s">
        <v>2955</v>
      </c>
      <c r="B1153" s="249" t="s">
        <v>2956</v>
      </c>
      <c r="C1153" s="250">
        <v>1</v>
      </c>
      <c r="D1153" s="250">
        <v>6686.55</v>
      </c>
      <c r="E1153" s="250">
        <v>6686.55</v>
      </c>
    </row>
    <row r="1154" spans="1:5" ht="12.75">
      <c r="A1154" s="249" t="s">
        <v>2957</v>
      </c>
      <c r="B1154" s="249" t="s">
        <v>2958</v>
      </c>
      <c r="C1154" s="250">
        <v>61</v>
      </c>
      <c r="D1154" s="250">
        <v>949.3318032784932</v>
      </c>
      <c r="E1154" s="250">
        <v>57909.23999998808</v>
      </c>
    </row>
    <row r="1155" spans="1:5" ht="12.75">
      <c r="A1155" s="249" t="s">
        <v>2959</v>
      </c>
      <c r="B1155" s="249" t="s">
        <v>2960</v>
      </c>
      <c r="C1155" s="250">
        <v>0</v>
      </c>
      <c r="D1155" s="250">
        <v>0</v>
      </c>
      <c r="E1155" s="250">
        <v>-3.5390257835388184E-10</v>
      </c>
    </row>
    <row r="1156" spans="1:5" ht="12.75">
      <c r="A1156" s="249" t="s">
        <v>2961</v>
      </c>
      <c r="B1156" s="249" t="s">
        <v>2962</v>
      </c>
      <c r="C1156" s="250">
        <v>54</v>
      </c>
      <c r="D1156" s="250">
        <v>998.7485185184523</v>
      </c>
      <c r="E1156" s="250">
        <v>53932.419999996426</v>
      </c>
    </row>
    <row r="1157" spans="1:5" ht="12.75">
      <c r="A1157" s="249" t="s">
        <v>2963</v>
      </c>
      <c r="B1157" s="249" t="s">
        <v>2964</v>
      </c>
      <c r="C1157" s="250">
        <v>56</v>
      </c>
      <c r="D1157" s="250">
        <v>526.549999999995</v>
      </c>
      <c r="E1157" s="250">
        <v>29486.79999999972</v>
      </c>
    </row>
    <row r="1158" spans="1:5" ht="12.75">
      <c r="A1158" s="249" t="s">
        <v>2965</v>
      </c>
      <c r="B1158" s="249" t="s">
        <v>2966</v>
      </c>
      <c r="C1158" s="250">
        <v>153</v>
      </c>
      <c r="D1158" s="250">
        <v>1213.2412418300635</v>
      </c>
      <c r="E1158" s="250">
        <v>185625.9099999997</v>
      </c>
    </row>
    <row r="1159" spans="1:5" ht="12.75">
      <c r="A1159" s="249" t="s">
        <v>2967</v>
      </c>
      <c r="B1159" s="249" t="s">
        <v>2968</v>
      </c>
      <c r="C1159" s="250">
        <v>42</v>
      </c>
      <c r="D1159" s="250">
        <v>739.18</v>
      </c>
      <c r="E1159" s="250">
        <v>31045.56</v>
      </c>
    </row>
    <row r="1160" spans="1:5" ht="12.75">
      <c r="A1160" s="249" t="s">
        <v>2969</v>
      </c>
      <c r="B1160" s="249" t="s">
        <v>2970</v>
      </c>
      <c r="C1160" s="250">
        <v>29</v>
      </c>
      <c r="D1160" s="250">
        <v>5890.497586206896</v>
      </c>
      <c r="E1160" s="250">
        <v>170824.43</v>
      </c>
    </row>
    <row r="1161" spans="1:5" ht="12.75">
      <c r="A1161" s="249" t="s">
        <v>2971</v>
      </c>
      <c r="B1161" s="249" t="s">
        <v>2972</v>
      </c>
      <c r="C1161" s="250">
        <v>0</v>
      </c>
      <c r="D1161" s="250">
        <v>0</v>
      </c>
      <c r="E1161" s="250">
        <v>0</v>
      </c>
    </row>
    <row r="1162" spans="1:5" ht="12.75">
      <c r="A1162" s="249" t="s">
        <v>2973</v>
      </c>
      <c r="B1162" s="249" t="s">
        <v>2974</v>
      </c>
      <c r="C1162" s="250">
        <v>5</v>
      </c>
      <c r="D1162" s="250">
        <v>2637.24</v>
      </c>
      <c r="E1162" s="250">
        <v>13186.2</v>
      </c>
    </row>
    <row r="1163" spans="1:5" ht="12.75">
      <c r="A1163" s="249" t="s">
        <v>2975</v>
      </c>
      <c r="B1163" s="249" t="s">
        <v>2976</v>
      </c>
      <c r="C1163" s="250">
        <v>31</v>
      </c>
      <c r="D1163" s="250">
        <v>1867.93</v>
      </c>
      <c r="E1163" s="250">
        <v>57905.83</v>
      </c>
    </row>
    <row r="1164" spans="1:5" ht="12.75">
      <c r="A1164" s="249" t="s">
        <v>2977</v>
      </c>
      <c r="B1164" s="249" t="s">
        <v>2978</v>
      </c>
      <c r="C1164" s="250">
        <v>31</v>
      </c>
      <c r="D1164" s="250">
        <v>1866.3929032258063</v>
      </c>
      <c r="E1164" s="250">
        <v>57858.18</v>
      </c>
    </row>
    <row r="1165" spans="1:5" ht="12.75">
      <c r="A1165" s="249" t="s">
        <v>2979</v>
      </c>
      <c r="B1165" s="249" t="s">
        <v>2980</v>
      </c>
      <c r="C1165" s="250">
        <v>20</v>
      </c>
      <c r="D1165" s="250">
        <v>1865.644000000002</v>
      </c>
      <c r="E1165" s="250">
        <v>37312.880000000034</v>
      </c>
    </row>
    <row r="1166" spans="1:5" ht="12.75">
      <c r="A1166" s="249" t="s">
        <v>2981</v>
      </c>
      <c r="B1166" s="249" t="s">
        <v>2982</v>
      </c>
      <c r="C1166" s="250">
        <v>26</v>
      </c>
      <c r="D1166" s="250">
        <v>1867.9326923076922</v>
      </c>
      <c r="E1166" s="250">
        <v>48566.25</v>
      </c>
    </row>
    <row r="1167" spans="1:5" ht="12.75">
      <c r="A1167" s="249" t="s">
        <v>2983</v>
      </c>
      <c r="B1167" s="249" t="s">
        <v>2984</v>
      </c>
      <c r="C1167" s="250">
        <v>20</v>
      </c>
      <c r="D1167" s="250">
        <v>2610.4279999999976</v>
      </c>
      <c r="E1167" s="250">
        <v>52208.55999999995</v>
      </c>
    </row>
    <row r="1168" spans="1:5" ht="12.75">
      <c r="A1168" s="249" t="s">
        <v>2985</v>
      </c>
      <c r="B1168" s="249" t="s">
        <v>2986</v>
      </c>
      <c r="C1168" s="250">
        <v>19</v>
      </c>
      <c r="D1168" s="250">
        <v>2609.25578947368</v>
      </c>
      <c r="E1168" s="250">
        <v>49575.85999999993</v>
      </c>
    </row>
    <row r="1169" spans="1:5" ht="12.75">
      <c r="A1169" s="249" t="s">
        <v>2987</v>
      </c>
      <c r="B1169" s="249" t="s">
        <v>2988</v>
      </c>
      <c r="C1169" s="250">
        <v>7</v>
      </c>
      <c r="D1169" s="250">
        <v>2670.9799999999896</v>
      </c>
      <c r="E1169" s="250">
        <v>18696.859999999924</v>
      </c>
    </row>
    <row r="1170" spans="1:5" ht="12.75">
      <c r="A1170" s="249" t="s">
        <v>2989</v>
      </c>
      <c r="B1170" s="249" t="s">
        <v>2990</v>
      </c>
      <c r="C1170" s="250">
        <v>24</v>
      </c>
      <c r="D1170" s="250">
        <v>2610.98</v>
      </c>
      <c r="E1170" s="250">
        <v>62663.52</v>
      </c>
    </row>
    <row r="1171" spans="1:5" ht="12.75">
      <c r="A1171" s="249" t="s">
        <v>2991</v>
      </c>
      <c r="B1171" s="249" t="s">
        <v>2992</v>
      </c>
      <c r="C1171" s="250">
        <v>18</v>
      </c>
      <c r="D1171" s="250">
        <v>1495.04</v>
      </c>
      <c r="E1171" s="250">
        <v>26910.72</v>
      </c>
    </row>
    <row r="1172" spans="1:5" ht="12.75">
      <c r="A1172" s="249" t="s">
        <v>2993</v>
      </c>
      <c r="B1172" s="249" t="s">
        <v>2994</v>
      </c>
      <c r="C1172" s="250">
        <v>12</v>
      </c>
      <c r="D1172" s="250">
        <v>6169.079999999999</v>
      </c>
      <c r="E1172" s="250">
        <v>74028.95999999999</v>
      </c>
    </row>
    <row r="1173" spans="1:5" ht="12.75">
      <c r="A1173" s="249" t="s">
        <v>2995</v>
      </c>
      <c r="B1173" s="249" t="s">
        <v>2996</v>
      </c>
      <c r="C1173" s="250">
        <v>3</v>
      </c>
      <c r="D1173" s="250">
        <v>1741.66</v>
      </c>
      <c r="E1173" s="250">
        <v>5224.98</v>
      </c>
    </row>
    <row r="1174" spans="1:5" ht="12.75">
      <c r="A1174" s="249" t="s">
        <v>2997</v>
      </c>
      <c r="B1174" s="249" t="s">
        <v>2998</v>
      </c>
      <c r="C1174" s="250">
        <v>16</v>
      </c>
      <c r="D1174" s="250">
        <v>4749.025</v>
      </c>
      <c r="E1174" s="250">
        <v>75984.4</v>
      </c>
    </row>
    <row r="1175" spans="1:5" ht="12.75">
      <c r="A1175" s="249" t="s">
        <v>2999</v>
      </c>
      <c r="B1175" s="249" t="s">
        <v>3000</v>
      </c>
      <c r="C1175" s="250">
        <v>16</v>
      </c>
      <c r="D1175" s="250">
        <v>4105.25</v>
      </c>
      <c r="E1175" s="250">
        <v>65684</v>
      </c>
    </row>
    <row r="1176" spans="1:5" ht="12.75">
      <c r="A1176" s="249" t="s">
        <v>3001</v>
      </c>
      <c r="B1176" s="249" t="s">
        <v>3002</v>
      </c>
      <c r="C1176" s="250">
        <v>12</v>
      </c>
      <c r="D1176" s="250">
        <v>4766.003333333332</v>
      </c>
      <c r="E1176" s="250">
        <v>57192.03999999999</v>
      </c>
    </row>
    <row r="1177" spans="1:5" ht="12.75">
      <c r="A1177" s="249" t="s">
        <v>3003</v>
      </c>
      <c r="B1177" s="249" t="s">
        <v>3004</v>
      </c>
      <c r="C1177" s="250">
        <v>74</v>
      </c>
      <c r="D1177" s="250">
        <v>1926.038108108108</v>
      </c>
      <c r="E1177" s="250">
        <v>142526.82</v>
      </c>
    </row>
    <row r="1178" spans="1:5" ht="12.75">
      <c r="A1178" s="249" t="s">
        <v>3005</v>
      </c>
      <c r="B1178" s="249" t="s">
        <v>3006</v>
      </c>
      <c r="C1178" s="250">
        <v>80</v>
      </c>
      <c r="D1178" s="250">
        <v>1758.63</v>
      </c>
      <c r="E1178" s="250">
        <v>140690.4</v>
      </c>
    </row>
    <row r="1179" spans="1:5" ht="12.75">
      <c r="A1179" s="249" t="s">
        <v>3007</v>
      </c>
      <c r="B1179" s="249" t="s">
        <v>3008</v>
      </c>
      <c r="C1179" s="250">
        <v>30</v>
      </c>
      <c r="D1179" s="250">
        <v>928.6033333333332</v>
      </c>
      <c r="E1179" s="250">
        <v>27858.1</v>
      </c>
    </row>
    <row r="1180" spans="1:5" ht="12.75">
      <c r="A1180" s="249" t="s">
        <v>3009</v>
      </c>
      <c r="B1180" s="249" t="s">
        <v>3010</v>
      </c>
      <c r="C1180" s="250">
        <v>30</v>
      </c>
      <c r="D1180" s="250">
        <v>1292.9233333333332</v>
      </c>
      <c r="E1180" s="250">
        <v>38787.7</v>
      </c>
    </row>
    <row r="1181" spans="1:5" ht="12.75">
      <c r="A1181" s="249" t="s">
        <v>3011</v>
      </c>
      <c r="B1181" s="249" t="s">
        <v>3012</v>
      </c>
      <c r="C1181" s="250">
        <v>8</v>
      </c>
      <c r="D1181" s="250">
        <v>1661.415</v>
      </c>
      <c r="E1181" s="250">
        <v>13291.32</v>
      </c>
    </row>
    <row r="1182" spans="1:5" ht="12.75">
      <c r="A1182" s="249" t="s">
        <v>3013</v>
      </c>
      <c r="B1182" s="249" t="s">
        <v>3014</v>
      </c>
      <c r="C1182" s="250">
        <v>7</v>
      </c>
      <c r="D1182" s="250">
        <v>1690.597142857143</v>
      </c>
      <c r="E1182" s="250">
        <v>11834.18</v>
      </c>
    </row>
    <row r="1183" spans="1:5" ht="12.75">
      <c r="A1183" s="249" t="s">
        <v>3015</v>
      </c>
      <c r="B1183" s="249" t="s">
        <v>3016</v>
      </c>
      <c r="C1183" s="250">
        <v>4</v>
      </c>
      <c r="D1183" s="250">
        <v>1661.48</v>
      </c>
      <c r="E1183" s="250">
        <v>6645.92</v>
      </c>
    </row>
    <row r="1184" spans="1:5" ht="12.75">
      <c r="A1184" s="249" t="s">
        <v>3017</v>
      </c>
      <c r="B1184" s="249" t="s">
        <v>3018</v>
      </c>
      <c r="C1184" s="250">
        <v>4</v>
      </c>
      <c r="D1184" s="250">
        <v>1661.48</v>
      </c>
      <c r="E1184" s="250">
        <v>6645.92</v>
      </c>
    </row>
    <row r="1185" spans="1:5" ht="12.75">
      <c r="A1185" s="249" t="s">
        <v>3019</v>
      </c>
      <c r="B1185" s="249" t="s">
        <v>3020</v>
      </c>
      <c r="C1185" s="250">
        <v>3</v>
      </c>
      <c r="D1185" s="250">
        <v>1661.48</v>
      </c>
      <c r="E1185" s="250">
        <v>4984.44</v>
      </c>
    </row>
    <row r="1186" spans="1:5" ht="12.75">
      <c r="A1186" s="249" t="s">
        <v>3021</v>
      </c>
      <c r="B1186" s="249" t="s">
        <v>3022</v>
      </c>
      <c r="C1186" s="250">
        <v>2</v>
      </c>
      <c r="D1186" s="250">
        <v>1661.48</v>
      </c>
      <c r="E1186" s="250">
        <v>3322.96</v>
      </c>
    </row>
    <row r="1187" spans="1:5" ht="12.75">
      <c r="A1187" s="249" t="s">
        <v>3023</v>
      </c>
      <c r="B1187" s="249" t="s">
        <v>3024</v>
      </c>
      <c r="C1187" s="250">
        <v>6</v>
      </c>
      <c r="D1187" s="250">
        <v>1684.1266666666666</v>
      </c>
      <c r="E1187" s="250">
        <v>10104.76</v>
      </c>
    </row>
    <row r="1188" spans="1:5" ht="12.75">
      <c r="A1188" s="249" t="s">
        <v>3025</v>
      </c>
      <c r="B1188" s="249" t="s">
        <v>3026</v>
      </c>
      <c r="C1188" s="250">
        <v>8</v>
      </c>
      <c r="D1188" s="250">
        <v>1653.245</v>
      </c>
      <c r="E1188" s="250">
        <v>13225.96</v>
      </c>
    </row>
    <row r="1189" spans="1:5" ht="12.75">
      <c r="A1189" s="249" t="s">
        <v>3027</v>
      </c>
      <c r="B1189" s="249" t="s">
        <v>3028</v>
      </c>
      <c r="C1189" s="250">
        <v>6</v>
      </c>
      <c r="D1189" s="250">
        <v>1684.1266666666666</v>
      </c>
      <c r="E1189" s="250">
        <v>10104.76</v>
      </c>
    </row>
    <row r="1190" spans="1:5" ht="12.75">
      <c r="A1190" s="249" t="s">
        <v>3029</v>
      </c>
      <c r="B1190" s="249" t="s">
        <v>3030</v>
      </c>
      <c r="C1190" s="250">
        <v>6</v>
      </c>
      <c r="D1190" s="250">
        <v>1651.9133333333334</v>
      </c>
      <c r="E1190" s="250">
        <v>9911.48</v>
      </c>
    </row>
    <row r="1191" spans="1:5" ht="12.75">
      <c r="A1191" s="249" t="s">
        <v>3031</v>
      </c>
      <c r="B1191" s="249" t="s">
        <v>3032</v>
      </c>
      <c r="C1191" s="250">
        <v>134</v>
      </c>
      <c r="D1191" s="250">
        <v>5535.1671641791045</v>
      </c>
      <c r="E1191" s="250">
        <v>741712.4</v>
      </c>
    </row>
    <row r="1192" spans="1:5" ht="12.75">
      <c r="A1192" s="249" t="s">
        <v>3033</v>
      </c>
      <c r="B1192" s="249" t="s">
        <v>3034</v>
      </c>
      <c r="C1192" s="250">
        <v>1</v>
      </c>
      <c r="D1192" s="250">
        <v>38830.55</v>
      </c>
      <c r="E1192" s="250">
        <v>38830.55</v>
      </c>
    </row>
    <row r="1193" spans="1:5" ht="12.75">
      <c r="A1193" s="249" t="s">
        <v>3035</v>
      </c>
      <c r="B1193" s="249" t="s">
        <v>3036</v>
      </c>
      <c r="C1193" s="250">
        <v>0</v>
      </c>
      <c r="D1193" s="250">
        <v>0</v>
      </c>
      <c r="E1193" s="250">
        <v>0</v>
      </c>
    </row>
    <row r="1194" spans="1:5" ht="12.75">
      <c r="A1194" s="249" t="s">
        <v>3037</v>
      </c>
      <c r="B1194" s="249" t="s">
        <v>3038</v>
      </c>
      <c r="C1194" s="250">
        <v>0</v>
      </c>
      <c r="D1194" s="250">
        <v>0</v>
      </c>
      <c r="E1194" s="250">
        <v>0</v>
      </c>
    </row>
    <row r="1195" spans="1:5" ht="12.75">
      <c r="A1195" s="249" t="s">
        <v>3039</v>
      </c>
      <c r="B1195" s="249" t="s">
        <v>3040</v>
      </c>
      <c r="C1195" s="250">
        <v>61</v>
      </c>
      <c r="D1195" s="250">
        <v>18935.975245901718</v>
      </c>
      <c r="E1195" s="250">
        <v>1155094.4900000049</v>
      </c>
    </row>
    <row r="1196" spans="1:5" ht="12.75">
      <c r="A1196" s="249" t="s">
        <v>3041</v>
      </c>
      <c r="B1196" s="249" t="s">
        <v>3042</v>
      </c>
      <c r="C1196" s="250">
        <v>2</v>
      </c>
      <c r="D1196" s="250">
        <v>19090.08</v>
      </c>
      <c r="E1196" s="250">
        <v>38180.16</v>
      </c>
    </row>
    <row r="1197" spans="1:5" ht="12.75">
      <c r="A1197" s="249" t="s">
        <v>3043</v>
      </c>
      <c r="B1197" s="249" t="s">
        <v>3044</v>
      </c>
      <c r="C1197" s="250">
        <v>3</v>
      </c>
      <c r="D1197" s="250">
        <v>21329.176666666666</v>
      </c>
      <c r="E1197" s="250">
        <v>63987.53</v>
      </c>
    </row>
    <row r="1198" spans="1:5" ht="12.75">
      <c r="A1198" s="249" t="s">
        <v>3045</v>
      </c>
      <c r="B1198" s="249" t="s">
        <v>3046</v>
      </c>
      <c r="C1198" s="250">
        <v>0</v>
      </c>
      <c r="D1198" s="250">
        <v>0</v>
      </c>
      <c r="E1198" s="250">
        <v>0</v>
      </c>
    </row>
    <row r="1199" spans="1:5" ht="12.75">
      <c r="A1199" s="249" t="s">
        <v>3047</v>
      </c>
      <c r="B1199" s="249" t="s">
        <v>3048</v>
      </c>
      <c r="C1199" s="250">
        <v>1</v>
      </c>
      <c r="D1199" s="250">
        <v>22723.92000000004</v>
      </c>
      <c r="E1199" s="250">
        <v>22723.92000000004</v>
      </c>
    </row>
    <row r="1200" spans="1:5" ht="12.75">
      <c r="A1200" s="249" t="s">
        <v>3049</v>
      </c>
      <c r="B1200" s="249" t="s">
        <v>3050</v>
      </c>
      <c r="C1200" s="250">
        <v>0</v>
      </c>
      <c r="D1200" s="250">
        <v>0</v>
      </c>
      <c r="E1200" s="250">
        <v>0</v>
      </c>
    </row>
    <row r="1201" spans="1:5" ht="12.75">
      <c r="A1201" s="249" t="s">
        <v>3051</v>
      </c>
      <c r="B1201" s="249" t="s">
        <v>3052</v>
      </c>
      <c r="C1201" s="250">
        <v>4</v>
      </c>
      <c r="D1201" s="250">
        <v>25019.65</v>
      </c>
      <c r="E1201" s="250">
        <v>100078.6</v>
      </c>
    </row>
    <row r="1202" spans="1:5" ht="12.75">
      <c r="A1202" s="249" t="s">
        <v>3053</v>
      </c>
      <c r="B1202" s="249" t="s">
        <v>3054</v>
      </c>
      <c r="C1202" s="250">
        <v>0</v>
      </c>
      <c r="D1202" s="250">
        <v>0</v>
      </c>
      <c r="E1202" s="250">
        <v>186.3900000000745</v>
      </c>
    </row>
    <row r="1203" spans="1:5" ht="12.75">
      <c r="A1203" s="249" t="s">
        <v>3055</v>
      </c>
      <c r="B1203" s="249" t="s">
        <v>3056</v>
      </c>
      <c r="C1203" s="250">
        <v>0</v>
      </c>
      <c r="D1203" s="250">
        <v>0</v>
      </c>
      <c r="E1203" s="250">
        <v>0</v>
      </c>
    </row>
    <row r="1204" spans="1:5" ht="12.75">
      <c r="A1204" s="249" t="s">
        <v>3057</v>
      </c>
      <c r="B1204" s="249" t="s">
        <v>3058</v>
      </c>
      <c r="C1204" s="250">
        <v>1</v>
      </c>
      <c r="D1204" s="250">
        <v>29998.509999999926</v>
      </c>
      <c r="E1204" s="250">
        <v>29998.509999999926</v>
      </c>
    </row>
    <row r="1205" spans="1:5" ht="12.75">
      <c r="A1205" s="249" t="s">
        <v>3059</v>
      </c>
      <c r="B1205" s="249" t="s">
        <v>3060</v>
      </c>
      <c r="C1205" s="250">
        <v>0</v>
      </c>
      <c r="D1205" s="250">
        <v>0</v>
      </c>
      <c r="E1205" s="250">
        <v>0</v>
      </c>
    </row>
    <row r="1206" spans="1:5" ht="12.75">
      <c r="A1206" s="249" t="s">
        <v>3061</v>
      </c>
      <c r="B1206" s="249" t="s">
        <v>3062</v>
      </c>
      <c r="C1206" s="250">
        <v>1</v>
      </c>
      <c r="D1206" s="250">
        <v>32308.71</v>
      </c>
      <c r="E1206" s="250">
        <v>32308.71</v>
      </c>
    </row>
    <row r="1207" spans="1:5" ht="12.75">
      <c r="A1207" s="249" t="s">
        <v>3063</v>
      </c>
      <c r="B1207" s="249" t="s">
        <v>3064</v>
      </c>
      <c r="C1207" s="250">
        <v>0</v>
      </c>
      <c r="D1207" s="250">
        <v>0</v>
      </c>
      <c r="E1207" s="250">
        <v>0</v>
      </c>
    </row>
    <row r="1208" spans="1:5" ht="12.75">
      <c r="A1208" s="249" t="s">
        <v>3065</v>
      </c>
      <c r="B1208" s="249" t="s">
        <v>3066</v>
      </c>
      <c r="C1208" s="250">
        <v>56</v>
      </c>
      <c r="D1208" s="250">
        <v>34765.84910714239</v>
      </c>
      <c r="E1208" s="250">
        <v>1946887.5499999737</v>
      </c>
    </row>
    <row r="1209" spans="1:5" ht="12.75">
      <c r="A1209" s="249" t="s">
        <v>3067</v>
      </c>
      <c r="B1209" s="249" t="s">
        <v>3068</v>
      </c>
      <c r="C1209" s="250">
        <v>3</v>
      </c>
      <c r="D1209" s="250">
        <v>34744.18</v>
      </c>
      <c r="E1209" s="250">
        <v>104232.54</v>
      </c>
    </row>
    <row r="1210" spans="1:5" ht="12.75">
      <c r="A1210" s="249" t="s">
        <v>3069</v>
      </c>
      <c r="B1210" s="249" t="s">
        <v>3070</v>
      </c>
      <c r="C1210" s="250">
        <v>6</v>
      </c>
      <c r="D1210" s="250">
        <v>38720.168333333335</v>
      </c>
      <c r="E1210" s="250">
        <v>232321.01</v>
      </c>
    </row>
    <row r="1211" spans="1:5" ht="12.75">
      <c r="A1211" s="249" t="s">
        <v>3071</v>
      </c>
      <c r="B1211" s="249" t="s">
        <v>3072</v>
      </c>
      <c r="C1211" s="250">
        <v>1</v>
      </c>
      <c r="D1211" s="250">
        <v>40812.95</v>
      </c>
      <c r="E1211" s="250">
        <v>40812.95</v>
      </c>
    </row>
    <row r="1212" spans="1:5" ht="12.75">
      <c r="A1212" s="249" t="s">
        <v>3073</v>
      </c>
      <c r="B1212" s="249" t="s">
        <v>3074</v>
      </c>
      <c r="C1212" s="250">
        <v>0</v>
      </c>
      <c r="D1212" s="250">
        <v>0</v>
      </c>
      <c r="E1212" s="250">
        <v>0</v>
      </c>
    </row>
    <row r="1213" spans="1:5" ht="12.75">
      <c r="A1213" s="249" t="s">
        <v>3075</v>
      </c>
      <c r="B1213" s="249" t="s">
        <v>3076</v>
      </c>
      <c r="C1213" s="250">
        <v>138</v>
      </c>
      <c r="D1213" s="250">
        <v>611.1249999999395</v>
      </c>
      <c r="E1213" s="250">
        <v>84335.24999999166</v>
      </c>
    </row>
    <row r="1214" spans="1:5" ht="12.75">
      <c r="A1214" s="249" t="s">
        <v>3077</v>
      </c>
      <c r="B1214" s="249" t="s">
        <v>3078</v>
      </c>
      <c r="C1214" s="250">
        <v>0</v>
      </c>
      <c r="D1214" s="250">
        <v>0</v>
      </c>
      <c r="E1214" s="250">
        <v>0</v>
      </c>
    </row>
    <row r="1215" spans="1:5" ht="12.75">
      <c r="A1215" s="249" t="s">
        <v>3079</v>
      </c>
      <c r="B1215" s="249" t="s">
        <v>3080</v>
      </c>
      <c r="C1215" s="250">
        <v>65</v>
      </c>
      <c r="D1215" s="250">
        <v>12284.918461538131</v>
      </c>
      <c r="E1215" s="250">
        <v>798519.6999999785</v>
      </c>
    </row>
    <row r="1216" spans="1:5" ht="12.75">
      <c r="A1216" s="249" t="s">
        <v>3081</v>
      </c>
      <c r="B1216" s="249" t="s">
        <v>3082</v>
      </c>
      <c r="C1216" s="250">
        <v>0</v>
      </c>
      <c r="D1216" s="250">
        <v>0</v>
      </c>
      <c r="E1216" s="250">
        <v>-23163.06</v>
      </c>
    </row>
    <row r="1217" spans="1:5" ht="12.75">
      <c r="A1217" s="249" t="s">
        <v>3083</v>
      </c>
      <c r="B1217" s="249" t="s">
        <v>3084</v>
      </c>
      <c r="C1217" s="250">
        <v>0</v>
      </c>
      <c r="D1217" s="250">
        <v>0</v>
      </c>
      <c r="E1217" s="250">
        <v>1.1920928955078125E-09</v>
      </c>
    </row>
    <row r="1218" spans="1:5" ht="12.75">
      <c r="A1218" s="249" t="s">
        <v>3085</v>
      </c>
      <c r="B1218" s="249" t="s">
        <v>3086</v>
      </c>
      <c r="C1218" s="250">
        <v>6</v>
      </c>
      <c r="D1218" s="250">
        <v>15357.146666666593</v>
      </c>
      <c r="E1218" s="250">
        <v>92142.87999999955</v>
      </c>
    </row>
    <row r="1219" spans="1:5" ht="12.75">
      <c r="A1219" s="249" t="s">
        <v>3087</v>
      </c>
      <c r="B1219" s="249" t="s">
        <v>3088</v>
      </c>
      <c r="C1219" s="250">
        <v>2</v>
      </c>
      <c r="D1219" s="250">
        <v>16217.105000000074</v>
      </c>
      <c r="E1219" s="250">
        <v>32434.21000000015</v>
      </c>
    </row>
    <row r="1220" spans="1:5" ht="12.75">
      <c r="A1220" s="249" t="s">
        <v>3089</v>
      </c>
      <c r="B1220" s="249" t="s">
        <v>3090</v>
      </c>
      <c r="C1220" s="250">
        <v>1</v>
      </c>
      <c r="D1220" s="250">
        <v>15935.419999999962</v>
      </c>
      <c r="E1220" s="250">
        <v>15935.419999999962</v>
      </c>
    </row>
    <row r="1221" spans="1:5" ht="12.75">
      <c r="A1221" s="249" t="s">
        <v>3091</v>
      </c>
      <c r="B1221" s="249" t="s">
        <v>3092</v>
      </c>
      <c r="C1221" s="250">
        <v>0</v>
      </c>
      <c r="D1221" s="250">
        <v>0</v>
      </c>
      <c r="E1221" s="250">
        <v>0</v>
      </c>
    </row>
    <row r="1222" spans="1:5" ht="12.75">
      <c r="A1222" s="249" t="s">
        <v>3093</v>
      </c>
      <c r="B1222" s="249" t="s">
        <v>3094</v>
      </c>
      <c r="C1222" s="250">
        <v>0</v>
      </c>
      <c r="D1222" s="250">
        <v>0</v>
      </c>
      <c r="E1222" s="250">
        <v>0</v>
      </c>
    </row>
    <row r="1223" spans="1:5" ht="12.75">
      <c r="A1223" s="249" t="s">
        <v>3095</v>
      </c>
      <c r="B1223" s="249" t="s">
        <v>3096</v>
      </c>
      <c r="C1223" s="250">
        <v>7</v>
      </c>
      <c r="D1223" s="250">
        <v>19573.841428571428</v>
      </c>
      <c r="E1223" s="250">
        <v>137016.89</v>
      </c>
    </row>
    <row r="1224" spans="1:5" ht="12.75">
      <c r="A1224" s="249" t="s">
        <v>3097</v>
      </c>
      <c r="B1224" s="249" t="s">
        <v>3098</v>
      </c>
      <c r="C1224" s="250">
        <v>1</v>
      </c>
      <c r="D1224" s="250">
        <v>19582</v>
      </c>
      <c r="E1224" s="250">
        <v>19582</v>
      </c>
    </row>
    <row r="1225" spans="1:5" ht="12.75">
      <c r="A1225" s="249" t="s">
        <v>3099</v>
      </c>
      <c r="B1225" s="249" t="s">
        <v>3100</v>
      </c>
      <c r="C1225" s="250">
        <v>1</v>
      </c>
      <c r="D1225" s="250">
        <v>20772.05</v>
      </c>
      <c r="E1225" s="250">
        <v>20772.05</v>
      </c>
    </row>
    <row r="1226" spans="1:5" ht="12.75">
      <c r="A1226" s="249" t="s">
        <v>3101</v>
      </c>
      <c r="B1226" s="249" t="s">
        <v>3102</v>
      </c>
      <c r="C1226" s="250">
        <v>66</v>
      </c>
      <c r="D1226" s="250">
        <v>22380.483181817966</v>
      </c>
      <c r="E1226" s="250">
        <v>1477111.8899999857</v>
      </c>
    </row>
    <row r="1227" spans="1:5" ht="12.75">
      <c r="A1227" s="249" t="s">
        <v>3103</v>
      </c>
      <c r="B1227" s="249" t="s">
        <v>3104</v>
      </c>
      <c r="C1227" s="250">
        <v>14</v>
      </c>
      <c r="D1227" s="250">
        <v>22510.97142857134</v>
      </c>
      <c r="E1227" s="250">
        <v>315153.5999999988</v>
      </c>
    </row>
    <row r="1228" spans="1:5" ht="12.75">
      <c r="A1228" s="249" t="s">
        <v>3105</v>
      </c>
      <c r="B1228" s="249" t="s">
        <v>3106</v>
      </c>
      <c r="C1228" s="250">
        <v>1</v>
      </c>
      <c r="D1228" s="250">
        <v>24793.74</v>
      </c>
      <c r="E1228" s="250">
        <v>24793.74</v>
      </c>
    </row>
    <row r="1229" spans="1:5" ht="12.75">
      <c r="A1229" s="249" t="s">
        <v>3107</v>
      </c>
      <c r="B1229" s="249" t="s">
        <v>3108</v>
      </c>
      <c r="C1229" s="250">
        <v>11</v>
      </c>
      <c r="D1229" s="250">
        <v>24804.21363636342</v>
      </c>
      <c r="E1229" s="250">
        <v>272846.3499999976</v>
      </c>
    </row>
    <row r="1230" spans="1:5" ht="12.75">
      <c r="A1230" s="249" t="s">
        <v>3109</v>
      </c>
      <c r="B1230" s="249" t="s">
        <v>3110</v>
      </c>
      <c r="C1230" s="250">
        <v>2</v>
      </c>
      <c r="D1230" s="250">
        <v>26900.319999999963</v>
      </c>
      <c r="E1230" s="250">
        <v>53800.63999999993</v>
      </c>
    </row>
    <row r="1231" spans="1:5" ht="12.75">
      <c r="A1231" s="249" t="s">
        <v>3111</v>
      </c>
      <c r="B1231" s="249" t="s">
        <v>3112</v>
      </c>
      <c r="C1231" s="250">
        <v>0</v>
      </c>
      <c r="D1231" s="250">
        <v>0</v>
      </c>
      <c r="E1231" s="250">
        <v>0</v>
      </c>
    </row>
    <row r="1232" spans="1:5" ht="12.75">
      <c r="A1232" s="249" t="s">
        <v>3113</v>
      </c>
      <c r="B1232" s="249" t="s">
        <v>3114</v>
      </c>
      <c r="C1232" s="250">
        <v>0</v>
      </c>
      <c r="D1232" s="250">
        <v>0</v>
      </c>
      <c r="E1232" s="250">
        <v>0</v>
      </c>
    </row>
    <row r="1233" spans="1:5" ht="12.75">
      <c r="A1233" s="249" t="s">
        <v>3115</v>
      </c>
      <c r="B1233" s="249" t="s">
        <v>3116</v>
      </c>
      <c r="C1233" s="250">
        <v>66</v>
      </c>
      <c r="D1233" s="250">
        <v>16088.70196969688</v>
      </c>
      <c r="E1233" s="250">
        <v>1061854.329999994</v>
      </c>
    </row>
    <row r="1234" spans="1:5" ht="12.75">
      <c r="A1234" s="249" t="s">
        <v>3117</v>
      </c>
      <c r="B1234" s="249" t="s">
        <v>3118</v>
      </c>
      <c r="C1234" s="250">
        <v>1</v>
      </c>
      <c r="D1234" s="250">
        <v>15879.48</v>
      </c>
      <c r="E1234" s="250">
        <v>15879.48</v>
      </c>
    </row>
    <row r="1235" spans="1:5" ht="12.75">
      <c r="A1235" s="249" t="s">
        <v>3119</v>
      </c>
      <c r="B1235" s="249" t="s">
        <v>3120</v>
      </c>
      <c r="C1235" s="250">
        <v>4</v>
      </c>
      <c r="D1235" s="250">
        <v>17493.2425</v>
      </c>
      <c r="E1235" s="250">
        <v>69972.97</v>
      </c>
    </row>
    <row r="1236" spans="1:5" ht="12.75">
      <c r="A1236" s="249" t="s">
        <v>3121</v>
      </c>
      <c r="B1236" s="249" t="s">
        <v>3122</v>
      </c>
      <c r="C1236" s="250">
        <v>4</v>
      </c>
      <c r="D1236" s="250">
        <v>17057.310000000038</v>
      </c>
      <c r="E1236" s="250">
        <v>68229.24000000015</v>
      </c>
    </row>
    <row r="1237" spans="1:5" ht="12.75">
      <c r="A1237" s="249" t="s">
        <v>3123</v>
      </c>
      <c r="B1237" s="249" t="s">
        <v>3124</v>
      </c>
      <c r="C1237" s="250">
        <v>3</v>
      </c>
      <c r="D1237" s="250">
        <v>20303.97</v>
      </c>
      <c r="E1237" s="250">
        <v>60911.91</v>
      </c>
    </row>
    <row r="1238" spans="1:5" ht="12.75">
      <c r="A1238" s="249" t="s">
        <v>3125</v>
      </c>
      <c r="B1238" s="249" t="s">
        <v>3126</v>
      </c>
      <c r="C1238" s="250">
        <v>7</v>
      </c>
      <c r="D1238" s="250">
        <v>24493.482857142877</v>
      </c>
      <c r="E1238" s="250">
        <v>171454.38000000015</v>
      </c>
    </row>
    <row r="1239" spans="1:5" ht="12.75">
      <c r="A1239" s="249" t="s">
        <v>3127</v>
      </c>
      <c r="B1239" s="249" t="s">
        <v>3128</v>
      </c>
      <c r="C1239" s="250">
        <v>1</v>
      </c>
      <c r="D1239" s="250">
        <v>24347.65000000002</v>
      </c>
      <c r="E1239" s="250">
        <v>24347.65000000002</v>
      </c>
    </row>
    <row r="1240" spans="1:5" ht="12.75">
      <c r="A1240" s="249" t="s">
        <v>3129</v>
      </c>
      <c r="B1240" s="249" t="s">
        <v>3130</v>
      </c>
      <c r="C1240" s="250">
        <v>54</v>
      </c>
      <c r="D1240" s="250">
        <v>27274.93888888686</v>
      </c>
      <c r="E1240" s="250">
        <v>1472846.6999998903</v>
      </c>
    </row>
    <row r="1241" spans="1:5" ht="12.75">
      <c r="A1241" s="249" t="s">
        <v>3131</v>
      </c>
      <c r="B1241" s="249" t="s">
        <v>3132</v>
      </c>
      <c r="C1241" s="250">
        <v>8</v>
      </c>
      <c r="D1241" s="250">
        <v>27331.01</v>
      </c>
      <c r="E1241" s="250">
        <v>218648.08</v>
      </c>
    </row>
    <row r="1242" spans="1:5" ht="12.75">
      <c r="A1242" s="249" t="s">
        <v>3133</v>
      </c>
      <c r="B1242" s="249" t="s">
        <v>3134</v>
      </c>
      <c r="C1242" s="250">
        <v>0</v>
      </c>
      <c r="D1242" s="250">
        <v>0</v>
      </c>
      <c r="E1242" s="250">
        <v>-2.9802322387695313E-10</v>
      </c>
    </row>
    <row r="1243" spans="1:5" ht="12.75">
      <c r="A1243" s="249" t="s">
        <v>3135</v>
      </c>
      <c r="B1243" s="249" t="s">
        <v>3136</v>
      </c>
      <c r="C1243" s="250">
        <v>12</v>
      </c>
      <c r="D1243" s="250">
        <v>30848.0075</v>
      </c>
      <c r="E1243" s="250">
        <v>370176.09</v>
      </c>
    </row>
    <row r="1244" spans="1:5" ht="12.75">
      <c r="A1244" s="249" t="s">
        <v>3137</v>
      </c>
      <c r="B1244" s="249" t="s">
        <v>3138</v>
      </c>
      <c r="C1244" s="250">
        <v>0</v>
      </c>
      <c r="D1244" s="250">
        <v>0</v>
      </c>
      <c r="E1244" s="250">
        <v>0</v>
      </c>
    </row>
    <row r="1245" spans="1:5" ht="12.75">
      <c r="A1245" s="249" t="s">
        <v>3139</v>
      </c>
      <c r="B1245" s="249" t="s">
        <v>3140</v>
      </c>
      <c r="C1245" s="250">
        <v>114</v>
      </c>
      <c r="D1245" s="250">
        <v>1946.348684210526</v>
      </c>
      <c r="E1245" s="250">
        <v>221883.74999999997</v>
      </c>
    </row>
    <row r="1246" spans="1:5" ht="12.75">
      <c r="A1246" s="249" t="s">
        <v>3141</v>
      </c>
      <c r="B1246" s="249" t="s">
        <v>3142</v>
      </c>
      <c r="C1246" s="250">
        <v>50</v>
      </c>
      <c r="D1246" s="250">
        <v>1940.8839999999952</v>
      </c>
      <c r="E1246" s="250">
        <v>97044.19999999976</v>
      </c>
    </row>
    <row r="1247" spans="1:5" ht="12.75">
      <c r="A1247" s="249" t="s">
        <v>3143</v>
      </c>
      <c r="B1247" s="249" t="s">
        <v>3144</v>
      </c>
      <c r="C1247" s="250">
        <v>45</v>
      </c>
      <c r="D1247" s="250">
        <v>1949.2408888888888</v>
      </c>
      <c r="E1247" s="250">
        <v>87715.84</v>
      </c>
    </row>
    <row r="1248" spans="1:5" ht="12.75">
      <c r="A1248" s="249" t="s">
        <v>3145</v>
      </c>
      <c r="B1248" s="249" t="s">
        <v>3146</v>
      </c>
      <c r="C1248" s="250">
        <v>110</v>
      </c>
      <c r="D1248" s="250">
        <v>1951.2904545454544</v>
      </c>
      <c r="E1248" s="250">
        <v>214641.95</v>
      </c>
    </row>
    <row r="1249" spans="1:5" ht="12.75">
      <c r="A1249" s="249" t="s">
        <v>3147</v>
      </c>
      <c r="B1249" s="249" t="s">
        <v>3148</v>
      </c>
      <c r="C1249" s="250">
        <v>210</v>
      </c>
      <c r="D1249" s="250">
        <v>538.2574285714286</v>
      </c>
      <c r="E1249" s="250">
        <v>113034.06</v>
      </c>
    </row>
    <row r="1250" spans="1:5" ht="12.75">
      <c r="A1250" s="249" t="s">
        <v>3149</v>
      </c>
      <c r="B1250" s="249" t="s">
        <v>3150</v>
      </c>
      <c r="C1250" s="250">
        <v>123</v>
      </c>
      <c r="D1250" s="250">
        <v>543.5966666666668</v>
      </c>
      <c r="E1250" s="250">
        <v>66862.39000000001</v>
      </c>
    </row>
    <row r="1251" spans="1:5" ht="12.75">
      <c r="A1251" s="249" t="s">
        <v>3151</v>
      </c>
      <c r="B1251" s="249" t="s">
        <v>3152</v>
      </c>
      <c r="C1251" s="250">
        <v>51</v>
      </c>
      <c r="D1251" s="250">
        <v>543.5980392156862</v>
      </c>
      <c r="E1251" s="250">
        <v>27723.499999999996</v>
      </c>
    </row>
    <row r="1252" spans="1:5" ht="12.75">
      <c r="A1252" s="249" t="s">
        <v>3153</v>
      </c>
      <c r="B1252" s="249" t="s">
        <v>3154</v>
      </c>
      <c r="C1252" s="250">
        <v>82</v>
      </c>
      <c r="D1252" s="250">
        <v>543.595</v>
      </c>
      <c r="E1252" s="250">
        <v>44574.79</v>
      </c>
    </row>
    <row r="1253" spans="1:5" ht="12.75">
      <c r="A1253" s="249" t="s">
        <v>3155</v>
      </c>
      <c r="B1253" s="249" t="s">
        <v>3156</v>
      </c>
      <c r="C1253" s="250">
        <v>268</v>
      </c>
      <c r="D1253" s="250">
        <v>300.12567164179103</v>
      </c>
      <c r="E1253" s="250">
        <v>80433.67999999998</v>
      </c>
    </row>
    <row r="1254" spans="1:5" ht="12.75">
      <c r="A1254" s="249" t="s">
        <v>3157</v>
      </c>
      <c r="B1254" s="249" t="s">
        <v>3158</v>
      </c>
      <c r="C1254" s="250">
        <v>230</v>
      </c>
      <c r="D1254" s="250">
        <v>299.28408695652155</v>
      </c>
      <c r="E1254" s="250">
        <v>68835.33999999997</v>
      </c>
    </row>
    <row r="1255" spans="1:5" ht="12.75">
      <c r="A1255" s="249" t="s">
        <v>3159</v>
      </c>
      <c r="B1255" s="249" t="s">
        <v>3160</v>
      </c>
      <c r="C1255" s="250">
        <v>98</v>
      </c>
      <c r="D1255" s="250">
        <v>305.05999999999995</v>
      </c>
      <c r="E1255" s="250">
        <v>29895.879999999994</v>
      </c>
    </row>
    <row r="1256" spans="1:5" ht="12.75">
      <c r="A1256" s="249" t="s">
        <v>3161</v>
      </c>
      <c r="B1256" s="249" t="s">
        <v>3162</v>
      </c>
      <c r="C1256" s="250">
        <v>167</v>
      </c>
      <c r="D1256" s="250">
        <v>305.05999999999995</v>
      </c>
      <c r="E1256" s="250">
        <v>50945.01999999999</v>
      </c>
    </row>
    <row r="1257" spans="1:5" ht="12.75">
      <c r="A1257" s="249" t="s">
        <v>3163</v>
      </c>
      <c r="B1257" s="249" t="s">
        <v>3164</v>
      </c>
      <c r="C1257" s="250">
        <v>135</v>
      </c>
      <c r="D1257" s="250">
        <v>579.6273333333334</v>
      </c>
      <c r="E1257" s="250">
        <v>78249.69</v>
      </c>
    </row>
    <row r="1258" spans="1:5" ht="12.75">
      <c r="A1258" s="249" t="s">
        <v>3165</v>
      </c>
      <c r="B1258" s="249" t="s">
        <v>3166</v>
      </c>
      <c r="C1258" s="250">
        <v>50</v>
      </c>
      <c r="D1258" s="250">
        <v>578.4272000000014</v>
      </c>
      <c r="E1258" s="250">
        <v>28921.360000000073</v>
      </c>
    </row>
    <row r="1259" spans="1:5" ht="12.75">
      <c r="A1259" s="249" t="s">
        <v>3167</v>
      </c>
      <c r="B1259" s="249" t="s">
        <v>3168</v>
      </c>
      <c r="C1259" s="250">
        <v>84</v>
      </c>
      <c r="D1259" s="250">
        <v>577.6899999999998</v>
      </c>
      <c r="E1259" s="250">
        <v>48525.95999999999</v>
      </c>
    </row>
    <row r="1260" spans="1:5" ht="12.75">
      <c r="A1260" s="249" t="s">
        <v>3169</v>
      </c>
      <c r="B1260" s="249" t="s">
        <v>3170</v>
      </c>
      <c r="C1260" s="250">
        <v>38</v>
      </c>
      <c r="D1260" s="250">
        <v>578.8026315789474</v>
      </c>
      <c r="E1260" s="250">
        <v>21994.5</v>
      </c>
    </row>
    <row r="1261" spans="1:5" ht="12.75">
      <c r="A1261" s="249" t="s">
        <v>3171</v>
      </c>
      <c r="B1261" s="249" t="s">
        <v>3172</v>
      </c>
      <c r="C1261" s="250">
        <v>39</v>
      </c>
      <c r="D1261" s="250">
        <v>1203.0499999999997</v>
      </c>
      <c r="E1261" s="250">
        <v>46918.94999999999</v>
      </c>
    </row>
    <row r="1262" spans="1:5" ht="12.75">
      <c r="A1262" s="249" t="s">
        <v>3173</v>
      </c>
      <c r="B1262" s="249" t="s">
        <v>3174</v>
      </c>
      <c r="C1262" s="250">
        <v>27</v>
      </c>
      <c r="D1262" s="250">
        <v>1265.79</v>
      </c>
      <c r="E1262" s="250">
        <v>34176.32999999999</v>
      </c>
    </row>
    <row r="1263" spans="1:5" ht="12.75">
      <c r="A1263" s="249" t="s">
        <v>3175</v>
      </c>
      <c r="B1263" s="249" t="s">
        <v>3176</v>
      </c>
      <c r="C1263" s="250">
        <v>22</v>
      </c>
      <c r="D1263" s="250">
        <v>1291.79</v>
      </c>
      <c r="E1263" s="250">
        <v>28419.38</v>
      </c>
    </row>
    <row r="1264" spans="1:5" ht="12.75">
      <c r="A1264" s="249" t="s">
        <v>3177</v>
      </c>
      <c r="B1264" s="249" t="s">
        <v>3178</v>
      </c>
      <c r="C1264" s="250">
        <v>28</v>
      </c>
      <c r="D1264" s="250">
        <v>1275.0757142857144</v>
      </c>
      <c r="E1264" s="250">
        <v>35702.12</v>
      </c>
    </row>
    <row r="1265" spans="1:5" ht="12.75">
      <c r="A1265" s="249" t="s">
        <v>3179</v>
      </c>
      <c r="B1265" s="249" t="s">
        <v>3180</v>
      </c>
      <c r="C1265" s="250">
        <v>45</v>
      </c>
      <c r="D1265" s="250">
        <v>1768.8599999999997</v>
      </c>
      <c r="E1265" s="250">
        <v>79598.69999999998</v>
      </c>
    </row>
    <row r="1266" spans="1:5" ht="12.75">
      <c r="A1266" s="249" t="s">
        <v>3181</v>
      </c>
      <c r="B1266" s="249" t="s">
        <v>3182</v>
      </c>
      <c r="C1266" s="250">
        <v>38</v>
      </c>
      <c r="D1266" s="250">
        <v>1768.8499999999997</v>
      </c>
      <c r="E1266" s="250">
        <v>67216.29999999999</v>
      </c>
    </row>
    <row r="1267" spans="1:5" ht="12.75">
      <c r="A1267" s="249" t="s">
        <v>3183</v>
      </c>
      <c r="B1267" s="249" t="s">
        <v>3184</v>
      </c>
      <c r="C1267" s="250">
        <v>45</v>
      </c>
      <c r="D1267" s="250">
        <v>1768.8566666666666</v>
      </c>
      <c r="E1267" s="250">
        <v>79598.54999999999</v>
      </c>
    </row>
    <row r="1268" spans="1:5" ht="12.75">
      <c r="A1268" s="249" t="s">
        <v>3185</v>
      </c>
      <c r="B1268" s="249" t="s">
        <v>3186</v>
      </c>
      <c r="C1268" s="250">
        <v>40</v>
      </c>
      <c r="D1268" s="250">
        <v>1768.8499999999997</v>
      </c>
      <c r="E1268" s="250">
        <v>70753.99999999999</v>
      </c>
    </row>
    <row r="1269" spans="1:5" ht="12.75">
      <c r="A1269" s="249" t="s">
        <v>3187</v>
      </c>
      <c r="B1269" s="249" t="s">
        <v>3188</v>
      </c>
      <c r="C1269" s="250">
        <v>43</v>
      </c>
      <c r="D1269" s="250">
        <v>1407.9409302325582</v>
      </c>
      <c r="E1269" s="250">
        <v>60541.46</v>
      </c>
    </row>
    <row r="1270" spans="1:5" ht="12.75">
      <c r="A1270" s="249" t="s">
        <v>3189</v>
      </c>
      <c r="B1270" s="249" t="s">
        <v>3190</v>
      </c>
      <c r="C1270" s="250">
        <v>13</v>
      </c>
      <c r="D1270" s="250">
        <v>1371.6761538461483</v>
      </c>
      <c r="E1270" s="250">
        <v>17831.789999999924</v>
      </c>
    </row>
    <row r="1271" spans="1:5" ht="12.75">
      <c r="A1271" s="249" t="s">
        <v>3191</v>
      </c>
      <c r="B1271" s="249" t="s">
        <v>3192</v>
      </c>
      <c r="C1271" s="250">
        <v>8</v>
      </c>
      <c r="D1271" s="250">
        <v>2188.37</v>
      </c>
      <c r="E1271" s="250">
        <v>17506.96</v>
      </c>
    </row>
    <row r="1272" spans="1:5" ht="12.75">
      <c r="A1272" s="249" t="s">
        <v>3193</v>
      </c>
      <c r="B1272" s="249" t="s">
        <v>3194</v>
      </c>
      <c r="C1272" s="250">
        <v>4</v>
      </c>
      <c r="D1272" s="250">
        <v>2184.67</v>
      </c>
      <c r="E1272" s="250">
        <v>8738.68</v>
      </c>
    </row>
    <row r="1273" spans="1:5" ht="12.75">
      <c r="A1273" s="249" t="s">
        <v>3195</v>
      </c>
      <c r="B1273" s="249" t="s">
        <v>3196</v>
      </c>
      <c r="C1273" s="250">
        <v>6</v>
      </c>
      <c r="D1273" s="250">
        <v>2184.67</v>
      </c>
      <c r="E1273" s="250">
        <v>13108.02</v>
      </c>
    </row>
    <row r="1274" spans="1:5" ht="12.75">
      <c r="A1274" s="249" t="s">
        <v>3197</v>
      </c>
      <c r="B1274" s="249" t="s">
        <v>3198</v>
      </c>
      <c r="C1274" s="250">
        <v>4</v>
      </c>
      <c r="D1274" s="250">
        <v>2188.37</v>
      </c>
      <c r="E1274" s="250">
        <v>8753.48</v>
      </c>
    </row>
    <row r="1275" spans="1:5" ht="12.75">
      <c r="A1275" s="249" t="s">
        <v>3199</v>
      </c>
      <c r="B1275" s="249" t="s">
        <v>3200</v>
      </c>
      <c r="C1275" s="250">
        <v>4</v>
      </c>
      <c r="D1275" s="250">
        <v>2192.07</v>
      </c>
      <c r="E1275" s="250">
        <v>8768.28</v>
      </c>
    </row>
    <row r="1276" spans="1:5" ht="12.75">
      <c r="A1276" s="249" t="s">
        <v>3201</v>
      </c>
      <c r="B1276" s="249" t="s">
        <v>3202</v>
      </c>
      <c r="C1276" s="250">
        <v>4</v>
      </c>
      <c r="D1276" s="250">
        <v>2192.07</v>
      </c>
      <c r="E1276" s="250">
        <v>8768.28</v>
      </c>
    </row>
    <row r="1277" spans="1:5" ht="12.75">
      <c r="A1277" s="249" t="s">
        <v>3203</v>
      </c>
      <c r="B1277" s="249" t="s">
        <v>3204</v>
      </c>
      <c r="C1277" s="250">
        <v>8</v>
      </c>
      <c r="D1277" s="250">
        <v>2192.07</v>
      </c>
      <c r="E1277" s="250">
        <v>17536.56</v>
      </c>
    </row>
    <row r="1278" spans="1:5" ht="12.75">
      <c r="A1278" s="249" t="s">
        <v>3205</v>
      </c>
      <c r="B1278" s="249" t="s">
        <v>3206</v>
      </c>
      <c r="C1278" s="250">
        <v>9</v>
      </c>
      <c r="D1278" s="250">
        <v>2192.0622222222223</v>
      </c>
      <c r="E1278" s="250">
        <v>19728.56</v>
      </c>
    </row>
    <row r="1279" spans="1:5" ht="12.75">
      <c r="A1279" s="249" t="s">
        <v>3207</v>
      </c>
      <c r="B1279" s="249" t="s">
        <v>3208</v>
      </c>
      <c r="C1279" s="250">
        <v>6</v>
      </c>
      <c r="D1279" s="250">
        <v>2192.07</v>
      </c>
      <c r="E1279" s="250">
        <v>13152.42</v>
      </c>
    </row>
    <row r="1280" spans="1:5" ht="12.75">
      <c r="A1280" s="249" t="s">
        <v>3209</v>
      </c>
      <c r="B1280" s="249" t="s">
        <v>3210</v>
      </c>
      <c r="C1280" s="250">
        <v>4</v>
      </c>
      <c r="D1280" s="250">
        <v>2058.69</v>
      </c>
      <c r="E1280" s="250">
        <v>8234.76</v>
      </c>
    </row>
    <row r="1281" spans="1:5" ht="12.75">
      <c r="A1281" s="249" t="s">
        <v>3211</v>
      </c>
      <c r="B1281" s="249" t="s">
        <v>3212</v>
      </c>
      <c r="C1281" s="250">
        <v>8</v>
      </c>
      <c r="D1281" s="250">
        <v>2121.68</v>
      </c>
      <c r="E1281" s="250">
        <v>16973.44</v>
      </c>
    </row>
    <row r="1282" spans="1:5" ht="12.75">
      <c r="A1282" s="249" t="s">
        <v>3213</v>
      </c>
      <c r="B1282" s="249" t="s">
        <v>3214</v>
      </c>
      <c r="C1282" s="250">
        <v>7</v>
      </c>
      <c r="D1282" s="250">
        <v>2148.675714285714</v>
      </c>
      <c r="E1282" s="250">
        <v>15040.73</v>
      </c>
    </row>
    <row r="1283" spans="1:5" ht="12.75">
      <c r="A1283" s="249" t="s">
        <v>3215</v>
      </c>
      <c r="B1283" s="249" t="s">
        <v>3216</v>
      </c>
      <c r="C1283" s="250">
        <v>8</v>
      </c>
      <c r="D1283" s="250">
        <v>2121.68</v>
      </c>
      <c r="E1283" s="250">
        <v>16973.44</v>
      </c>
    </row>
    <row r="1284" spans="1:5" ht="12.75">
      <c r="A1284" s="249" t="s">
        <v>3217</v>
      </c>
      <c r="B1284" s="249" t="s">
        <v>3218</v>
      </c>
      <c r="C1284" s="250">
        <v>3</v>
      </c>
      <c r="D1284" s="250">
        <v>2184.67</v>
      </c>
      <c r="E1284" s="250">
        <v>6554.01</v>
      </c>
    </row>
    <row r="1285" spans="1:5" ht="12.75">
      <c r="A1285" s="249" t="s">
        <v>3219</v>
      </c>
      <c r="B1285" s="249" t="s">
        <v>3220</v>
      </c>
      <c r="C1285" s="250">
        <v>4</v>
      </c>
      <c r="D1285" s="250">
        <v>2121.68</v>
      </c>
      <c r="E1285" s="250">
        <v>8486.72</v>
      </c>
    </row>
    <row r="1286" spans="1:5" ht="12.75">
      <c r="A1286" s="249" t="s">
        <v>3221</v>
      </c>
      <c r="B1286" s="249" t="s">
        <v>3222</v>
      </c>
      <c r="C1286" s="250">
        <v>21</v>
      </c>
      <c r="D1286" s="250">
        <v>722.3499999999999</v>
      </c>
      <c r="E1286" s="250">
        <v>15169.349999999999</v>
      </c>
    </row>
    <row r="1287" spans="1:5" ht="12.75">
      <c r="A1287" s="249" t="s">
        <v>3223</v>
      </c>
      <c r="B1287" s="249" t="s">
        <v>3224</v>
      </c>
      <c r="C1287" s="250">
        <v>40</v>
      </c>
      <c r="D1287" s="250">
        <v>730.9975</v>
      </c>
      <c r="E1287" s="250">
        <v>29239.9</v>
      </c>
    </row>
    <row r="1288" spans="1:5" ht="12.75">
      <c r="A1288" s="249" t="s">
        <v>3225</v>
      </c>
      <c r="B1288" s="249" t="s">
        <v>3226</v>
      </c>
      <c r="C1288" s="250">
        <v>31</v>
      </c>
      <c r="D1288" s="250">
        <v>721.4906451612903</v>
      </c>
      <c r="E1288" s="250">
        <v>22366.21</v>
      </c>
    </row>
    <row r="1289" spans="1:5" ht="12.75">
      <c r="A1289" s="249" t="s">
        <v>3227</v>
      </c>
      <c r="B1289" s="249" t="s">
        <v>3228</v>
      </c>
      <c r="C1289" s="250">
        <v>23</v>
      </c>
      <c r="D1289" s="250">
        <v>1274.0908695652172</v>
      </c>
      <c r="E1289" s="250">
        <v>29304.08999999999</v>
      </c>
    </row>
    <row r="1290" spans="1:5" ht="12.75">
      <c r="A1290" s="249" t="s">
        <v>3229</v>
      </c>
      <c r="B1290" s="249" t="s">
        <v>3230</v>
      </c>
      <c r="C1290" s="250">
        <v>25</v>
      </c>
      <c r="D1290" s="250">
        <v>1277.8308</v>
      </c>
      <c r="E1290" s="250">
        <v>31945.77</v>
      </c>
    </row>
    <row r="1291" spans="1:5" ht="12.75">
      <c r="A1291" s="249" t="s">
        <v>3231</v>
      </c>
      <c r="B1291" s="249" t="s">
        <v>3232</v>
      </c>
      <c r="C1291" s="250">
        <v>26</v>
      </c>
      <c r="D1291" s="250">
        <v>1279.4846153846152</v>
      </c>
      <c r="E1291" s="250">
        <v>33266.59999999999</v>
      </c>
    </row>
    <row r="1292" spans="1:5" ht="12.75">
      <c r="A1292" s="249" t="s">
        <v>3233</v>
      </c>
      <c r="B1292" s="249" t="s">
        <v>3234</v>
      </c>
      <c r="C1292" s="250">
        <v>3</v>
      </c>
      <c r="D1292" s="250">
        <v>980.9499999999504</v>
      </c>
      <c r="E1292" s="250">
        <v>2942.849999999851</v>
      </c>
    </row>
    <row r="1293" spans="1:5" ht="12.75">
      <c r="A1293" s="249" t="s">
        <v>3235</v>
      </c>
      <c r="B1293" s="249" t="s">
        <v>3236</v>
      </c>
      <c r="C1293" s="250">
        <v>0</v>
      </c>
      <c r="D1293" s="250">
        <v>0</v>
      </c>
      <c r="E1293" s="250">
        <v>0</v>
      </c>
    </row>
    <row r="1294" spans="1:5" ht="12.75">
      <c r="A1294" s="249" t="s">
        <v>3237</v>
      </c>
      <c r="B1294" s="249" t="s">
        <v>3238</v>
      </c>
      <c r="C1294" s="250">
        <v>0</v>
      </c>
      <c r="D1294" s="250">
        <v>0</v>
      </c>
      <c r="E1294" s="250">
        <v>0</v>
      </c>
    </row>
    <row r="1295" spans="1:5" ht="12.75">
      <c r="A1295" s="249" t="s">
        <v>3239</v>
      </c>
      <c r="B1295" s="249" t="s">
        <v>3240</v>
      </c>
      <c r="C1295" s="250">
        <v>2</v>
      </c>
      <c r="D1295" s="250">
        <v>1170.1399999997207</v>
      </c>
      <c r="E1295" s="250">
        <v>2340.2799999994413</v>
      </c>
    </row>
    <row r="1296" spans="1:5" ht="12.75">
      <c r="A1296" s="249" t="s">
        <v>3241</v>
      </c>
      <c r="B1296" s="249" t="s">
        <v>3242</v>
      </c>
      <c r="C1296" s="250">
        <v>14</v>
      </c>
      <c r="D1296" s="250">
        <v>1702.6914285714179</v>
      </c>
      <c r="E1296" s="250">
        <v>23837.67999999985</v>
      </c>
    </row>
    <row r="1297" spans="1:5" ht="12.75">
      <c r="A1297" s="249" t="s">
        <v>3243</v>
      </c>
      <c r="B1297" s="249" t="s">
        <v>3244</v>
      </c>
      <c r="C1297" s="250">
        <v>34</v>
      </c>
      <c r="D1297" s="250">
        <v>1705.7008823529388</v>
      </c>
      <c r="E1297" s="250">
        <v>57993.82999999993</v>
      </c>
    </row>
    <row r="1298" spans="1:5" ht="12.75">
      <c r="A1298" s="249" t="s">
        <v>3245</v>
      </c>
      <c r="B1298" s="249" t="s">
        <v>3246</v>
      </c>
      <c r="C1298" s="250">
        <v>2</v>
      </c>
      <c r="D1298" s="250">
        <v>2157.11</v>
      </c>
      <c r="E1298" s="250">
        <v>4314.22</v>
      </c>
    </row>
    <row r="1299" spans="1:5" ht="12.75">
      <c r="A1299" s="249" t="s">
        <v>3247</v>
      </c>
      <c r="B1299" s="249" t="s">
        <v>3248</v>
      </c>
      <c r="C1299" s="250">
        <v>2</v>
      </c>
      <c r="D1299" s="250">
        <v>2157.11</v>
      </c>
      <c r="E1299" s="250">
        <v>4314.22</v>
      </c>
    </row>
    <row r="1300" spans="1:5" ht="12.75">
      <c r="A1300" s="249" t="s">
        <v>3249</v>
      </c>
      <c r="B1300" s="249" t="s">
        <v>3250</v>
      </c>
      <c r="C1300" s="250">
        <v>2</v>
      </c>
      <c r="D1300" s="250">
        <v>2157.11</v>
      </c>
      <c r="E1300" s="250">
        <v>4314.22</v>
      </c>
    </row>
    <row r="1301" spans="1:5" ht="12.75">
      <c r="A1301" s="249" t="s">
        <v>3251</v>
      </c>
      <c r="B1301" s="249" t="s">
        <v>3252</v>
      </c>
      <c r="C1301" s="250">
        <v>2</v>
      </c>
      <c r="D1301" s="250">
        <v>2157.11</v>
      </c>
      <c r="E1301" s="250">
        <v>4314.22</v>
      </c>
    </row>
    <row r="1302" spans="1:5" ht="12.75">
      <c r="A1302" s="249" t="s">
        <v>3253</v>
      </c>
      <c r="B1302" s="249" t="s">
        <v>3254</v>
      </c>
      <c r="C1302" s="250">
        <v>2</v>
      </c>
      <c r="D1302" s="250">
        <v>2157.11</v>
      </c>
      <c r="E1302" s="250">
        <v>4314.22</v>
      </c>
    </row>
    <row r="1303" spans="1:5" ht="12.75">
      <c r="A1303" s="249" t="s">
        <v>3255</v>
      </c>
      <c r="B1303" s="249" t="s">
        <v>3256</v>
      </c>
      <c r="C1303" s="250">
        <v>2</v>
      </c>
      <c r="D1303" s="250">
        <v>2157.11</v>
      </c>
      <c r="E1303" s="250">
        <v>4314.22</v>
      </c>
    </row>
    <row r="1304" spans="1:5" ht="12.75">
      <c r="A1304" s="249" t="s">
        <v>3257</v>
      </c>
      <c r="B1304" s="249" t="s">
        <v>3258</v>
      </c>
      <c r="C1304" s="250">
        <v>2</v>
      </c>
      <c r="D1304" s="250">
        <v>2157.11</v>
      </c>
      <c r="E1304" s="250">
        <v>4314.22</v>
      </c>
    </row>
    <row r="1305" spans="1:5" ht="12.75">
      <c r="A1305" s="249" t="s">
        <v>3259</v>
      </c>
      <c r="B1305" s="249" t="s">
        <v>3260</v>
      </c>
      <c r="C1305" s="250">
        <v>2</v>
      </c>
      <c r="D1305" s="250">
        <v>2157.11</v>
      </c>
      <c r="E1305" s="250">
        <v>4314.22</v>
      </c>
    </row>
    <row r="1306" spans="1:5" ht="12.75">
      <c r="A1306" s="249" t="s">
        <v>3261</v>
      </c>
      <c r="B1306" s="249" t="s">
        <v>3262</v>
      </c>
      <c r="C1306" s="250">
        <v>90</v>
      </c>
      <c r="D1306" s="250">
        <v>2002.155</v>
      </c>
      <c r="E1306" s="250">
        <v>180193.95</v>
      </c>
    </row>
    <row r="1307" spans="1:5" ht="12.75">
      <c r="A1307" s="249" t="s">
        <v>3263</v>
      </c>
      <c r="B1307" s="249" t="s">
        <v>3264</v>
      </c>
      <c r="C1307" s="250">
        <v>21</v>
      </c>
      <c r="D1307" s="250">
        <v>2386.6457142857143</v>
      </c>
      <c r="E1307" s="250">
        <v>50119.56</v>
      </c>
    </row>
    <row r="1308" spans="1:5" ht="12.75">
      <c r="A1308" s="249" t="s">
        <v>3265</v>
      </c>
      <c r="B1308" s="249" t="s">
        <v>3266</v>
      </c>
      <c r="C1308" s="250">
        <v>57</v>
      </c>
      <c r="D1308" s="250">
        <v>1591.1698245614034</v>
      </c>
      <c r="E1308" s="250">
        <v>90696.68</v>
      </c>
    </row>
    <row r="1309" spans="1:5" ht="12.75">
      <c r="A1309" s="249" t="s">
        <v>3267</v>
      </c>
      <c r="B1309" s="249" t="s">
        <v>3268</v>
      </c>
      <c r="C1309" s="250">
        <v>63</v>
      </c>
      <c r="D1309" s="250">
        <v>1591.152380952381</v>
      </c>
      <c r="E1309" s="250">
        <v>100242.6</v>
      </c>
    </row>
    <row r="1310" spans="1:5" ht="12.75">
      <c r="A1310" s="249" t="s">
        <v>3269</v>
      </c>
      <c r="B1310" s="249" t="s">
        <v>3270</v>
      </c>
      <c r="C1310" s="250">
        <v>51</v>
      </c>
      <c r="D1310" s="250">
        <v>1995.9170588235295</v>
      </c>
      <c r="E1310" s="250">
        <v>101791.77</v>
      </c>
    </row>
    <row r="1311" spans="1:5" ht="12.75">
      <c r="A1311" s="249" t="s">
        <v>3271</v>
      </c>
      <c r="B1311" s="249" t="s">
        <v>3272</v>
      </c>
      <c r="C1311" s="250">
        <v>65</v>
      </c>
      <c r="D1311" s="250">
        <v>2596.1253846153845</v>
      </c>
      <c r="E1311" s="250">
        <v>168748.15</v>
      </c>
    </row>
    <row r="1312" spans="1:5" ht="12.75">
      <c r="A1312" s="249" t="s">
        <v>3273</v>
      </c>
      <c r="B1312" s="249" t="s">
        <v>3274</v>
      </c>
      <c r="C1312" s="250">
        <v>24</v>
      </c>
      <c r="D1312" s="250">
        <v>1200.26</v>
      </c>
      <c r="E1312" s="250">
        <v>28806.24</v>
      </c>
    </row>
    <row r="1313" spans="1:5" ht="12.75">
      <c r="A1313" s="249" t="s">
        <v>3275</v>
      </c>
      <c r="B1313" s="249" t="s">
        <v>3276</v>
      </c>
      <c r="C1313" s="250">
        <v>49</v>
      </c>
      <c r="D1313" s="250">
        <v>1995.9451020408162</v>
      </c>
      <c r="E1313" s="250">
        <v>97801.31</v>
      </c>
    </row>
    <row r="1314" spans="1:5" ht="12.75">
      <c r="A1314" s="249" t="s">
        <v>3277</v>
      </c>
      <c r="B1314" s="249" t="s">
        <v>3278</v>
      </c>
      <c r="C1314" s="250">
        <v>5</v>
      </c>
      <c r="D1314" s="250">
        <v>1199.93</v>
      </c>
      <c r="E1314" s="250">
        <v>5999.65</v>
      </c>
    </row>
    <row r="1315" spans="1:5" ht="12.75">
      <c r="A1315" s="249" t="s">
        <v>3279</v>
      </c>
      <c r="B1315" s="249" t="s">
        <v>3280</v>
      </c>
      <c r="C1315" s="250">
        <v>52</v>
      </c>
      <c r="D1315" s="250">
        <v>1395.730769230769</v>
      </c>
      <c r="E1315" s="250">
        <v>72577.99999999999</v>
      </c>
    </row>
    <row r="1316" spans="1:5" ht="12.75">
      <c r="A1316" s="249" t="s">
        <v>3281</v>
      </c>
      <c r="B1316" s="249" t="s">
        <v>3282</v>
      </c>
      <c r="C1316" s="250">
        <v>59</v>
      </c>
      <c r="D1316" s="250">
        <v>721.0940677966101</v>
      </c>
      <c r="E1316" s="250">
        <v>42544.55</v>
      </c>
    </row>
    <row r="1317" spans="1:5" ht="12.75">
      <c r="A1317" s="249" t="s">
        <v>3283</v>
      </c>
      <c r="B1317" s="249" t="s">
        <v>3284</v>
      </c>
      <c r="C1317" s="250">
        <v>56</v>
      </c>
      <c r="D1317" s="250">
        <v>528.4382142857143</v>
      </c>
      <c r="E1317" s="250">
        <v>29592.54</v>
      </c>
    </row>
    <row r="1318" spans="1:5" ht="12.75">
      <c r="A1318" s="249" t="s">
        <v>3285</v>
      </c>
      <c r="B1318" s="249" t="s">
        <v>3286</v>
      </c>
      <c r="C1318" s="250">
        <v>60</v>
      </c>
      <c r="D1318" s="250">
        <v>1591.18</v>
      </c>
      <c r="E1318" s="250">
        <v>95470.8</v>
      </c>
    </row>
    <row r="1319" spans="1:5" ht="12.75">
      <c r="A1319" s="249" t="s">
        <v>3287</v>
      </c>
      <c r="B1319" s="249" t="s">
        <v>3288</v>
      </c>
      <c r="C1319" s="250">
        <v>86</v>
      </c>
      <c r="D1319" s="250">
        <v>598.9258139534884</v>
      </c>
      <c r="E1319" s="250">
        <v>51507.62</v>
      </c>
    </row>
    <row r="1320" spans="1:5" ht="12.75">
      <c r="A1320" s="249" t="s">
        <v>3289</v>
      </c>
      <c r="B1320" s="249" t="s">
        <v>3290</v>
      </c>
      <c r="C1320" s="250">
        <v>94</v>
      </c>
      <c r="D1320" s="250">
        <v>1395.7699999999998</v>
      </c>
      <c r="E1320" s="250">
        <v>131202.37999999998</v>
      </c>
    </row>
    <row r="1321" spans="1:5" ht="12.75">
      <c r="A1321" s="249" t="s">
        <v>3291</v>
      </c>
      <c r="B1321" s="249" t="s">
        <v>3292</v>
      </c>
      <c r="C1321" s="250">
        <v>52</v>
      </c>
      <c r="D1321" s="250">
        <v>1200.3361538461538</v>
      </c>
      <c r="E1321" s="250">
        <v>62417.48</v>
      </c>
    </row>
    <row r="1322" spans="1:5" ht="12.75">
      <c r="A1322" s="249" t="s">
        <v>3293</v>
      </c>
      <c r="B1322" s="249" t="s">
        <v>3294</v>
      </c>
      <c r="C1322" s="250">
        <v>29</v>
      </c>
      <c r="D1322" s="250">
        <v>8010.938965517283</v>
      </c>
      <c r="E1322" s="250">
        <v>232317.2300000012</v>
      </c>
    </row>
    <row r="1323" spans="1:5" ht="12.75">
      <c r="A1323" s="249" t="s">
        <v>3295</v>
      </c>
      <c r="B1323" s="249" t="s">
        <v>3296</v>
      </c>
      <c r="C1323" s="250">
        <v>105</v>
      </c>
      <c r="D1323" s="250">
        <v>659.099523809687</v>
      </c>
      <c r="E1323" s="250">
        <v>69205.45000001714</v>
      </c>
    </row>
    <row r="1324" spans="1:5" ht="12.75">
      <c r="A1324" s="249" t="s">
        <v>3297</v>
      </c>
      <c r="B1324" s="249" t="s">
        <v>3298</v>
      </c>
      <c r="C1324" s="250">
        <v>7</v>
      </c>
      <c r="D1324" s="250">
        <v>586.4128571427507</v>
      </c>
      <c r="E1324" s="250">
        <v>4104.8899999992545</v>
      </c>
    </row>
    <row r="1325" spans="1:5" ht="12.75">
      <c r="A1325" s="249" t="s">
        <v>3299</v>
      </c>
      <c r="B1325" s="249" t="s">
        <v>3300</v>
      </c>
      <c r="C1325" s="250">
        <v>90</v>
      </c>
      <c r="D1325" s="250">
        <v>1206.0018888888608</v>
      </c>
      <c r="E1325" s="250">
        <v>108540.16999999747</v>
      </c>
    </row>
    <row r="1326" spans="1:5" ht="12.75">
      <c r="A1326" s="249" t="s">
        <v>3301</v>
      </c>
      <c r="B1326" s="249" t="s">
        <v>3302</v>
      </c>
      <c r="C1326" s="250">
        <v>19</v>
      </c>
      <c r="D1326" s="250">
        <v>7476.336842105075</v>
      </c>
      <c r="E1326" s="250">
        <v>142050.3999999964</v>
      </c>
    </row>
    <row r="1327" spans="1:5" ht="12.75">
      <c r="A1327" s="249" t="s">
        <v>3303</v>
      </c>
      <c r="B1327" s="249" t="s">
        <v>3304</v>
      </c>
      <c r="C1327" s="250">
        <v>30</v>
      </c>
      <c r="D1327" s="250">
        <v>1203.857</v>
      </c>
      <c r="E1327" s="250">
        <v>36115.71</v>
      </c>
    </row>
    <row r="1328" spans="1:5" ht="12.75">
      <c r="A1328" s="249" t="s">
        <v>3305</v>
      </c>
      <c r="B1328" s="249" t="s">
        <v>3306</v>
      </c>
      <c r="C1328" s="250">
        <v>0</v>
      </c>
      <c r="D1328" s="250">
        <v>0</v>
      </c>
      <c r="E1328" s="250">
        <v>0</v>
      </c>
    </row>
    <row r="1329" spans="1:5" ht="12.75">
      <c r="A1329" s="249" t="s">
        <v>3307</v>
      </c>
      <c r="B1329" s="249" t="s">
        <v>3308</v>
      </c>
      <c r="C1329" s="250">
        <v>0</v>
      </c>
      <c r="D1329" s="250">
        <v>0</v>
      </c>
      <c r="E1329" s="250">
        <v>0</v>
      </c>
    </row>
    <row r="1330" spans="1:5" ht="12.75">
      <c r="A1330" s="249" t="s">
        <v>3309</v>
      </c>
      <c r="B1330" s="249" t="s">
        <v>3310</v>
      </c>
      <c r="C1330" s="250">
        <v>64</v>
      </c>
      <c r="D1330" s="250">
        <v>1225.3659374999347</v>
      </c>
      <c r="E1330" s="250">
        <v>78423.41999999582</v>
      </c>
    </row>
    <row r="1331" spans="1:5" ht="12.75">
      <c r="A1331" s="249" t="s">
        <v>3311</v>
      </c>
      <c r="B1331" s="249" t="s">
        <v>3312</v>
      </c>
      <c r="C1331" s="250">
        <v>30</v>
      </c>
      <c r="D1331" s="250">
        <v>1205.601999999998</v>
      </c>
      <c r="E1331" s="250">
        <v>36168.05999999995</v>
      </c>
    </row>
    <row r="1332" spans="1:5" ht="12.75">
      <c r="A1332" s="249" t="s">
        <v>3313</v>
      </c>
      <c r="B1332" s="249" t="s">
        <v>3314</v>
      </c>
      <c r="C1332" s="250">
        <v>86</v>
      </c>
      <c r="D1332" s="250">
        <v>1206.0433720930102</v>
      </c>
      <c r="E1332" s="250">
        <v>103719.72999999888</v>
      </c>
    </row>
    <row r="1333" spans="1:5" ht="12.75">
      <c r="A1333" s="249" t="s">
        <v>3315</v>
      </c>
      <c r="B1333" s="249" t="s">
        <v>3316</v>
      </c>
      <c r="C1333" s="250">
        <v>16</v>
      </c>
      <c r="D1333" s="250">
        <v>1044.3731250000012</v>
      </c>
      <c r="E1333" s="250">
        <v>16709.97000000002</v>
      </c>
    </row>
    <row r="1334" spans="1:5" ht="12.75">
      <c r="A1334" s="249" t="s">
        <v>3317</v>
      </c>
      <c r="B1334" s="249" t="s">
        <v>3318</v>
      </c>
      <c r="C1334" s="250">
        <v>0</v>
      </c>
      <c r="D1334" s="250">
        <v>0</v>
      </c>
      <c r="E1334" s="250">
        <v>0</v>
      </c>
    </row>
    <row r="1335" spans="1:5" ht="12.75">
      <c r="A1335" s="249" t="s">
        <v>3319</v>
      </c>
      <c r="B1335" s="249" t="s">
        <v>3320</v>
      </c>
      <c r="C1335" s="250">
        <v>0</v>
      </c>
      <c r="D1335" s="250">
        <v>0</v>
      </c>
      <c r="E1335" s="250">
        <v>0</v>
      </c>
    </row>
    <row r="1336" spans="1:5" ht="12.75">
      <c r="A1336" s="249" t="s">
        <v>3321</v>
      </c>
      <c r="B1336" s="249" t="s">
        <v>3322</v>
      </c>
      <c r="C1336" s="250">
        <v>37</v>
      </c>
      <c r="D1336" s="250">
        <v>1482.3943243243243</v>
      </c>
      <c r="E1336" s="250">
        <v>54848.59</v>
      </c>
    </row>
    <row r="1337" spans="1:5" ht="12.75">
      <c r="A1337" s="249" t="s">
        <v>3323</v>
      </c>
      <c r="B1337" s="249" t="s">
        <v>3324</v>
      </c>
      <c r="C1337" s="250">
        <v>9</v>
      </c>
      <c r="D1337" s="250">
        <v>1375.0311111111112</v>
      </c>
      <c r="E1337" s="250">
        <v>12375.28</v>
      </c>
    </row>
    <row r="1338" spans="1:5" ht="12.75">
      <c r="A1338" s="249" t="s">
        <v>3325</v>
      </c>
      <c r="B1338" s="249" t="s">
        <v>3326</v>
      </c>
      <c r="C1338" s="250">
        <v>16</v>
      </c>
      <c r="D1338" s="250">
        <v>1977.436875</v>
      </c>
      <c r="E1338" s="250">
        <v>31638.99</v>
      </c>
    </row>
    <row r="1339" spans="1:5" ht="12.75">
      <c r="A1339" s="249" t="s">
        <v>3327</v>
      </c>
      <c r="B1339" s="249" t="s">
        <v>3328</v>
      </c>
      <c r="C1339" s="250">
        <v>90</v>
      </c>
      <c r="D1339" s="250">
        <v>2004.7035555556483</v>
      </c>
      <c r="E1339" s="250">
        <v>180423.32000000833</v>
      </c>
    </row>
    <row r="1340" spans="1:5" ht="12.75">
      <c r="A1340" s="249" t="s">
        <v>3329</v>
      </c>
      <c r="B1340" s="249" t="s">
        <v>3330</v>
      </c>
      <c r="C1340" s="250">
        <v>337</v>
      </c>
      <c r="D1340" s="250">
        <v>253.47498516320343</v>
      </c>
      <c r="E1340" s="250">
        <v>85421.06999999956</v>
      </c>
    </row>
    <row r="1341" spans="1:5" ht="12.75">
      <c r="A1341" s="249" t="s">
        <v>3331</v>
      </c>
      <c r="B1341" s="249" t="s">
        <v>3332</v>
      </c>
      <c r="C1341" s="250">
        <v>0</v>
      </c>
      <c r="D1341" s="250">
        <v>0</v>
      </c>
      <c r="E1341" s="250">
        <v>0</v>
      </c>
    </row>
    <row r="1342" spans="1:5" ht="12.75">
      <c r="A1342" s="249" t="s">
        <v>3333</v>
      </c>
      <c r="B1342" s="249" t="s">
        <v>3334</v>
      </c>
      <c r="C1342" s="250">
        <v>0</v>
      </c>
      <c r="D1342" s="250">
        <v>0</v>
      </c>
      <c r="E1342" s="250">
        <v>0</v>
      </c>
    </row>
    <row r="1343" spans="1:5" ht="12.75">
      <c r="A1343" s="249" t="s">
        <v>3335</v>
      </c>
      <c r="B1343" s="249" t="s">
        <v>3336</v>
      </c>
      <c r="C1343" s="250">
        <v>0</v>
      </c>
      <c r="D1343" s="250">
        <v>0</v>
      </c>
      <c r="E1343" s="250">
        <v>0</v>
      </c>
    </row>
    <row r="1344" spans="1:5" ht="12.75">
      <c r="A1344" s="249" t="s">
        <v>3337</v>
      </c>
      <c r="B1344" s="249" t="s">
        <v>3338</v>
      </c>
      <c r="C1344" s="250">
        <v>0</v>
      </c>
      <c r="D1344" s="250">
        <v>0</v>
      </c>
      <c r="E1344" s="250">
        <v>0</v>
      </c>
    </row>
    <row r="1345" spans="1:5" ht="12.75">
      <c r="A1345" s="249" t="s">
        <v>3339</v>
      </c>
      <c r="B1345" s="249" t="s">
        <v>3340</v>
      </c>
      <c r="C1345" s="250">
        <v>0</v>
      </c>
      <c r="D1345" s="250">
        <v>0</v>
      </c>
      <c r="E1345" s="250">
        <v>0</v>
      </c>
    </row>
    <row r="1346" spans="1:5" ht="12.75">
      <c r="A1346" s="249" t="s">
        <v>3341</v>
      </c>
      <c r="B1346" s="249" t="s">
        <v>3342</v>
      </c>
      <c r="C1346" s="250">
        <v>0</v>
      </c>
      <c r="D1346" s="250">
        <v>0</v>
      </c>
      <c r="E1346" s="250">
        <v>0</v>
      </c>
    </row>
    <row r="1347" spans="1:5" ht="12.75">
      <c r="A1347" s="249" t="s">
        <v>3343</v>
      </c>
      <c r="B1347" s="249" t="s">
        <v>3344</v>
      </c>
      <c r="C1347" s="250">
        <v>0</v>
      </c>
      <c r="D1347" s="250">
        <v>0</v>
      </c>
      <c r="E1347" s="250">
        <v>1.4551915228366852E-13</v>
      </c>
    </row>
    <row r="1348" spans="1:5" ht="12.75">
      <c r="A1348" s="249" t="s">
        <v>3345</v>
      </c>
      <c r="B1348" s="249" t="s">
        <v>3346</v>
      </c>
      <c r="C1348" s="250">
        <v>177</v>
      </c>
      <c r="D1348" s="250">
        <v>271.1094915254221</v>
      </c>
      <c r="E1348" s="250">
        <v>47986.3799999997</v>
      </c>
    </row>
    <row r="1349" spans="1:5" ht="12.75">
      <c r="A1349" s="249" t="s">
        <v>3347</v>
      </c>
      <c r="B1349" s="249" t="s">
        <v>3348</v>
      </c>
      <c r="C1349" s="250">
        <v>11</v>
      </c>
      <c r="D1349" s="250">
        <v>202.57181818181817</v>
      </c>
      <c r="E1349" s="250">
        <v>2228.2899999999995</v>
      </c>
    </row>
    <row r="1350" spans="1:5" ht="12.75">
      <c r="A1350" s="249" t="s">
        <v>3349</v>
      </c>
      <c r="B1350" s="249" t="s">
        <v>3350</v>
      </c>
      <c r="C1350" s="250">
        <v>6</v>
      </c>
      <c r="D1350" s="250">
        <v>722.21</v>
      </c>
      <c r="E1350" s="250">
        <v>4333.26</v>
      </c>
    </row>
    <row r="1351" spans="1:5" ht="12.75">
      <c r="A1351" s="249" t="s">
        <v>3351</v>
      </c>
      <c r="B1351" s="249" t="s">
        <v>3352</v>
      </c>
      <c r="C1351" s="250">
        <v>0</v>
      </c>
      <c r="D1351" s="250">
        <v>0</v>
      </c>
      <c r="E1351" s="250">
        <v>0</v>
      </c>
    </row>
    <row r="1352" spans="1:5" ht="12.75">
      <c r="A1352" s="249" t="s">
        <v>3353</v>
      </c>
      <c r="B1352" s="249" t="s">
        <v>3354</v>
      </c>
      <c r="C1352" s="250">
        <v>1</v>
      </c>
      <c r="D1352" s="250">
        <v>16803.79</v>
      </c>
      <c r="E1352" s="250">
        <v>16803.79</v>
      </c>
    </row>
    <row r="1353" spans="1:5" ht="12.75">
      <c r="A1353" s="249" t="s">
        <v>3355</v>
      </c>
      <c r="B1353" s="249" t="s">
        <v>3356</v>
      </c>
      <c r="C1353" s="250">
        <v>10</v>
      </c>
      <c r="D1353" s="250">
        <v>18754.44</v>
      </c>
      <c r="E1353" s="250">
        <v>187544.40000000002</v>
      </c>
    </row>
    <row r="1354" spans="1:5" ht="12.75">
      <c r="A1354" s="249" t="s">
        <v>3357</v>
      </c>
      <c r="B1354" s="249" t="s">
        <v>3358</v>
      </c>
      <c r="C1354" s="250">
        <v>0</v>
      </c>
      <c r="D1354" s="250">
        <v>0</v>
      </c>
      <c r="E1354" s="250">
        <v>0</v>
      </c>
    </row>
    <row r="1355" spans="1:5" ht="12.75">
      <c r="A1355" s="249" t="s">
        <v>3359</v>
      </c>
      <c r="B1355" s="249" t="s">
        <v>3360</v>
      </c>
      <c r="C1355" s="250">
        <v>0</v>
      </c>
      <c r="D1355" s="250">
        <v>0</v>
      </c>
      <c r="E1355" s="250">
        <v>0</v>
      </c>
    </row>
    <row r="1356" spans="1:5" ht="12.75">
      <c r="A1356" s="249" t="s">
        <v>3361</v>
      </c>
      <c r="B1356" s="249" t="s">
        <v>3362</v>
      </c>
      <c r="C1356" s="250">
        <v>0</v>
      </c>
      <c r="D1356" s="250">
        <v>0</v>
      </c>
      <c r="E1356" s="250">
        <v>0</v>
      </c>
    </row>
    <row r="1357" spans="1:5" ht="12.75">
      <c r="A1357" s="249" t="s">
        <v>3363</v>
      </c>
      <c r="B1357" s="249" t="s">
        <v>3364</v>
      </c>
      <c r="C1357" s="250">
        <v>0</v>
      </c>
      <c r="D1357" s="250">
        <v>0</v>
      </c>
      <c r="E1357" s="250">
        <v>0</v>
      </c>
    </row>
    <row r="1358" spans="1:5" ht="12.75">
      <c r="A1358" s="249" t="s">
        <v>3365</v>
      </c>
      <c r="B1358" s="249" t="s">
        <v>3366</v>
      </c>
      <c r="C1358" s="250">
        <v>0</v>
      </c>
      <c r="D1358" s="250">
        <v>0</v>
      </c>
      <c r="E1358" s="250">
        <v>0</v>
      </c>
    </row>
    <row r="1359" spans="1:5" ht="12.75">
      <c r="A1359" s="249" t="s">
        <v>3367</v>
      </c>
      <c r="B1359" s="249" t="s">
        <v>3368</v>
      </c>
      <c r="C1359" s="250">
        <v>0</v>
      </c>
      <c r="D1359" s="250">
        <v>0</v>
      </c>
      <c r="E1359" s="250">
        <v>0</v>
      </c>
    </row>
    <row r="1360" spans="1:5" ht="12.75">
      <c r="A1360" s="249" t="s">
        <v>3369</v>
      </c>
      <c r="B1360" s="249" t="s">
        <v>3370</v>
      </c>
      <c r="C1360" s="250">
        <v>16</v>
      </c>
      <c r="D1360" s="250">
        <v>16656.775</v>
      </c>
      <c r="E1360" s="250">
        <v>266508.4</v>
      </c>
    </row>
    <row r="1361" spans="1:5" ht="12.75">
      <c r="A1361" s="249" t="s">
        <v>3371</v>
      </c>
      <c r="B1361" s="249" t="s">
        <v>3372</v>
      </c>
      <c r="C1361" s="250">
        <v>0</v>
      </c>
      <c r="D1361" s="250">
        <v>0</v>
      </c>
      <c r="E1361" s="250">
        <v>0</v>
      </c>
    </row>
    <row r="1362" spans="1:5" ht="12.75">
      <c r="A1362" s="249" t="s">
        <v>3373</v>
      </c>
      <c r="B1362" s="249" t="s">
        <v>3374</v>
      </c>
      <c r="C1362" s="250">
        <v>0</v>
      </c>
      <c r="D1362" s="250">
        <v>0</v>
      </c>
      <c r="E1362" s="250">
        <v>0</v>
      </c>
    </row>
    <row r="1363" spans="1:5" ht="12.75">
      <c r="A1363" s="249" t="s">
        <v>3375</v>
      </c>
      <c r="B1363" s="249" t="s">
        <v>3376</v>
      </c>
      <c r="C1363" s="250">
        <v>0</v>
      </c>
      <c r="D1363" s="250">
        <v>0</v>
      </c>
      <c r="E1363" s="250">
        <v>0</v>
      </c>
    </row>
    <row r="1364" spans="1:5" ht="12.75">
      <c r="A1364" s="249" t="s">
        <v>3377</v>
      </c>
      <c r="B1364" s="249" t="s">
        <v>3378</v>
      </c>
      <c r="C1364" s="250">
        <v>2</v>
      </c>
      <c r="D1364" s="250">
        <v>4322.55</v>
      </c>
      <c r="E1364" s="250">
        <v>8645.1</v>
      </c>
    </row>
    <row r="1365" spans="1:5" ht="12.75">
      <c r="A1365" s="249" t="s">
        <v>3379</v>
      </c>
      <c r="B1365" s="249" t="s">
        <v>3380</v>
      </c>
      <c r="C1365" s="250">
        <v>4</v>
      </c>
      <c r="D1365" s="250">
        <v>4419.43</v>
      </c>
      <c r="E1365" s="250">
        <v>17677.72</v>
      </c>
    </row>
    <row r="1366" spans="1:5" ht="12.75">
      <c r="A1366" s="249" t="s">
        <v>3381</v>
      </c>
      <c r="B1366" s="249" t="s">
        <v>3382</v>
      </c>
      <c r="C1366" s="250">
        <v>0</v>
      </c>
      <c r="D1366" s="250">
        <v>0</v>
      </c>
      <c r="E1366" s="250">
        <v>0</v>
      </c>
    </row>
    <row r="1367" spans="1:5" ht="12.75">
      <c r="A1367" s="249" t="s">
        <v>3383</v>
      </c>
      <c r="B1367" s="249" t="s">
        <v>3384</v>
      </c>
      <c r="C1367" s="250">
        <v>76</v>
      </c>
      <c r="D1367" s="250">
        <v>3548.0056578967447</v>
      </c>
      <c r="E1367" s="250">
        <v>269648.4300001526</v>
      </c>
    </row>
    <row r="1368" spans="1:5" ht="12.75">
      <c r="A1368" s="249" t="s">
        <v>3385</v>
      </c>
      <c r="B1368" s="249" t="s">
        <v>3386</v>
      </c>
      <c r="C1368" s="250">
        <v>1</v>
      </c>
      <c r="D1368" s="250">
        <v>2202.66</v>
      </c>
      <c r="E1368" s="250">
        <v>2202.66</v>
      </c>
    </row>
    <row r="1369" spans="1:5" ht="12.75">
      <c r="A1369" s="249" t="s">
        <v>3387</v>
      </c>
      <c r="B1369" s="249" t="s">
        <v>3388</v>
      </c>
      <c r="C1369" s="250">
        <v>5</v>
      </c>
      <c r="D1369" s="250">
        <v>2202.66</v>
      </c>
      <c r="E1369" s="250">
        <v>11013.3</v>
      </c>
    </row>
    <row r="1370" spans="1:5" ht="12.75">
      <c r="A1370" s="249" t="s">
        <v>3389</v>
      </c>
      <c r="B1370" s="249" t="s">
        <v>3390</v>
      </c>
      <c r="C1370" s="250">
        <v>2</v>
      </c>
      <c r="D1370" s="250">
        <v>2202.66</v>
      </c>
      <c r="E1370" s="250">
        <v>4405.32</v>
      </c>
    </row>
    <row r="1371" spans="1:5" ht="12.75">
      <c r="A1371" s="249" t="s">
        <v>3391</v>
      </c>
      <c r="B1371" s="249" t="s">
        <v>3392</v>
      </c>
      <c r="C1371" s="250">
        <v>4</v>
      </c>
      <c r="D1371" s="250">
        <v>2458.17</v>
      </c>
      <c r="E1371" s="250">
        <v>9832.68</v>
      </c>
    </row>
    <row r="1372" spans="1:5" ht="12.75">
      <c r="A1372" s="249" t="s">
        <v>3393</v>
      </c>
      <c r="B1372" s="249" t="s">
        <v>3394</v>
      </c>
      <c r="C1372" s="250">
        <v>2</v>
      </c>
      <c r="D1372" s="250">
        <v>2458.38</v>
      </c>
      <c r="E1372" s="250">
        <v>4916.76</v>
      </c>
    </row>
    <row r="1373" spans="1:5" ht="12.75">
      <c r="A1373" s="249" t="s">
        <v>3395</v>
      </c>
      <c r="B1373" s="249" t="s">
        <v>3396</v>
      </c>
      <c r="C1373" s="250">
        <v>2</v>
      </c>
      <c r="D1373" s="250">
        <v>1384.945</v>
      </c>
      <c r="E1373" s="250">
        <v>2769.89</v>
      </c>
    </row>
    <row r="1374" spans="1:5" ht="12.75">
      <c r="A1374" s="249" t="s">
        <v>3397</v>
      </c>
      <c r="B1374" s="249" t="s">
        <v>3398</v>
      </c>
      <c r="C1374" s="250">
        <v>6</v>
      </c>
      <c r="D1374" s="250">
        <v>1457</v>
      </c>
      <c r="E1374" s="250">
        <v>8742</v>
      </c>
    </row>
    <row r="1375" spans="1:5" ht="12.75">
      <c r="A1375" s="249" t="s">
        <v>3399</v>
      </c>
      <c r="B1375" s="249" t="s">
        <v>3400</v>
      </c>
      <c r="C1375" s="250">
        <v>21</v>
      </c>
      <c r="D1375" s="250">
        <v>1497.9433333333334</v>
      </c>
      <c r="E1375" s="250">
        <v>31456.81</v>
      </c>
    </row>
    <row r="1376" spans="1:5" ht="12.75">
      <c r="A1376" s="249" t="s">
        <v>3401</v>
      </c>
      <c r="B1376" s="249" t="s">
        <v>3402</v>
      </c>
      <c r="C1376" s="250">
        <v>9</v>
      </c>
      <c r="D1376" s="250">
        <v>1738.6599999999996</v>
      </c>
      <c r="E1376" s="250">
        <v>15647.939999999997</v>
      </c>
    </row>
    <row r="1377" spans="1:5" ht="12.75">
      <c r="A1377" s="249" t="s">
        <v>3403</v>
      </c>
      <c r="B1377" s="249" t="s">
        <v>3404</v>
      </c>
      <c r="C1377" s="250">
        <v>0</v>
      </c>
      <c r="D1377" s="250">
        <v>0</v>
      </c>
      <c r="E1377" s="250">
        <v>0</v>
      </c>
    </row>
    <row r="1378" spans="1:5" ht="12.75">
      <c r="A1378" s="249" t="s">
        <v>3405</v>
      </c>
      <c r="B1378" s="249" t="s">
        <v>3406</v>
      </c>
      <c r="C1378" s="250">
        <v>2</v>
      </c>
      <c r="D1378" s="250">
        <v>2262</v>
      </c>
      <c r="E1378" s="250">
        <v>4524</v>
      </c>
    </row>
    <row r="1379" spans="1:5" ht="12.75">
      <c r="A1379" s="249" t="s">
        <v>3407</v>
      </c>
      <c r="B1379" s="249" t="s">
        <v>3408</v>
      </c>
      <c r="C1379" s="250">
        <v>1</v>
      </c>
      <c r="D1379" s="250">
        <v>5857.21</v>
      </c>
      <c r="E1379" s="250">
        <v>5857.21</v>
      </c>
    </row>
    <row r="1380" spans="1:5" ht="12.75">
      <c r="A1380" s="249" t="s">
        <v>3409</v>
      </c>
      <c r="B1380" s="249" t="s">
        <v>3410</v>
      </c>
      <c r="C1380" s="250">
        <v>2</v>
      </c>
      <c r="D1380" s="250">
        <v>422.5</v>
      </c>
      <c r="E1380" s="250">
        <v>845</v>
      </c>
    </row>
    <row r="1381" spans="1:5" ht="12.75">
      <c r="A1381" s="249" t="s">
        <v>3411</v>
      </c>
      <c r="B1381" s="249" t="s">
        <v>3412</v>
      </c>
      <c r="C1381" s="250">
        <v>2</v>
      </c>
      <c r="D1381" s="250">
        <v>15233.51</v>
      </c>
      <c r="E1381" s="250">
        <v>30467.02</v>
      </c>
    </row>
    <row r="1382" spans="1:5" ht="12.75">
      <c r="A1382" s="249" t="s">
        <v>3413</v>
      </c>
      <c r="B1382" s="249" t="s">
        <v>3414</v>
      </c>
      <c r="C1382" s="250">
        <v>12</v>
      </c>
      <c r="D1382" s="250">
        <v>570.1225000000015</v>
      </c>
      <c r="E1382" s="250">
        <v>6841.470000000018</v>
      </c>
    </row>
    <row r="1383" spans="1:5" ht="12.75">
      <c r="A1383" s="249" t="s">
        <v>3415</v>
      </c>
      <c r="B1383" s="249" t="s">
        <v>3416</v>
      </c>
      <c r="C1383" s="250">
        <v>37</v>
      </c>
      <c r="D1383" s="250">
        <v>589.94</v>
      </c>
      <c r="E1383" s="250">
        <v>21827.78</v>
      </c>
    </row>
    <row r="1384" spans="1:5" ht="12.75">
      <c r="A1384" s="249" t="s">
        <v>3417</v>
      </c>
      <c r="B1384" s="249" t="s">
        <v>3418</v>
      </c>
      <c r="C1384" s="250">
        <v>2</v>
      </c>
      <c r="D1384" s="250">
        <v>2535.2349999999997</v>
      </c>
      <c r="E1384" s="250">
        <v>5070.469999999999</v>
      </c>
    </row>
    <row r="1385" spans="1:5" ht="12.75">
      <c r="A1385" s="249" t="s">
        <v>3419</v>
      </c>
      <c r="B1385" s="249" t="s">
        <v>3420</v>
      </c>
      <c r="C1385" s="250">
        <v>1</v>
      </c>
      <c r="D1385" s="250">
        <v>15564.96</v>
      </c>
      <c r="E1385" s="250">
        <v>15564.96</v>
      </c>
    </row>
    <row r="1386" spans="1:5" ht="12.75">
      <c r="A1386" s="249" t="s">
        <v>3421</v>
      </c>
      <c r="B1386" s="249" t="s">
        <v>3422</v>
      </c>
      <c r="C1386" s="250">
        <v>0</v>
      </c>
      <c r="D1386" s="250">
        <v>0</v>
      </c>
      <c r="E1386" s="250">
        <v>0</v>
      </c>
    </row>
    <row r="1387" spans="1:5" ht="12.75">
      <c r="A1387" s="249" t="s">
        <v>3423</v>
      </c>
      <c r="B1387" s="249" t="s">
        <v>3424</v>
      </c>
      <c r="C1387" s="250">
        <v>1</v>
      </c>
      <c r="D1387" s="250">
        <v>2752.89</v>
      </c>
      <c r="E1387" s="250">
        <v>2752.89</v>
      </c>
    </row>
    <row r="1388" spans="1:5" ht="12.75">
      <c r="A1388" s="249" t="s">
        <v>3425</v>
      </c>
      <c r="B1388" s="249" t="s">
        <v>3426</v>
      </c>
      <c r="C1388" s="250">
        <v>291</v>
      </c>
      <c r="D1388" s="250">
        <v>1151.8400000000004</v>
      </c>
      <c r="E1388" s="250">
        <v>335185.44000000006</v>
      </c>
    </row>
    <row r="1389" spans="1:5" ht="12.75">
      <c r="A1389" s="249" t="s">
        <v>3427</v>
      </c>
      <c r="B1389" s="249" t="s">
        <v>3428</v>
      </c>
      <c r="C1389" s="250">
        <v>8</v>
      </c>
      <c r="D1389" s="250">
        <v>3868.965</v>
      </c>
      <c r="E1389" s="250">
        <v>30951.72</v>
      </c>
    </row>
    <row r="1390" spans="1:5" ht="12.75">
      <c r="A1390" s="249" t="s">
        <v>3429</v>
      </c>
      <c r="B1390" s="249" t="s">
        <v>3430</v>
      </c>
      <c r="C1390" s="250">
        <v>1</v>
      </c>
      <c r="D1390" s="250">
        <v>3868.96</v>
      </c>
      <c r="E1390" s="250">
        <v>3868.96</v>
      </c>
    </row>
    <row r="1391" spans="1:5" ht="12.75">
      <c r="A1391" s="249" t="s">
        <v>3431</v>
      </c>
      <c r="B1391" s="249" t="s">
        <v>3432</v>
      </c>
      <c r="C1391" s="250">
        <v>0</v>
      </c>
      <c r="D1391" s="250">
        <v>0</v>
      </c>
      <c r="E1391" s="250">
        <v>0</v>
      </c>
    </row>
    <row r="1392" spans="1:5" ht="12.75">
      <c r="A1392" s="249" t="s">
        <v>3433</v>
      </c>
      <c r="B1392" s="249" t="s">
        <v>3434</v>
      </c>
      <c r="C1392" s="250">
        <v>0</v>
      </c>
      <c r="D1392" s="250">
        <v>0</v>
      </c>
      <c r="E1392" s="250">
        <v>0</v>
      </c>
    </row>
    <row r="1393" spans="1:5" ht="12.75">
      <c r="A1393" s="249" t="s">
        <v>3435</v>
      </c>
      <c r="B1393" s="249" t="s">
        <v>3436</v>
      </c>
      <c r="C1393" s="250">
        <v>6</v>
      </c>
      <c r="D1393" s="250">
        <v>20832.750000000047</v>
      </c>
      <c r="E1393" s="250">
        <v>124996.50000000029</v>
      </c>
    </row>
    <row r="1394" spans="1:5" ht="12.75">
      <c r="A1394" s="249" t="s">
        <v>3437</v>
      </c>
      <c r="B1394" s="249" t="s">
        <v>3438</v>
      </c>
      <c r="C1394" s="250">
        <v>0</v>
      </c>
      <c r="D1394" s="250">
        <v>0</v>
      </c>
      <c r="E1394" s="250">
        <v>0</v>
      </c>
    </row>
    <row r="1395" spans="1:5" ht="12.75">
      <c r="A1395" s="249" t="s">
        <v>3439</v>
      </c>
      <c r="B1395" s="249" t="s">
        <v>3440</v>
      </c>
      <c r="C1395" s="250">
        <v>49</v>
      </c>
      <c r="D1395" s="250">
        <v>709.1999999999998</v>
      </c>
      <c r="E1395" s="250">
        <v>34750.799999999996</v>
      </c>
    </row>
    <row r="1396" spans="1:5" ht="12.75">
      <c r="A1396" s="249" t="s">
        <v>3441</v>
      </c>
      <c r="B1396" s="249" t="s">
        <v>3442</v>
      </c>
      <c r="C1396" s="250">
        <v>30</v>
      </c>
      <c r="D1396" s="250">
        <v>15175.2279999998</v>
      </c>
      <c r="E1396" s="250">
        <v>455256.83999999403</v>
      </c>
    </row>
    <row r="1397" spans="1:5" ht="12.75">
      <c r="A1397" s="249" t="s">
        <v>3443</v>
      </c>
      <c r="B1397" s="249" t="s">
        <v>3444</v>
      </c>
      <c r="C1397" s="250">
        <v>1</v>
      </c>
      <c r="D1397" s="250">
        <v>5002.54</v>
      </c>
      <c r="E1397" s="250">
        <v>5002.54</v>
      </c>
    </row>
    <row r="1398" spans="1:5" ht="12.75">
      <c r="A1398" s="249" t="s">
        <v>3445</v>
      </c>
      <c r="B1398" s="249" t="s">
        <v>3446</v>
      </c>
      <c r="C1398" s="250">
        <v>3</v>
      </c>
      <c r="D1398" s="250">
        <v>5890</v>
      </c>
      <c r="E1398" s="250">
        <v>17670</v>
      </c>
    </row>
    <row r="1399" spans="1:5" ht="12.75">
      <c r="A1399" s="249" t="s">
        <v>3447</v>
      </c>
      <c r="B1399" s="249" t="s">
        <v>3448</v>
      </c>
      <c r="C1399" s="250">
        <v>8</v>
      </c>
      <c r="D1399" s="250">
        <v>3203.99</v>
      </c>
      <c r="E1399" s="250">
        <v>25631.92</v>
      </c>
    </row>
    <row r="1400" spans="1:5" ht="12.75">
      <c r="A1400" s="249" t="s">
        <v>3449</v>
      </c>
      <c r="B1400" s="249" t="s">
        <v>3450</v>
      </c>
      <c r="C1400" s="250">
        <v>10</v>
      </c>
      <c r="D1400" s="250">
        <v>3187.8979999999992</v>
      </c>
      <c r="E1400" s="250">
        <v>31878.979999999996</v>
      </c>
    </row>
    <row r="1401" spans="1:5" ht="12.75">
      <c r="A1401" s="249" t="s">
        <v>3451</v>
      </c>
      <c r="B1401" s="249" t="s">
        <v>3452</v>
      </c>
      <c r="C1401" s="250">
        <v>4</v>
      </c>
      <c r="D1401" s="250">
        <v>2401</v>
      </c>
      <c r="E1401" s="250">
        <v>9604</v>
      </c>
    </row>
    <row r="1402" spans="1:5" ht="12.75">
      <c r="A1402" s="249" t="s">
        <v>3453</v>
      </c>
      <c r="B1402" s="249" t="s">
        <v>3454</v>
      </c>
      <c r="C1402" s="250">
        <v>5</v>
      </c>
      <c r="D1402" s="250">
        <v>2393.792</v>
      </c>
      <c r="E1402" s="250">
        <v>11968.96</v>
      </c>
    </row>
    <row r="1403" spans="1:5" ht="12.75">
      <c r="A1403" s="249" t="s">
        <v>3455</v>
      </c>
      <c r="B1403" s="249" t="s">
        <v>3456</v>
      </c>
      <c r="C1403" s="250">
        <v>23</v>
      </c>
      <c r="D1403" s="250">
        <v>2343.103913043478</v>
      </c>
      <c r="E1403" s="250">
        <v>53891.38999999999</v>
      </c>
    </row>
    <row r="1404" spans="1:5" ht="12.75">
      <c r="A1404" s="249" t="s">
        <v>3457</v>
      </c>
      <c r="B1404" s="249" t="s">
        <v>3458</v>
      </c>
      <c r="C1404" s="250">
        <v>39</v>
      </c>
      <c r="D1404" s="250">
        <v>931.4</v>
      </c>
      <c r="E1404" s="250">
        <v>36324.6</v>
      </c>
    </row>
    <row r="1405" spans="1:5" ht="12.75">
      <c r="A1405" s="249" t="s">
        <v>3459</v>
      </c>
      <c r="B1405" s="249" t="s">
        <v>3460</v>
      </c>
      <c r="C1405" s="250">
        <v>31</v>
      </c>
      <c r="D1405" s="250">
        <v>930.6238709677418</v>
      </c>
      <c r="E1405" s="250">
        <v>28849.339999999997</v>
      </c>
    </row>
    <row r="1406" spans="1:5" ht="12.75">
      <c r="A1406" s="249" t="s">
        <v>3461</v>
      </c>
      <c r="B1406" s="249" t="s">
        <v>3462</v>
      </c>
      <c r="C1406" s="250">
        <v>52</v>
      </c>
      <c r="D1406" s="250">
        <v>931.4</v>
      </c>
      <c r="E1406" s="250">
        <v>48432.8</v>
      </c>
    </row>
    <row r="1407" spans="1:5" ht="12.75">
      <c r="A1407" s="249" t="s">
        <v>3463</v>
      </c>
      <c r="B1407" s="249" t="s">
        <v>3464</v>
      </c>
      <c r="C1407" s="250">
        <v>15</v>
      </c>
      <c r="D1407" s="250">
        <v>3449.286666666667</v>
      </c>
      <c r="E1407" s="250">
        <v>51739.3</v>
      </c>
    </row>
    <row r="1408" spans="1:5" ht="12.75">
      <c r="A1408" s="249" t="s">
        <v>3465</v>
      </c>
      <c r="B1408" s="249" t="s">
        <v>3466</v>
      </c>
      <c r="C1408" s="250">
        <v>0</v>
      </c>
      <c r="D1408" s="250">
        <v>0</v>
      </c>
      <c r="E1408" s="250">
        <v>0</v>
      </c>
    </row>
    <row r="1409" spans="1:5" ht="12.75">
      <c r="A1409" s="249" t="s">
        <v>3467</v>
      </c>
      <c r="B1409" s="249" t="s">
        <v>3468</v>
      </c>
      <c r="C1409" s="250">
        <v>6</v>
      </c>
      <c r="D1409" s="250">
        <v>1496.1549999999997</v>
      </c>
      <c r="E1409" s="250">
        <v>8976.929999999998</v>
      </c>
    </row>
    <row r="1410" spans="1:5" ht="12.75">
      <c r="A1410" s="249" t="s">
        <v>3469</v>
      </c>
      <c r="B1410" s="249" t="s">
        <v>3470</v>
      </c>
      <c r="C1410" s="250">
        <v>5</v>
      </c>
      <c r="D1410" s="250">
        <v>1509.39</v>
      </c>
      <c r="E1410" s="250">
        <v>7546.95</v>
      </c>
    </row>
    <row r="1411" spans="1:5" ht="12.75">
      <c r="A1411" s="249" t="s">
        <v>3471</v>
      </c>
      <c r="B1411" s="249" t="s">
        <v>3472</v>
      </c>
      <c r="C1411" s="250">
        <v>0</v>
      </c>
      <c r="D1411" s="250">
        <v>0</v>
      </c>
      <c r="E1411" s="250">
        <v>0</v>
      </c>
    </row>
    <row r="1412" spans="1:5" ht="12.75">
      <c r="A1412" s="249" t="s">
        <v>3473</v>
      </c>
      <c r="B1412" s="249" t="s">
        <v>3474</v>
      </c>
      <c r="C1412" s="250">
        <v>1</v>
      </c>
      <c r="D1412" s="250">
        <v>14531.72999999999</v>
      </c>
      <c r="E1412" s="250">
        <v>14531.72999999999</v>
      </c>
    </row>
    <row r="1413" spans="1:5" ht="12.75">
      <c r="A1413" s="249" t="s">
        <v>3475</v>
      </c>
      <c r="B1413" s="249" t="s">
        <v>3476</v>
      </c>
      <c r="C1413" s="250">
        <v>0</v>
      </c>
      <c r="D1413" s="250">
        <v>0</v>
      </c>
      <c r="E1413" s="250">
        <v>0</v>
      </c>
    </row>
    <row r="1414" spans="1:5" ht="12.75">
      <c r="A1414" s="249" t="s">
        <v>3477</v>
      </c>
      <c r="B1414" s="249" t="s">
        <v>3478</v>
      </c>
      <c r="C1414" s="250">
        <v>4</v>
      </c>
      <c r="D1414" s="250">
        <v>23707</v>
      </c>
      <c r="E1414" s="250">
        <v>94828</v>
      </c>
    </row>
    <row r="1415" spans="1:5" ht="12.75">
      <c r="A1415" s="249" t="s">
        <v>3479</v>
      </c>
      <c r="B1415" s="249" t="s">
        <v>3480</v>
      </c>
      <c r="C1415" s="250">
        <v>1</v>
      </c>
      <c r="D1415" s="250">
        <v>19195.21</v>
      </c>
      <c r="E1415" s="250">
        <v>19195.21</v>
      </c>
    </row>
    <row r="1416" spans="1:5" ht="12.75">
      <c r="A1416" s="249" t="s">
        <v>3481</v>
      </c>
      <c r="B1416" s="249" t="s">
        <v>3482</v>
      </c>
      <c r="C1416" s="250">
        <v>0</v>
      </c>
      <c r="D1416" s="250">
        <v>0</v>
      </c>
      <c r="E1416" s="250">
        <v>0</v>
      </c>
    </row>
    <row r="1417" spans="1:5" ht="12.75">
      <c r="A1417" s="249" t="s">
        <v>3483</v>
      </c>
      <c r="B1417" s="249" t="s">
        <v>3484</v>
      </c>
      <c r="C1417" s="250">
        <v>3</v>
      </c>
      <c r="D1417" s="250">
        <v>2335.7</v>
      </c>
      <c r="E1417" s="250">
        <v>7007.1</v>
      </c>
    </row>
    <row r="1418" spans="1:5" ht="12.75">
      <c r="A1418" s="249" t="s">
        <v>3485</v>
      </c>
      <c r="B1418" s="249" t="s">
        <v>3486</v>
      </c>
      <c r="C1418" s="250">
        <v>2</v>
      </c>
      <c r="D1418" s="250">
        <v>2197.0000000000045</v>
      </c>
      <c r="E1418" s="250">
        <v>4394.000000000009</v>
      </c>
    </row>
    <row r="1419" spans="1:5" ht="12.75">
      <c r="A1419" s="249" t="s">
        <v>3487</v>
      </c>
      <c r="B1419" s="249" t="s">
        <v>3488</v>
      </c>
      <c r="C1419" s="250">
        <v>24</v>
      </c>
      <c r="D1419" s="250">
        <v>3198.7375</v>
      </c>
      <c r="E1419" s="250">
        <v>76769.7</v>
      </c>
    </row>
    <row r="1420" spans="1:5" ht="12.75">
      <c r="A1420" s="249" t="s">
        <v>3489</v>
      </c>
      <c r="B1420" s="249" t="s">
        <v>3490</v>
      </c>
      <c r="C1420" s="250">
        <v>1</v>
      </c>
      <c r="D1420" s="250">
        <v>16196.64</v>
      </c>
      <c r="E1420" s="250">
        <v>16196.64</v>
      </c>
    </row>
    <row r="1421" spans="1:5" ht="12.75">
      <c r="A1421" s="249" t="s">
        <v>3491</v>
      </c>
      <c r="B1421" s="249" t="s">
        <v>3492</v>
      </c>
      <c r="C1421" s="250">
        <v>0</v>
      </c>
      <c r="D1421" s="250">
        <v>0</v>
      </c>
      <c r="E1421" s="250">
        <v>0</v>
      </c>
    </row>
    <row r="1422" spans="1:5" ht="12.75">
      <c r="A1422" s="249" t="s">
        <v>3493</v>
      </c>
      <c r="B1422" s="249" t="s">
        <v>3494</v>
      </c>
      <c r="C1422" s="250">
        <v>7</v>
      </c>
      <c r="D1422" s="250">
        <v>3364.69</v>
      </c>
      <c r="E1422" s="250">
        <v>23552.83</v>
      </c>
    </row>
    <row r="1423" spans="1:5" ht="12.75">
      <c r="A1423" s="249" t="s">
        <v>3495</v>
      </c>
      <c r="B1423" s="249" t="s">
        <v>3496</v>
      </c>
      <c r="C1423" s="250">
        <v>6</v>
      </c>
      <c r="D1423" s="250">
        <v>3219.0333333333333</v>
      </c>
      <c r="E1423" s="250">
        <v>19314.199999999997</v>
      </c>
    </row>
    <row r="1424" spans="1:5" ht="12.75">
      <c r="A1424" s="249" t="s">
        <v>3497</v>
      </c>
      <c r="B1424" s="249" t="s">
        <v>3498</v>
      </c>
      <c r="C1424" s="250">
        <v>7</v>
      </c>
      <c r="D1424" s="250">
        <v>3363.1842857142856</v>
      </c>
      <c r="E1424" s="250">
        <v>23542.29</v>
      </c>
    </row>
    <row r="1425" spans="1:5" ht="12.75">
      <c r="A1425" s="249" t="s">
        <v>3499</v>
      </c>
      <c r="B1425" s="249" t="s">
        <v>3500</v>
      </c>
      <c r="C1425" s="250">
        <v>2</v>
      </c>
      <c r="D1425" s="250">
        <v>3349.4899999999993</v>
      </c>
      <c r="E1425" s="250">
        <v>6698.979999999999</v>
      </c>
    </row>
    <row r="1426" spans="1:5" ht="12.75">
      <c r="A1426" s="249" t="s">
        <v>3501</v>
      </c>
      <c r="B1426" s="249" t="s">
        <v>3502</v>
      </c>
      <c r="C1426" s="250">
        <v>14</v>
      </c>
      <c r="D1426" s="250">
        <v>2786.758571428571</v>
      </c>
      <c r="E1426" s="250">
        <v>39014.619999999995</v>
      </c>
    </row>
    <row r="1427" spans="1:5" ht="12.75">
      <c r="A1427" s="249" t="s">
        <v>3503</v>
      </c>
      <c r="B1427" s="249" t="s">
        <v>3504</v>
      </c>
      <c r="C1427" s="250">
        <v>0</v>
      </c>
      <c r="D1427" s="250">
        <v>0</v>
      </c>
      <c r="E1427" s="250">
        <v>0</v>
      </c>
    </row>
    <row r="1428" spans="1:5" ht="12.75">
      <c r="A1428" s="249" t="s">
        <v>3505</v>
      </c>
      <c r="B1428" s="249" t="s">
        <v>3506</v>
      </c>
      <c r="C1428" s="250">
        <v>0</v>
      </c>
      <c r="D1428" s="250">
        <v>0</v>
      </c>
      <c r="E1428" s="250">
        <v>0</v>
      </c>
    </row>
    <row r="1429" spans="1:5" ht="12.75">
      <c r="A1429" s="249" t="s">
        <v>3507</v>
      </c>
      <c r="B1429" s="249" t="s">
        <v>3508</v>
      </c>
      <c r="C1429" s="250">
        <v>16</v>
      </c>
      <c r="D1429" s="250">
        <v>3319.2049999999995</v>
      </c>
      <c r="E1429" s="250">
        <v>53107.279999999984</v>
      </c>
    </row>
    <row r="1430" spans="1:5" ht="12.75">
      <c r="A1430" s="249" t="s">
        <v>3509</v>
      </c>
      <c r="B1430" s="249" t="s">
        <v>3510</v>
      </c>
      <c r="C1430" s="250">
        <v>5</v>
      </c>
      <c r="D1430" s="250">
        <v>3281.5679999999998</v>
      </c>
      <c r="E1430" s="250">
        <v>16407.84</v>
      </c>
    </row>
    <row r="1431" spans="1:5" ht="12.75">
      <c r="A1431" s="249" t="s">
        <v>3511</v>
      </c>
      <c r="B1431" s="249" t="s">
        <v>3512</v>
      </c>
      <c r="C1431" s="250">
        <v>4</v>
      </c>
      <c r="D1431" s="250">
        <v>1446.84</v>
      </c>
      <c r="E1431" s="250">
        <v>5787.36</v>
      </c>
    </row>
    <row r="1432" spans="1:5" ht="12.75">
      <c r="A1432" s="249" t="s">
        <v>3513</v>
      </c>
      <c r="B1432" s="249" t="s">
        <v>3514</v>
      </c>
      <c r="C1432" s="250">
        <v>10</v>
      </c>
      <c r="D1432" s="250">
        <v>1553.16</v>
      </c>
      <c r="E1432" s="250">
        <v>15531.6</v>
      </c>
    </row>
    <row r="1433" spans="1:5" ht="12.75">
      <c r="A1433" s="249" t="s">
        <v>3515</v>
      </c>
      <c r="B1433" s="249" t="s">
        <v>3516</v>
      </c>
      <c r="C1433" s="250">
        <v>4</v>
      </c>
      <c r="D1433" s="250">
        <v>2378.93</v>
      </c>
      <c r="E1433" s="250">
        <v>9515.72</v>
      </c>
    </row>
    <row r="1434" spans="1:5" ht="12.75">
      <c r="A1434" s="249" t="s">
        <v>3517</v>
      </c>
      <c r="B1434" s="249" t="s">
        <v>3518</v>
      </c>
      <c r="C1434" s="250">
        <v>2</v>
      </c>
      <c r="D1434" s="250">
        <v>2377</v>
      </c>
      <c r="E1434" s="250">
        <v>4754</v>
      </c>
    </row>
    <row r="1435" spans="1:5" ht="12.75">
      <c r="A1435" s="249" t="s">
        <v>3519</v>
      </c>
      <c r="B1435" s="249" t="s">
        <v>3520</v>
      </c>
      <c r="C1435" s="250">
        <v>1</v>
      </c>
      <c r="D1435" s="250">
        <v>2370.1</v>
      </c>
      <c r="E1435" s="250">
        <v>2370.1</v>
      </c>
    </row>
    <row r="1436" spans="1:5" ht="12.75">
      <c r="A1436" s="249" t="s">
        <v>3521</v>
      </c>
      <c r="B1436" s="249" t="s">
        <v>3522</v>
      </c>
      <c r="C1436" s="250">
        <v>2</v>
      </c>
      <c r="D1436" s="250">
        <v>923.55</v>
      </c>
      <c r="E1436" s="250">
        <v>1847.1</v>
      </c>
    </row>
    <row r="1437" spans="1:5" ht="12.75">
      <c r="A1437" s="249" t="s">
        <v>3523</v>
      </c>
      <c r="B1437" s="249" t="s">
        <v>3524</v>
      </c>
      <c r="C1437" s="250">
        <v>1</v>
      </c>
      <c r="D1437" s="250">
        <v>3902.55</v>
      </c>
      <c r="E1437" s="250">
        <v>3902.55</v>
      </c>
    </row>
    <row r="1438" spans="1:5" ht="12.75">
      <c r="A1438" s="249" t="s">
        <v>3525</v>
      </c>
      <c r="B1438" s="249" t="s">
        <v>3526</v>
      </c>
      <c r="C1438" s="250">
        <v>5</v>
      </c>
      <c r="D1438" s="250">
        <v>6862.904</v>
      </c>
      <c r="E1438" s="250">
        <v>34314.52</v>
      </c>
    </row>
    <row r="1439" spans="1:5" ht="12.75">
      <c r="A1439" s="249" t="s">
        <v>3527</v>
      </c>
      <c r="B1439" s="249" t="s">
        <v>3528</v>
      </c>
      <c r="C1439" s="250">
        <v>3</v>
      </c>
      <c r="D1439" s="250">
        <v>7349</v>
      </c>
      <c r="E1439" s="250">
        <v>22047</v>
      </c>
    </row>
    <row r="1440" spans="1:5" ht="12.75">
      <c r="A1440" s="249" t="s">
        <v>3529</v>
      </c>
      <c r="B1440" s="249" t="s">
        <v>3530</v>
      </c>
      <c r="C1440" s="250">
        <v>22</v>
      </c>
      <c r="D1440" s="250">
        <v>254.79999999999995</v>
      </c>
      <c r="E1440" s="250">
        <v>5605.5999999999985</v>
      </c>
    </row>
    <row r="1441" spans="1:5" ht="12.75">
      <c r="A1441" s="249" t="s">
        <v>3531</v>
      </c>
      <c r="B1441" s="249" t="s">
        <v>3532</v>
      </c>
      <c r="C1441" s="250">
        <v>12</v>
      </c>
      <c r="D1441" s="250">
        <v>254.8</v>
      </c>
      <c r="E1441" s="250">
        <v>3057.6</v>
      </c>
    </row>
    <row r="1442" spans="1:5" ht="12.75">
      <c r="A1442" s="249" t="s">
        <v>3533</v>
      </c>
      <c r="B1442" s="249" t="s">
        <v>3534</v>
      </c>
      <c r="C1442" s="250">
        <v>14</v>
      </c>
      <c r="D1442" s="250">
        <v>254.71428571428572</v>
      </c>
      <c r="E1442" s="250">
        <v>3566</v>
      </c>
    </row>
    <row r="1443" spans="1:5" ht="12.75">
      <c r="A1443" s="249" t="s">
        <v>3535</v>
      </c>
      <c r="B1443" s="249" t="s">
        <v>3536</v>
      </c>
      <c r="C1443" s="250">
        <v>1</v>
      </c>
      <c r="D1443" s="250">
        <v>35023.2</v>
      </c>
      <c r="E1443" s="250">
        <v>35023.2</v>
      </c>
    </row>
    <row r="1444" spans="1:5" ht="12.75">
      <c r="A1444" s="249" t="s">
        <v>3537</v>
      </c>
      <c r="B1444" s="249" t="s">
        <v>3538</v>
      </c>
      <c r="C1444" s="250">
        <v>1</v>
      </c>
      <c r="D1444" s="250">
        <v>5760</v>
      </c>
      <c r="E1444" s="250">
        <v>5760</v>
      </c>
    </row>
    <row r="1445" spans="1:5" ht="12.75">
      <c r="A1445" s="249" t="s">
        <v>3539</v>
      </c>
      <c r="B1445" s="249" t="s">
        <v>3540</v>
      </c>
      <c r="C1445" s="250">
        <v>1</v>
      </c>
      <c r="D1445" s="250">
        <v>30218.73</v>
      </c>
      <c r="E1445" s="250">
        <v>30218.73</v>
      </c>
    </row>
    <row r="1446" spans="1:5" ht="12.75">
      <c r="A1446" s="249" t="s">
        <v>3541</v>
      </c>
      <c r="B1446" s="249" t="s">
        <v>3542</v>
      </c>
      <c r="C1446" s="250">
        <v>4</v>
      </c>
      <c r="D1446" s="250">
        <v>22336.68</v>
      </c>
      <c r="E1446" s="250">
        <v>89346.72</v>
      </c>
    </row>
    <row r="1447" spans="1:5" ht="12.75">
      <c r="A1447" s="249" t="s">
        <v>3543</v>
      </c>
      <c r="B1447" s="249" t="s">
        <v>3544</v>
      </c>
      <c r="C1447" s="250">
        <v>5</v>
      </c>
      <c r="D1447" s="250">
        <v>4420.042</v>
      </c>
      <c r="E1447" s="250">
        <v>22100.21</v>
      </c>
    </row>
    <row r="1448" spans="1:5" ht="12.75">
      <c r="A1448" s="249" t="s">
        <v>3545</v>
      </c>
      <c r="B1448" s="249" t="s">
        <v>3546</v>
      </c>
      <c r="C1448" s="250">
        <v>2</v>
      </c>
      <c r="D1448" s="250">
        <v>2039</v>
      </c>
      <c r="E1448" s="250">
        <v>4078</v>
      </c>
    </row>
    <row r="1449" spans="1:5" ht="12.75">
      <c r="A1449" s="249" t="s">
        <v>3547</v>
      </c>
      <c r="B1449" s="249" t="s">
        <v>3548</v>
      </c>
      <c r="C1449" s="250">
        <v>2</v>
      </c>
      <c r="D1449" s="250">
        <v>67.99999999999996</v>
      </c>
      <c r="E1449" s="250">
        <v>135.99999999999991</v>
      </c>
    </row>
    <row r="1450" spans="1:5" ht="12.75">
      <c r="A1450" s="249" t="s">
        <v>3549</v>
      </c>
      <c r="B1450" s="249" t="s">
        <v>3550</v>
      </c>
      <c r="C1450" s="250">
        <v>9</v>
      </c>
      <c r="D1450" s="250">
        <v>78.92</v>
      </c>
      <c r="E1450" s="250">
        <v>710.28</v>
      </c>
    </row>
    <row r="1451" spans="1:5" ht="12.75">
      <c r="A1451" s="249" t="s">
        <v>3551</v>
      </c>
      <c r="B1451" s="249" t="s">
        <v>3552</v>
      </c>
      <c r="C1451" s="250">
        <v>19</v>
      </c>
      <c r="D1451" s="250">
        <v>46.029999999999994</v>
      </c>
      <c r="E1451" s="250">
        <v>874.5699999999998</v>
      </c>
    </row>
    <row r="1452" spans="1:5" ht="12.75">
      <c r="A1452" s="249" t="s">
        <v>3553</v>
      </c>
      <c r="B1452" s="249" t="s">
        <v>3554</v>
      </c>
      <c r="C1452" s="250">
        <v>1</v>
      </c>
      <c r="D1452" s="250">
        <v>5522.82</v>
      </c>
      <c r="E1452" s="250">
        <v>5522.82</v>
      </c>
    </row>
    <row r="1453" spans="1:5" ht="12.75">
      <c r="A1453" s="249" t="s">
        <v>3555</v>
      </c>
      <c r="B1453" s="249" t="s">
        <v>3556</v>
      </c>
      <c r="C1453" s="250">
        <v>2</v>
      </c>
      <c r="D1453" s="250">
        <v>11668.54</v>
      </c>
      <c r="E1453" s="250">
        <v>23337.08</v>
      </c>
    </row>
    <row r="1454" spans="1:5" ht="12.75">
      <c r="A1454" s="249" t="s">
        <v>3557</v>
      </c>
      <c r="B1454" s="249" t="s">
        <v>3558</v>
      </c>
      <c r="C1454" s="250">
        <v>5</v>
      </c>
      <c r="D1454" s="250">
        <v>5571.03</v>
      </c>
      <c r="E1454" s="250">
        <v>27855.15</v>
      </c>
    </row>
    <row r="1455" spans="1:5" ht="12.75">
      <c r="A1455" s="249" t="s">
        <v>3559</v>
      </c>
      <c r="B1455" s="249" t="s">
        <v>3560</v>
      </c>
      <c r="C1455" s="250">
        <v>4</v>
      </c>
      <c r="D1455" s="250">
        <v>5632.7649999999985</v>
      </c>
      <c r="E1455" s="250">
        <v>22531.059999999994</v>
      </c>
    </row>
    <row r="1456" spans="1:5" ht="12.75">
      <c r="A1456" s="249" t="s">
        <v>3561</v>
      </c>
      <c r="B1456" s="249" t="s">
        <v>3562</v>
      </c>
      <c r="C1456" s="250">
        <v>34</v>
      </c>
      <c r="D1456" s="250">
        <v>1057.4141176470587</v>
      </c>
      <c r="E1456" s="250">
        <v>35952.079999999994</v>
      </c>
    </row>
    <row r="1457" spans="1:5" ht="12.75">
      <c r="A1457" s="249" t="s">
        <v>3563</v>
      </c>
      <c r="B1457" s="249" t="s">
        <v>3564</v>
      </c>
      <c r="C1457" s="250">
        <v>1</v>
      </c>
      <c r="D1457" s="250">
        <v>1579.56</v>
      </c>
      <c r="E1457" s="250">
        <v>1579.56</v>
      </c>
    </row>
    <row r="1458" spans="1:5" ht="12.75">
      <c r="A1458" s="249" t="s">
        <v>3565</v>
      </c>
      <c r="B1458" s="249" t="s">
        <v>3566</v>
      </c>
      <c r="C1458" s="250">
        <v>1</v>
      </c>
      <c r="D1458" s="250">
        <v>1580</v>
      </c>
      <c r="E1458" s="250">
        <v>1580</v>
      </c>
    </row>
    <row r="1459" spans="1:5" ht="12.75">
      <c r="A1459" s="249" t="s">
        <v>3567</v>
      </c>
      <c r="B1459" s="249" t="s">
        <v>3568</v>
      </c>
      <c r="C1459" s="250">
        <v>3</v>
      </c>
      <c r="D1459" s="250">
        <v>873.78</v>
      </c>
      <c r="E1459" s="250">
        <v>2621.34</v>
      </c>
    </row>
    <row r="1460" spans="1:5" ht="12.75">
      <c r="A1460" s="249" t="s">
        <v>3569</v>
      </c>
      <c r="B1460" s="249" t="s">
        <v>3570</v>
      </c>
      <c r="C1460" s="250">
        <v>2</v>
      </c>
      <c r="D1460" s="250">
        <v>974.65</v>
      </c>
      <c r="E1460" s="250">
        <v>1949.3</v>
      </c>
    </row>
    <row r="1461" spans="1:5" ht="12.75">
      <c r="A1461" s="249" t="s">
        <v>3571</v>
      </c>
      <c r="B1461" s="249" t="s">
        <v>3572</v>
      </c>
      <c r="C1461" s="250">
        <v>14</v>
      </c>
      <c r="D1461" s="250">
        <v>642.8792857142857</v>
      </c>
      <c r="E1461" s="250">
        <v>9000.31</v>
      </c>
    </row>
    <row r="1462" spans="1:5" ht="12.75">
      <c r="A1462" s="249" t="s">
        <v>3573</v>
      </c>
      <c r="B1462" s="249" t="s">
        <v>3574</v>
      </c>
      <c r="C1462" s="250">
        <v>1</v>
      </c>
      <c r="D1462" s="250">
        <v>4158.99</v>
      </c>
      <c r="E1462" s="250">
        <v>4158.99</v>
      </c>
    </row>
    <row r="1463" spans="1:5" ht="12.75">
      <c r="A1463" s="249" t="s">
        <v>3575</v>
      </c>
      <c r="B1463" s="249" t="s">
        <v>3576</v>
      </c>
      <c r="C1463" s="250">
        <v>18</v>
      </c>
      <c r="D1463" s="250">
        <v>379.15</v>
      </c>
      <c r="E1463" s="250">
        <v>6824.7</v>
      </c>
    </row>
    <row r="1464" spans="1:5" ht="12.75">
      <c r="A1464" s="249" t="s">
        <v>3577</v>
      </c>
      <c r="B1464" s="249" t="s">
        <v>3578</v>
      </c>
      <c r="C1464" s="250">
        <v>2</v>
      </c>
      <c r="D1464" s="250">
        <v>833.59</v>
      </c>
      <c r="E1464" s="250">
        <v>1667.18</v>
      </c>
    </row>
    <row r="1465" spans="1:5" ht="12.75">
      <c r="A1465" s="249" t="s">
        <v>3579</v>
      </c>
      <c r="B1465" s="249" t="s">
        <v>3580</v>
      </c>
      <c r="C1465" s="250">
        <v>2</v>
      </c>
      <c r="D1465" s="250">
        <v>808.59</v>
      </c>
      <c r="E1465" s="250">
        <v>1617.18</v>
      </c>
    </row>
    <row r="1466" spans="1:5" ht="12.75">
      <c r="A1466" s="249" t="s">
        <v>3581</v>
      </c>
      <c r="B1466" s="249" t="s">
        <v>3582</v>
      </c>
      <c r="C1466" s="250">
        <v>11</v>
      </c>
      <c r="D1466" s="250">
        <v>2258.6181818181817</v>
      </c>
      <c r="E1466" s="250">
        <v>24844.8</v>
      </c>
    </row>
    <row r="1467" spans="1:5" ht="12.75">
      <c r="A1467" s="249" t="s">
        <v>3583</v>
      </c>
      <c r="B1467" s="249" t="s">
        <v>3584</v>
      </c>
      <c r="C1467" s="250">
        <v>10</v>
      </c>
      <c r="D1467" s="250">
        <v>1471.09</v>
      </c>
      <c r="E1467" s="250">
        <v>14710.9</v>
      </c>
    </row>
    <row r="1468" spans="1:5" ht="12.75">
      <c r="A1468" s="249" t="s">
        <v>3585</v>
      </c>
      <c r="B1468" s="249" t="s">
        <v>3586</v>
      </c>
      <c r="C1468" s="250">
        <v>4</v>
      </c>
      <c r="D1468" s="250">
        <v>5423.53</v>
      </c>
      <c r="E1468" s="250">
        <v>21694.12</v>
      </c>
    </row>
    <row r="1469" spans="1:5" ht="12.75">
      <c r="A1469" s="249" t="s">
        <v>3587</v>
      </c>
      <c r="B1469" s="249" t="s">
        <v>3588</v>
      </c>
      <c r="C1469" s="250">
        <v>1</v>
      </c>
      <c r="D1469" s="250">
        <v>774.8</v>
      </c>
      <c r="E1469" s="250">
        <v>774.8</v>
      </c>
    </row>
    <row r="1470" spans="1:5" ht="12.75">
      <c r="A1470" s="249" t="s">
        <v>3589</v>
      </c>
      <c r="B1470" s="249" t="s">
        <v>3590</v>
      </c>
      <c r="C1470" s="250">
        <v>2</v>
      </c>
      <c r="D1470" s="250">
        <v>775</v>
      </c>
      <c r="E1470" s="250">
        <v>1550</v>
      </c>
    </row>
    <row r="1471" spans="1:5" ht="12.75">
      <c r="A1471" s="249" t="s">
        <v>3591</v>
      </c>
      <c r="B1471" s="249" t="s">
        <v>3592</v>
      </c>
      <c r="C1471" s="250">
        <v>4</v>
      </c>
      <c r="D1471" s="250">
        <v>309.7825</v>
      </c>
      <c r="E1471" s="250">
        <v>1239.13</v>
      </c>
    </row>
    <row r="1472" spans="1:5" ht="12.75">
      <c r="A1472" s="249" t="s">
        <v>3593</v>
      </c>
      <c r="B1472" s="249" t="s">
        <v>3594</v>
      </c>
      <c r="C1472" s="250">
        <v>0</v>
      </c>
      <c r="D1472" s="250">
        <v>0</v>
      </c>
      <c r="E1472" s="250">
        <v>0</v>
      </c>
    </row>
    <row r="1473" spans="1:5" ht="12.75">
      <c r="A1473" s="249" t="s">
        <v>3595</v>
      </c>
      <c r="B1473" s="249" t="s">
        <v>3596</v>
      </c>
      <c r="C1473" s="250">
        <v>0</v>
      </c>
      <c r="D1473" s="250">
        <v>0</v>
      </c>
      <c r="E1473" s="250">
        <v>0</v>
      </c>
    </row>
    <row r="1474" spans="1:5" ht="12.75">
      <c r="A1474" s="249" t="s">
        <v>3597</v>
      </c>
      <c r="B1474" s="249" t="s">
        <v>3598</v>
      </c>
      <c r="C1474" s="250">
        <v>0</v>
      </c>
      <c r="D1474" s="250">
        <v>0</v>
      </c>
      <c r="E1474" s="250">
        <v>0</v>
      </c>
    </row>
    <row r="1475" spans="1:5" ht="12.75">
      <c r="A1475" s="249" t="s">
        <v>3599</v>
      </c>
      <c r="B1475" s="249" t="s">
        <v>3600</v>
      </c>
      <c r="C1475" s="250">
        <v>0</v>
      </c>
      <c r="D1475" s="250">
        <v>0</v>
      </c>
      <c r="E1475" s="250">
        <v>0</v>
      </c>
    </row>
    <row r="1476" spans="1:5" ht="12.75">
      <c r="A1476" s="249" t="s">
        <v>3601</v>
      </c>
      <c r="B1476" s="249" t="s">
        <v>3602</v>
      </c>
      <c r="C1476" s="250">
        <v>0</v>
      </c>
      <c r="D1476" s="250">
        <v>0</v>
      </c>
      <c r="E1476" s="250">
        <v>0</v>
      </c>
    </row>
    <row r="1477" spans="1:5" ht="12.75">
      <c r="A1477" s="249" t="s">
        <v>3603</v>
      </c>
      <c r="B1477" s="249" t="s">
        <v>3604</v>
      </c>
      <c r="C1477" s="250">
        <v>0</v>
      </c>
      <c r="D1477" s="250">
        <v>0</v>
      </c>
      <c r="E1477" s="250">
        <v>0</v>
      </c>
    </row>
    <row r="1478" spans="1:5" ht="12.75">
      <c r="A1478" s="249" t="s">
        <v>3605</v>
      </c>
      <c r="B1478" s="249" t="s">
        <v>3606</v>
      </c>
      <c r="C1478" s="250">
        <v>2</v>
      </c>
      <c r="D1478" s="250">
        <v>768.065</v>
      </c>
      <c r="E1478" s="250">
        <v>1536.13</v>
      </c>
    </row>
    <row r="1479" spans="1:5" ht="12.75">
      <c r="A1479" s="249" t="s">
        <v>3607</v>
      </c>
      <c r="B1479" s="249" t="s">
        <v>3608</v>
      </c>
      <c r="C1479" s="250">
        <v>33</v>
      </c>
      <c r="D1479" s="250">
        <v>2552.5151515151515</v>
      </c>
      <c r="E1479" s="250">
        <v>84233</v>
      </c>
    </row>
    <row r="1480" spans="1:5" ht="12.75">
      <c r="A1480" s="249" t="s">
        <v>3609</v>
      </c>
      <c r="B1480" s="249" t="s">
        <v>3610</v>
      </c>
      <c r="C1480" s="250">
        <v>0</v>
      </c>
      <c r="D1480" s="250">
        <v>0</v>
      </c>
      <c r="E1480" s="250">
        <v>0</v>
      </c>
    </row>
    <row r="1481" spans="1:5" ht="12.75">
      <c r="A1481" s="249" t="s">
        <v>3611</v>
      </c>
      <c r="B1481" s="249" t="s">
        <v>3612</v>
      </c>
      <c r="C1481" s="250">
        <v>0</v>
      </c>
      <c r="D1481" s="250">
        <v>0</v>
      </c>
      <c r="E1481" s="250">
        <v>0</v>
      </c>
    </row>
    <row r="1482" spans="1:5" ht="12.75">
      <c r="A1482" s="249" t="s">
        <v>3613</v>
      </c>
      <c r="B1482" s="249" t="s">
        <v>3614</v>
      </c>
      <c r="C1482" s="250">
        <v>0</v>
      </c>
      <c r="D1482" s="250">
        <v>0</v>
      </c>
      <c r="E1482" s="250">
        <v>0</v>
      </c>
    </row>
    <row r="1483" spans="1:5" ht="12.75">
      <c r="A1483" s="249" t="s">
        <v>3615</v>
      </c>
      <c r="B1483" s="249" t="s">
        <v>3616</v>
      </c>
      <c r="C1483" s="250">
        <v>19</v>
      </c>
      <c r="D1483" s="250">
        <v>7666.010526315766</v>
      </c>
      <c r="E1483" s="250">
        <v>145654.19999999955</v>
      </c>
    </row>
    <row r="1484" spans="1:5" ht="12.75">
      <c r="A1484" s="249" t="s">
        <v>3617</v>
      </c>
      <c r="B1484" s="249" t="s">
        <v>3618</v>
      </c>
      <c r="C1484" s="250">
        <v>9</v>
      </c>
      <c r="D1484" s="250">
        <v>949.7866666666667</v>
      </c>
      <c r="E1484" s="250">
        <v>8548.08</v>
      </c>
    </row>
    <row r="1485" spans="1:5" ht="12.75">
      <c r="A1485" s="249" t="s">
        <v>3619</v>
      </c>
      <c r="B1485" s="249" t="s">
        <v>3620</v>
      </c>
      <c r="C1485" s="250">
        <v>18</v>
      </c>
      <c r="D1485" s="250">
        <v>1505</v>
      </c>
      <c r="E1485" s="250">
        <v>27090</v>
      </c>
    </row>
    <row r="1486" spans="1:5" ht="12.75">
      <c r="A1486" s="249" t="s">
        <v>3621</v>
      </c>
      <c r="B1486" s="249" t="s">
        <v>3622</v>
      </c>
      <c r="C1486" s="250">
        <v>0</v>
      </c>
      <c r="D1486" s="250">
        <v>0</v>
      </c>
      <c r="E1486" s="250">
        <v>0</v>
      </c>
    </row>
    <row r="1487" spans="1:5" ht="12.75">
      <c r="A1487" s="249" t="s">
        <v>3623</v>
      </c>
      <c r="B1487" s="249" t="s">
        <v>3624</v>
      </c>
      <c r="C1487" s="250">
        <v>3</v>
      </c>
      <c r="D1487" s="250">
        <v>933.3700000000006</v>
      </c>
      <c r="E1487" s="250">
        <v>2800.110000000001</v>
      </c>
    </row>
    <row r="1488" spans="1:5" ht="12.75">
      <c r="A1488" s="249" t="s">
        <v>3625</v>
      </c>
      <c r="B1488" s="249" t="s">
        <v>3626</v>
      </c>
      <c r="C1488" s="250">
        <v>2</v>
      </c>
      <c r="D1488" s="250">
        <v>1811.06</v>
      </c>
      <c r="E1488" s="250">
        <v>3622.12</v>
      </c>
    </row>
    <row r="1489" spans="1:5" ht="12.75">
      <c r="A1489" s="249" t="s">
        <v>3627</v>
      </c>
      <c r="B1489" s="249" t="s">
        <v>3628</v>
      </c>
      <c r="C1489" s="250">
        <v>2</v>
      </c>
      <c r="D1489" s="250">
        <v>2032.45</v>
      </c>
      <c r="E1489" s="250">
        <v>4064.9</v>
      </c>
    </row>
    <row r="1490" spans="1:5" ht="12.75">
      <c r="A1490" s="249" t="s">
        <v>3629</v>
      </c>
      <c r="B1490" s="249" t="s">
        <v>3630</v>
      </c>
      <c r="C1490" s="250">
        <v>1</v>
      </c>
      <c r="D1490" s="250">
        <v>2129.06</v>
      </c>
      <c r="E1490" s="250">
        <v>2129.06</v>
      </c>
    </row>
    <row r="1491" spans="1:5" ht="12.75">
      <c r="A1491" s="249" t="s">
        <v>3631</v>
      </c>
      <c r="B1491" s="249" t="s">
        <v>3632</v>
      </c>
      <c r="C1491" s="250">
        <v>0</v>
      </c>
      <c r="D1491" s="250">
        <v>0</v>
      </c>
      <c r="E1491" s="250">
        <v>0</v>
      </c>
    </row>
    <row r="1492" spans="1:5" ht="12.75">
      <c r="A1492" s="249" t="s">
        <v>3633</v>
      </c>
      <c r="B1492" s="249" t="s">
        <v>3634</v>
      </c>
      <c r="C1492" s="250">
        <v>0</v>
      </c>
      <c r="D1492" s="250">
        <v>0</v>
      </c>
      <c r="E1492" s="250">
        <v>0</v>
      </c>
    </row>
    <row r="1493" spans="1:5" ht="12.75">
      <c r="A1493" s="249" t="s">
        <v>3635</v>
      </c>
      <c r="B1493" s="249" t="s">
        <v>3636</v>
      </c>
      <c r="C1493" s="250">
        <v>1</v>
      </c>
      <c r="D1493" s="250">
        <v>2129</v>
      </c>
      <c r="E1493" s="250">
        <v>2129</v>
      </c>
    </row>
    <row r="1494" spans="1:5" ht="12.75">
      <c r="A1494" s="249" t="s">
        <v>3637</v>
      </c>
      <c r="B1494" s="249" t="s">
        <v>3638</v>
      </c>
      <c r="C1494" s="250">
        <v>9</v>
      </c>
      <c r="D1494" s="250">
        <v>1085.0055555555555</v>
      </c>
      <c r="E1494" s="250">
        <v>9765.049999999997</v>
      </c>
    </row>
    <row r="1495" spans="1:5" ht="12.75">
      <c r="A1495" s="249" t="s">
        <v>3639</v>
      </c>
      <c r="B1495" s="249" t="s">
        <v>3640</v>
      </c>
      <c r="C1495" s="250">
        <v>6</v>
      </c>
      <c r="D1495" s="250">
        <v>1893.0133333333333</v>
      </c>
      <c r="E1495" s="250">
        <v>11358.08</v>
      </c>
    </row>
    <row r="1496" spans="1:5" ht="12.75">
      <c r="A1496" s="249" t="s">
        <v>3641</v>
      </c>
      <c r="B1496" s="249" t="s">
        <v>3642</v>
      </c>
      <c r="C1496" s="250">
        <v>15</v>
      </c>
      <c r="D1496" s="250">
        <v>977.1299999999999</v>
      </c>
      <c r="E1496" s="250">
        <v>14656.949999999997</v>
      </c>
    </row>
    <row r="1497" spans="1:5" ht="12.75">
      <c r="A1497" s="249" t="s">
        <v>3643</v>
      </c>
      <c r="B1497" s="249" t="s">
        <v>3644</v>
      </c>
      <c r="C1497" s="250">
        <v>11</v>
      </c>
      <c r="D1497" s="250">
        <v>2056.3272727272724</v>
      </c>
      <c r="E1497" s="250">
        <v>22619.6</v>
      </c>
    </row>
    <row r="1498" spans="1:5" ht="12.75">
      <c r="A1498" s="249" t="s">
        <v>3645</v>
      </c>
      <c r="B1498" s="249" t="s">
        <v>3646</v>
      </c>
      <c r="C1498" s="250">
        <v>9</v>
      </c>
      <c r="D1498" s="250">
        <v>4363.026666666667</v>
      </c>
      <c r="E1498" s="250">
        <v>39267.24</v>
      </c>
    </row>
    <row r="1499" spans="1:5" ht="12.75">
      <c r="A1499" s="249" t="s">
        <v>3647</v>
      </c>
      <c r="B1499" s="249" t="s">
        <v>3648</v>
      </c>
      <c r="C1499" s="250">
        <v>13</v>
      </c>
      <c r="D1499" s="250">
        <v>6697.930769230768</v>
      </c>
      <c r="E1499" s="250">
        <v>87073.1</v>
      </c>
    </row>
    <row r="1500" spans="1:5" ht="12.75">
      <c r="A1500" s="249" t="s">
        <v>3649</v>
      </c>
      <c r="B1500" s="249" t="s">
        <v>3650</v>
      </c>
      <c r="C1500" s="250">
        <v>10</v>
      </c>
      <c r="D1500" s="250">
        <v>4145.04</v>
      </c>
      <c r="E1500" s="250">
        <v>41450.4</v>
      </c>
    </row>
    <row r="1501" spans="1:5" ht="12.75">
      <c r="A1501" s="249" t="s">
        <v>3651</v>
      </c>
      <c r="B1501" s="249" t="s">
        <v>3652</v>
      </c>
      <c r="C1501" s="250">
        <v>115</v>
      </c>
      <c r="D1501" s="250">
        <v>1135.8714782608693</v>
      </c>
      <c r="E1501" s="250">
        <v>130625.21999999999</v>
      </c>
    </row>
    <row r="1502" spans="1:5" ht="12.75">
      <c r="A1502" s="249" t="s">
        <v>3653</v>
      </c>
      <c r="B1502" s="249" t="s">
        <v>3654</v>
      </c>
      <c r="C1502" s="250">
        <v>12</v>
      </c>
      <c r="D1502" s="250">
        <v>840.4216666666666</v>
      </c>
      <c r="E1502" s="250">
        <v>10085.059999999998</v>
      </c>
    </row>
    <row r="1503" spans="1:5" ht="12.75">
      <c r="A1503" s="249" t="s">
        <v>3655</v>
      </c>
      <c r="B1503" s="249" t="s">
        <v>3656</v>
      </c>
      <c r="C1503" s="250">
        <v>3</v>
      </c>
      <c r="D1503" s="250">
        <v>1466</v>
      </c>
      <c r="E1503" s="250">
        <v>4398</v>
      </c>
    </row>
    <row r="1504" spans="1:5" ht="12.75">
      <c r="A1504" s="249" t="s">
        <v>3657</v>
      </c>
      <c r="B1504" s="249" t="s">
        <v>3658</v>
      </c>
      <c r="C1504" s="250">
        <v>2</v>
      </c>
      <c r="D1504" s="250">
        <v>3384.0800000000045</v>
      </c>
      <c r="E1504" s="250">
        <v>6768.160000000009</v>
      </c>
    </row>
    <row r="1505" spans="1:5" ht="12.75">
      <c r="A1505" s="249" t="s">
        <v>3659</v>
      </c>
      <c r="B1505" s="249" t="s">
        <v>3660</v>
      </c>
      <c r="C1505" s="250">
        <v>1</v>
      </c>
      <c r="D1505" s="250">
        <v>1289.33</v>
      </c>
      <c r="E1505" s="250">
        <v>1289.33</v>
      </c>
    </row>
    <row r="1506" spans="1:5" ht="12.75">
      <c r="A1506" s="249" t="s">
        <v>3661</v>
      </c>
      <c r="B1506" s="249" t="s">
        <v>3662</v>
      </c>
      <c r="C1506" s="250">
        <v>1</v>
      </c>
      <c r="D1506" s="250">
        <v>2236.56</v>
      </c>
      <c r="E1506" s="250">
        <v>2236.56</v>
      </c>
    </row>
    <row r="1507" spans="1:5" ht="12.75">
      <c r="A1507" s="249" t="s">
        <v>3663</v>
      </c>
      <c r="B1507" s="249" t="s">
        <v>3664</v>
      </c>
      <c r="C1507" s="250">
        <v>1</v>
      </c>
      <c r="D1507" s="250">
        <v>5754.8</v>
      </c>
      <c r="E1507" s="250">
        <v>5754.8</v>
      </c>
    </row>
    <row r="1508" spans="1:5" ht="12.75">
      <c r="A1508" s="249" t="s">
        <v>3665</v>
      </c>
      <c r="B1508" s="249" t="s">
        <v>3666</v>
      </c>
      <c r="C1508" s="250">
        <v>7</v>
      </c>
      <c r="D1508" s="250">
        <v>283.31571428571425</v>
      </c>
      <c r="E1508" s="250">
        <v>1983.21</v>
      </c>
    </row>
    <row r="1509" spans="1:5" ht="12.75">
      <c r="A1509" s="249" t="s">
        <v>3667</v>
      </c>
      <c r="B1509" s="249" t="s">
        <v>3668</v>
      </c>
      <c r="C1509" s="250">
        <v>61</v>
      </c>
      <c r="D1509" s="250">
        <v>891.7991803278688</v>
      </c>
      <c r="E1509" s="250">
        <v>54399.75</v>
      </c>
    </row>
    <row r="1510" spans="1:5" ht="12.75">
      <c r="A1510" s="249" t="s">
        <v>3669</v>
      </c>
      <c r="B1510" s="249" t="s">
        <v>3670</v>
      </c>
      <c r="C1510" s="250">
        <v>4</v>
      </c>
      <c r="D1510" s="250">
        <v>2586.02</v>
      </c>
      <c r="E1510" s="250">
        <v>10344.08</v>
      </c>
    </row>
    <row r="1511" spans="1:5" ht="12.75">
      <c r="A1511" s="249" t="s">
        <v>3671</v>
      </c>
      <c r="B1511" s="249" t="s">
        <v>3672</v>
      </c>
      <c r="C1511" s="250">
        <v>1</v>
      </c>
      <c r="D1511" s="250">
        <v>2829.41</v>
      </c>
      <c r="E1511" s="250">
        <v>2829.41</v>
      </c>
    </row>
    <row r="1512" spans="1:5" ht="12.75">
      <c r="A1512" s="249" t="s">
        <v>3673</v>
      </c>
      <c r="B1512" s="249" t="s">
        <v>3674</v>
      </c>
      <c r="C1512" s="250">
        <v>3</v>
      </c>
      <c r="D1512" s="250">
        <v>2643.12</v>
      </c>
      <c r="E1512" s="250">
        <v>7929.36</v>
      </c>
    </row>
    <row r="1513" spans="1:5" ht="12.75">
      <c r="A1513" s="249" t="s">
        <v>3675</v>
      </c>
      <c r="B1513" s="249" t="s">
        <v>3676</v>
      </c>
      <c r="C1513" s="250">
        <v>9</v>
      </c>
      <c r="D1513" s="250">
        <v>2656.9466666666663</v>
      </c>
      <c r="E1513" s="250">
        <v>23912.519999999997</v>
      </c>
    </row>
    <row r="1514" spans="1:5" ht="12.75">
      <c r="A1514" s="249" t="s">
        <v>3677</v>
      </c>
      <c r="B1514" s="249" t="s">
        <v>3678</v>
      </c>
      <c r="C1514" s="250">
        <v>6</v>
      </c>
      <c r="D1514" s="250">
        <v>2586</v>
      </c>
      <c r="E1514" s="250">
        <v>15516</v>
      </c>
    </row>
    <row r="1515" spans="1:5" ht="12.75">
      <c r="A1515" s="249" t="s">
        <v>3679</v>
      </c>
      <c r="B1515" s="249" t="s">
        <v>3680</v>
      </c>
      <c r="C1515" s="250">
        <v>4</v>
      </c>
      <c r="D1515" s="250">
        <v>1290.9</v>
      </c>
      <c r="E1515" s="250">
        <v>5163.6</v>
      </c>
    </row>
    <row r="1516" spans="1:5" ht="12.75">
      <c r="A1516" s="249" t="s">
        <v>3681</v>
      </c>
      <c r="B1516" s="249" t="s">
        <v>3682</v>
      </c>
      <c r="C1516" s="250">
        <v>127</v>
      </c>
      <c r="D1516" s="250">
        <v>0.010000000039306211</v>
      </c>
      <c r="E1516" s="250">
        <v>1.270000004991889</v>
      </c>
    </row>
    <row r="1517" spans="1:5" ht="12.75">
      <c r="A1517" s="249" t="s">
        <v>3683</v>
      </c>
      <c r="B1517" s="249" t="s">
        <v>3684</v>
      </c>
      <c r="C1517" s="250">
        <v>0</v>
      </c>
      <c r="D1517" s="250">
        <v>0</v>
      </c>
      <c r="E1517" s="250">
        <v>0</v>
      </c>
    </row>
    <row r="1518" spans="1:5" ht="12.75">
      <c r="A1518" s="249" t="s">
        <v>3685</v>
      </c>
      <c r="B1518" s="249" t="s">
        <v>3686</v>
      </c>
      <c r="C1518" s="250">
        <v>0</v>
      </c>
      <c r="D1518" s="250">
        <v>0</v>
      </c>
      <c r="E1518" s="250">
        <v>0</v>
      </c>
    </row>
    <row r="1519" spans="1:5" ht="12.75">
      <c r="A1519" s="249" t="s">
        <v>3687</v>
      </c>
      <c r="B1519" s="249" t="s">
        <v>3688</v>
      </c>
      <c r="C1519" s="250">
        <v>88</v>
      </c>
      <c r="D1519" s="250">
        <v>907.22</v>
      </c>
      <c r="E1519" s="250">
        <v>79835.36</v>
      </c>
    </row>
    <row r="1520" spans="1:5" ht="12.75">
      <c r="A1520" s="249" t="s">
        <v>3689</v>
      </c>
      <c r="B1520" s="249" t="s">
        <v>3690</v>
      </c>
      <c r="C1520" s="250">
        <v>0</v>
      </c>
      <c r="D1520" s="250">
        <v>0</v>
      </c>
      <c r="E1520" s="250">
        <v>0</v>
      </c>
    </row>
    <row r="1521" spans="1:5" ht="12.75">
      <c r="A1521" s="249" t="s">
        <v>3691</v>
      </c>
      <c r="B1521" s="249" t="s">
        <v>3692</v>
      </c>
      <c r="C1521" s="250">
        <v>0</v>
      </c>
      <c r="D1521" s="250">
        <v>0</v>
      </c>
      <c r="E1521" s="250">
        <v>0</v>
      </c>
    </row>
    <row r="1522" spans="1:5" ht="12.75">
      <c r="A1522" s="249" t="s">
        <v>3693</v>
      </c>
      <c r="B1522" s="249" t="s">
        <v>3694</v>
      </c>
      <c r="C1522" s="250">
        <v>0</v>
      </c>
      <c r="D1522" s="250">
        <v>0</v>
      </c>
      <c r="E1522" s="250">
        <v>0</v>
      </c>
    </row>
    <row r="1523" spans="1:5" ht="12.75">
      <c r="A1523" s="249" t="s">
        <v>3695</v>
      </c>
      <c r="B1523" s="249" t="s">
        <v>3696</v>
      </c>
      <c r="C1523" s="250">
        <v>0</v>
      </c>
      <c r="D1523" s="250">
        <v>0</v>
      </c>
      <c r="E1523" s="250">
        <v>0</v>
      </c>
    </row>
    <row r="1524" spans="1:5" ht="12.75">
      <c r="A1524" s="249" t="s">
        <v>3697</v>
      </c>
      <c r="B1524" s="249" t="s">
        <v>3698</v>
      </c>
      <c r="C1524" s="250">
        <v>0</v>
      </c>
      <c r="D1524" s="250">
        <v>0</v>
      </c>
      <c r="E1524" s="250">
        <v>0</v>
      </c>
    </row>
    <row r="1525" spans="1:5" ht="12.75">
      <c r="A1525" s="249" t="s">
        <v>3699</v>
      </c>
      <c r="B1525" s="249" t="s">
        <v>3700</v>
      </c>
      <c r="C1525" s="250">
        <v>0</v>
      </c>
      <c r="D1525" s="250">
        <v>0</v>
      </c>
      <c r="E1525" s="250">
        <v>0</v>
      </c>
    </row>
    <row r="1526" spans="1:5" ht="12.75">
      <c r="A1526" s="249" t="s">
        <v>3701</v>
      </c>
      <c r="B1526" s="249" t="s">
        <v>3702</v>
      </c>
      <c r="C1526" s="250">
        <v>171</v>
      </c>
      <c r="D1526" s="250">
        <v>549.2728070175438</v>
      </c>
      <c r="E1526" s="250">
        <v>93925.64999999998</v>
      </c>
    </row>
    <row r="1527" spans="1:5" ht="12.75">
      <c r="A1527" s="249" t="s">
        <v>3703</v>
      </c>
      <c r="B1527" s="249" t="s">
        <v>3704</v>
      </c>
      <c r="C1527" s="250">
        <v>73</v>
      </c>
      <c r="D1527" s="250">
        <v>399.5</v>
      </c>
      <c r="E1527" s="250">
        <v>29163.5</v>
      </c>
    </row>
    <row r="1528" spans="1:5" ht="12.75">
      <c r="A1528" s="249" t="s">
        <v>3705</v>
      </c>
      <c r="B1528" s="249" t="s">
        <v>3706</v>
      </c>
      <c r="C1528" s="250">
        <v>0</v>
      </c>
      <c r="D1528" s="250">
        <v>0</v>
      </c>
      <c r="E1528" s="250">
        <v>0</v>
      </c>
    </row>
    <row r="1529" spans="1:5" ht="12.75">
      <c r="A1529" s="249" t="s">
        <v>3707</v>
      </c>
      <c r="B1529" s="249" t="s">
        <v>3708</v>
      </c>
      <c r="C1529" s="250">
        <v>0</v>
      </c>
      <c r="D1529" s="250">
        <v>0</v>
      </c>
      <c r="E1529" s="250">
        <v>0</v>
      </c>
    </row>
    <row r="1530" spans="1:5" ht="12.75">
      <c r="A1530" s="249" t="s">
        <v>3709</v>
      </c>
      <c r="B1530" s="249" t="s">
        <v>3710</v>
      </c>
      <c r="C1530" s="250">
        <v>0</v>
      </c>
      <c r="D1530" s="250">
        <v>0</v>
      </c>
      <c r="E1530" s="250">
        <v>0</v>
      </c>
    </row>
    <row r="1531" spans="1:5" ht="12.75">
      <c r="A1531" s="249" t="s">
        <v>3711</v>
      </c>
      <c r="B1531" s="249" t="s">
        <v>3712</v>
      </c>
      <c r="C1531" s="250">
        <v>0</v>
      </c>
      <c r="D1531" s="250">
        <v>0</v>
      </c>
      <c r="E1531" s="250">
        <v>0</v>
      </c>
    </row>
    <row r="1532" spans="1:5" ht="12.75">
      <c r="A1532" s="249" t="s">
        <v>3713</v>
      </c>
      <c r="B1532" s="249" t="s">
        <v>3714</v>
      </c>
      <c r="C1532" s="250">
        <v>4</v>
      </c>
      <c r="D1532" s="250">
        <v>271.42</v>
      </c>
      <c r="E1532" s="250">
        <v>1085.68</v>
      </c>
    </row>
    <row r="1533" spans="1:5" ht="12.75">
      <c r="A1533" s="249" t="s">
        <v>3715</v>
      </c>
      <c r="B1533" s="249" t="s">
        <v>3716</v>
      </c>
      <c r="C1533" s="250">
        <v>0</v>
      </c>
      <c r="D1533" s="250">
        <v>0</v>
      </c>
      <c r="E1533" s="250">
        <v>0</v>
      </c>
    </row>
    <row r="1534" spans="1:5" ht="12.75">
      <c r="A1534" s="249" t="s">
        <v>3717</v>
      </c>
      <c r="B1534" s="249" t="s">
        <v>3718</v>
      </c>
      <c r="C1534" s="250">
        <v>1</v>
      </c>
      <c r="D1534" s="250">
        <v>4205.93</v>
      </c>
      <c r="E1534" s="250">
        <v>4205.93</v>
      </c>
    </row>
    <row r="1535" spans="1:5" ht="12.75">
      <c r="A1535" s="249" t="s">
        <v>3719</v>
      </c>
      <c r="B1535" s="249" t="s">
        <v>3720</v>
      </c>
      <c r="C1535" s="250">
        <v>1</v>
      </c>
      <c r="D1535" s="250">
        <v>5862.42</v>
      </c>
      <c r="E1535" s="250">
        <v>5862.42</v>
      </c>
    </row>
    <row r="1536" spans="1:5" ht="12.75">
      <c r="A1536" s="249" t="s">
        <v>3721</v>
      </c>
      <c r="B1536" s="249" t="s">
        <v>3722</v>
      </c>
      <c r="C1536" s="250">
        <v>0</v>
      </c>
      <c r="D1536" s="250">
        <v>0</v>
      </c>
      <c r="E1536" s="250">
        <v>0</v>
      </c>
    </row>
    <row r="1537" spans="1:5" ht="12.75">
      <c r="A1537" s="249" t="s">
        <v>3723</v>
      </c>
      <c r="B1537" s="249" t="s">
        <v>3724</v>
      </c>
      <c r="C1537" s="250">
        <v>0</v>
      </c>
      <c r="D1537" s="250">
        <v>0</v>
      </c>
      <c r="E1537" s="250">
        <v>0</v>
      </c>
    </row>
    <row r="1538" spans="1:5" ht="12.75">
      <c r="A1538" s="249" t="s">
        <v>3725</v>
      </c>
      <c r="B1538" s="249" t="s">
        <v>3726</v>
      </c>
      <c r="C1538" s="250">
        <v>1157</v>
      </c>
      <c r="D1538" s="250">
        <v>109.58</v>
      </c>
      <c r="E1538" s="250">
        <v>126784.06</v>
      </c>
    </row>
    <row r="1539" spans="1:5" ht="12.75">
      <c r="A1539" s="249" t="s">
        <v>3727</v>
      </c>
      <c r="B1539" s="249" t="s">
        <v>3728</v>
      </c>
      <c r="C1539" s="250">
        <v>0</v>
      </c>
      <c r="D1539" s="250">
        <v>0</v>
      </c>
      <c r="E1539" s="250">
        <v>0</v>
      </c>
    </row>
    <row r="1540" spans="1:5" ht="12.75">
      <c r="A1540" s="249" t="s">
        <v>3729</v>
      </c>
      <c r="B1540" s="249" t="s">
        <v>3730</v>
      </c>
      <c r="C1540" s="250">
        <v>0</v>
      </c>
      <c r="D1540" s="250">
        <v>0</v>
      </c>
      <c r="E1540" s="250">
        <v>7.275957614183426E-14</v>
      </c>
    </row>
    <row r="1541" spans="1:5" ht="12.75">
      <c r="A1541" s="249" t="s">
        <v>3731</v>
      </c>
      <c r="B1541" s="249" t="s">
        <v>3732</v>
      </c>
      <c r="C1541" s="250">
        <v>0</v>
      </c>
      <c r="D1541" s="250">
        <v>0</v>
      </c>
      <c r="E1541" s="250">
        <v>0</v>
      </c>
    </row>
    <row r="1542" spans="1:5" ht="12.75">
      <c r="A1542" s="249" t="s">
        <v>3733</v>
      </c>
      <c r="B1542" s="249" t="s">
        <v>3734</v>
      </c>
      <c r="C1542" s="250">
        <v>0</v>
      </c>
      <c r="D1542" s="250">
        <v>0</v>
      </c>
      <c r="E1542" s="250">
        <v>0</v>
      </c>
    </row>
    <row r="1543" spans="1:5" ht="12.75">
      <c r="A1543" s="249" t="s">
        <v>3735</v>
      </c>
      <c r="B1543" s="249" t="s">
        <v>3736</v>
      </c>
      <c r="C1543" s="250">
        <v>0</v>
      </c>
      <c r="D1543" s="250">
        <v>0</v>
      </c>
      <c r="E1543" s="250">
        <v>0</v>
      </c>
    </row>
    <row r="1544" spans="1:5" ht="12.75">
      <c r="A1544" s="249" t="s">
        <v>3737</v>
      </c>
      <c r="B1544" s="249" t="s">
        <v>3738</v>
      </c>
      <c r="C1544" s="250">
        <v>0</v>
      </c>
      <c r="D1544" s="250">
        <v>0</v>
      </c>
      <c r="E1544" s="250">
        <v>0</v>
      </c>
    </row>
    <row r="1545" spans="1:5" ht="12.75">
      <c r="A1545" s="249" t="s">
        <v>3739</v>
      </c>
      <c r="B1545" s="249" t="s">
        <v>3740</v>
      </c>
      <c r="C1545" s="250">
        <v>0</v>
      </c>
      <c r="D1545" s="250">
        <v>0</v>
      </c>
      <c r="E1545" s="250">
        <v>0</v>
      </c>
    </row>
    <row r="1546" spans="1:5" ht="12.75">
      <c r="A1546" s="249" t="s">
        <v>3741</v>
      </c>
      <c r="B1546" s="249" t="s">
        <v>3742</v>
      </c>
      <c r="C1546" s="250">
        <v>0</v>
      </c>
      <c r="D1546" s="250">
        <v>0</v>
      </c>
      <c r="E1546" s="250">
        <v>0</v>
      </c>
    </row>
    <row r="1547" spans="1:5" ht="12.75">
      <c r="A1547" s="249" t="s">
        <v>3743</v>
      </c>
      <c r="B1547" s="249" t="s">
        <v>3744</v>
      </c>
      <c r="C1547" s="250">
        <v>0</v>
      </c>
      <c r="D1547" s="250">
        <v>0</v>
      </c>
      <c r="E1547" s="250">
        <v>7.275957614183426E-14</v>
      </c>
    </row>
    <row r="1548" spans="1:5" ht="12.75">
      <c r="A1548" s="249" t="s">
        <v>3745</v>
      </c>
      <c r="B1548" s="249" t="s">
        <v>3746</v>
      </c>
      <c r="C1548" s="250">
        <v>0</v>
      </c>
      <c r="D1548" s="250">
        <v>0</v>
      </c>
      <c r="E1548" s="250">
        <v>0</v>
      </c>
    </row>
    <row r="1549" spans="1:5" ht="12.75">
      <c r="A1549" s="249" t="s">
        <v>3747</v>
      </c>
      <c r="B1549" s="249" t="s">
        <v>3748</v>
      </c>
      <c r="C1549" s="250">
        <v>0</v>
      </c>
      <c r="D1549" s="250">
        <v>0</v>
      </c>
      <c r="E1549" s="250">
        <v>0</v>
      </c>
    </row>
    <row r="1550" spans="1:5" ht="12.75">
      <c r="A1550" s="249" t="s">
        <v>3749</v>
      </c>
      <c r="B1550" s="249" t="s">
        <v>3750</v>
      </c>
      <c r="C1550" s="250">
        <v>20</v>
      </c>
      <c r="D1550" s="250">
        <v>2138.475</v>
      </c>
      <c r="E1550" s="250">
        <v>42769.5</v>
      </c>
    </row>
    <row r="1551" spans="1:5" ht="12.75">
      <c r="A1551" s="249" t="s">
        <v>3751</v>
      </c>
      <c r="B1551" s="249" t="s">
        <v>3752</v>
      </c>
      <c r="C1551" s="250">
        <v>0</v>
      </c>
      <c r="D1551" s="250">
        <v>0</v>
      </c>
      <c r="E1551" s="250">
        <v>0</v>
      </c>
    </row>
    <row r="1552" spans="1:5" ht="12.75">
      <c r="A1552" s="249" t="s">
        <v>3753</v>
      </c>
      <c r="B1552" s="249" t="s">
        <v>3754</v>
      </c>
      <c r="C1552" s="250">
        <v>0</v>
      </c>
      <c r="D1552" s="250">
        <v>0</v>
      </c>
      <c r="E1552" s="250">
        <v>0</v>
      </c>
    </row>
    <row r="1553" spans="1:5" ht="12.75">
      <c r="A1553" s="249" t="s">
        <v>3755</v>
      </c>
      <c r="B1553" s="249" t="s">
        <v>3756</v>
      </c>
      <c r="C1553" s="250">
        <v>0</v>
      </c>
      <c r="D1553" s="250">
        <v>0</v>
      </c>
      <c r="E1553" s="250">
        <v>0</v>
      </c>
    </row>
    <row r="1554" spans="1:5" ht="12.75">
      <c r="A1554" s="249" t="s">
        <v>3757</v>
      </c>
      <c r="B1554" s="249" t="s">
        <v>3757</v>
      </c>
      <c r="C1554" s="250">
        <v>10</v>
      </c>
      <c r="D1554" s="250">
        <v>1065.67</v>
      </c>
      <c r="E1554" s="250">
        <v>10656.7</v>
      </c>
    </row>
    <row r="1555" spans="1:5" ht="12.75">
      <c r="A1555" s="249" t="s">
        <v>3758</v>
      </c>
      <c r="B1555" s="249" t="s">
        <v>3759</v>
      </c>
      <c r="C1555" s="250">
        <v>10</v>
      </c>
      <c r="D1555" s="250">
        <v>2419.3</v>
      </c>
      <c r="E1555" s="250">
        <v>24193</v>
      </c>
    </row>
    <row r="1556" spans="1:5" ht="12.75">
      <c r="A1556" s="249" t="s">
        <v>3760</v>
      </c>
      <c r="B1556" s="249" t="s">
        <v>3761</v>
      </c>
      <c r="C1556" s="250">
        <v>0</v>
      </c>
      <c r="D1556" s="250">
        <v>0</v>
      </c>
      <c r="E1556" s="250">
        <v>0</v>
      </c>
    </row>
    <row r="1557" spans="1:5" ht="12.75">
      <c r="A1557" s="249" t="s">
        <v>3762</v>
      </c>
      <c r="B1557" s="249" t="s">
        <v>3763</v>
      </c>
      <c r="C1557" s="250">
        <v>0</v>
      </c>
      <c r="D1557" s="250">
        <v>0</v>
      </c>
      <c r="E1557" s="250">
        <v>0</v>
      </c>
    </row>
    <row r="1558" spans="1:5" ht="12.75">
      <c r="A1558" s="249" t="s">
        <v>3764</v>
      </c>
      <c r="B1558" s="249" t="s">
        <v>3765</v>
      </c>
      <c r="C1558" s="250">
        <v>0</v>
      </c>
      <c r="D1558" s="250">
        <v>0</v>
      </c>
      <c r="E1558" s="250">
        <v>0</v>
      </c>
    </row>
    <row r="1559" spans="1:5" ht="12.75">
      <c r="A1559" s="249" t="s">
        <v>3766</v>
      </c>
      <c r="B1559" s="249" t="s">
        <v>3767</v>
      </c>
      <c r="C1559" s="250">
        <v>0</v>
      </c>
      <c r="D1559" s="250">
        <v>0</v>
      </c>
      <c r="E1559" s="250">
        <v>0</v>
      </c>
    </row>
    <row r="1561" spans="3:5" ht="12.75">
      <c r="C1561" s="251" t="s">
        <v>233</v>
      </c>
      <c r="E1561" s="252">
        <v>70098567.19037917</v>
      </c>
    </row>
    <row r="1563" ht="12.75">
      <c r="E1563" s="253">
        <v>1</v>
      </c>
    </row>
    <row r="1566" ht="12.75">
      <c r="A1566" s="254">
        <v>42086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Shytaj</dc:creator>
  <cp:keywords/>
  <dc:description/>
  <cp:lastModifiedBy>User</cp:lastModifiedBy>
  <cp:lastPrinted>2014-03-25T15:07:54Z</cp:lastPrinted>
  <dcterms:created xsi:type="dcterms:W3CDTF">2009-02-09T12:58:57Z</dcterms:created>
  <dcterms:modified xsi:type="dcterms:W3CDTF">2015-03-29T16:53:00Z</dcterms:modified>
  <cp:category/>
  <cp:version/>
  <cp:contentType/>
  <cp:contentStatus/>
</cp:coreProperties>
</file>