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a" sheetId="10" r:id="rId10"/>
    <sheet name="Inventari i Mjeteve" sheetId="11" r:id="rId11"/>
    <sheet name="Inventari materialeve" sheetId="12" r:id="rId12"/>
    <sheet name="Pasqyra 1&amp;2" sheetId="13" r:id="rId13"/>
    <sheet name="Pasqyra 3" sheetId="14" r:id="rId14"/>
  </sheets>
  <definedNames>
    <definedName name="_xlnm.Print_Area" localSheetId="12">'Pasqyra 1&amp;2'!$A$33:$K$81</definedName>
    <definedName name="_xlnm.Print_Area" localSheetId="7">'SHENIM TE TJERA'!$A$176:$N$232</definedName>
  </definedNames>
  <calcPr fullCalcOnLoad="1"/>
</workbook>
</file>

<file path=xl/sharedStrings.xml><?xml version="1.0" encoding="utf-8"?>
<sst xmlns="http://schemas.openxmlformats.org/spreadsheetml/2006/main" count="931" uniqueCount="505">
  <si>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</si>
  <si>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</si>
  <si>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</si>
  <si>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</si>
  <si>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</si>
  <si>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</si>
  <si>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</si>
  <si>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</si>
  <si>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</si>
  <si>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</si>
  <si>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</si>
  <si>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</si>
  <si>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</si>
  <si>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</si>
  <si>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</si>
  <si>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</si>
  <si>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</si>
  <si>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</si>
  <si>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</si>
  <si>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</si>
  <si>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</si>
  <si>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</si>
  <si>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</si>
  <si>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</si>
  <si>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</si>
  <si>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</si>
  <si>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</si>
  <si>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</si>
  <si>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</si>
  <si>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</si>
  <si>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</si>
  <si>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</si>
  <si>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</si>
  <si>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</si>
  <si>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</si>
  <si>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</si>
  <si>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</si>
  <si>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</si>
  <si>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</si>
  <si>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</si>
  <si>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</si>
  <si>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</si>
  <si>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</si>
  <si>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</si>
  <si>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</si>
  <si>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</si>
  <si>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</si>
  <si>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</si>
  <si>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</si>
  <si>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</si>
  <si>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</si>
  <si>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</si>
  <si>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</si>
  <si>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</si>
  <si>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</si>
  <si>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</si>
  <si>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</si>
  <si>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</si>
  <si>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</si>
  <si>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</si>
  <si>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</si>
  <si>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</si>
  <si>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</si>
  <si>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</si>
  <si>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</si>
  <si>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</si>
  <si>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</si>
  <si>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</si>
  <si>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</si>
  <si>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</si>
  <si>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</si>
  <si>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</si>
  <si>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</si>
  <si>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</si>
  <si>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</si>
  <si>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</si>
  <si>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</si>
  <si>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</si>
  <si>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</si>
  <si>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</si>
  <si>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</si>
  <si>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</si>
  <si>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</si>
  <si>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</si>
  <si>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</si>
  <si>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</si>
  <si>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</si>
  <si>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</si>
  <si>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</si>
  <si>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</si>
  <si>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</si>
  <si>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</si>
  <si>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</si>
  <si>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</si>
  <si>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</si>
  <si>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</si>
  <si>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</si>
  <si>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</si>
  <si>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</si>
  <si>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</si>
  <si>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</si>
  <si>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</si>
  <si>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</si>
  <si>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</si>
  <si>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</si>
  <si>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</si>
  <si>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</si>
  <si>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</si>
  <si>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</si>
  <si>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</si>
  <si>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</si>
  <si>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</si>
  <si>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</si>
  <si>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</si>
  <si>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</si>
  <si>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</si>
  <si>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</si>
  <si>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</si>
  <si>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</si>
  <si>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</si>
  <si>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</si>
  <si>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</si>
  <si>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</si>
  <si>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</si>
  <si>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</si>
  <si>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</si>
  <si>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</si>
  <si>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</si>
  <si>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</si>
  <si>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</si>
  <si>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</si>
  <si>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</si>
  <si>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</si>
  <si>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</si>
  <si>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</si>
  <si>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</si>
  <si>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</si>
  <si>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</si>
  <si>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</si>
  <si>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</si>
  <si>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</si>
  <si>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</si>
  <si>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</si>
  <si>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</si>
  <si>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</si>
  <si>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</si>
  <si>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</si>
  <si>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</si>
  <si>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</si>
  <si>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</si>
  <si>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</si>
  <si>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</si>
  <si>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</si>
  <si>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</si>
  <si>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</si>
  <si>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</si>
  <si>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</si>
  <si>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</si>
  <si>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</si>
  <si>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Ne  Leke</t>
  </si>
  <si>
    <t>Ne    Leke</t>
  </si>
  <si>
    <t>lende ndihmese</t>
  </si>
  <si>
    <t>Leke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</si>
  <si>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</si>
  <si>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</si>
  <si>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</si>
  <si>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</si>
  <si>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</si>
  <si>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</si>
  <si>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</si>
  <si>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</si>
  <si>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</si>
  <si>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</si>
  <si>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</si>
  <si>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S H E N I M E T          S P J E G U E S E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</si>
  <si>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</si>
  <si>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</si>
  <si>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</si>
  <si>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</si>
  <si>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</si>
  <si>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</si>
  <si>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</si>
  <si>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</si>
  <si>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</si>
  <si>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</si>
  <si>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</si>
  <si>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</si>
  <si>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</si>
  <si>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</si>
  <si>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</si>
  <si>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</si>
  <si>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</si>
  <si>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</si>
  <si>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</si>
  <si>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</si>
  <si>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</si>
  <si>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</si>
  <si>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</si>
  <si>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</si>
  <si>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</si>
  <si>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</si>
  <si>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</si>
  <si>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</si>
  <si>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dalje e pare.(SKK 4: 15)</t>
  </si>
  <si>
    <t>eshte vleresuar me kosto. (SKK 5; 11)</t>
  </si>
  <si>
    <t>bilanc me kosto minus amortizimin e akumuluar. (SKK 5; 21)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</si>
  <si>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</si>
  <si>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</si>
  <si>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</si>
  <si>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</si>
  <si>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</si>
  <si>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</si>
  <si>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</si>
  <si>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</si>
  <si>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</si>
  <si>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</si>
  <si>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</si>
  <si>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</si>
  <si>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</si>
  <si>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</si>
  <si>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</si>
  <si>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</si>
  <si>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</si>
  <si>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</si>
  <si>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</si>
  <si>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</si>
  <si>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</si>
  <si>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</si>
  <si>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</si>
  <si>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</si>
  <si>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</si>
  <si>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</si>
  <si>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</si>
  <si>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</si>
  <si>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</si>
  <si>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</si>
  <si>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</si>
  <si>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</si>
  <si>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</si>
  <si>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</si>
  <si>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</si>
  <si>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</si>
  <si>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</si>
  <si>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</si>
  <si>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</si>
  <si>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</si>
  <si>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</si>
  <si>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</si>
  <si>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</si>
  <si>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</si>
  <si>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</si>
  <si>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</si>
  <si>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</si>
  <si>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</si>
  <si>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tatime te shtyra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</si>
  <si>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</si>
  <si>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</si>
  <si>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</si>
  <si>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</si>
  <si>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</si>
  <si>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</si>
  <si>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</si>
  <si>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</si>
  <si>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</si>
  <si>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</si>
  <si>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</si>
  <si>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</si>
  <si>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</si>
  <si>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amortizimin.</t>
  </si>
  <si>
    <t>Shenime per Pasqyra financiare</t>
  </si>
  <si>
    <t>Lendet ndihmese(pjese nderrimi)</t>
  </si>
  <si>
    <t>( Sokol  MANE    )</t>
  </si>
  <si>
    <t xml:space="preserve"> Ofrimi I rrjeteve te komunikimeve elek</t>
  </si>
  <si>
    <t>tronike fikse ose te levizeshme</t>
  </si>
  <si>
    <t>Shoqeria eshte ne proces investimi</t>
  </si>
  <si>
    <t>01,01,2011</t>
  </si>
  <si>
    <t>31.12.2011</t>
  </si>
  <si>
    <t>24,03,2012</t>
  </si>
  <si>
    <t>V I T I  2 0 1 1</t>
  </si>
  <si>
    <t>Pasqyrat    Financiare    te    Vitit   2011</t>
  </si>
  <si>
    <t>Pasqyra   e   te   Ardhurave   dhe   Shpenzimeve     2011</t>
  </si>
  <si>
    <t>Shpenzime per tu shperndatre</t>
  </si>
  <si>
    <t>Pozicioni me 31 dhjetor 2010</t>
  </si>
  <si>
    <t>Pozicioni me 31 dhjetor 2011</t>
  </si>
  <si>
    <t>shpenzime per tu shperndare</t>
  </si>
  <si>
    <t>Pasqyra  e  Ndryshimeve  ne  Kapital  2011</t>
  </si>
  <si>
    <t>Pasqyra   e   Fluksit   Monetar  -  Metoda  Indirekte   2011</t>
  </si>
  <si>
    <t>Cable Albania Elbasan South</t>
  </si>
  <si>
    <t>Elbasan</t>
  </si>
  <si>
    <t>Te ardhura nga huamarrja</t>
  </si>
  <si>
    <t>Cable Albania Elbasan South   2011</t>
  </si>
  <si>
    <t>K92703204L</t>
  </si>
  <si>
    <t>Hartuesi I Pasqyrave Financiare</t>
  </si>
  <si>
    <t>( Blerta Hoxha )</t>
  </si>
  <si>
    <t>Shoqeria : Cable Albania Elbasan South shpk</t>
  </si>
  <si>
    <t>NIPTI: K92703204L</t>
  </si>
  <si>
    <t>Durres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</si>
  <si>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</si>
  <si>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</si>
  <si>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</si>
  <si>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</si>
  <si>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</si>
  <si>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</si>
  <si>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</si>
  <si>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</si>
  <si>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</si>
  <si>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</si>
  <si>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</si>
  <si>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</si>
  <si>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</si>
  <si>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</si>
  <si>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</si>
  <si>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</si>
  <si>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t>NIPTI: K91313501S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</si>
  <si>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</si>
  <si>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Hartuesi i pasqyrave financiare eshte: </t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</si>
  <si>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</si>
  <si>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</si>
  <si>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</si>
  <si>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                                                 </t>
  </si>
  <si>
    <t>Inventari automjeteve ne pronesi te subjektit   2011</t>
  </si>
  <si>
    <t>Nr.</t>
  </si>
  <si>
    <t>Lloji automjetit</t>
  </si>
  <si>
    <t>Kapaciteti</t>
  </si>
  <si>
    <t>Targa</t>
  </si>
  <si>
    <t>Ska</t>
  </si>
  <si>
    <t>Shuma</t>
  </si>
  <si>
    <t xml:space="preserve"> </t>
  </si>
  <si>
    <t>INVENTARI I GJENDJES SE MALLRAVE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</si>
  <si>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</si>
  <si>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</si>
  <si>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</si>
  <si>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</si>
  <si>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</si>
  <si>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</si>
  <si>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</si>
  <si>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</si>
  <si>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</si>
  <si>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</si>
  <si>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</si>
  <si>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</si>
  <si>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</si>
  <si>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</si>
  <si>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</si>
  <si>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</si>
  <si>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</si>
  <si>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</si>
  <si>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</si>
  <si>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</si>
  <si>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</si>
  <si>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</si>
  <si>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</si>
  <si>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</si>
  <si>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</si>
  <si>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</si>
  <si>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</si>
  <si>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</si>
  <si>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</si>
  <si>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</si>
  <si>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</si>
  <si>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</si>
  <si>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</si>
  <si>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</si>
  <si>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</si>
  <si>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</si>
  <si>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</si>
  <si>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</si>
  <si>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</si>
  <si>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</si>
  <si>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</si>
  <si>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</si>
  <si>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</si>
  <si>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</si>
  <si>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</si>
  <si>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</si>
  <si>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</si>
  <si>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</si>
  <si>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</si>
  <si>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</si>
  <si>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</si>
  <si>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</si>
  <si>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</si>
  <si>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</si>
  <si>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</si>
  <si>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</si>
  <si>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</si>
  <si>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</si>
  <si>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</si>
  <si>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</si>
  <si>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</si>
  <si>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</si>
  <si>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</si>
  <si>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</si>
  <si>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</si>
  <si>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</si>
  <si>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</si>
  <si>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</si>
  <si>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</si>
  <si>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</si>
  <si>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</si>
  <si>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</si>
  <si>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</si>
  <si>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</si>
  <si>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</si>
  <si>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</si>
  <si>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</si>
  <si>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</si>
  <si>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</si>
  <si>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</si>
  <si>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</si>
  <si>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</si>
  <si>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</si>
  <si>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</si>
  <si>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</si>
  <si>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</si>
  <si>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</si>
  <si>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</si>
  <si>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</si>
  <si>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</si>
  <si>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</si>
  <si>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</si>
  <si>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</si>
  <si>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</si>
  <si>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</si>
  <si>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</si>
  <si>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</si>
  <si>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</si>
  <si>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</si>
  <si>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</si>
  <si>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</si>
  <si>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</si>
  <si>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</si>
  <si>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</si>
  <si>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</si>
  <si>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</si>
  <si>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</si>
  <si>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</si>
  <si>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</si>
  <si>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</si>
  <si>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</si>
  <si>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</si>
  <si>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</si>
  <si>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</si>
  <si>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</si>
  <si>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</si>
  <si>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</si>
  <si>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</si>
  <si>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</si>
  <si>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</si>
  <si>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</si>
  <si>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</si>
  <si>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</si>
  <si>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</si>
  <si>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</si>
  <si>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</si>
  <si>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</si>
  <si>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</si>
  <si>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</si>
  <si>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</si>
  <si>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</si>
  <si>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</si>
  <si>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</si>
  <si>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</si>
  <si>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</si>
  <si>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</si>
  <si>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</si>
  <si>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</si>
  <si>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</si>
  <si>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</si>
  <si>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</si>
  <si>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</si>
  <si>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</si>
  <si>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</si>
  <si>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</si>
  <si>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</si>
  <si>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</si>
  <si>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</si>
  <si>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</si>
  <si>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</si>
  <si>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</si>
  <si>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</si>
  <si>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</si>
  <si>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</si>
  <si>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</si>
  <si>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</si>
  <si>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</si>
  <si>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</si>
  <si>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Sokol Mane</t>
  </si>
  <si>
    <t>CAES pf 2011</t>
  </si>
  <si>
    <t>CAES  pf 2011</t>
  </si>
  <si>
    <t xml:space="preserve">A </t>
  </si>
  <si>
    <t>CAES SHENIME</t>
  </si>
  <si>
    <t>Raiffesen Bank</t>
  </si>
  <si>
    <t>€</t>
  </si>
  <si>
    <t xml:space="preserve">Zt.Sokol Mane dhe aksionere: </t>
  </si>
  <si>
    <t xml:space="preserve">2.Zt. Leonard Prifti perqindja e pjesemarrjes 23% </t>
  </si>
  <si>
    <t xml:space="preserve">3.Zt.Alfred Allkoshaj perqindja e pjesemarrjes 20% </t>
  </si>
  <si>
    <t xml:space="preserve">Deklaroj se Shoqëria Cable Albania Elbasan South shpk me NIPT  K21827503U </t>
  </si>
  <si>
    <t xml:space="preserve">me administrator </t>
  </si>
  <si>
    <t xml:space="preserve">1.Zt. Arjan Koka perqindja e pjesemarrjes 23% </t>
  </si>
  <si>
    <t xml:space="preserve">ka hartuar pasqyrat financiare të vitit 2011 komform standarteve </t>
  </si>
  <si>
    <t xml:space="preserve">kombetare te kontabilitetit. </t>
  </si>
  <si>
    <t>Z/Zj. Blerta Hoxha ekonomiste e punesuar prane shoqerise.</t>
  </si>
  <si>
    <t xml:space="preserve">                                                   </t>
  </si>
  <si>
    <t xml:space="preserve">4.Shoqeria Gable Goup me NIPT K91423001S perqindja e pjesemarrjes 54%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</si>
</sst>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#,##0.00_);\-#,##0.00"/>
  </numFmts>
  <fonts count="10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b/>
      <sz val="10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b/>
      <sz val="11"/>
      <name val="Arial"/>
      <family val="0"/>
    </font>
    <font>
      <b/>
      <u val="single"/>
      <sz val="16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u val="single"/>
      <sz val="9"/>
      <name val="Arial"/>
      <family val="0"/>
    </font>
    <font>
      <sz val="12"/>
      <name val="Colonna MT"/>
      <family val="5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4"/>
      <name val="Baskerville Old Face"/>
      <family val="1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8"/>
      <name val="Baskerville Old Face"/>
      <family val="1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2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/>
    </xf>
    <xf numFmtId="0" fontId="25" fillId="0" borderId="23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36" fillId="0" borderId="0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3" fontId="15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37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37" xfId="0" applyBorder="1" applyAlignment="1">
      <alignment/>
    </xf>
    <xf numFmtId="0" fontId="15" fillId="0" borderId="42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15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21" xfId="0" applyFont="1" applyBorder="1" applyAlignment="1">
      <alignment/>
    </xf>
    <xf numFmtId="3" fontId="0" fillId="0" borderId="21" xfId="44" applyNumberFormat="1" applyBorder="1" applyAlignment="1">
      <alignment/>
    </xf>
    <xf numFmtId="3" fontId="15" fillId="0" borderId="50" xfId="44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3" fillId="0" borderId="22" xfId="0" applyFont="1" applyBorder="1" applyAlignment="1">
      <alignment/>
    </xf>
    <xf numFmtId="3" fontId="0" fillId="0" borderId="22" xfId="44" applyNumberFormat="1" applyBorder="1" applyAlignment="1">
      <alignment/>
    </xf>
    <xf numFmtId="3" fontId="15" fillId="0" borderId="51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3" fillId="0" borderId="52" xfId="0" applyFont="1" applyBorder="1" applyAlignment="1">
      <alignment/>
    </xf>
    <xf numFmtId="0" fontId="0" fillId="0" borderId="52" xfId="0" applyBorder="1" applyAlignment="1">
      <alignment horizontal="center"/>
    </xf>
    <xf numFmtId="3" fontId="15" fillId="0" borderId="53" xfId="44" applyNumberFormat="1" applyFont="1" applyBorder="1" applyAlignment="1">
      <alignment/>
    </xf>
    <xf numFmtId="0" fontId="0" fillId="0" borderId="54" xfId="0" applyFont="1" applyBorder="1" applyAlignment="1">
      <alignment vertical="center"/>
    </xf>
    <xf numFmtId="0" fontId="39" fillId="0" borderId="55" xfId="0" applyFont="1" applyBorder="1" applyAlignment="1">
      <alignment vertical="center"/>
    </xf>
    <xf numFmtId="0" fontId="39" fillId="0" borderId="55" xfId="0" applyFont="1" applyBorder="1" applyAlignment="1">
      <alignment horizontal="center" vertical="center"/>
    </xf>
    <xf numFmtId="3" fontId="39" fillId="0" borderId="55" xfId="44" applyNumberFormat="1" applyFont="1" applyBorder="1" applyAlignment="1">
      <alignment vertical="center"/>
    </xf>
    <xf numFmtId="3" fontId="39" fillId="0" borderId="56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40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4" fontId="16" fillId="0" borderId="60" xfId="0" applyNumberFormat="1" applyFont="1" applyBorder="1" applyAlignment="1">
      <alignment/>
    </xf>
    <xf numFmtId="0" fontId="16" fillId="0" borderId="60" xfId="0" applyFont="1" applyBorder="1" applyAlignment="1">
      <alignment horizontal="center"/>
    </xf>
    <xf numFmtId="3" fontId="16" fillId="0" borderId="60" xfId="0" applyNumberFormat="1" applyFont="1" applyBorder="1" applyAlignment="1">
      <alignment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/>
    </xf>
    <xf numFmtId="0" fontId="16" fillId="0" borderId="62" xfId="0" applyFont="1" applyBorder="1" applyAlignment="1">
      <alignment horizontal="center"/>
    </xf>
    <xf numFmtId="3" fontId="16" fillId="0" borderId="62" xfId="0" applyNumberFormat="1" applyFont="1" applyBorder="1" applyAlignment="1">
      <alignment/>
    </xf>
    <xf numFmtId="0" fontId="0" fillId="0" borderId="63" xfId="0" applyFont="1" applyBorder="1" applyAlignment="1">
      <alignment/>
    </xf>
    <xf numFmtId="3" fontId="15" fillId="0" borderId="63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54" xfId="0" applyFont="1" applyBorder="1" applyAlignment="1">
      <alignment horizontal="center"/>
    </xf>
    <xf numFmtId="0" fontId="58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55" fillId="0" borderId="64" xfId="0" applyNumberFormat="1" applyFont="1" applyBorder="1" applyAlignment="1">
      <alignment/>
    </xf>
    <xf numFmtId="0" fontId="59" fillId="0" borderId="65" xfId="0" applyFont="1" applyBorder="1" applyAlignment="1">
      <alignment horizontal="left" vertical="center"/>
    </xf>
    <xf numFmtId="184" fontId="59" fillId="0" borderId="65" xfId="0" applyNumberFormat="1" applyFont="1" applyBorder="1" applyAlignment="1">
      <alignment horizontal="right" vertical="center"/>
    </xf>
    <xf numFmtId="184" fontId="59" fillId="0" borderId="66" xfId="0" applyNumberFormat="1" applyFont="1" applyBorder="1" applyAlignment="1">
      <alignment horizontal="right" vertical="center"/>
    </xf>
    <xf numFmtId="0" fontId="54" fillId="0" borderId="47" xfId="0" applyFont="1" applyBorder="1" applyAlignment="1">
      <alignment/>
    </xf>
    <xf numFmtId="3" fontId="54" fillId="0" borderId="47" xfId="0" applyNumberFormat="1" applyFont="1" applyBorder="1" applyAlignment="1">
      <alignment horizontal="right"/>
    </xf>
    <xf numFmtId="3" fontId="60" fillId="0" borderId="48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right"/>
    </xf>
    <xf numFmtId="2" fontId="64" fillId="0" borderId="0" xfId="58" applyNumberFormat="1" applyFont="1" applyBorder="1" applyAlignment="1">
      <alignment wrapText="1"/>
      <protection/>
    </xf>
    <xf numFmtId="0" fontId="64" fillId="0" borderId="11" xfId="58" applyFont="1" applyBorder="1" applyAlignment="1">
      <alignment horizontal="center"/>
      <protection/>
    </xf>
    <xf numFmtId="2" fontId="64" fillId="0" borderId="16" xfId="58" applyNumberFormat="1" applyFont="1" applyBorder="1" applyAlignment="1">
      <alignment horizontal="center" wrapText="1"/>
      <protection/>
    </xf>
    <xf numFmtId="0" fontId="64" fillId="0" borderId="33" xfId="58" applyFont="1" applyBorder="1" applyAlignment="1">
      <alignment horizontal="center" vertical="center" wrapText="1"/>
      <protection/>
    </xf>
    <xf numFmtId="0" fontId="64" fillId="0" borderId="67" xfId="58" applyFont="1" applyBorder="1" applyAlignment="1">
      <alignment horizontal="center"/>
      <protection/>
    </xf>
    <xf numFmtId="0" fontId="64" fillId="0" borderId="25" xfId="58" applyFont="1" applyBorder="1" applyAlignment="1">
      <alignment horizontal="left" wrapText="1"/>
      <protection/>
    </xf>
    <xf numFmtId="3" fontId="64" fillId="0" borderId="25" xfId="58" applyNumberFormat="1" applyFont="1" applyBorder="1" applyAlignment="1">
      <alignment horizontal="right"/>
      <protection/>
    </xf>
    <xf numFmtId="3" fontId="64" fillId="0" borderId="68" xfId="58" applyNumberFormat="1" applyFont="1" applyBorder="1" applyAlignment="1">
      <alignment horizontal="right"/>
      <protection/>
    </xf>
    <xf numFmtId="0" fontId="62" fillId="0" borderId="27" xfId="58" applyFont="1" applyBorder="1" applyAlignment="1">
      <alignment horizontal="center"/>
      <protection/>
    </xf>
    <xf numFmtId="0" fontId="62" fillId="0" borderId="23" xfId="58" applyFont="1" applyBorder="1" applyAlignment="1">
      <alignment horizontal="left" wrapText="1"/>
      <protection/>
    </xf>
    <xf numFmtId="3" fontId="64" fillId="0" borderId="22" xfId="58" applyNumberFormat="1" applyFont="1" applyBorder="1" applyAlignment="1">
      <alignment horizontal="right"/>
      <protection/>
    </xf>
    <xf numFmtId="3" fontId="64" fillId="0" borderId="51" xfId="58" applyNumberFormat="1" applyFont="1" applyBorder="1" applyAlignment="1">
      <alignment horizontal="right"/>
      <protection/>
    </xf>
    <xf numFmtId="0" fontId="62" fillId="0" borderId="69" xfId="58" applyFont="1" applyBorder="1" applyAlignment="1">
      <alignment horizontal="center"/>
      <protection/>
    </xf>
    <xf numFmtId="0" fontId="63" fillId="0" borderId="23" xfId="58" applyFont="1" applyBorder="1" applyAlignment="1">
      <alignment horizontal="left" wrapText="1"/>
      <protection/>
    </xf>
    <xf numFmtId="3" fontId="62" fillId="0" borderId="22" xfId="58" applyNumberFormat="1" applyFont="1" applyBorder="1" applyAlignment="1">
      <alignment horizontal="right"/>
      <protection/>
    </xf>
    <xf numFmtId="3" fontId="62" fillId="0" borderId="51" xfId="58" applyNumberFormat="1" applyFont="1" applyBorder="1" applyAlignment="1">
      <alignment horizontal="right"/>
      <protection/>
    </xf>
    <xf numFmtId="0" fontId="64" fillId="0" borderId="26" xfId="58" applyFont="1" applyBorder="1" applyAlignment="1">
      <alignment horizontal="center"/>
      <protection/>
    </xf>
    <xf numFmtId="0" fontId="64" fillId="0" borderId="23" xfId="58" applyFont="1" applyBorder="1" applyAlignment="1">
      <alignment horizontal="left" wrapText="1"/>
      <protection/>
    </xf>
    <xf numFmtId="0" fontId="62" fillId="0" borderId="21" xfId="58" applyFont="1" applyBorder="1" applyAlignment="1">
      <alignment horizontal="left" wrapText="1"/>
      <protection/>
    </xf>
    <xf numFmtId="0" fontId="62" fillId="0" borderId="49" xfId="58" applyFont="1" applyBorder="1" applyAlignment="1">
      <alignment horizontal="center"/>
      <protection/>
    </xf>
    <xf numFmtId="0" fontId="62" fillId="0" borderId="20" xfId="58" applyFont="1" applyBorder="1" applyAlignment="1">
      <alignment horizontal="left" wrapText="1"/>
      <protection/>
    </xf>
    <xf numFmtId="0" fontId="64" fillId="0" borderId="26" xfId="58" applyFont="1" applyBorder="1" applyAlignment="1">
      <alignment horizontal="center" vertical="center"/>
      <protection/>
    </xf>
    <xf numFmtId="0" fontId="64" fillId="0" borderId="69" xfId="58" applyFont="1" applyBorder="1" applyAlignment="1">
      <alignment horizontal="center" vertical="center"/>
      <protection/>
    </xf>
    <xf numFmtId="0" fontId="62" fillId="0" borderId="23" xfId="58" applyFont="1" applyBorder="1" applyAlignment="1">
      <alignment horizontal="center" wrapText="1"/>
      <protection/>
    </xf>
    <xf numFmtId="0" fontId="64" fillId="0" borderId="27" xfId="58" applyFont="1" applyBorder="1" applyAlignment="1">
      <alignment horizontal="center"/>
      <protection/>
    </xf>
    <xf numFmtId="0" fontId="65" fillId="0" borderId="22" xfId="58" applyFont="1" applyBorder="1" applyAlignment="1">
      <alignment horizontal="left" wrapText="1"/>
      <protection/>
    </xf>
    <xf numFmtId="0" fontId="64" fillId="0" borderId="22" xfId="0" applyFont="1" applyBorder="1" applyAlignment="1">
      <alignment horizontal="left"/>
    </xf>
    <xf numFmtId="0" fontId="64" fillId="0" borderId="22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4" fillId="0" borderId="69" xfId="58" applyFont="1" applyBorder="1" applyAlignment="1">
      <alignment horizontal="center"/>
      <protection/>
    </xf>
    <xf numFmtId="0" fontId="64" fillId="0" borderId="22" xfId="58" applyFont="1" applyBorder="1" applyAlignment="1">
      <alignment horizontal="left" wrapText="1"/>
      <protection/>
    </xf>
    <xf numFmtId="0" fontId="64" fillId="0" borderId="49" xfId="58" applyFont="1" applyBorder="1" applyAlignment="1">
      <alignment horizontal="center"/>
      <protection/>
    </xf>
    <xf numFmtId="0" fontId="64" fillId="0" borderId="21" xfId="58" applyFont="1" applyBorder="1" applyAlignment="1">
      <alignment horizontal="left" wrapText="1"/>
      <protection/>
    </xf>
    <xf numFmtId="0" fontId="64" fillId="0" borderId="29" xfId="58" applyFont="1" applyBorder="1" applyAlignment="1">
      <alignment horizontal="center"/>
      <protection/>
    </xf>
    <xf numFmtId="0" fontId="64" fillId="0" borderId="52" xfId="58" applyFont="1" applyBorder="1" applyAlignment="1">
      <alignment horizontal="left" wrapText="1"/>
      <protection/>
    </xf>
    <xf numFmtId="3" fontId="64" fillId="0" borderId="52" xfId="58" applyNumberFormat="1" applyFont="1" applyBorder="1" applyAlignment="1">
      <alignment horizontal="right"/>
      <protection/>
    </xf>
    <xf numFmtId="3" fontId="64" fillId="0" borderId="53" xfId="58" applyNumberFormat="1" applyFont="1" applyBorder="1" applyAlignment="1">
      <alignment horizontal="right"/>
      <protection/>
    </xf>
    <xf numFmtId="0" fontId="64" fillId="0" borderId="0" xfId="58" applyFont="1" applyBorder="1" applyAlignment="1">
      <alignment horizontal="center"/>
      <protection/>
    </xf>
    <xf numFmtId="0" fontId="64" fillId="0" borderId="0" xfId="58" applyFont="1" applyBorder="1" applyAlignment="1">
      <alignment horizontal="left" wrapText="1"/>
      <protection/>
    </xf>
    <xf numFmtId="0" fontId="64" fillId="0" borderId="0" xfId="58" applyFont="1" applyBorder="1" applyAlignment="1">
      <alignment horizontal="left"/>
      <protection/>
    </xf>
    <xf numFmtId="0" fontId="62" fillId="0" borderId="29" xfId="58" applyFont="1" applyBorder="1">
      <alignment/>
      <protection/>
    </xf>
    <xf numFmtId="2" fontId="64" fillId="0" borderId="52" xfId="58" applyNumberFormat="1" applyFont="1" applyBorder="1" applyAlignment="1">
      <alignment horizontal="center" wrapText="1"/>
      <protection/>
    </xf>
    <xf numFmtId="0" fontId="64" fillId="0" borderId="47" xfId="58" applyFont="1" applyBorder="1" applyAlignment="1">
      <alignment horizontal="center" vertical="center" wrapText="1"/>
      <protection/>
    </xf>
    <xf numFmtId="0" fontId="64" fillId="0" borderId="48" xfId="58" applyFont="1" applyBorder="1" applyAlignment="1">
      <alignment horizontal="center" vertical="center" wrapText="1"/>
      <protection/>
    </xf>
    <xf numFmtId="0" fontId="64" fillId="0" borderId="24" xfId="58" applyFont="1" applyBorder="1" applyAlignment="1">
      <alignment horizontal="center"/>
      <protection/>
    </xf>
    <xf numFmtId="0" fontId="64" fillId="0" borderId="70" xfId="58" applyFont="1" applyBorder="1" applyAlignment="1">
      <alignment horizontal="left" wrapText="1"/>
      <protection/>
    </xf>
    <xf numFmtId="3" fontId="64" fillId="0" borderId="71" xfId="58" applyNumberFormat="1" applyFont="1" applyBorder="1" applyAlignment="1">
      <alignment horizontal="right"/>
      <protection/>
    </xf>
    <xf numFmtId="3" fontId="64" fillId="0" borderId="72" xfId="58" applyNumberFormat="1" applyFont="1" applyBorder="1" applyAlignment="1">
      <alignment horizontal="right"/>
      <protection/>
    </xf>
    <xf numFmtId="0" fontId="62" fillId="0" borderId="26" xfId="58" applyFont="1" applyBorder="1" applyAlignment="1">
      <alignment horizontal="left"/>
      <protection/>
    </xf>
    <xf numFmtId="0" fontId="62" fillId="0" borderId="22" xfId="59" applyFont="1" applyFill="1" applyBorder="1" applyAlignment="1">
      <alignment horizontal="left" wrapText="1"/>
      <protection/>
    </xf>
    <xf numFmtId="0" fontId="62" fillId="0" borderId="12" xfId="59" applyFont="1" applyFill="1" applyBorder="1" applyAlignment="1">
      <alignment horizontal="left" wrapText="1"/>
      <protection/>
    </xf>
    <xf numFmtId="3" fontId="62" fillId="0" borderId="73" xfId="58" applyNumberFormat="1" applyFont="1" applyBorder="1" applyAlignment="1">
      <alignment horizontal="right"/>
      <protection/>
    </xf>
    <xf numFmtId="3" fontId="62" fillId="0" borderId="74" xfId="58" applyNumberFormat="1" applyFont="1" applyBorder="1" applyAlignment="1">
      <alignment horizontal="right"/>
      <protection/>
    </xf>
    <xf numFmtId="0" fontId="62" fillId="0" borderId="12" xfId="58" applyFont="1" applyBorder="1" applyAlignment="1">
      <alignment horizontal="left" wrapText="1"/>
      <protection/>
    </xf>
    <xf numFmtId="0" fontId="64" fillId="0" borderId="12" xfId="58" applyFont="1" applyBorder="1" applyAlignment="1">
      <alignment horizontal="left" wrapText="1"/>
      <protection/>
    </xf>
    <xf numFmtId="3" fontId="64" fillId="0" borderId="73" xfId="58" applyNumberFormat="1" applyFont="1" applyBorder="1" applyAlignment="1">
      <alignment horizontal="right"/>
      <protection/>
    </xf>
    <xf numFmtId="3" fontId="64" fillId="0" borderId="74" xfId="58" applyNumberFormat="1" applyFont="1" applyBorder="1" applyAlignment="1">
      <alignment horizontal="right"/>
      <protection/>
    </xf>
    <xf numFmtId="0" fontId="62" fillId="0" borderId="26" xfId="58" applyFont="1" applyBorder="1" applyAlignment="1">
      <alignment horizontal="center"/>
      <protection/>
    </xf>
    <xf numFmtId="0" fontId="62" fillId="0" borderId="22" xfId="58" applyFont="1" applyBorder="1" applyAlignment="1">
      <alignment horizontal="left" wrapText="1"/>
      <protection/>
    </xf>
    <xf numFmtId="0" fontId="62" fillId="0" borderId="22" xfId="58" applyFont="1" applyBorder="1" applyAlignment="1">
      <alignment horizontal="left"/>
      <protection/>
    </xf>
    <xf numFmtId="3" fontId="62" fillId="0" borderId="73" xfId="58" applyNumberFormat="1" applyFont="1" applyBorder="1" applyAlignment="1">
      <alignment horizontal="right" wrapText="1"/>
      <protection/>
    </xf>
    <xf numFmtId="3" fontId="62" fillId="0" borderId="74" xfId="58" applyNumberFormat="1" applyFont="1" applyBorder="1" applyAlignment="1">
      <alignment horizontal="right" wrapText="1"/>
      <protection/>
    </xf>
    <xf numFmtId="0" fontId="62" fillId="0" borderId="26" xfId="58" applyFont="1" applyFill="1" applyBorder="1" applyAlignment="1">
      <alignment horizontal="center"/>
      <protection/>
    </xf>
    <xf numFmtId="0" fontId="62" fillId="0" borderId="12" xfId="58" applyFont="1" applyBorder="1" applyAlignment="1">
      <alignment horizontal="left"/>
      <protection/>
    </xf>
    <xf numFmtId="0" fontId="64" fillId="0" borderId="22" xfId="58" applyFont="1" applyBorder="1" applyAlignment="1">
      <alignment horizontal="left"/>
      <protection/>
    </xf>
    <xf numFmtId="0" fontId="64" fillId="0" borderId="12" xfId="58" applyFont="1" applyBorder="1" applyAlignment="1">
      <alignment horizontal="left"/>
      <protection/>
    </xf>
    <xf numFmtId="2" fontId="62" fillId="0" borderId="73" xfId="58" applyNumberFormat="1" applyFont="1" applyBorder="1" applyAlignment="1">
      <alignment horizontal="right"/>
      <protection/>
    </xf>
    <xf numFmtId="0" fontId="62" fillId="0" borderId="75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76" xfId="58" applyFont="1" applyBorder="1" applyAlignment="1">
      <alignment horizontal="center" vertical="center" wrapText="1"/>
      <protection/>
    </xf>
    <xf numFmtId="0" fontId="64" fillId="0" borderId="77" xfId="58" applyFont="1" applyBorder="1" applyAlignment="1">
      <alignment horizontal="center" vertical="center" wrapText="1"/>
      <protection/>
    </xf>
    <xf numFmtId="0" fontId="64" fillId="0" borderId="26" xfId="58" applyFont="1" applyBorder="1">
      <alignment/>
      <protection/>
    </xf>
    <xf numFmtId="0" fontId="64" fillId="0" borderId="73" xfId="58" applyFont="1" applyBorder="1" applyAlignment="1">
      <alignment horizontal="right"/>
      <protection/>
    </xf>
    <xf numFmtId="0" fontId="64" fillId="0" borderId="74" xfId="58" applyFont="1" applyBorder="1" applyAlignment="1">
      <alignment horizontal="right"/>
      <protection/>
    </xf>
    <xf numFmtId="0" fontId="62" fillId="0" borderId="26" xfId="0" applyFont="1" applyBorder="1" applyAlignment="1">
      <alignment/>
    </xf>
    <xf numFmtId="0" fontId="62" fillId="0" borderId="26" xfId="58" applyFont="1" applyBorder="1">
      <alignment/>
      <protection/>
    </xf>
    <xf numFmtId="0" fontId="64" fillId="0" borderId="52" xfId="58" applyFont="1" applyBorder="1" applyAlignment="1">
      <alignment horizontal="left"/>
      <protection/>
    </xf>
    <xf numFmtId="0" fontId="62" fillId="0" borderId="30" xfId="58" applyFont="1" applyBorder="1" applyAlignment="1">
      <alignment horizontal="left"/>
      <protection/>
    </xf>
    <xf numFmtId="0" fontId="64" fillId="0" borderId="78" xfId="58" applyFont="1" applyBorder="1" applyAlignment="1">
      <alignment horizontal="right"/>
      <protection/>
    </xf>
    <xf numFmtId="0" fontId="64" fillId="0" borderId="79" xfId="58" applyFont="1" applyBorder="1" applyAlignment="1">
      <alignment horizontal="right"/>
      <protection/>
    </xf>
    <xf numFmtId="0" fontId="62" fillId="0" borderId="0" xfId="58" applyFont="1" applyBorder="1">
      <alignment/>
      <protection/>
    </xf>
    <xf numFmtId="0" fontId="63" fillId="0" borderId="0" xfId="58" applyFont="1" applyBorder="1" applyAlignment="1">
      <alignment horizontal="left"/>
      <protection/>
    </xf>
    <xf numFmtId="0" fontId="62" fillId="0" borderId="0" xfId="58" applyFont="1" applyBorder="1" applyAlignment="1">
      <alignment horizontal="left"/>
      <protection/>
    </xf>
    <xf numFmtId="0" fontId="64" fillId="0" borderId="0" xfId="58" applyFont="1" applyBorder="1" applyAlignment="1">
      <alignment horizontal="right"/>
      <protection/>
    </xf>
    <xf numFmtId="0" fontId="62" fillId="0" borderId="0" xfId="58" applyFont="1">
      <alignment/>
      <protection/>
    </xf>
    <xf numFmtId="0" fontId="62" fillId="0" borderId="22" xfId="0" applyFont="1" applyBorder="1" applyAlignment="1">
      <alignment/>
    </xf>
    <xf numFmtId="0" fontId="62" fillId="0" borderId="22" xfId="0" applyFont="1" applyBorder="1" applyAlignment="1">
      <alignment/>
    </xf>
    <xf numFmtId="3" fontId="62" fillId="0" borderId="22" xfId="0" applyNumberFormat="1" applyFont="1" applyBorder="1" applyAlignment="1">
      <alignment/>
    </xf>
    <xf numFmtId="3" fontId="64" fillId="0" borderId="22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0" fontId="62" fillId="0" borderId="33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2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0" xfId="0" applyFont="1" applyAlignment="1">
      <alignment horizontal="center"/>
    </xf>
    <xf numFmtId="3" fontId="9" fillId="0" borderId="52" xfId="0" applyNumberFormat="1" applyFont="1" applyBorder="1" applyAlignment="1">
      <alignment vertical="center"/>
    </xf>
    <xf numFmtId="3" fontId="9" fillId="0" borderId="5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31" fillId="0" borderId="75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0" fillId="0" borderId="75" xfId="0" applyFont="1" applyBorder="1" applyAlignment="1">
      <alignment horizontal="right"/>
    </xf>
    <xf numFmtId="0" fontId="0" fillId="0" borderId="7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5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63" xfId="0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5" fillId="0" borderId="85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Fill="1" applyBorder="1" applyAlignment="1">
      <alignment/>
    </xf>
    <xf numFmtId="3" fontId="5" fillId="0" borderId="51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vertical="center"/>
    </xf>
    <xf numFmtId="3" fontId="15" fillId="0" borderId="53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39" fillId="0" borderId="51" xfId="44" applyNumberFormat="1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8" fillId="0" borderId="84" xfId="0" applyFont="1" applyBorder="1" applyAlignment="1">
      <alignment horizontal="center"/>
    </xf>
    <xf numFmtId="0" fontId="29" fillId="0" borderId="84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7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0" borderId="9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83" xfId="0" applyFont="1" applyBorder="1" applyAlignment="1">
      <alignment horizontal="center"/>
    </xf>
    <xf numFmtId="0" fontId="58" fillId="0" borderId="98" xfId="0" applyFont="1" applyBorder="1" applyAlignment="1">
      <alignment horizontal="center"/>
    </xf>
    <xf numFmtId="0" fontId="58" fillId="0" borderId="0" xfId="58" applyFont="1" applyBorder="1" applyAlignment="1">
      <alignment horizontal="center"/>
      <protection/>
    </xf>
    <xf numFmtId="2" fontId="64" fillId="0" borderId="12" xfId="58" applyNumberFormat="1" applyFont="1" applyBorder="1" applyAlignment="1">
      <alignment horizontal="center" wrapText="1"/>
      <protection/>
    </xf>
    <xf numFmtId="2" fontId="64" fillId="0" borderId="17" xfId="58" applyNumberFormat="1" applyFont="1" applyBorder="1" applyAlignment="1">
      <alignment horizontal="center" wrapText="1"/>
      <protection/>
    </xf>
    <xf numFmtId="2" fontId="64" fillId="0" borderId="23" xfId="58" applyNumberFormat="1" applyFont="1" applyBorder="1" applyAlignment="1">
      <alignment horizontal="center" wrapText="1"/>
      <protection/>
    </xf>
    <xf numFmtId="2" fontId="64" fillId="0" borderId="0" xfId="58" applyNumberFormat="1" applyFont="1" applyBorder="1" applyAlignment="1">
      <alignment horizontal="center" wrapText="1"/>
      <protection/>
    </xf>
    <xf numFmtId="2" fontId="64" fillId="0" borderId="16" xfId="58" applyNumberFormat="1" applyFont="1" applyBorder="1" applyAlignment="1">
      <alignment horizontal="center" wrapText="1"/>
      <protection/>
    </xf>
    <xf numFmtId="0" fontId="64" fillId="0" borderId="99" xfId="58" applyFont="1" applyBorder="1" applyAlignment="1">
      <alignment horizontal="left" wrapText="1"/>
      <protection/>
    </xf>
    <xf numFmtId="0" fontId="64" fillId="0" borderId="25" xfId="58" applyFont="1" applyBorder="1" applyAlignment="1">
      <alignment horizontal="left" wrapText="1"/>
      <protection/>
    </xf>
    <xf numFmtId="0" fontId="62" fillId="0" borderId="17" xfId="58" applyFont="1" applyBorder="1" applyAlignment="1">
      <alignment horizontal="left" wrapText="1"/>
      <protection/>
    </xf>
    <xf numFmtId="0" fontId="62" fillId="0" borderId="23" xfId="58" applyFont="1" applyBorder="1" applyAlignment="1">
      <alignment horizontal="left" wrapText="1"/>
      <protection/>
    </xf>
    <xf numFmtId="0" fontId="64" fillId="0" borderId="17" xfId="58" applyFont="1" applyBorder="1" applyAlignment="1">
      <alignment horizontal="left" wrapText="1"/>
      <protection/>
    </xf>
    <xf numFmtId="0" fontId="64" fillId="0" borderId="23" xfId="58" applyFont="1" applyBorder="1" applyAlignment="1">
      <alignment horizontal="left" wrapText="1"/>
      <protection/>
    </xf>
    <xf numFmtId="0" fontId="62" fillId="0" borderId="17" xfId="58" applyFont="1" applyBorder="1" applyAlignment="1">
      <alignment horizontal="center" wrapText="1"/>
      <protection/>
    </xf>
    <xf numFmtId="0" fontId="62" fillId="0" borderId="23" xfId="58" applyFont="1" applyBorder="1" applyAlignment="1">
      <alignment horizontal="center" wrapText="1"/>
      <protection/>
    </xf>
    <xf numFmtId="0" fontId="63" fillId="0" borderId="23" xfId="58" applyFont="1" applyBorder="1" applyAlignment="1">
      <alignment horizontal="left" wrapText="1"/>
      <protection/>
    </xf>
    <xf numFmtId="0" fontId="63" fillId="0" borderId="22" xfId="58" applyFont="1" applyBorder="1" applyAlignment="1">
      <alignment horizontal="left" wrapText="1"/>
      <protection/>
    </xf>
    <xf numFmtId="0" fontId="64" fillId="0" borderId="22" xfId="58" applyFont="1" applyBorder="1" applyAlignment="1">
      <alignment horizontal="left" wrapText="1"/>
      <protection/>
    </xf>
    <xf numFmtId="0" fontId="64" fillId="0" borderId="52" xfId="58" applyFont="1" applyBorder="1" applyAlignment="1">
      <alignment horizontal="left" wrapText="1"/>
      <protection/>
    </xf>
    <xf numFmtId="0" fontId="64" fillId="0" borderId="0" xfId="58" applyFont="1" applyBorder="1" applyAlignment="1">
      <alignment horizontal="center"/>
      <protection/>
    </xf>
    <xf numFmtId="2" fontId="64" fillId="0" borderId="100" xfId="58" applyNumberFormat="1" applyFont="1" applyBorder="1" applyAlignment="1">
      <alignment horizontal="center" wrapText="1"/>
      <protection/>
    </xf>
    <xf numFmtId="2" fontId="64" fillId="0" borderId="86" xfId="58" applyNumberFormat="1" applyFont="1" applyBorder="1" applyAlignment="1">
      <alignment horizontal="center" wrapText="1"/>
      <protection/>
    </xf>
    <xf numFmtId="2" fontId="64" fillId="0" borderId="72" xfId="58" applyNumberFormat="1" applyFont="1" applyBorder="1" applyAlignment="1">
      <alignment horizontal="center" wrapText="1"/>
      <protection/>
    </xf>
    <xf numFmtId="0" fontId="64" fillId="0" borderId="30" xfId="58" applyFont="1" applyBorder="1" applyAlignment="1">
      <alignment horizontal="center" wrapText="1"/>
      <protection/>
    </xf>
    <xf numFmtId="0" fontId="64" fillId="0" borderId="88" xfId="58" applyFont="1" applyBorder="1" applyAlignment="1">
      <alignment horizontal="center" wrapText="1"/>
      <protection/>
    </xf>
    <xf numFmtId="0" fontId="64" fillId="0" borderId="89" xfId="58" applyFont="1" applyBorder="1" applyAlignment="1">
      <alignment horizontal="center" wrapText="1"/>
      <protection/>
    </xf>
    <xf numFmtId="0" fontId="62" fillId="0" borderId="22" xfId="59" applyFont="1" applyFill="1" applyBorder="1" applyAlignment="1">
      <alignment horizontal="left" wrapText="1"/>
      <protection/>
    </xf>
    <xf numFmtId="0" fontId="64" fillId="0" borderId="22" xfId="59" applyFont="1" applyFill="1" applyBorder="1" applyAlignment="1">
      <alignment horizontal="left" wrapText="1"/>
      <protection/>
    </xf>
    <xf numFmtId="0" fontId="62" fillId="0" borderId="22" xfId="58" applyFont="1" applyBorder="1" applyAlignment="1">
      <alignment horizontal="left" wrapText="1"/>
      <protection/>
    </xf>
    <xf numFmtId="0" fontId="62" fillId="0" borderId="22" xfId="58" applyFont="1" applyBorder="1" applyAlignment="1">
      <alignment horizontal="left"/>
      <protection/>
    </xf>
    <xf numFmtId="0" fontId="63" fillId="0" borderId="22" xfId="59" applyFont="1" applyFill="1" applyBorder="1" applyAlignment="1">
      <alignment horizontal="left" wrapText="1"/>
      <protection/>
    </xf>
    <xf numFmtId="0" fontId="64" fillId="0" borderId="22" xfId="58" applyFont="1" applyBorder="1" applyAlignment="1">
      <alignment horizontal="left"/>
      <protection/>
    </xf>
    <xf numFmtId="0" fontId="63" fillId="0" borderId="52" xfId="58" applyFont="1" applyBorder="1" applyAlignment="1">
      <alignment horizontal="left"/>
      <protection/>
    </xf>
    <xf numFmtId="0" fontId="63" fillId="0" borderId="22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PageLayoutView="0" workbookViewId="0" topLeftCell="B1">
      <selection activeCell="F4" sqref="F4:J4"/>
    </sheetView>
  </sheetViews>
  <sheetFormatPr defaultColWidth="9.140625" defaultRowHeight="12.75"/>
  <cols>
    <col min="1" max="1" width="6.57421875" style="36" customWidth="1"/>
    <col min="2" max="3" width="9.140625" style="36" customWidth="1"/>
    <col min="4" max="4" width="9.28125" style="36" customWidth="1"/>
    <col min="5" max="5" width="11.421875" style="36" customWidth="1"/>
    <col min="6" max="6" width="12.8515625" style="36" customWidth="1"/>
    <col min="7" max="7" width="5.421875" style="36" customWidth="1"/>
    <col min="8" max="9" width="9.140625" style="36" customWidth="1"/>
    <col min="10" max="10" width="3.140625" style="36" customWidth="1"/>
    <col min="11" max="11" width="9.140625" style="36" customWidth="1"/>
    <col min="12" max="12" width="1.8515625" style="36" customWidth="1"/>
    <col min="13" max="16384" width="9.140625" style="36" customWidth="1"/>
  </cols>
  <sheetData>
    <row r="1" s="8" customFormat="1" ht="6.75" customHeight="1"/>
    <row r="2" spans="2:11" s="8" customFormat="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5" customFormat="1" ht="21" customHeight="1" thickBot="1">
      <c r="B3" s="12"/>
      <c r="C3" s="138" t="s">
        <v>151</v>
      </c>
      <c r="D3" s="13"/>
      <c r="E3" s="13"/>
      <c r="F3" s="492" t="s">
        <v>287</v>
      </c>
      <c r="G3" s="492"/>
      <c r="H3" s="492"/>
      <c r="I3" s="492"/>
      <c r="J3" s="492"/>
      <c r="K3" s="14"/>
    </row>
    <row r="4" spans="2:11" s="15" customFormat="1" ht="13.5" customHeight="1" thickBot="1">
      <c r="B4" s="12"/>
      <c r="C4" s="138" t="s">
        <v>80</v>
      </c>
      <c r="D4" s="13"/>
      <c r="E4" s="13"/>
      <c r="F4" s="493" t="s">
        <v>291</v>
      </c>
      <c r="G4" s="493"/>
      <c r="H4" s="493"/>
      <c r="I4" s="493"/>
      <c r="J4" s="493"/>
      <c r="K4" s="14"/>
    </row>
    <row r="5" spans="2:11" s="15" customFormat="1" ht="13.5" customHeight="1" thickBot="1">
      <c r="B5" s="12"/>
      <c r="C5" s="138" t="s">
        <v>6</v>
      </c>
      <c r="D5" s="13"/>
      <c r="E5" s="13"/>
      <c r="F5" s="493" t="s">
        <v>288</v>
      </c>
      <c r="G5" s="493"/>
      <c r="H5" s="493"/>
      <c r="I5" s="493"/>
      <c r="J5" s="493"/>
      <c r="K5" s="14"/>
    </row>
    <row r="6" spans="2:11" s="15" customFormat="1" ht="13.5" customHeight="1" thickBot="1">
      <c r="B6" s="12"/>
      <c r="C6" s="138"/>
      <c r="D6" s="13"/>
      <c r="E6" s="13"/>
      <c r="F6" s="493" t="s">
        <v>288</v>
      </c>
      <c r="G6" s="493"/>
      <c r="H6" s="493"/>
      <c r="I6" s="493"/>
      <c r="J6" s="493"/>
      <c r="K6" s="14"/>
    </row>
    <row r="7" spans="2:11" s="15" customFormat="1" ht="13.5" customHeight="1" thickBot="1">
      <c r="B7" s="12"/>
      <c r="C7" s="138" t="s">
        <v>0</v>
      </c>
      <c r="D7" s="13"/>
      <c r="E7" s="13"/>
      <c r="F7" s="489">
        <v>2009</v>
      </c>
      <c r="G7" s="489"/>
      <c r="H7" s="489"/>
      <c r="I7" s="489"/>
      <c r="J7" s="489"/>
      <c r="K7" s="14"/>
    </row>
    <row r="8" spans="2:11" s="15" customFormat="1" ht="13.5" customHeight="1">
      <c r="B8" s="12"/>
      <c r="C8" s="138" t="s">
        <v>1</v>
      </c>
      <c r="D8" s="13"/>
      <c r="E8" s="13"/>
      <c r="F8" s="13"/>
      <c r="G8" s="17"/>
      <c r="H8" s="13"/>
      <c r="I8" s="13"/>
      <c r="J8" s="13"/>
      <c r="K8" s="14"/>
    </row>
    <row r="9" spans="2:11" s="15" customFormat="1" ht="13.5" customHeight="1">
      <c r="B9" s="12"/>
      <c r="C9" s="138"/>
      <c r="D9" s="13"/>
      <c r="E9" s="13"/>
      <c r="F9" s="13"/>
      <c r="G9" s="13"/>
      <c r="H9" s="13"/>
      <c r="I9" s="13"/>
      <c r="J9" s="13"/>
      <c r="K9" s="14"/>
    </row>
    <row r="10" spans="2:11" s="15" customFormat="1" ht="15.75" customHeight="1" thickBot="1">
      <c r="B10" s="12"/>
      <c r="C10" s="138" t="s">
        <v>32</v>
      </c>
      <c r="D10" s="13"/>
      <c r="E10" s="13"/>
      <c r="F10" s="490" t="s">
        <v>272</v>
      </c>
      <c r="G10" s="490"/>
      <c r="H10" s="490"/>
      <c r="I10" s="490"/>
      <c r="J10" s="490"/>
      <c r="K10" s="14"/>
    </row>
    <row r="11" spans="2:11" s="15" customFormat="1" ht="13.5" customHeight="1">
      <c r="B11" s="12"/>
      <c r="C11" s="13"/>
      <c r="D11" s="13"/>
      <c r="E11" s="13"/>
      <c r="F11" s="491" t="s">
        <v>273</v>
      </c>
      <c r="G11" s="491"/>
      <c r="H11" s="491"/>
      <c r="I11" s="491"/>
      <c r="J11" s="491"/>
      <c r="K11" s="14"/>
    </row>
    <row r="12" spans="2:11" s="15" customFormat="1" ht="13.5" customHeight="1">
      <c r="B12" s="12"/>
      <c r="C12" s="13"/>
      <c r="D12" s="13"/>
      <c r="E12" s="13"/>
      <c r="F12" s="16"/>
      <c r="G12" s="16"/>
      <c r="H12" s="16"/>
      <c r="I12" s="16"/>
      <c r="J12" s="16"/>
      <c r="K12" s="14"/>
    </row>
    <row r="13" spans="2:11" s="21" customFormat="1" ht="12.75">
      <c r="B13" s="18"/>
      <c r="C13" s="19"/>
      <c r="D13" s="19"/>
      <c r="E13" s="19"/>
      <c r="F13" s="19"/>
      <c r="G13" s="19"/>
      <c r="H13" s="19"/>
      <c r="I13" s="19"/>
      <c r="J13" s="19"/>
      <c r="K13" s="20"/>
    </row>
    <row r="14" spans="2:11" s="21" customFormat="1" ht="12.75">
      <c r="B14" s="18"/>
      <c r="C14" s="19"/>
      <c r="D14" s="19"/>
      <c r="E14" s="19"/>
      <c r="F14" s="19"/>
      <c r="G14" s="19"/>
      <c r="H14" s="19"/>
      <c r="I14" s="19"/>
      <c r="J14" s="19"/>
      <c r="K14" s="20"/>
    </row>
    <row r="15" spans="2:11" s="21" customFormat="1" ht="12.75">
      <c r="B15" s="18"/>
      <c r="C15" s="19"/>
      <c r="D15" s="19"/>
      <c r="E15" s="19"/>
      <c r="F15" s="19"/>
      <c r="G15" s="19"/>
      <c r="H15" s="19"/>
      <c r="I15" s="19"/>
      <c r="J15" s="19"/>
      <c r="K15" s="20"/>
    </row>
    <row r="16" spans="2:11" s="21" customFormat="1" ht="12.7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s="21" customFormat="1" ht="12.75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s="21" customFormat="1" ht="12.75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1" s="21" customFormat="1" ht="12.75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s="21" customFormat="1" ht="12.75">
      <c r="B20" s="18"/>
      <c r="C20" s="19"/>
      <c r="D20" s="19"/>
      <c r="E20" s="19"/>
      <c r="F20" s="19"/>
      <c r="G20" s="19"/>
      <c r="H20" s="19"/>
      <c r="I20" s="19"/>
      <c r="J20" s="19"/>
      <c r="K20" s="20"/>
    </row>
    <row r="21" spans="2:11" s="21" customFormat="1" ht="12.75">
      <c r="B21" s="18"/>
      <c r="D21" s="19"/>
      <c r="E21" s="19"/>
      <c r="F21" s="19"/>
      <c r="G21" s="19"/>
      <c r="H21" s="19"/>
      <c r="I21" s="19"/>
      <c r="J21" s="19"/>
      <c r="K21" s="20"/>
    </row>
    <row r="22" spans="2:11" s="21" customFormat="1" ht="12.75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2:11" s="21" customFormat="1" ht="12.75">
      <c r="B23" s="18"/>
      <c r="C23" s="19"/>
      <c r="D23" s="19"/>
      <c r="E23" s="19"/>
      <c r="F23" s="19"/>
      <c r="G23" s="19"/>
      <c r="H23" s="19"/>
      <c r="I23" s="19"/>
      <c r="J23" s="19"/>
      <c r="K23" s="20"/>
    </row>
    <row r="24" spans="2:11" s="21" customFormat="1" ht="12.75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s="22" customFormat="1" ht="33.75">
      <c r="B25" s="496" t="s">
        <v>7</v>
      </c>
      <c r="C25" s="497"/>
      <c r="D25" s="497"/>
      <c r="E25" s="497"/>
      <c r="F25" s="497"/>
      <c r="G25" s="497"/>
      <c r="H25" s="497"/>
      <c r="I25" s="497"/>
      <c r="J25" s="497"/>
      <c r="K25" s="498"/>
    </row>
    <row r="26" spans="2:11" s="21" customFormat="1" ht="12.75">
      <c r="B26" s="23"/>
      <c r="C26" s="494" t="s">
        <v>158</v>
      </c>
      <c r="D26" s="494"/>
      <c r="E26" s="494"/>
      <c r="F26" s="494"/>
      <c r="G26" s="494"/>
      <c r="H26" s="494"/>
      <c r="I26" s="494"/>
      <c r="J26" s="494"/>
      <c r="K26" s="20"/>
    </row>
    <row r="27" spans="2:11" s="21" customFormat="1" ht="12.75">
      <c r="B27" s="18"/>
      <c r="C27" s="494" t="s">
        <v>66</v>
      </c>
      <c r="D27" s="494"/>
      <c r="E27" s="494"/>
      <c r="F27" s="494"/>
      <c r="G27" s="494"/>
      <c r="H27" s="494"/>
      <c r="I27" s="494"/>
      <c r="J27" s="494"/>
      <c r="K27" s="20"/>
    </row>
    <row r="28" spans="2:11" s="21" customFormat="1" ht="12.75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1" s="21" customFormat="1" ht="12.75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1" s="27" customFormat="1" ht="33.75">
      <c r="B30" s="18"/>
      <c r="C30" s="19"/>
      <c r="D30" s="19"/>
      <c r="E30" s="19"/>
      <c r="F30" s="24" t="s">
        <v>278</v>
      </c>
      <c r="G30" s="25"/>
      <c r="H30" s="25"/>
      <c r="I30" s="25"/>
      <c r="J30" s="25"/>
      <c r="K30" s="26"/>
    </row>
    <row r="31" spans="2:11" s="27" customFormat="1" ht="12.75">
      <c r="B31" s="28"/>
      <c r="C31" s="25"/>
      <c r="D31" s="25"/>
      <c r="E31" s="25"/>
      <c r="F31" s="25"/>
      <c r="G31" s="25"/>
      <c r="H31" s="25"/>
      <c r="I31" s="25"/>
      <c r="J31" s="25"/>
      <c r="K31" s="26"/>
    </row>
    <row r="32" spans="2:11" s="27" customFormat="1" ht="12.75">
      <c r="B32" s="28"/>
      <c r="C32" s="25"/>
      <c r="D32" s="25"/>
      <c r="E32" s="25"/>
      <c r="F32" s="25"/>
      <c r="G32" s="25"/>
      <c r="H32" s="25"/>
      <c r="I32" s="25"/>
      <c r="J32" s="25"/>
      <c r="K32" s="26"/>
    </row>
    <row r="33" spans="2:11" s="27" customFormat="1" ht="12.75">
      <c r="B33" s="28"/>
      <c r="C33" s="25"/>
      <c r="D33" s="25"/>
      <c r="E33" s="25"/>
      <c r="F33" s="25"/>
      <c r="G33" s="25"/>
      <c r="H33" s="25"/>
      <c r="I33" s="25"/>
      <c r="J33" s="25"/>
      <c r="K33" s="26"/>
    </row>
    <row r="34" spans="2:11" s="27" customFormat="1" ht="12.75">
      <c r="B34" s="28"/>
      <c r="C34" s="25"/>
      <c r="D34" s="25"/>
      <c r="E34" s="25"/>
      <c r="F34" s="25"/>
      <c r="G34" s="25"/>
      <c r="H34" s="25"/>
      <c r="I34" s="25"/>
      <c r="J34" s="25"/>
      <c r="K34" s="26"/>
    </row>
    <row r="35" spans="2:11" s="27" customFormat="1" ht="12.75">
      <c r="B35" s="28"/>
      <c r="C35" s="25"/>
      <c r="D35" s="25"/>
      <c r="E35" s="25"/>
      <c r="F35" s="25"/>
      <c r="G35" s="25"/>
      <c r="H35" s="25"/>
      <c r="I35" s="25"/>
      <c r="J35" s="25"/>
      <c r="K35" s="26"/>
    </row>
    <row r="36" spans="2:11" s="27" customFormat="1" ht="12.75">
      <c r="B36" s="28"/>
      <c r="C36" s="25"/>
      <c r="D36" s="25"/>
      <c r="E36" s="25"/>
      <c r="F36" s="25"/>
      <c r="G36" s="25"/>
      <c r="H36" s="25"/>
      <c r="I36" s="25"/>
      <c r="J36" s="25"/>
      <c r="K36" s="26"/>
    </row>
    <row r="37" spans="2:11" s="27" customFormat="1" ht="12.75">
      <c r="B37" s="28"/>
      <c r="C37" s="25"/>
      <c r="D37" s="25"/>
      <c r="E37" s="25"/>
      <c r="F37" s="25"/>
      <c r="G37" s="25"/>
      <c r="H37" s="25"/>
      <c r="I37" s="25"/>
      <c r="J37" s="25"/>
      <c r="K37" s="26"/>
    </row>
    <row r="38" spans="2:11" s="27" customFormat="1" ht="12.75">
      <c r="B38" s="28"/>
      <c r="C38" s="25"/>
      <c r="D38" s="25"/>
      <c r="E38" s="25"/>
      <c r="F38" s="25"/>
      <c r="G38" s="25"/>
      <c r="H38" s="25"/>
      <c r="I38" s="25"/>
      <c r="J38" s="25"/>
      <c r="K38" s="26"/>
    </row>
    <row r="39" spans="2:11" s="27" customFormat="1" ht="12.75">
      <c r="B39" s="28"/>
      <c r="C39" s="25"/>
      <c r="D39" s="25"/>
      <c r="E39" s="25"/>
      <c r="F39" s="25"/>
      <c r="G39" s="25"/>
      <c r="H39" s="25"/>
      <c r="I39" s="25"/>
      <c r="J39" s="25"/>
      <c r="K39" s="26"/>
    </row>
    <row r="40" spans="2:11" s="27" customFormat="1" ht="12.75">
      <c r="B40" s="28"/>
      <c r="C40" s="25"/>
      <c r="D40" s="25"/>
      <c r="E40" s="25"/>
      <c r="F40" s="25"/>
      <c r="G40" s="25"/>
      <c r="H40" s="25"/>
      <c r="I40" s="25"/>
      <c r="J40" s="25"/>
      <c r="K40" s="26"/>
    </row>
    <row r="41" spans="2:11" s="27" customFormat="1" ht="12.75">
      <c r="B41" s="28"/>
      <c r="C41" s="25"/>
      <c r="D41" s="25"/>
      <c r="E41" s="25"/>
      <c r="F41" s="25"/>
      <c r="G41" s="25"/>
      <c r="H41" s="25"/>
      <c r="I41" s="25"/>
      <c r="J41" s="25"/>
      <c r="K41" s="26"/>
    </row>
    <row r="42" spans="2:11" s="27" customFormat="1" ht="12.75">
      <c r="B42" s="28"/>
      <c r="C42" s="25"/>
      <c r="D42" s="25"/>
      <c r="E42" s="25"/>
      <c r="F42" s="25"/>
      <c r="G42" s="25"/>
      <c r="H42" s="25"/>
      <c r="I42" s="25"/>
      <c r="J42" s="25"/>
      <c r="K42" s="26"/>
    </row>
    <row r="43" spans="2:11" s="27" customFormat="1" ht="12.75">
      <c r="B43" s="28"/>
      <c r="C43" s="25"/>
      <c r="D43" s="25"/>
      <c r="E43" s="25"/>
      <c r="F43" s="25"/>
      <c r="G43" s="25"/>
      <c r="H43" s="25"/>
      <c r="I43" s="25"/>
      <c r="J43" s="25"/>
      <c r="K43" s="26"/>
    </row>
    <row r="44" spans="2:11" s="27" customFormat="1" ht="9" customHeight="1">
      <c r="B44" s="28"/>
      <c r="C44" s="25"/>
      <c r="D44" s="25"/>
      <c r="E44" s="25"/>
      <c r="F44" s="25"/>
      <c r="G44" s="25"/>
      <c r="H44" s="25"/>
      <c r="I44" s="25"/>
      <c r="J44" s="25"/>
      <c r="K44" s="26"/>
    </row>
    <row r="45" spans="2:11" s="27" customFormat="1" ht="12.75">
      <c r="B45" s="28"/>
      <c r="C45" s="25"/>
      <c r="D45" s="25"/>
      <c r="E45" s="25"/>
      <c r="F45" s="25"/>
      <c r="G45" s="25"/>
      <c r="H45" s="25"/>
      <c r="I45" s="25"/>
      <c r="J45" s="25"/>
      <c r="K45" s="26"/>
    </row>
    <row r="46" spans="2:11" s="27" customFormat="1" ht="12.75">
      <c r="B46" s="28"/>
      <c r="C46" s="25"/>
      <c r="D46" s="25"/>
      <c r="E46" s="25"/>
      <c r="F46" s="25"/>
      <c r="G46" s="25"/>
      <c r="H46" s="25"/>
      <c r="I46" s="25"/>
      <c r="J46" s="25"/>
      <c r="K46" s="26"/>
    </row>
    <row r="47" spans="2:11" s="15" customFormat="1" ht="12.75" customHeight="1">
      <c r="B47" s="12"/>
      <c r="C47" s="139" t="s">
        <v>86</v>
      </c>
      <c r="D47" s="13"/>
      <c r="E47" s="13"/>
      <c r="F47" s="13"/>
      <c r="G47" s="13"/>
      <c r="H47" s="495" t="s">
        <v>152</v>
      </c>
      <c r="I47" s="495"/>
      <c r="J47" s="13"/>
      <c r="K47" s="14"/>
    </row>
    <row r="48" spans="2:11" s="15" customFormat="1" ht="12.75" customHeight="1">
      <c r="B48" s="12"/>
      <c r="C48" s="139" t="s">
        <v>87</v>
      </c>
      <c r="D48" s="13"/>
      <c r="E48" s="13"/>
      <c r="F48" s="13"/>
      <c r="G48" s="13"/>
      <c r="H48" s="488" t="s">
        <v>153</v>
      </c>
      <c r="I48" s="488"/>
      <c r="J48" s="13"/>
      <c r="K48" s="14"/>
    </row>
    <row r="49" spans="2:11" s="15" customFormat="1" ht="12.75" customHeight="1">
      <c r="B49" s="12"/>
      <c r="C49" s="139" t="s">
        <v>81</v>
      </c>
      <c r="D49" s="13"/>
      <c r="E49" s="13"/>
      <c r="F49" s="13"/>
      <c r="G49" s="13"/>
      <c r="H49" s="488" t="s">
        <v>162</v>
      </c>
      <c r="I49" s="488"/>
      <c r="J49" s="13"/>
      <c r="K49" s="14"/>
    </row>
    <row r="50" spans="2:11" s="15" customFormat="1" ht="12.75" customHeight="1">
      <c r="B50" s="12"/>
      <c r="C50" s="139" t="s">
        <v>82</v>
      </c>
      <c r="D50" s="13"/>
      <c r="E50" s="13"/>
      <c r="F50" s="13"/>
      <c r="G50" s="13"/>
      <c r="H50" s="488" t="s">
        <v>162</v>
      </c>
      <c r="I50" s="488"/>
      <c r="J50" s="13"/>
      <c r="K50" s="14"/>
    </row>
    <row r="51" spans="2:11" s="21" customFormat="1" ht="12.75">
      <c r="B51" s="18"/>
      <c r="C51" s="138"/>
      <c r="D51" s="19"/>
      <c r="E51" s="19"/>
      <c r="F51" s="19"/>
      <c r="G51" s="19"/>
      <c r="H51" s="19"/>
      <c r="I51" s="19"/>
      <c r="J51" s="19"/>
      <c r="K51" s="20"/>
    </row>
    <row r="52" spans="2:11" s="32" customFormat="1" ht="12.75" customHeight="1">
      <c r="B52" s="29"/>
      <c r="C52" s="139" t="s">
        <v>88</v>
      </c>
      <c r="D52" s="13"/>
      <c r="E52" s="13"/>
      <c r="F52" s="13"/>
      <c r="G52" s="140" t="s">
        <v>83</v>
      </c>
      <c r="H52" s="488" t="s">
        <v>275</v>
      </c>
      <c r="I52" s="488"/>
      <c r="J52" s="30"/>
      <c r="K52" s="31"/>
    </row>
    <row r="53" spans="2:11" s="32" customFormat="1" ht="12.75" customHeight="1">
      <c r="B53" s="29"/>
      <c r="C53" s="139"/>
      <c r="D53" s="13"/>
      <c r="E53" s="13"/>
      <c r="F53" s="13"/>
      <c r="G53" s="140" t="s">
        <v>84</v>
      </c>
      <c r="H53" s="488" t="s">
        <v>276</v>
      </c>
      <c r="I53" s="488"/>
      <c r="J53" s="30"/>
      <c r="K53" s="31"/>
    </row>
    <row r="54" spans="2:11" s="32" customFormat="1" ht="7.5" customHeight="1">
      <c r="B54" s="29"/>
      <c r="C54" s="139"/>
      <c r="D54" s="13"/>
      <c r="E54" s="13"/>
      <c r="F54" s="13"/>
      <c r="G54" s="17"/>
      <c r="H54" s="140"/>
      <c r="I54" s="140"/>
      <c r="J54" s="30"/>
      <c r="K54" s="31"/>
    </row>
    <row r="55" spans="2:11" s="32" customFormat="1" ht="12.75" customHeight="1">
      <c r="B55" s="29"/>
      <c r="C55" s="139" t="s">
        <v>85</v>
      </c>
      <c r="D55" s="13"/>
      <c r="E55" s="13"/>
      <c r="F55" s="17"/>
      <c r="G55" s="13"/>
      <c r="H55" s="487" t="s">
        <v>277</v>
      </c>
      <c r="I55" s="487"/>
      <c r="J55" s="30"/>
      <c r="K55" s="31"/>
    </row>
    <row r="56" spans="2:11" ht="22.5" customHeight="1">
      <c r="B56" s="33"/>
      <c r="C56" s="34"/>
      <c r="D56" s="34"/>
      <c r="E56" s="34"/>
      <c r="F56" s="34"/>
      <c r="G56" s="34"/>
      <c r="H56" s="34"/>
      <c r="I56" s="34"/>
      <c r="J56" s="34"/>
      <c r="K56" s="35"/>
    </row>
    <row r="57" ht="6.75" customHeight="1"/>
  </sheetData>
  <sheetProtection password="C65F" sheet="1" formatCells="0" formatColumns="0" formatRows="0" insertColumns="0" insertRows="0" insertHyperlinks="0" deleteColumns="0" deleteRows="0" sort="0" autoFilter="0" pivotTables="0"/>
  <mergeCells count="17">
    <mergeCell ref="C27:J27"/>
    <mergeCell ref="H47:I47"/>
    <mergeCell ref="B25:K25"/>
    <mergeCell ref="C26:J26"/>
    <mergeCell ref="F7:J7"/>
    <mergeCell ref="F10:J10"/>
    <mergeCell ref="F11:J11"/>
    <mergeCell ref="F3:J3"/>
    <mergeCell ref="F4:J4"/>
    <mergeCell ref="F5:J5"/>
    <mergeCell ref="F6:J6"/>
    <mergeCell ref="H55:I55"/>
    <mergeCell ref="H53:I53"/>
    <mergeCell ref="H48:I48"/>
    <mergeCell ref="H49:I49"/>
    <mergeCell ref="H50:I50"/>
    <mergeCell ref="H52:I52"/>
  </mergeCells>
  <printOptions horizontalCentered="1" verticalCentered="1"/>
  <pageMargins left="0" right="0" top="0" bottom="0" header="0.17" footer="0.1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4.57421875" style="8" customWidth="1"/>
    <col min="2" max="10" width="9.140625" style="8" customWidth="1"/>
    <col min="11" max="11" width="9.7109375" style="8" customWidth="1"/>
    <col min="12" max="16384" width="9.140625" style="8" customWidth="1"/>
  </cols>
  <sheetData>
    <row r="2" ht="16.5">
      <c r="B2" s="280" t="s">
        <v>294</v>
      </c>
    </row>
    <row r="3" ht="16.5">
      <c r="B3" s="281" t="s">
        <v>295</v>
      </c>
    </row>
    <row r="4" ht="16.5">
      <c r="B4" s="281" t="s">
        <v>288</v>
      </c>
    </row>
    <row r="5" ht="15">
      <c r="B5" s="310"/>
    </row>
    <row r="6" ht="20.25">
      <c r="B6" s="310" t="s">
        <v>314</v>
      </c>
    </row>
    <row r="7" ht="15">
      <c r="B7" s="310"/>
    </row>
    <row r="8" ht="15">
      <c r="B8" s="310"/>
    </row>
    <row r="9" ht="18.75">
      <c r="B9" s="311" t="s">
        <v>497</v>
      </c>
    </row>
    <row r="10" ht="18.75">
      <c r="B10" s="311" t="s">
        <v>498</v>
      </c>
    </row>
    <row r="11" ht="18.75">
      <c r="B11" s="311" t="s">
        <v>494</v>
      </c>
    </row>
    <row r="12" ht="18.75">
      <c r="B12" s="311"/>
    </row>
    <row r="13" ht="18.75">
      <c r="B13" s="311" t="s">
        <v>499</v>
      </c>
    </row>
    <row r="14" ht="18.75">
      <c r="B14" s="311" t="s">
        <v>495</v>
      </c>
    </row>
    <row r="15" ht="18.75">
      <c r="B15" s="311" t="s">
        <v>496</v>
      </c>
    </row>
    <row r="16" ht="18.75">
      <c r="B16" s="311" t="s">
        <v>504</v>
      </c>
    </row>
    <row r="17" ht="18.75">
      <c r="B17" s="312" t="s">
        <v>500</v>
      </c>
    </row>
    <row r="18" ht="18.75">
      <c r="B18" s="312" t="s">
        <v>501</v>
      </c>
    </row>
    <row r="19" ht="18.75">
      <c r="B19" s="312" t="s">
        <v>315</v>
      </c>
    </row>
    <row r="20" ht="18.75">
      <c r="B20" s="312"/>
    </row>
    <row r="21" ht="18.75">
      <c r="B21" s="312"/>
    </row>
    <row r="22" ht="18.75">
      <c r="B22" s="312" t="s">
        <v>502</v>
      </c>
    </row>
    <row r="23" ht="18.75">
      <c r="B23" s="312"/>
    </row>
    <row r="24" ht="18.75">
      <c r="B24" s="312"/>
    </row>
    <row r="25" ht="18.75">
      <c r="B25" s="312"/>
    </row>
    <row r="26" ht="18.75">
      <c r="B26" s="312"/>
    </row>
    <row r="27" ht="18.75">
      <c r="B27" s="312"/>
    </row>
    <row r="28" ht="18.75">
      <c r="B28" s="312"/>
    </row>
    <row r="29" ht="18.75">
      <c r="B29" s="312" t="s">
        <v>316</v>
      </c>
    </row>
    <row r="30" ht="18.75">
      <c r="B30" s="312" t="s">
        <v>317</v>
      </c>
    </row>
    <row r="31" ht="18.75">
      <c r="B31" s="312" t="s">
        <v>318</v>
      </c>
    </row>
    <row r="32" spans="2:7" ht="18.75">
      <c r="B32" s="312" t="s">
        <v>503</v>
      </c>
      <c r="G32" s="313" t="s">
        <v>487</v>
      </c>
    </row>
    <row r="33" ht="18.75">
      <c r="B33" s="312"/>
    </row>
    <row r="34" ht="15.75">
      <c r="B34" s="314" t="s">
        <v>319</v>
      </c>
    </row>
  </sheetData>
  <sheetProtection password="C65F" sheet="1" formatCells="0" formatColumns="0" formatRows="0" insertColumns="0" insertRows="0" insertHyperlinks="0" deleteColumns="0" deleteRows="0" sort="0" autoFilter="0" pivotTables="0"/>
  <printOptions/>
  <pageMargins left="0.35" right="0.27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3"/>
  <sheetViews>
    <sheetView zoomScalePageLayoutView="0" workbookViewId="0" topLeftCell="A1">
      <selection activeCell="C5" sqref="C5:C7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2.421875" style="0" bestFit="1" customWidth="1"/>
    <col min="7" max="7" width="9.7109375" style="0" bestFit="1" customWidth="1"/>
  </cols>
  <sheetData>
    <row r="3" ht="15">
      <c r="C3" s="315"/>
    </row>
    <row r="4" ht="15">
      <c r="C4" s="315"/>
    </row>
    <row r="5" ht="16.5">
      <c r="C5" s="280" t="s">
        <v>294</v>
      </c>
    </row>
    <row r="6" ht="16.5">
      <c r="C6" s="281" t="s">
        <v>295</v>
      </c>
    </row>
    <row r="7" ht="16.5">
      <c r="C7" s="281" t="s">
        <v>288</v>
      </c>
    </row>
    <row r="8" ht="14.25">
      <c r="C8" s="316"/>
    </row>
    <row r="9" ht="14.25">
      <c r="C9" s="316"/>
    </row>
    <row r="10" spans="3:7" ht="15">
      <c r="C10" s="602" t="s">
        <v>320</v>
      </c>
      <c r="D10" s="602"/>
      <c r="E10" s="602"/>
      <c r="F10" s="602"/>
      <c r="G10" s="602"/>
    </row>
    <row r="11" ht="15.75" thickBot="1">
      <c r="C11" s="317"/>
    </row>
    <row r="12" spans="3:7" ht="15.75" thickBot="1">
      <c r="C12" s="318" t="s">
        <v>321</v>
      </c>
      <c r="D12" s="319" t="s">
        <v>322</v>
      </c>
      <c r="E12" s="319" t="s">
        <v>323</v>
      </c>
      <c r="F12" s="319" t="s">
        <v>324</v>
      </c>
      <c r="G12" s="319" t="s">
        <v>247</v>
      </c>
    </row>
    <row r="13" spans="3:7" ht="12.75">
      <c r="C13" s="320">
        <v>1</v>
      </c>
      <c r="D13" s="321" t="s">
        <v>325</v>
      </c>
      <c r="E13" s="322"/>
      <c r="F13" s="322"/>
      <c r="G13" s="323">
        <v>0</v>
      </c>
    </row>
    <row r="14" spans="3:7" ht="13.5" thickBot="1">
      <c r="C14" s="324">
        <v>2</v>
      </c>
      <c r="D14" s="325"/>
      <c r="E14" s="326"/>
      <c r="F14" s="326"/>
      <c r="G14" s="327"/>
    </row>
    <row r="15" spans="3:7" ht="15.75" thickBot="1">
      <c r="C15" s="603" t="s">
        <v>326</v>
      </c>
      <c r="D15" s="604"/>
      <c r="E15" s="328"/>
      <c r="F15" s="328"/>
      <c r="G15" s="329">
        <f>SUM(G13:G14)</f>
        <v>0</v>
      </c>
    </row>
    <row r="16" ht="15">
      <c r="C16" s="330"/>
    </row>
    <row r="17" ht="15">
      <c r="C17" s="330"/>
    </row>
    <row r="18" ht="15">
      <c r="C18" s="330"/>
    </row>
    <row r="19" ht="15">
      <c r="C19" s="330" t="s">
        <v>327</v>
      </c>
    </row>
    <row r="20" spans="3:6" ht="15">
      <c r="C20" s="330" t="s">
        <v>327</v>
      </c>
      <c r="F20" t="s">
        <v>312</v>
      </c>
    </row>
    <row r="21" ht="15">
      <c r="C21" s="330" t="s">
        <v>327</v>
      </c>
    </row>
    <row r="22" spans="3:6" ht="15.75">
      <c r="C22" s="330" t="s">
        <v>327</v>
      </c>
      <c r="F22" s="313" t="s">
        <v>487</v>
      </c>
    </row>
    <row r="23" ht="15">
      <c r="C23" s="330" t="s">
        <v>327</v>
      </c>
    </row>
  </sheetData>
  <sheetProtection password="C65F" sheet="1" formatCells="0" formatColumns="0" formatRows="0" insertColumns="0" insertRows="0" insertHyperlinks="0" deleteColumns="0" deleteRows="0" sort="0" autoFilter="0" pivotTables="0"/>
  <mergeCells count="2">
    <mergeCell ref="C10:G10"/>
    <mergeCell ref="C15:D1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0.00390625" style="331" customWidth="1"/>
    <col min="2" max="2" width="5.421875" style="331" customWidth="1"/>
    <col min="3" max="3" width="4.00390625" style="332" customWidth="1"/>
    <col min="4" max="4" width="30.7109375" style="331" bestFit="1" customWidth="1"/>
    <col min="5" max="5" width="5.00390625" style="331" bestFit="1" customWidth="1"/>
    <col min="6" max="6" width="9.421875" style="331" bestFit="1" customWidth="1"/>
    <col min="7" max="7" width="9.140625" style="331" customWidth="1"/>
    <col min="8" max="8" width="11.8515625" style="315" bestFit="1" customWidth="1"/>
    <col min="9" max="16384" width="9.140625" style="331" customWidth="1"/>
  </cols>
  <sheetData>
    <row r="1" spans="1:2" ht="16.5">
      <c r="A1" s="280"/>
      <c r="B1" s="280" t="s">
        <v>294</v>
      </c>
    </row>
    <row r="2" spans="1:2" ht="17.25">
      <c r="A2" s="281"/>
      <c r="B2" s="281" t="s">
        <v>295</v>
      </c>
    </row>
    <row r="3" spans="1:2" ht="17.25">
      <c r="A3" s="281"/>
      <c r="B3" s="281" t="s">
        <v>288</v>
      </c>
    </row>
    <row r="4" spans="4:7" ht="15.75">
      <c r="D4" s="606" t="s">
        <v>328</v>
      </c>
      <c r="E4" s="606"/>
      <c r="F4" s="606"/>
      <c r="G4" s="606"/>
    </row>
    <row r="6" spans="5:6" ht="15.75">
      <c r="E6" s="606" t="s">
        <v>276</v>
      </c>
      <c r="F6" s="606"/>
    </row>
    <row r="7" ht="16.5" thickBot="1"/>
    <row r="8" spans="3:8" ht="16.5" thickBot="1">
      <c r="C8" s="333" t="s">
        <v>2</v>
      </c>
      <c r="D8" s="334" t="s">
        <v>329</v>
      </c>
      <c r="E8" s="334" t="s">
        <v>330</v>
      </c>
      <c r="F8" s="334" t="s">
        <v>331</v>
      </c>
      <c r="G8" s="334" t="s">
        <v>332</v>
      </c>
      <c r="H8" s="335" t="s">
        <v>247</v>
      </c>
    </row>
    <row r="9" spans="3:8" ht="16.5" thickBot="1">
      <c r="C9" s="336">
        <v>1</v>
      </c>
      <c r="D9" s="337" t="s">
        <v>325</v>
      </c>
      <c r="E9" s="337" t="s">
        <v>216</v>
      </c>
      <c r="F9" s="338"/>
      <c r="G9" s="338"/>
      <c r="H9" s="339">
        <v>0</v>
      </c>
    </row>
    <row r="10" spans="3:8" ht="16.5" thickBot="1">
      <c r="C10" s="607" t="s">
        <v>326</v>
      </c>
      <c r="D10" s="608"/>
      <c r="E10" s="340"/>
      <c r="F10" s="341"/>
      <c r="G10" s="341"/>
      <c r="H10" s="342">
        <f>SUM(H9:H9)</f>
        <v>0</v>
      </c>
    </row>
    <row r="12" spans="7:8" ht="15.75">
      <c r="G12" s="609" t="s">
        <v>312</v>
      </c>
      <c r="H12" s="609"/>
    </row>
    <row r="14" spans="7:8" ht="15.75">
      <c r="G14" s="605" t="s">
        <v>487</v>
      </c>
      <c r="H14" s="605"/>
    </row>
  </sheetData>
  <sheetProtection password="C65F" sheet="1" formatCells="0" formatColumns="0" formatRows="0" insertColumns="0" insertRows="0" insertHyperlinks="0" deleteColumns="0" deleteRows="0" sort="0" autoFilter="0" pivotTables="0"/>
  <mergeCells count="5">
    <mergeCell ref="G14:H14"/>
    <mergeCell ref="D4:G4"/>
    <mergeCell ref="E6:F6"/>
    <mergeCell ref="C10:D10"/>
    <mergeCell ref="G12:H12"/>
  </mergeCells>
  <printOptions/>
  <pageMargins left="0.18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66">
      <selection activeCell="K75" sqref="K75"/>
    </sheetView>
  </sheetViews>
  <sheetFormatPr defaultColWidth="9.140625" defaultRowHeight="12.75"/>
  <cols>
    <col min="1" max="1" width="2.28125" style="343" customWidth="1"/>
    <col min="2" max="2" width="2.8515625" style="343" customWidth="1"/>
    <col min="3" max="3" width="9.140625" style="343" customWidth="1"/>
    <col min="4" max="4" width="11.28125" style="343" customWidth="1"/>
    <col min="5" max="5" width="14.7109375" style="343" customWidth="1"/>
    <col min="6" max="6" width="12.7109375" style="343" customWidth="1"/>
    <col min="7" max="7" width="6.00390625" style="343" customWidth="1"/>
    <col min="8" max="8" width="10.8515625" style="343" customWidth="1"/>
    <col min="9" max="9" width="10.421875" style="343" customWidth="1"/>
    <col min="10" max="10" width="9.140625" style="343" customWidth="1"/>
    <col min="11" max="11" width="7.28125" style="343" customWidth="1"/>
    <col min="12" max="12" width="4.57421875" style="343" customWidth="1"/>
    <col min="13" max="16" width="9.140625" style="343" customWidth="1"/>
    <col min="17" max="17" width="53.421875" style="343" customWidth="1"/>
    <col min="18" max="16384" width="9.140625" style="343" customWidth="1"/>
  </cols>
  <sheetData>
    <row r="1" spans="1:5" ht="16.5">
      <c r="A1" s="280"/>
      <c r="C1" s="280" t="s">
        <v>294</v>
      </c>
      <c r="D1" s="344"/>
      <c r="E1" s="344"/>
    </row>
    <row r="2" spans="1:5" ht="16.5">
      <c r="A2" s="281"/>
      <c r="C2" s="281" t="s">
        <v>313</v>
      </c>
      <c r="D2" s="344"/>
      <c r="E2" s="344"/>
    </row>
    <row r="3" spans="1:10" ht="16.5">
      <c r="A3" s="281"/>
      <c r="C3" s="281" t="s">
        <v>296</v>
      </c>
      <c r="J3" s="345" t="s">
        <v>333</v>
      </c>
    </row>
    <row r="4" ht="14.25">
      <c r="C4" s="345"/>
    </row>
    <row r="5" spans="2:17" ht="14.25">
      <c r="B5" s="346"/>
      <c r="C5" s="346"/>
      <c r="D5" s="346"/>
      <c r="E5" s="346"/>
      <c r="F5" s="346"/>
      <c r="G5" s="346"/>
      <c r="H5" s="346"/>
      <c r="I5" s="346"/>
      <c r="J5" s="347"/>
      <c r="K5" s="348" t="s">
        <v>334</v>
      </c>
      <c r="L5" s="346"/>
      <c r="M5" s="346"/>
      <c r="N5" s="346"/>
      <c r="O5" s="346"/>
      <c r="P5" s="346"/>
      <c r="Q5" s="346"/>
    </row>
    <row r="6" spans="2:17" ht="15.75" customHeight="1">
      <c r="B6" s="610" t="s">
        <v>335</v>
      </c>
      <c r="C6" s="611"/>
      <c r="D6" s="611"/>
      <c r="E6" s="611"/>
      <c r="F6" s="611"/>
      <c r="G6" s="611"/>
      <c r="H6" s="611"/>
      <c r="I6" s="611"/>
      <c r="J6" s="611"/>
      <c r="K6" s="612"/>
      <c r="L6" s="349"/>
      <c r="M6" s="349"/>
      <c r="N6" s="349"/>
      <c r="O6" s="349"/>
      <c r="P6" s="349"/>
      <c r="Q6" s="349"/>
    </row>
    <row r="7" spans="2:11" ht="37.5" customHeight="1" thickBot="1">
      <c r="B7" s="350"/>
      <c r="C7" s="613" t="s">
        <v>336</v>
      </c>
      <c r="D7" s="613"/>
      <c r="E7" s="613"/>
      <c r="F7" s="613"/>
      <c r="G7" s="614"/>
      <c r="H7" s="351" t="s">
        <v>337</v>
      </c>
      <c r="I7" s="351" t="s">
        <v>338</v>
      </c>
      <c r="J7" s="352" t="s">
        <v>339</v>
      </c>
      <c r="K7" s="352" t="s">
        <v>340</v>
      </c>
    </row>
    <row r="8" spans="2:11" ht="16.5" customHeight="1">
      <c r="B8" s="353">
        <v>1</v>
      </c>
      <c r="C8" s="615" t="s">
        <v>341</v>
      </c>
      <c r="D8" s="616"/>
      <c r="E8" s="616"/>
      <c r="F8" s="616"/>
      <c r="G8" s="616"/>
      <c r="H8" s="354">
        <v>70</v>
      </c>
      <c r="I8" s="354">
        <v>11100</v>
      </c>
      <c r="J8" s="355">
        <f>SUM(J9:J11)</f>
        <v>0</v>
      </c>
      <c r="K8" s="356">
        <f>SUM(K9:K11)</f>
        <v>0</v>
      </c>
    </row>
    <row r="9" spans="2:11" ht="16.5" customHeight="1">
      <c r="B9" s="357" t="s">
        <v>342</v>
      </c>
      <c r="C9" s="617" t="s">
        <v>343</v>
      </c>
      <c r="D9" s="617"/>
      <c r="E9" s="617"/>
      <c r="F9" s="617"/>
      <c r="G9" s="618"/>
      <c r="H9" s="358" t="s">
        <v>344</v>
      </c>
      <c r="I9" s="358">
        <v>11101</v>
      </c>
      <c r="J9" s="359"/>
      <c r="K9" s="360"/>
    </row>
    <row r="10" spans="2:11" ht="16.5" customHeight="1">
      <c r="B10" s="361" t="s">
        <v>345</v>
      </c>
      <c r="C10" s="617" t="s">
        <v>346</v>
      </c>
      <c r="D10" s="617"/>
      <c r="E10" s="617"/>
      <c r="F10" s="617"/>
      <c r="G10" s="618"/>
      <c r="H10" s="358">
        <v>704</v>
      </c>
      <c r="I10" s="358">
        <v>11102</v>
      </c>
      <c r="J10" s="359"/>
      <c r="K10" s="360"/>
    </row>
    <row r="11" spans="2:11" ht="16.5" customHeight="1">
      <c r="B11" s="361" t="s">
        <v>347</v>
      </c>
      <c r="C11" s="617" t="s">
        <v>348</v>
      </c>
      <c r="D11" s="617"/>
      <c r="E11" s="617"/>
      <c r="F11" s="617"/>
      <c r="G11" s="618"/>
      <c r="H11" s="362">
        <v>705</v>
      </c>
      <c r="I11" s="358">
        <v>11103</v>
      </c>
      <c r="J11" s="363">
        <v>0</v>
      </c>
      <c r="K11" s="364">
        <v>0</v>
      </c>
    </row>
    <row r="12" spans="2:11" ht="16.5" customHeight="1">
      <c r="B12" s="365">
        <v>2</v>
      </c>
      <c r="C12" s="619" t="s">
        <v>349</v>
      </c>
      <c r="D12" s="619"/>
      <c r="E12" s="619"/>
      <c r="F12" s="619"/>
      <c r="G12" s="620"/>
      <c r="H12" s="366">
        <v>708</v>
      </c>
      <c r="I12" s="367">
        <v>11104</v>
      </c>
      <c r="J12" s="359">
        <f>SUM(J13:J15)</f>
        <v>0</v>
      </c>
      <c r="K12" s="360"/>
    </row>
    <row r="13" spans="2:11" ht="16.5" customHeight="1">
      <c r="B13" s="368" t="s">
        <v>342</v>
      </c>
      <c r="C13" s="617" t="s">
        <v>350</v>
      </c>
      <c r="D13" s="617"/>
      <c r="E13" s="617"/>
      <c r="F13" s="617"/>
      <c r="G13" s="618"/>
      <c r="H13" s="358">
        <v>7081</v>
      </c>
      <c r="I13" s="369">
        <v>111041</v>
      </c>
      <c r="J13" s="359"/>
      <c r="K13" s="360"/>
    </row>
    <row r="14" spans="2:11" ht="16.5" customHeight="1">
      <c r="B14" s="368" t="s">
        <v>351</v>
      </c>
      <c r="C14" s="617" t="s">
        <v>352</v>
      </c>
      <c r="D14" s="617"/>
      <c r="E14" s="617"/>
      <c r="F14" s="617"/>
      <c r="G14" s="618"/>
      <c r="H14" s="358">
        <v>7082</v>
      </c>
      <c r="I14" s="369">
        <v>111042</v>
      </c>
      <c r="J14" s="359"/>
      <c r="K14" s="360"/>
    </row>
    <row r="15" spans="2:11" ht="16.5" customHeight="1">
      <c r="B15" s="368" t="s">
        <v>353</v>
      </c>
      <c r="C15" s="617" t="s">
        <v>354</v>
      </c>
      <c r="D15" s="617"/>
      <c r="E15" s="617"/>
      <c r="F15" s="617"/>
      <c r="G15" s="618"/>
      <c r="H15" s="358">
        <v>7083</v>
      </c>
      <c r="I15" s="369">
        <v>111043</v>
      </c>
      <c r="J15" s="359"/>
      <c r="K15" s="360"/>
    </row>
    <row r="16" spans="2:11" ht="29.25" customHeight="1">
      <c r="B16" s="370">
        <v>3</v>
      </c>
      <c r="C16" s="619" t="s">
        <v>355</v>
      </c>
      <c r="D16" s="619"/>
      <c r="E16" s="619"/>
      <c r="F16" s="619"/>
      <c r="G16" s="620"/>
      <c r="H16" s="366">
        <v>71</v>
      </c>
      <c r="I16" s="367">
        <v>11201</v>
      </c>
      <c r="J16" s="359">
        <f>J17-J18</f>
        <v>0</v>
      </c>
      <c r="K16" s="360">
        <f>K17-K18</f>
        <v>0</v>
      </c>
    </row>
    <row r="17" spans="2:11" ht="16.5" customHeight="1">
      <c r="B17" s="371"/>
      <c r="C17" s="621" t="s">
        <v>356</v>
      </c>
      <c r="D17" s="621"/>
      <c r="E17" s="621"/>
      <c r="F17" s="621"/>
      <c r="G17" s="622"/>
      <c r="H17" s="372"/>
      <c r="I17" s="358">
        <v>112011</v>
      </c>
      <c r="J17" s="359"/>
      <c r="K17" s="360"/>
    </row>
    <row r="18" spans="2:11" ht="16.5" customHeight="1">
      <c r="B18" s="371"/>
      <c r="C18" s="621" t="s">
        <v>357</v>
      </c>
      <c r="D18" s="621"/>
      <c r="E18" s="621"/>
      <c r="F18" s="621"/>
      <c r="G18" s="622"/>
      <c r="H18" s="372"/>
      <c r="I18" s="358">
        <v>112012</v>
      </c>
      <c r="J18" s="359"/>
      <c r="K18" s="360"/>
    </row>
    <row r="19" spans="2:11" ht="16.5" customHeight="1">
      <c r="B19" s="373">
        <v>4</v>
      </c>
      <c r="C19" s="619" t="s">
        <v>358</v>
      </c>
      <c r="D19" s="619"/>
      <c r="E19" s="619"/>
      <c r="F19" s="619"/>
      <c r="G19" s="620"/>
      <c r="H19" s="374">
        <v>72</v>
      </c>
      <c r="I19" s="375">
        <v>11300</v>
      </c>
      <c r="J19" s="359">
        <f>J20</f>
        <v>0</v>
      </c>
      <c r="K19" s="360">
        <f>K20</f>
        <v>0</v>
      </c>
    </row>
    <row r="20" spans="2:11" ht="16.5" customHeight="1">
      <c r="B20" s="361"/>
      <c r="C20" s="623" t="s">
        <v>359</v>
      </c>
      <c r="D20" s="624"/>
      <c r="E20" s="624"/>
      <c r="F20" s="624"/>
      <c r="G20" s="624"/>
      <c r="H20" s="376"/>
      <c r="I20" s="377">
        <v>11301</v>
      </c>
      <c r="J20" s="359"/>
      <c r="K20" s="360"/>
    </row>
    <row r="21" spans="2:11" ht="16.5" customHeight="1">
      <c r="B21" s="378">
        <v>5</v>
      </c>
      <c r="C21" s="620" t="s">
        <v>360</v>
      </c>
      <c r="D21" s="625"/>
      <c r="E21" s="625"/>
      <c r="F21" s="625"/>
      <c r="G21" s="625"/>
      <c r="H21" s="379">
        <v>73</v>
      </c>
      <c r="I21" s="379">
        <v>11400</v>
      </c>
      <c r="J21" s="359"/>
      <c r="K21" s="360"/>
    </row>
    <row r="22" spans="2:11" ht="16.5" customHeight="1">
      <c r="B22" s="380">
        <v>6</v>
      </c>
      <c r="C22" s="620" t="s">
        <v>361</v>
      </c>
      <c r="D22" s="625"/>
      <c r="E22" s="625"/>
      <c r="F22" s="625"/>
      <c r="G22" s="625"/>
      <c r="H22" s="379">
        <v>75</v>
      </c>
      <c r="I22" s="381">
        <v>11500</v>
      </c>
      <c r="J22" s="363">
        <v>230</v>
      </c>
      <c r="K22" s="364">
        <v>0</v>
      </c>
    </row>
    <row r="23" spans="2:11" ht="16.5" customHeight="1">
      <c r="B23" s="378">
        <v>7</v>
      </c>
      <c r="C23" s="619" t="s">
        <v>362</v>
      </c>
      <c r="D23" s="619"/>
      <c r="E23" s="619"/>
      <c r="F23" s="619"/>
      <c r="G23" s="620"/>
      <c r="H23" s="366">
        <v>77</v>
      </c>
      <c r="I23" s="366">
        <v>11600</v>
      </c>
      <c r="J23" s="359">
        <v>0</v>
      </c>
      <c r="K23" s="360">
        <v>0</v>
      </c>
    </row>
    <row r="24" spans="2:11" ht="16.5" customHeight="1" thickBot="1">
      <c r="B24" s="382" t="s">
        <v>363</v>
      </c>
      <c r="C24" s="626" t="s">
        <v>364</v>
      </c>
      <c r="D24" s="626"/>
      <c r="E24" s="626"/>
      <c r="F24" s="626"/>
      <c r="G24" s="626"/>
      <c r="H24" s="383"/>
      <c r="I24" s="383">
        <v>11800</v>
      </c>
      <c r="J24" s="384">
        <f>J23+J19+J16+J12+J8+J22+J21</f>
        <v>230</v>
      </c>
      <c r="K24" s="385">
        <f>K23+K19+K16+K12+K8+K22+K21</f>
        <v>0</v>
      </c>
    </row>
    <row r="25" spans="2:11" ht="16.5" customHeight="1">
      <c r="B25" s="386"/>
      <c r="C25" s="387"/>
      <c r="D25" s="387"/>
      <c r="E25" s="387"/>
      <c r="F25" s="387"/>
      <c r="G25" s="387"/>
      <c r="H25" s="387"/>
      <c r="I25" s="387"/>
      <c r="J25" s="388"/>
      <c r="K25" s="388"/>
    </row>
    <row r="26" spans="2:11" ht="16.5" customHeight="1">
      <c r="B26" s="386"/>
      <c r="C26" s="387"/>
      <c r="D26" s="387"/>
      <c r="E26" s="387"/>
      <c r="F26" s="387"/>
      <c r="G26" s="387"/>
      <c r="H26" s="387"/>
      <c r="I26" s="387"/>
      <c r="J26" s="388"/>
      <c r="K26" s="388"/>
    </row>
    <row r="27" spans="2:11" ht="16.5" customHeight="1">
      <c r="B27" s="386"/>
      <c r="C27" s="387"/>
      <c r="D27" s="387"/>
      <c r="E27" s="387"/>
      <c r="F27" s="387"/>
      <c r="G27" s="387"/>
      <c r="H27" s="387"/>
      <c r="I27" s="387"/>
      <c r="J27" s="388"/>
      <c r="K27" s="388"/>
    </row>
    <row r="28" spans="2:11" ht="16.5" customHeight="1">
      <c r="B28" s="386"/>
      <c r="C28" s="387"/>
      <c r="D28" s="387"/>
      <c r="E28" s="387"/>
      <c r="F28" s="387"/>
      <c r="G28" s="387"/>
      <c r="H28" s="387"/>
      <c r="I28" s="387"/>
      <c r="J28" s="627" t="s">
        <v>312</v>
      </c>
      <c r="K28" s="627"/>
    </row>
    <row r="29" spans="2:11" ht="16.5" customHeight="1">
      <c r="B29" s="386"/>
      <c r="C29" s="387"/>
      <c r="D29" s="387"/>
      <c r="E29" s="387"/>
      <c r="F29" s="387"/>
      <c r="G29" s="387"/>
      <c r="H29" s="387"/>
      <c r="I29" s="387"/>
      <c r="J29" s="388"/>
      <c r="K29" s="388"/>
    </row>
    <row r="30" spans="2:11" ht="16.5" customHeight="1">
      <c r="B30" s="386"/>
      <c r="C30" s="387"/>
      <c r="D30" s="387"/>
      <c r="E30" s="387"/>
      <c r="F30" s="387"/>
      <c r="G30" s="387"/>
      <c r="H30" s="387"/>
      <c r="I30" s="387"/>
      <c r="J30" s="605" t="s">
        <v>487</v>
      </c>
      <c r="K30" s="605"/>
    </row>
    <row r="31" spans="2:11" ht="16.5" customHeight="1">
      <c r="B31" s="386"/>
      <c r="C31" s="387"/>
      <c r="D31" s="387"/>
      <c r="E31" s="387"/>
      <c r="F31" s="387"/>
      <c r="G31" s="387"/>
      <c r="H31" s="387"/>
      <c r="I31" s="387"/>
      <c r="J31" s="388"/>
      <c r="K31" s="388"/>
    </row>
    <row r="32" spans="2:11" ht="16.5" customHeight="1">
      <c r="B32" s="386"/>
      <c r="C32" s="387"/>
      <c r="D32" s="387"/>
      <c r="E32" s="387"/>
      <c r="F32" s="387"/>
      <c r="G32" s="387"/>
      <c r="H32" s="387"/>
      <c r="I32" s="387"/>
      <c r="J32" s="388"/>
      <c r="K32" s="388"/>
    </row>
    <row r="33" spans="2:11" ht="16.5" customHeight="1">
      <c r="B33" s="386"/>
      <c r="C33" s="280" t="s">
        <v>294</v>
      </c>
      <c r="D33" s="387"/>
      <c r="E33" s="387"/>
      <c r="F33" s="387"/>
      <c r="G33" s="387"/>
      <c r="H33" s="387"/>
      <c r="I33" s="387"/>
      <c r="J33" s="388"/>
      <c r="K33" s="388"/>
    </row>
    <row r="34" spans="1:5" ht="16.5">
      <c r="A34" s="343" t="s">
        <v>327</v>
      </c>
      <c r="C34" s="281" t="s">
        <v>295</v>
      </c>
      <c r="D34" s="344"/>
      <c r="E34" s="344"/>
    </row>
    <row r="35" spans="3:5" ht="16.5">
      <c r="C35" s="281" t="s">
        <v>288</v>
      </c>
      <c r="D35" s="344"/>
      <c r="E35" s="344"/>
    </row>
    <row r="36" spans="3:10" ht="14.25">
      <c r="C36" s="345"/>
      <c r="J36" s="345" t="s">
        <v>365</v>
      </c>
    </row>
    <row r="37" spans="2:17" ht="12.75" customHeight="1" thickBot="1">
      <c r="B37" s="346"/>
      <c r="C37" s="346"/>
      <c r="D37" s="346"/>
      <c r="E37" s="346"/>
      <c r="F37" s="346"/>
      <c r="G37" s="346"/>
      <c r="H37" s="346"/>
      <c r="I37" s="346"/>
      <c r="J37" s="347"/>
      <c r="K37" s="348" t="s">
        <v>334</v>
      </c>
      <c r="L37" s="346"/>
      <c r="M37" s="346"/>
      <c r="N37" s="346"/>
      <c r="O37" s="346"/>
      <c r="P37" s="346"/>
      <c r="Q37" s="346"/>
    </row>
    <row r="38" spans="2:11" ht="14.25">
      <c r="B38" s="628" t="s">
        <v>335</v>
      </c>
      <c r="C38" s="629"/>
      <c r="D38" s="629"/>
      <c r="E38" s="629"/>
      <c r="F38" s="629"/>
      <c r="G38" s="629"/>
      <c r="H38" s="629"/>
      <c r="I38" s="629"/>
      <c r="J38" s="629"/>
      <c r="K38" s="630"/>
    </row>
    <row r="39" spans="2:11" ht="28.5" customHeight="1" thickBot="1">
      <c r="B39" s="389"/>
      <c r="C39" s="631" t="s">
        <v>366</v>
      </c>
      <c r="D39" s="632"/>
      <c r="E39" s="632"/>
      <c r="F39" s="632"/>
      <c r="G39" s="633"/>
      <c r="H39" s="390" t="s">
        <v>337</v>
      </c>
      <c r="I39" s="390" t="s">
        <v>338</v>
      </c>
      <c r="J39" s="391" t="s">
        <v>339</v>
      </c>
      <c r="K39" s="392" t="s">
        <v>340</v>
      </c>
    </row>
    <row r="40" spans="2:11" ht="16.5" customHeight="1">
      <c r="B40" s="393">
        <v>1</v>
      </c>
      <c r="C40" s="615" t="s">
        <v>367</v>
      </c>
      <c r="D40" s="616"/>
      <c r="E40" s="616"/>
      <c r="F40" s="616"/>
      <c r="G40" s="616"/>
      <c r="H40" s="354">
        <v>60</v>
      </c>
      <c r="I40" s="394">
        <v>12100</v>
      </c>
      <c r="J40" s="395">
        <f>SUM(J41:J45)</f>
        <v>0</v>
      </c>
      <c r="K40" s="396">
        <f>SUM(K41:K45)</f>
        <v>0</v>
      </c>
    </row>
    <row r="41" spans="2:11" ht="16.5" customHeight="1">
      <c r="B41" s="397" t="s">
        <v>368</v>
      </c>
      <c r="C41" s="634" t="s">
        <v>369</v>
      </c>
      <c r="D41" s="634" t="s">
        <v>370</v>
      </c>
      <c r="E41" s="634"/>
      <c r="F41" s="634"/>
      <c r="G41" s="634"/>
      <c r="H41" s="398" t="s">
        <v>371</v>
      </c>
      <c r="I41" s="399">
        <v>12101</v>
      </c>
      <c r="J41" s="400"/>
      <c r="K41" s="401"/>
    </row>
    <row r="42" spans="2:11" ht="15.75" customHeight="1">
      <c r="B42" s="397" t="s">
        <v>345</v>
      </c>
      <c r="C42" s="634" t="s">
        <v>372</v>
      </c>
      <c r="D42" s="634" t="s">
        <v>370</v>
      </c>
      <c r="E42" s="634"/>
      <c r="F42" s="634"/>
      <c r="G42" s="634"/>
      <c r="H42" s="398"/>
      <c r="I42" s="402">
        <v>12102</v>
      </c>
      <c r="J42" s="400"/>
      <c r="K42" s="401"/>
    </row>
    <row r="43" spans="2:11" ht="18.75" customHeight="1">
      <c r="B43" s="397" t="s">
        <v>347</v>
      </c>
      <c r="C43" s="634" t="s">
        <v>373</v>
      </c>
      <c r="D43" s="634" t="s">
        <v>370</v>
      </c>
      <c r="E43" s="634"/>
      <c r="F43" s="634"/>
      <c r="G43" s="634"/>
      <c r="H43" s="398" t="s">
        <v>374</v>
      </c>
      <c r="I43" s="399">
        <v>12103</v>
      </c>
      <c r="J43" s="400"/>
      <c r="K43" s="401"/>
    </row>
    <row r="44" spans="2:11" ht="16.5" customHeight="1">
      <c r="B44" s="397" t="s">
        <v>375</v>
      </c>
      <c r="C44" s="635" t="s">
        <v>376</v>
      </c>
      <c r="D44" s="634" t="s">
        <v>370</v>
      </c>
      <c r="E44" s="634"/>
      <c r="F44" s="634"/>
      <c r="G44" s="634"/>
      <c r="H44" s="398"/>
      <c r="I44" s="402">
        <v>12104</v>
      </c>
      <c r="J44" s="400"/>
      <c r="K44" s="401"/>
    </row>
    <row r="45" spans="2:11" ht="16.5" customHeight="1">
      <c r="B45" s="397" t="s">
        <v>377</v>
      </c>
      <c r="C45" s="634" t="s">
        <v>378</v>
      </c>
      <c r="D45" s="634" t="s">
        <v>370</v>
      </c>
      <c r="E45" s="634"/>
      <c r="F45" s="634"/>
      <c r="G45" s="634"/>
      <c r="H45" s="398" t="s">
        <v>379</v>
      </c>
      <c r="I45" s="402">
        <v>12105</v>
      </c>
      <c r="J45" s="400"/>
      <c r="K45" s="401"/>
    </row>
    <row r="46" spans="2:11" ht="16.5" customHeight="1">
      <c r="B46" s="365">
        <v>2</v>
      </c>
      <c r="C46" s="625" t="s">
        <v>380</v>
      </c>
      <c r="D46" s="625"/>
      <c r="E46" s="625"/>
      <c r="F46" s="625"/>
      <c r="G46" s="625"/>
      <c r="H46" s="379">
        <v>64</v>
      </c>
      <c r="I46" s="403">
        <v>12200</v>
      </c>
      <c r="J46" s="404">
        <f>SUM(J47:J48)</f>
        <v>149</v>
      </c>
      <c r="K46" s="405">
        <f>K47+K48</f>
        <v>0</v>
      </c>
    </row>
    <row r="47" spans="2:11" ht="16.5" customHeight="1">
      <c r="B47" s="406" t="s">
        <v>381</v>
      </c>
      <c r="C47" s="625" t="s">
        <v>382</v>
      </c>
      <c r="D47" s="636"/>
      <c r="E47" s="636"/>
      <c r="F47" s="636"/>
      <c r="G47" s="636"/>
      <c r="H47" s="407">
        <v>641</v>
      </c>
      <c r="I47" s="402">
        <v>12201</v>
      </c>
      <c r="J47" s="400">
        <v>135</v>
      </c>
      <c r="K47" s="401"/>
    </row>
    <row r="48" spans="2:11" ht="16.5" customHeight="1">
      <c r="B48" s="406" t="s">
        <v>383</v>
      </c>
      <c r="C48" s="636" t="s">
        <v>384</v>
      </c>
      <c r="D48" s="636"/>
      <c r="E48" s="636"/>
      <c r="F48" s="636"/>
      <c r="G48" s="636"/>
      <c r="H48" s="407">
        <v>644</v>
      </c>
      <c r="I48" s="402">
        <v>12202</v>
      </c>
      <c r="J48" s="400">
        <v>14</v>
      </c>
      <c r="K48" s="401"/>
    </row>
    <row r="49" spans="2:11" ht="16.5" customHeight="1">
      <c r="B49" s="365">
        <v>3</v>
      </c>
      <c r="C49" s="625" t="s">
        <v>385</v>
      </c>
      <c r="D49" s="625"/>
      <c r="E49" s="625"/>
      <c r="F49" s="625"/>
      <c r="G49" s="625"/>
      <c r="H49" s="379">
        <v>68</v>
      </c>
      <c r="I49" s="403">
        <v>12300</v>
      </c>
      <c r="J49" s="404"/>
      <c r="K49" s="405"/>
    </row>
    <row r="50" spans="2:11" ht="16.5" customHeight="1">
      <c r="B50" s="365">
        <v>4</v>
      </c>
      <c r="C50" s="625" t="s">
        <v>386</v>
      </c>
      <c r="D50" s="625"/>
      <c r="E50" s="625"/>
      <c r="F50" s="625"/>
      <c r="G50" s="625"/>
      <c r="H50" s="379">
        <v>61</v>
      </c>
      <c r="I50" s="403">
        <v>12400</v>
      </c>
      <c r="J50" s="404">
        <f>J51+J52+J53+J54+J55+J56+J57+J58+J59+J60+J61+J62+J65</f>
        <v>7.3</v>
      </c>
      <c r="K50" s="405">
        <f>K51+K52+K53+K54+K55+K56+K57+K58+K59+K60+K61+K62+K65</f>
        <v>0</v>
      </c>
    </row>
    <row r="51" spans="2:11" ht="16.5" customHeight="1">
      <c r="B51" s="406" t="s">
        <v>342</v>
      </c>
      <c r="C51" s="637" t="s">
        <v>387</v>
      </c>
      <c r="D51" s="637"/>
      <c r="E51" s="637"/>
      <c r="F51" s="637"/>
      <c r="G51" s="637"/>
      <c r="H51" s="398" t="s">
        <v>388</v>
      </c>
      <c r="I51" s="399">
        <v>12401</v>
      </c>
      <c r="J51" s="400"/>
      <c r="K51" s="401"/>
    </row>
    <row r="52" spans="2:11" ht="16.5" customHeight="1">
      <c r="B52" s="406" t="s">
        <v>351</v>
      </c>
      <c r="C52" s="637" t="s">
        <v>389</v>
      </c>
      <c r="D52" s="637"/>
      <c r="E52" s="637"/>
      <c r="F52" s="637"/>
      <c r="G52" s="637"/>
      <c r="H52" s="408">
        <v>611</v>
      </c>
      <c r="I52" s="399">
        <v>12402</v>
      </c>
      <c r="J52" s="400"/>
      <c r="K52" s="401"/>
    </row>
    <row r="53" spans="2:11" ht="16.5" customHeight="1">
      <c r="B53" s="406" t="s">
        <v>353</v>
      </c>
      <c r="C53" s="637" t="s">
        <v>390</v>
      </c>
      <c r="D53" s="637"/>
      <c r="E53" s="637"/>
      <c r="F53" s="637"/>
      <c r="G53" s="637"/>
      <c r="H53" s="398">
        <v>613</v>
      </c>
      <c r="I53" s="399">
        <v>12403</v>
      </c>
      <c r="J53" s="400"/>
      <c r="K53" s="401"/>
    </row>
    <row r="54" spans="2:11" ht="16.5" customHeight="1">
      <c r="B54" s="406" t="s">
        <v>391</v>
      </c>
      <c r="C54" s="637" t="s">
        <v>392</v>
      </c>
      <c r="D54" s="637"/>
      <c r="E54" s="637"/>
      <c r="F54" s="637"/>
      <c r="G54" s="637"/>
      <c r="H54" s="408">
        <v>615</v>
      </c>
      <c r="I54" s="399">
        <v>12404</v>
      </c>
      <c r="J54" s="409"/>
      <c r="K54" s="410"/>
    </row>
    <row r="55" spans="2:11" ht="16.5" customHeight="1">
      <c r="B55" s="406" t="s">
        <v>393</v>
      </c>
      <c r="C55" s="637" t="s">
        <v>394</v>
      </c>
      <c r="D55" s="637"/>
      <c r="E55" s="637"/>
      <c r="F55" s="637"/>
      <c r="G55" s="637"/>
      <c r="H55" s="408">
        <v>616</v>
      </c>
      <c r="I55" s="399">
        <v>12405</v>
      </c>
      <c r="J55" s="400"/>
      <c r="K55" s="401"/>
    </row>
    <row r="56" spans="2:11" ht="16.5" customHeight="1">
      <c r="B56" s="406" t="s">
        <v>395</v>
      </c>
      <c r="C56" s="637" t="s">
        <v>396</v>
      </c>
      <c r="D56" s="637"/>
      <c r="E56" s="637"/>
      <c r="F56" s="637"/>
      <c r="G56" s="637"/>
      <c r="H56" s="408">
        <v>617</v>
      </c>
      <c r="I56" s="399">
        <v>12406</v>
      </c>
      <c r="J56" s="400"/>
      <c r="K56" s="401"/>
    </row>
    <row r="57" spans="2:11" ht="16.5" customHeight="1">
      <c r="B57" s="406" t="s">
        <v>397</v>
      </c>
      <c r="C57" s="634" t="s">
        <v>398</v>
      </c>
      <c r="D57" s="634" t="s">
        <v>370</v>
      </c>
      <c r="E57" s="634"/>
      <c r="F57" s="634"/>
      <c r="G57" s="634"/>
      <c r="H57" s="408" t="s">
        <v>399</v>
      </c>
      <c r="I57" s="399">
        <v>12407</v>
      </c>
      <c r="J57" s="400">
        <v>7</v>
      </c>
      <c r="K57" s="401"/>
    </row>
    <row r="58" spans="2:11" ht="15" customHeight="1">
      <c r="B58" s="406" t="s">
        <v>400</v>
      </c>
      <c r="C58" s="634" t="s">
        <v>401</v>
      </c>
      <c r="D58" s="634"/>
      <c r="E58" s="634"/>
      <c r="F58" s="634"/>
      <c r="G58" s="634"/>
      <c r="H58" s="408">
        <v>623</v>
      </c>
      <c r="I58" s="399">
        <v>12408</v>
      </c>
      <c r="J58" s="400"/>
      <c r="K58" s="401"/>
    </row>
    <row r="59" spans="2:11" ht="12.75" customHeight="1">
      <c r="B59" s="406" t="s">
        <v>402</v>
      </c>
      <c r="C59" s="634" t="s">
        <v>403</v>
      </c>
      <c r="D59" s="634"/>
      <c r="E59" s="634"/>
      <c r="F59" s="634"/>
      <c r="G59" s="634"/>
      <c r="H59" s="408">
        <v>624</v>
      </c>
      <c r="I59" s="399">
        <v>12409</v>
      </c>
      <c r="J59" s="400"/>
      <c r="K59" s="401"/>
    </row>
    <row r="60" spans="2:11" ht="14.25" customHeight="1">
      <c r="B60" s="406" t="s">
        <v>404</v>
      </c>
      <c r="C60" s="634" t="s">
        <v>405</v>
      </c>
      <c r="D60" s="634"/>
      <c r="E60" s="634"/>
      <c r="F60" s="634"/>
      <c r="G60" s="634"/>
      <c r="H60" s="408">
        <v>625</v>
      </c>
      <c r="I60" s="399">
        <v>12410</v>
      </c>
      <c r="J60" s="400"/>
      <c r="K60" s="401"/>
    </row>
    <row r="61" spans="2:11" ht="15" customHeight="1">
      <c r="B61" s="406" t="s">
        <v>406</v>
      </c>
      <c r="C61" s="634" t="s">
        <v>407</v>
      </c>
      <c r="D61" s="634"/>
      <c r="E61" s="634"/>
      <c r="F61" s="634"/>
      <c r="G61" s="634"/>
      <c r="H61" s="408">
        <v>626</v>
      </c>
      <c r="I61" s="399">
        <v>12411</v>
      </c>
      <c r="J61" s="400"/>
      <c r="K61" s="401"/>
    </row>
    <row r="62" spans="2:11" ht="14.25" customHeight="1">
      <c r="B62" s="411" t="s">
        <v>408</v>
      </c>
      <c r="C62" s="634" t="s">
        <v>409</v>
      </c>
      <c r="D62" s="634"/>
      <c r="E62" s="634"/>
      <c r="F62" s="634"/>
      <c r="G62" s="634"/>
      <c r="H62" s="408">
        <v>627</v>
      </c>
      <c r="I62" s="399">
        <v>12412</v>
      </c>
      <c r="J62" s="400"/>
      <c r="K62" s="401"/>
    </row>
    <row r="63" spans="2:11" ht="16.5" customHeight="1">
      <c r="B63" s="406"/>
      <c r="C63" s="638" t="s">
        <v>410</v>
      </c>
      <c r="D63" s="638"/>
      <c r="E63" s="638"/>
      <c r="F63" s="638"/>
      <c r="G63" s="638"/>
      <c r="H63" s="408">
        <v>6271</v>
      </c>
      <c r="I63" s="412">
        <v>124121</v>
      </c>
      <c r="J63" s="400"/>
      <c r="K63" s="401"/>
    </row>
    <row r="64" spans="2:11" ht="16.5" customHeight="1">
      <c r="B64" s="406"/>
      <c r="C64" s="638" t="s">
        <v>411</v>
      </c>
      <c r="D64" s="638"/>
      <c r="E64" s="638"/>
      <c r="F64" s="638"/>
      <c r="G64" s="638"/>
      <c r="H64" s="408">
        <v>6272</v>
      </c>
      <c r="I64" s="412">
        <v>124122</v>
      </c>
      <c r="J64" s="400"/>
      <c r="K64" s="401"/>
    </row>
    <row r="65" spans="2:11" ht="16.5" customHeight="1">
      <c r="B65" s="406" t="s">
        <v>412</v>
      </c>
      <c r="C65" s="634" t="s">
        <v>413</v>
      </c>
      <c r="D65" s="634"/>
      <c r="E65" s="634"/>
      <c r="F65" s="634"/>
      <c r="G65" s="634"/>
      <c r="H65" s="408">
        <v>628</v>
      </c>
      <c r="I65" s="412">
        <v>12413</v>
      </c>
      <c r="J65" s="400">
        <v>0.3</v>
      </c>
      <c r="K65" s="401"/>
    </row>
    <row r="66" spans="2:11" ht="16.5" customHeight="1">
      <c r="B66" s="365">
        <v>5</v>
      </c>
      <c r="C66" s="635" t="s">
        <v>414</v>
      </c>
      <c r="D66" s="634"/>
      <c r="E66" s="634"/>
      <c r="F66" s="634"/>
      <c r="G66" s="634"/>
      <c r="H66" s="413">
        <v>63</v>
      </c>
      <c r="I66" s="414">
        <v>12500</v>
      </c>
      <c r="J66" s="404">
        <f>SUM(J67:J70)</f>
        <v>30</v>
      </c>
      <c r="K66" s="405">
        <f>SUM(K67:K70)</f>
        <v>0</v>
      </c>
    </row>
    <row r="67" spans="2:11" ht="16.5" customHeight="1">
      <c r="B67" s="406" t="s">
        <v>342</v>
      </c>
      <c r="C67" s="634" t="s">
        <v>415</v>
      </c>
      <c r="D67" s="634"/>
      <c r="E67" s="634"/>
      <c r="F67" s="634"/>
      <c r="G67" s="634"/>
      <c r="H67" s="408">
        <v>632</v>
      </c>
      <c r="I67" s="412">
        <v>12501</v>
      </c>
      <c r="J67" s="404"/>
      <c r="K67" s="401"/>
    </row>
    <row r="68" spans="2:11" ht="16.5" customHeight="1">
      <c r="B68" s="406" t="s">
        <v>351</v>
      </c>
      <c r="C68" s="634" t="s">
        <v>416</v>
      </c>
      <c r="D68" s="634"/>
      <c r="E68" s="634"/>
      <c r="F68" s="634"/>
      <c r="G68" s="634"/>
      <c r="H68" s="408">
        <v>633</v>
      </c>
      <c r="I68" s="412">
        <v>12502</v>
      </c>
      <c r="J68" s="404"/>
      <c r="K68" s="401"/>
    </row>
    <row r="69" spans="2:11" ht="16.5" customHeight="1">
      <c r="B69" s="406" t="s">
        <v>353</v>
      </c>
      <c r="C69" s="634" t="s">
        <v>417</v>
      </c>
      <c r="D69" s="634"/>
      <c r="E69" s="634"/>
      <c r="F69" s="634"/>
      <c r="G69" s="634"/>
      <c r="H69" s="408">
        <v>634</v>
      </c>
      <c r="I69" s="412">
        <v>12503</v>
      </c>
      <c r="J69" s="415">
        <v>30</v>
      </c>
      <c r="K69" s="401"/>
    </row>
    <row r="70" spans="2:11" ht="16.5" customHeight="1">
      <c r="B70" s="406" t="s">
        <v>391</v>
      </c>
      <c r="C70" s="634" t="s">
        <v>418</v>
      </c>
      <c r="D70" s="634"/>
      <c r="E70" s="634"/>
      <c r="F70" s="634"/>
      <c r="G70" s="634"/>
      <c r="H70" s="408" t="s">
        <v>419</v>
      </c>
      <c r="I70" s="412">
        <v>12504</v>
      </c>
      <c r="J70" s="400"/>
      <c r="K70" s="401"/>
    </row>
    <row r="71" spans="2:11" ht="12.75" customHeight="1">
      <c r="B71" s="365" t="s">
        <v>420</v>
      </c>
      <c r="C71" s="625" t="s">
        <v>421</v>
      </c>
      <c r="D71" s="625"/>
      <c r="E71" s="625"/>
      <c r="F71" s="625"/>
      <c r="G71" s="625"/>
      <c r="H71" s="408"/>
      <c r="I71" s="412">
        <v>12600</v>
      </c>
      <c r="J71" s="404">
        <f>J66+J50+J49+J46+J40</f>
        <v>186.3</v>
      </c>
      <c r="K71" s="405">
        <f>K66+K50+K49+K46+K40</f>
        <v>0</v>
      </c>
    </row>
    <row r="72" spans="2:11" ht="16.5" customHeight="1">
      <c r="B72" s="416"/>
      <c r="C72" s="417" t="s">
        <v>422</v>
      </c>
      <c r="D72" s="346"/>
      <c r="E72" s="346"/>
      <c r="F72" s="346"/>
      <c r="G72" s="346"/>
      <c r="H72" s="346"/>
      <c r="I72" s="346"/>
      <c r="J72" s="418" t="s">
        <v>339</v>
      </c>
      <c r="K72" s="419" t="s">
        <v>340</v>
      </c>
    </row>
    <row r="73" spans="2:11" ht="16.5" customHeight="1">
      <c r="B73" s="420">
        <v>1</v>
      </c>
      <c r="C73" s="639" t="s">
        <v>423</v>
      </c>
      <c r="D73" s="639"/>
      <c r="E73" s="639"/>
      <c r="F73" s="639"/>
      <c r="G73" s="639"/>
      <c r="H73" s="413"/>
      <c r="I73" s="414">
        <v>14000</v>
      </c>
      <c r="J73" s="421">
        <v>5</v>
      </c>
      <c r="K73" s="422">
        <v>1</v>
      </c>
    </row>
    <row r="74" spans="2:11" ht="16.5" customHeight="1">
      <c r="B74" s="420">
        <v>2</v>
      </c>
      <c r="C74" s="639" t="s">
        <v>424</v>
      </c>
      <c r="D74" s="639"/>
      <c r="E74" s="639"/>
      <c r="F74" s="639"/>
      <c r="G74" s="639"/>
      <c r="H74" s="413"/>
      <c r="I74" s="414">
        <v>15000</v>
      </c>
      <c r="J74" s="404">
        <f>J75</f>
        <v>1396</v>
      </c>
      <c r="K74" s="421">
        <f>K75</f>
        <v>0</v>
      </c>
    </row>
    <row r="75" spans="2:11" ht="16.5" customHeight="1">
      <c r="B75" s="423" t="s">
        <v>342</v>
      </c>
      <c r="C75" s="637" t="s">
        <v>425</v>
      </c>
      <c r="D75" s="637"/>
      <c r="E75" s="637"/>
      <c r="F75" s="637"/>
      <c r="G75" s="637"/>
      <c r="H75" s="413"/>
      <c r="I75" s="412">
        <v>15001</v>
      </c>
      <c r="J75" s="404">
        <f>J76</f>
        <v>1396</v>
      </c>
      <c r="K75" s="421">
        <f>K76</f>
        <v>0</v>
      </c>
    </row>
    <row r="76" spans="2:11" ht="16.5" customHeight="1">
      <c r="B76" s="423"/>
      <c r="C76" s="641" t="s">
        <v>426</v>
      </c>
      <c r="D76" s="641"/>
      <c r="E76" s="641"/>
      <c r="F76" s="641"/>
      <c r="G76" s="641"/>
      <c r="H76" s="413"/>
      <c r="I76" s="412">
        <v>150011</v>
      </c>
      <c r="J76" s="404">
        <f>1302+94</f>
        <v>1396</v>
      </c>
      <c r="K76" s="422"/>
    </row>
    <row r="77" spans="2:11" ht="13.5" customHeight="1">
      <c r="B77" s="424" t="s">
        <v>351</v>
      </c>
      <c r="C77" s="637" t="s">
        <v>427</v>
      </c>
      <c r="D77" s="637"/>
      <c r="E77" s="637"/>
      <c r="F77" s="637"/>
      <c r="G77" s="637"/>
      <c r="H77" s="413"/>
      <c r="I77" s="412">
        <v>15002</v>
      </c>
      <c r="J77" s="421">
        <v>0</v>
      </c>
      <c r="K77" s="422">
        <v>0</v>
      </c>
    </row>
    <row r="78" spans="2:11" ht="15" thickBot="1">
      <c r="B78" s="389"/>
      <c r="C78" s="640" t="s">
        <v>428</v>
      </c>
      <c r="D78" s="640"/>
      <c r="E78" s="640"/>
      <c r="F78" s="640"/>
      <c r="G78" s="640"/>
      <c r="H78" s="425"/>
      <c r="I78" s="426">
        <v>150021</v>
      </c>
      <c r="J78" s="427">
        <v>0</v>
      </c>
      <c r="K78" s="428">
        <v>0</v>
      </c>
    </row>
    <row r="79" spans="2:11" ht="14.25">
      <c r="B79" s="429"/>
      <c r="C79" s="430"/>
      <c r="D79" s="430"/>
      <c r="E79" s="430"/>
      <c r="F79" s="430"/>
      <c r="G79" s="430"/>
      <c r="H79" s="388"/>
      <c r="I79" s="431"/>
      <c r="J79" s="432"/>
      <c r="K79" s="432"/>
    </row>
    <row r="80" spans="10:11" ht="14.25">
      <c r="J80" s="627" t="s">
        <v>312</v>
      </c>
      <c r="K80" s="627"/>
    </row>
    <row r="81" spans="10:11" ht="15.75">
      <c r="J81" s="605" t="s">
        <v>487</v>
      </c>
      <c r="K81" s="605"/>
    </row>
    <row r="82" ht="14.25">
      <c r="K82" s="388"/>
    </row>
    <row r="83" ht="14.25">
      <c r="K83" s="388"/>
    </row>
    <row r="84" ht="14.25">
      <c r="K84" s="388"/>
    </row>
    <row r="85" spans="3:11" ht="14.25">
      <c r="C85" s="433"/>
      <c r="K85" s="388"/>
    </row>
    <row r="86" ht="14.25">
      <c r="C86" s="433"/>
    </row>
    <row r="87" ht="14.25">
      <c r="C87" s="433"/>
    </row>
    <row r="88" ht="14.25">
      <c r="C88" s="433"/>
    </row>
  </sheetData>
  <sheetProtection password="C65F" sheet="1" formatCells="0" formatColumns="0" formatRows="0" insertColumns="0" insertRows="0" insertHyperlinks="0" deleteColumns="0" deleteRows="0" sort="0" autoFilter="0" pivotTables="0"/>
  <mergeCells count="63">
    <mergeCell ref="C71:G71"/>
    <mergeCell ref="C73:G73"/>
    <mergeCell ref="C78:G78"/>
    <mergeCell ref="J80:K80"/>
    <mergeCell ref="J81:K81"/>
    <mergeCell ref="C74:G74"/>
    <mergeCell ref="C75:G75"/>
    <mergeCell ref="C76:G76"/>
    <mergeCell ref="C77:G77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53:G53"/>
    <mergeCell ref="C54:G54"/>
    <mergeCell ref="C55:G55"/>
    <mergeCell ref="C56:G56"/>
    <mergeCell ref="C57:G57"/>
    <mergeCell ref="C58:G58"/>
    <mergeCell ref="C47:G47"/>
    <mergeCell ref="C48:G48"/>
    <mergeCell ref="C49:G49"/>
    <mergeCell ref="C50:G50"/>
    <mergeCell ref="C51:G51"/>
    <mergeCell ref="C52:G52"/>
    <mergeCell ref="C41:G41"/>
    <mergeCell ref="C42:G42"/>
    <mergeCell ref="C43:G43"/>
    <mergeCell ref="C44:G44"/>
    <mergeCell ref="C45:G45"/>
    <mergeCell ref="C46:G46"/>
    <mergeCell ref="C24:G24"/>
    <mergeCell ref="J28:K28"/>
    <mergeCell ref="J30:K30"/>
    <mergeCell ref="B38:K38"/>
    <mergeCell ref="C39:G39"/>
    <mergeCell ref="C40:G40"/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B6:K6"/>
    <mergeCell ref="C7:G7"/>
    <mergeCell ref="C8:G8"/>
    <mergeCell ref="C9:G9"/>
    <mergeCell ref="C10:G10"/>
    <mergeCell ref="C11:G11"/>
  </mergeCells>
  <printOptions/>
  <pageMargins left="0.11" right="0.19" top="0.15" bottom="0.17" header="0.08" footer="0.1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5.140625" style="343" customWidth="1"/>
    <col min="2" max="2" width="3.00390625" style="343" bestFit="1" customWidth="1"/>
    <col min="3" max="3" width="16.00390625" style="343" customWidth="1"/>
    <col min="4" max="4" width="33.8515625" style="343" customWidth="1"/>
    <col min="5" max="5" width="24.28125" style="343" bestFit="1" customWidth="1"/>
    <col min="6" max="16384" width="9.140625" style="343" customWidth="1"/>
  </cols>
  <sheetData>
    <row r="1" spans="1:3" ht="16.5">
      <c r="A1" s="280" t="s">
        <v>294</v>
      </c>
      <c r="C1" s="280"/>
    </row>
    <row r="2" spans="1:3" ht="16.5">
      <c r="A2" s="281" t="s">
        <v>295</v>
      </c>
      <c r="C2" s="281"/>
    </row>
    <row r="3" spans="1:5" ht="16.5">
      <c r="A3" s="281" t="s">
        <v>288</v>
      </c>
      <c r="C3" s="281"/>
      <c r="E3" s="345" t="s">
        <v>429</v>
      </c>
    </row>
    <row r="5" spans="2:5" ht="14.25">
      <c r="B5" s="434"/>
      <c r="C5" s="434"/>
      <c r="D5" s="376" t="s">
        <v>430</v>
      </c>
      <c r="E5" s="376" t="s">
        <v>431</v>
      </c>
    </row>
    <row r="6" spans="2:5" ht="14.25">
      <c r="B6" s="434">
        <v>1</v>
      </c>
      <c r="C6" s="376" t="s">
        <v>432</v>
      </c>
      <c r="D6" s="434" t="s">
        <v>433</v>
      </c>
      <c r="E6" s="434"/>
    </row>
    <row r="7" spans="2:5" ht="14.25">
      <c r="B7" s="434">
        <v>2</v>
      </c>
      <c r="C7" s="376" t="s">
        <v>432</v>
      </c>
      <c r="D7" s="435" t="s">
        <v>434</v>
      </c>
      <c r="E7" s="434"/>
    </row>
    <row r="8" spans="2:5" ht="14.25">
      <c r="B8" s="434">
        <v>3</v>
      </c>
      <c r="C8" s="376" t="s">
        <v>432</v>
      </c>
      <c r="D8" s="435" t="s">
        <v>435</v>
      </c>
      <c r="E8" s="434"/>
    </row>
    <row r="9" spans="2:5" ht="14.25">
      <c r="B9" s="434">
        <v>4</v>
      </c>
      <c r="C9" s="376" t="s">
        <v>432</v>
      </c>
      <c r="D9" s="434" t="s">
        <v>436</v>
      </c>
      <c r="E9" s="434"/>
    </row>
    <row r="10" spans="2:5" ht="14.25">
      <c r="B10" s="434">
        <v>5</v>
      </c>
      <c r="C10" s="376" t="s">
        <v>432</v>
      </c>
      <c r="D10" s="435" t="s">
        <v>437</v>
      </c>
      <c r="E10" s="436"/>
    </row>
    <row r="11" spans="2:5" ht="14.25">
      <c r="B11" s="434">
        <v>6</v>
      </c>
      <c r="C11" s="376" t="s">
        <v>432</v>
      </c>
      <c r="D11" s="434" t="s">
        <v>438</v>
      </c>
      <c r="E11" s="434"/>
    </row>
    <row r="12" spans="2:5" ht="14.25">
      <c r="B12" s="434">
        <v>7</v>
      </c>
      <c r="C12" s="376" t="s">
        <v>432</v>
      </c>
      <c r="D12" s="434" t="s">
        <v>439</v>
      </c>
      <c r="E12" s="434"/>
    </row>
    <row r="13" spans="2:5" ht="14.25">
      <c r="B13" s="434">
        <v>8</v>
      </c>
      <c r="C13" s="376" t="s">
        <v>432</v>
      </c>
      <c r="D13" s="434" t="s">
        <v>440</v>
      </c>
      <c r="E13" s="434"/>
    </row>
    <row r="14" spans="2:5" ht="14.25">
      <c r="B14" s="376" t="s">
        <v>3</v>
      </c>
      <c r="C14" s="376"/>
      <c r="D14" s="376" t="s">
        <v>441</v>
      </c>
      <c r="E14" s="437">
        <f>SUM(E6:E13)</f>
        <v>0</v>
      </c>
    </row>
    <row r="15" spans="2:5" ht="14.25">
      <c r="B15" s="434">
        <v>9</v>
      </c>
      <c r="C15" s="376" t="s">
        <v>442</v>
      </c>
      <c r="D15" s="434" t="s">
        <v>443</v>
      </c>
      <c r="E15" s="438"/>
    </row>
    <row r="16" spans="2:5" ht="14.25">
      <c r="B16" s="434">
        <v>10</v>
      </c>
      <c r="C16" s="376" t="s">
        <v>442</v>
      </c>
      <c r="D16" s="434" t="s">
        <v>444</v>
      </c>
      <c r="E16" s="434"/>
    </row>
    <row r="17" spans="2:5" ht="14.25">
      <c r="B17" s="434">
        <v>11</v>
      </c>
      <c r="C17" s="376" t="s">
        <v>442</v>
      </c>
      <c r="D17" s="434" t="s">
        <v>445</v>
      </c>
      <c r="E17" s="434"/>
    </row>
    <row r="18" spans="2:5" ht="14.25">
      <c r="B18" s="376" t="s">
        <v>4</v>
      </c>
      <c r="C18" s="376"/>
      <c r="D18" s="376" t="s">
        <v>446</v>
      </c>
      <c r="E18" s="376"/>
    </row>
    <row r="19" spans="2:5" ht="14.25">
      <c r="B19" s="434">
        <v>12</v>
      </c>
      <c r="C19" s="376" t="s">
        <v>447</v>
      </c>
      <c r="D19" s="434" t="s">
        <v>448</v>
      </c>
      <c r="E19" s="434"/>
    </row>
    <row r="20" spans="2:5" ht="14.25">
      <c r="B20" s="434">
        <v>13</v>
      </c>
      <c r="C20" s="376" t="s">
        <v>447</v>
      </c>
      <c r="D20" s="376" t="s">
        <v>449</v>
      </c>
      <c r="E20" s="434"/>
    </row>
    <row r="21" spans="2:5" ht="14.25">
      <c r="B21" s="434">
        <v>14</v>
      </c>
      <c r="C21" s="376" t="s">
        <v>447</v>
      </c>
      <c r="D21" s="434" t="s">
        <v>450</v>
      </c>
      <c r="E21" s="434"/>
    </row>
    <row r="22" spans="2:5" ht="14.25">
      <c r="B22" s="434">
        <v>15</v>
      </c>
      <c r="C22" s="376" t="s">
        <v>447</v>
      </c>
      <c r="D22" s="435" t="s">
        <v>451</v>
      </c>
      <c r="E22" s="434"/>
    </row>
    <row r="23" spans="2:5" ht="14.25">
      <c r="B23" s="434">
        <v>16</v>
      </c>
      <c r="C23" s="376" t="s">
        <v>447</v>
      </c>
      <c r="D23" s="434" t="s">
        <v>452</v>
      </c>
      <c r="E23" s="434"/>
    </row>
    <row r="24" spans="2:5" ht="14.25">
      <c r="B24" s="434">
        <v>17</v>
      </c>
      <c r="C24" s="376" t="s">
        <v>447</v>
      </c>
      <c r="D24" s="434" t="s">
        <v>453</v>
      </c>
      <c r="E24" s="434"/>
    </row>
    <row r="25" spans="2:5" ht="14.25">
      <c r="B25" s="434">
        <v>18</v>
      </c>
      <c r="C25" s="376" t="s">
        <v>447</v>
      </c>
      <c r="D25" s="435" t="s">
        <v>454</v>
      </c>
      <c r="E25" s="434"/>
    </row>
    <row r="26" spans="2:5" ht="14.25">
      <c r="B26" s="434">
        <v>19</v>
      </c>
      <c r="C26" s="376" t="s">
        <v>447</v>
      </c>
      <c r="D26" s="434" t="s">
        <v>455</v>
      </c>
      <c r="E26" s="434"/>
    </row>
    <row r="27" spans="2:5" ht="14.25">
      <c r="B27" s="376" t="s">
        <v>38</v>
      </c>
      <c r="C27" s="376"/>
      <c r="D27" s="376" t="s">
        <v>456</v>
      </c>
      <c r="E27" s="434"/>
    </row>
    <row r="28" spans="2:5" ht="14.25">
      <c r="B28" s="434">
        <v>20</v>
      </c>
      <c r="C28" s="376" t="s">
        <v>457</v>
      </c>
      <c r="D28" s="434" t="s">
        <v>458</v>
      </c>
      <c r="E28" s="434"/>
    </row>
    <row r="29" spans="2:5" ht="14.25">
      <c r="B29" s="434">
        <v>21</v>
      </c>
      <c r="C29" s="376" t="s">
        <v>457</v>
      </c>
      <c r="D29" s="434" t="s">
        <v>459</v>
      </c>
      <c r="E29" s="434"/>
    </row>
    <row r="30" spans="2:5" ht="14.25">
      <c r="B30" s="434">
        <v>22</v>
      </c>
      <c r="C30" s="376" t="s">
        <v>457</v>
      </c>
      <c r="D30" s="434" t="s">
        <v>460</v>
      </c>
      <c r="E30" s="434"/>
    </row>
    <row r="31" spans="2:5" ht="14.25">
      <c r="B31" s="434">
        <v>23</v>
      </c>
      <c r="C31" s="376" t="s">
        <v>457</v>
      </c>
      <c r="D31" s="434" t="s">
        <v>461</v>
      </c>
      <c r="E31" s="434"/>
    </row>
    <row r="32" spans="2:5" ht="12" customHeight="1">
      <c r="B32" s="376" t="s">
        <v>462</v>
      </c>
      <c r="C32" s="376"/>
      <c r="D32" s="376" t="s">
        <v>463</v>
      </c>
      <c r="E32" s="434"/>
    </row>
    <row r="33" spans="2:5" ht="14.25">
      <c r="B33" s="434">
        <v>24</v>
      </c>
      <c r="C33" s="376" t="s">
        <v>464</v>
      </c>
      <c r="D33" s="435" t="s">
        <v>465</v>
      </c>
      <c r="E33" s="434"/>
    </row>
    <row r="34" spans="2:5" ht="14.25">
      <c r="B34" s="434">
        <v>25</v>
      </c>
      <c r="C34" s="376" t="s">
        <v>464</v>
      </c>
      <c r="D34" s="435" t="s">
        <v>466</v>
      </c>
      <c r="E34" s="434"/>
    </row>
    <row r="35" spans="2:5" ht="14.25">
      <c r="B35" s="434">
        <v>26</v>
      </c>
      <c r="C35" s="376" t="s">
        <v>464</v>
      </c>
      <c r="D35" s="434" t="s">
        <v>467</v>
      </c>
      <c r="E35" s="434"/>
    </row>
    <row r="36" spans="2:5" ht="14.25">
      <c r="B36" s="434">
        <v>27</v>
      </c>
      <c r="C36" s="376" t="s">
        <v>464</v>
      </c>
      <c r="D36" s="434" t="s">
        <v>468</v>
      </c>
      <c r="E36" s="434"/>
    </row>
    <row r="37" spans="2:5" ht="14.25">
      <c r="B37" s="434">
        <v>28</v>
      </c>
      <c r="C37" s="376" t="s">
        <v>464</v>
      </c>
      <c r="D37" s="434" t="s">
        <v>469</v>
      </c>
      <c r="E37" s="434"/>
    </row>
    <row r="38" spans="2:5" ht="14.25">
      <c r="B38" s="434">
        <v>29</v>
      </c>
      <c r="C38" s="376" t="s">
        <v>464</v>
      </c>
      <c r="D38" s="439" t="s">
        <v>470</v>
      </c>
      <c r="E38" s="434"/>
    </row>
    <row r="39" spans="2:5" ht="14.25">
      <c r="B39" s="434">
        <v>30</v>
      </c>
      <c r="C39" s="376" t="s">
        <v>464</v>
      </c>
      <c r="D39" s="435" t="s">
        <v>471</v>
      </c>
      <c r="E39" s="434"/>
    </row>
    <row r="40" spans="2:5" ht="14.25">
      <c r="B40" s="434">
        <v>31</v>
      </c>
      <c r="C40" s="376" t="s">
        <v>464</v>
      </c>
      <c r="D40" s="434" t="s">
        <v>472</v>
      </c>
      <c r="E40" s="434"/>
    </row>
    <row r="41" spans="2:5" ht="14.25">
      <c r="B41" s="434">
        <v>32</v>
      </c>
      <c r="C41" s="376" t="s">
        <v>464</v>
      </c>
      <c r="D41" s="435" t="s">
        <v>473</v>
      </c>
      <c r="E41" s="434"/>
    </row>
    <row r="42" spans="2:5" ht="14.25">
      <c r="B42" s="434">
        <v>33</v>
      </c>
      <c r="C42" s="376" t="s">
        <v>464</v>
      </c>
      <c r="D42" s="435" t="s">
        <v>474</v>
      </c>
      <c r="E42" s="434"/>
    </row>
    <row r="43" spans="2:5" ht="14.25">
      <c r="B43" s="440">
        <v>34</v>
      </c>
      <c r="C43" s="376" t="s">
        <v>464</v>
      </c>
      <c r="D43" s="434" t="s">
        <v>475</v>
      </c>
      <c r="E43" s="436">
        <v>229914</v>
      </c>
    </row>
    <row r="44" spans="2:5" ht="14.25">
      <c r="B44" s="376" t="s">
        <v>476</v>
      </c>
      <c r="C44" s="434"/>
      <c r="D44" s="376" t="s">
        <v>477</v>
      </c>
      <c r="E44" s="437">
        <f>SUM(E33:E43)</f>
        <v>229914</v>
      </c>
    </row>
    <row r="45" spans="2:5" ht="14.25">
      <c r="B45" s="434"/>
      <c r="C45" s="434"/>
      <c r="D45" s="376" t="s">
        <v>478</v>
      </c>
      <c r="E45" s="437">
        <f>E14+E44</f>
        <v>229914</v>
      </c>
    </row>
    <row r="47" spans="3:5" ht="14.25">
      <c r="C47" s="441" t="s">
        <v>479</v>
      </c>
      <c r="D47" s="442"/>
      <c r="E47" s="376" t="s">
        <v>480</v>
      </c>
    </row>
    <row r="48" spans="3:5" ht="14.25">
      <c r="C48" s="443"/>
      <c r="D48" s="444"/>
      <c r="E48" s="444"/>
    </row>
    <row r="49" spans="3:5" ht="11.25" customHeight="1">
      <c r="C49" s="445" t="s">
        <v>481</v>
      </c>
      <c r="D49" s="445"/>
      <c r="E49" s="434">
        <v>0</v>
      </c>
    </row>
    <row r="50" spans="3:5" ht="12" customHeight="1">
      <c r="C50" s="434" t="s">
        <v>482</v>
      </c>
      <c r="D50" s="434"/>
      <c r="E50" s="434">
        <v>4</v>
      </c>
    </row>
    <row r="51" spans="3:5" ht="14.25">
      <c r="C51" s="434" t="s">
        <v>483</v>
      </c>
      <c r="D51" s="434"/>
      <c r="E51" s="434">
        <v>1</v>
      </c>
    </row>
    <row r="52" spans="3:5" ht="14.25">
      <c r="C52" s="434" t="s">
        <v>484</v>
      </c>
      <c r="D52" s="434"/>
      <c r="E52" s="434">
        <v>0</v>
      </c>
    </row>
    <row r="53" spans="3:5" ht="14.25">
      <c r="C53" s="442" t="s">
        <v>485</v>
      </c>
      <c r="D53" s="442"/>
      <c r="E53" s="434">
        <v>0</v>
      </c>
    </row>
    <row r="54" spans="3:5" ht="14.25">
      <c r="C54" s="446"/>
      <c r="D54" s="447" t="s">
        <v>217</v>
      </c>
      <c r="E54" s="447">
        <f>SUM(E49:E53)</f>
        <v>5</v>
      </c>
    </row>
    <row r="56" ht="14.25">
      <c r="E56" s="448" t="s">
        <v>312</v>
      </c>
    </row>
    <row r="57" spans="3:5" ht="14.25">
      <c r="C57" s="345" t="s">
        <v>486</v>
      </c>
      <c r="E57" s="448" t="s">
        <v>487</v>
      </c>
    </row>
    <row r="60" ht="14.25">
      <c r="C60" s="345"/>
    </row>
    <row r="61" spans="2:8" ht="14.25">
      <c r="B61" s="345"/>
      <c r="C61" s="345"/>
      <c r="D61" s="345"/>
      <c r="E61" s="345"/>
      <c r="F61" s="345"/>
      <c r="G61" s="345"/>
      <c r="H61" s="345"/>
    </row>
    <row r="62" spans="2:8" ht="14.25">
      <c r="B62" s="345"/>
      <c r="C62" s="345"/>
      <c r="D62" s="345"/>
      <c r="E62" s="345"/>
      <c r="F62" s="345"/>
      <c r="G62" s="345"/>
      <c r="H62" s="345"/>
    </row>
    <row r="63" spans="3:8" ht="14.25">
      <c r="C63" s="345"/>
      <c r="D63" s="345"/>
      <c r="E63" s="345"/>
      <c r="F63" s="345"/>
      <c r="G63" s="345"/>
      <c r="H63" s="345"/>
    </row>
    <row r="64" spans="3:8" ht="14.25">
      <c r="C64" s="345"/>
      <c r="D64" s="345"/>
      <c r="E64" s="345"/>
      <c r="F64" s="345"/>
      <c r="G64" s="345"/>
      <c r="H64" s="345"/>
    </row>
    <row r="65" spans="2:3" ht="14.25">
      <c r="B65" s="345"/>
      <c r="C65" s="345"/>
    </row>
  </sheetData>
  <sheetProtection password="C65F" sheet="1" formatCells="0" formatColumns="0" formatRows="0" insertColumns="0" insertRows="0" insertHyperlinks="0" deleteColumns="0" deleteRows="0" sort="0" autoFilter="0" pivotTables="0"/>
  <printOptions/>
  <pageMargins left="0.75" right="0.75" top="0.27" bottom="0.1" header="0.13" footer="0.0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37">
      <selection activeCell="E46" sqref="E46"/>
    </sheetView>
  </sheetViews>
  <sheetFormatPr defaultColWidth="9.140625" defaultRowHeight="12.75"/>
  <cols>
    <col min="1" max="1" width="2.8515625" style="69" customWidth="1"/>
    <col min="2" max="2" width="3.7109375" style="70" customWidth="1"/>
    <col min="3" max="3" width="2.7109375" style="70" customWidth="1"/>
    <col min="4" max="4" width="4.00390625" style="70" customWidth="1"/>
    <col min="5" max="5" width="41.421875" style="69" customWidth="1"/>
    <col min="6" max="6" width="9.140625" style="69" customWidth="1"/>
    <col min="7" max="7" width="16.57421875" style="71" customWidth="1"/>
    <col min="8" max="8" width="15.7109375" style="71" customWidth="1"/>
    <col min="9" max="9" width="1.421875" style="69" customWidth="1"/>
    <col min="10" max="16384" width="9.140625" style="69" customWidth="1"/>
  </cols>
  <sheetData>
    <row r="1" spans="2:8" s="42" customFormat="1" ht="18.75">
      <c r="B1" s="115" t="s">
        <v>287</v>
      </c>
      <c r="C1" s="40"/>
      <c r="D1" s="40"/>
      <c r="E1" s="41"/>
      <c r="H1" s="116" t="s">
        <v>159</v>
      </c>
    </row>
    <row r="2" spans="2:8" s="42" customFormat="1" ht="9" customHeight="1">
      <c r="B2" s="39"/>
      <c r="C2" s="40"/>
      <c r="D2" s="40"/>
      <c r="E2" s="41"/>
      <c r="G2" s="43"/>
      <c r="H2" s="43"/>
    </row>
    <row r="3" spans="2:8" s="44" customFormat="1" ht="18" customHeight="1">
      <c r="B3" s="500" t="s">
        <v>279</v>
      </c>
      <c r="C3" s="500"/>
      <c r="D3" s="500"/>
      <c r="E3" s="500"/>
      <c r="F3" s="500"/>
      <c r="G3" s="500"/>
      <c r="H3" s="500"/>
    </row>
    <row r="4" spans="2:8" s="21" customFormat="1" ht="6.75" customHeight="1">
      <c r="B4" s="45"/>
      <c r="C4" s="45"/>
      <c r="D4" s="45"/>
      <c r="G4" s="46"/>
      <c r="H4" s="46"/>
    </row>
    <row r="5" spans="2:8" s="21" customFormat="1" ht="12" customHeight="1">
      <c r="B5" s="507" t="s">
        <v>2</v>
      </c>
      <c r="C5" s="509" t="s">
        <v>8</v>
      </c>
      <c r="D5" s="510"/>
      <c r="E5" s="511"/>
      <c r="F5" s="507" t="s">
        <v>9</v>
      </c>
      <c r="G5" s="120" t="s">
        <v>121</v>
      </c>
      <c r="H5" s="120" t="s">
        <v>121</v>
      </c>
    </row>
    <row r="6" spans="2:8" s="21" customFormat="1" ht="12" customHeight="1">
      <c r="B6" s="508"/>
      <c r="C6" s="512"/>
      <c r="D6" s="513"/>
      <c r="E6" s="514"/>
      <c r="F6" s="508"/>
      <c r="G6" s="121" t="s">
        <v>122</v>
      </c>
      <c r="H6" s="122" t="s">
        <v>124</v>
      </c>
    </row>
    <row r="7" spans="2:8" s="53" customFormat="1" ht="24.75" customHeight="1">
      <c r="B7" s="49" t="s">
        <v>3</v>
      </c>
      <c r="C7" s="501" t="s">
        <v>125</v>
      </c>
      <c r="D7" s="502"/>
      <c r="E7" s="503"/>
      <c r="F7" s="51">
        <v>1</v>
      </c>
      <c r="G7" s="52">
        <f>G8+G12+G20</f>
        <v>694648</v>
      </c>
      <c r="H7" s="52">
        <f>H8+H20</f>
        <v>500900</v>
      </c>
    </row>
    <row r="8" spans="2:11" s="53" customFormat="1" ht="16.5" customHeight="1">
      <c r="B8" s="54"/>
      <c r="C8" s="124">
        <v>1</v>
      </c>
      <c r="D8" s="125" t="s">
        <v>10</v>
      </c>
      <c r="E8" s="126"/>
      <c r="F8" s="56">
        <v>2</v>
      </c>
      <c r="G8" s="52">
        <f>G9+G10</f>
        <v>45634</v>
      </c>
      <c r="H8" s="52">
        <f>H9+H10</f>
        <v>201900</v>
      </c>
      <c r="K8" s="276"/>
    </row>
    <row r="9" spans="2:8" s="60" customFormat="1" ht="16.5" customHeight="1">
      <c r="B9" s="54"/>
      <c r="C9" s="50"/>
      <c r="D9" s="57" t="s">
        <v>89</v>
      </c>
      <c r="E9" s="58" t="s">
        <v>29</v>
      </c>
      <c r="F9" s="51">
        <v>3</v>
      </c>
      <c r="G9" s="59"/>
      <c r="H9" s="59"/>
    </row>
    <row r="10" spans="2:8" s="60" customFormat="1" ht="16.5" customHeight="1">
      <c r="B10" s="61"/>
      <c r="C10" s="50"/>
      <c r="D10" s="57" t="s">
        <v>89</v>
      </c>
      <c r="E10" s="58" t="s">
        <v>30</v>
      </c>
      <c r="F10" s="56">
        <v>4</v>
      </c>
      <c r="G10" s="59">
        <f>3634+42000</f>
        <v>45634</v>
      </c>
      <c r="H10" s="59">
        <v>201900</v>
      </c>
    </row>
    <row r="11" spans="2:8" s="53" customFormat="1" ht="16.5" customHeight="1">
      <c r="B11" s="61"/>
      <c r="C11" s="124">
        <v>2</v>
      </c>
      <c r="D11" s="125" t="s">
        <v>126</v>
      </c>
      <c r="E11" s="126"/>
      <c r="F11" s="51">
        <v>5</v>
      </c>
      <c r="G11" s="52"/>
      <c r="H11" s="52"/>
    </row>
    <row r="12" spans="2:8" s="53" customFormat="1" ht="16.5" customHeight="1">
      <c r="B12" s="54"/>
      <c r="C12" s="124">
        <v>3</v>
      </c>
      <c r="D12" s="125" t="s">
        <v>127</v>
      </c>
      <c r="E12" s="126"/>
      <c r="F12" s="56">
        <v>6</v>
      </c>
      <c r="G12" s="52">
        <f>G13+G14+G15+G16+G17+G18+G19</f>
        <v>350014</v>
      </c>
      <c r="H12" s="52">
        <v>0</v>
      </c>
    </row>
    <row r="13" spans="2:8" s="60" customFormat="1" ht="16.5" customHeight="1">
      <c r="B13" s="54"/>
      <c r="C13" s="62"/>
      <c r="D13" s="123" t="s">
        <v>157</v>
      </c>
      <c r="E13" s="58" t="s">
        <v>90</v>
      </c>
      <c r="F13" s="51">
        <v>7</v>
      </c>
      <c r="G13" s="59"/>
      <c r="H13" s="59"/>
    </row>
    <row r="14" spans="2:8" s="60" customFormat="1" ht="16.5" customHeight="1">
      <c r="B14" s="61"/>
      <c r="C14" s="63"/>
      <c r="D14" s="123" t="s">
        <v>157</v>
      </c>
      <c r="E14" s="58" t="s">
        <v>91</v>
      </c>
      <c r="F14" s="56">
        <v>8</v>
      </c>
      <c r="G14" s="59"/>
      <c r="H14" s="59"/>
    </row>
    <row r="15" spans="2:8" s="60" customFormat="1" ht="16.5" customHeight="1">
      <c r="B15" s="61"/>
      <c r="C15" s="63"/>
      <c r="D15" s="123" t="s">
        <v>157</v>
      </c>
      <c r="E15" s="58" t="s">
        <v>92</v>
      </c>
      <c r="F15" s="51">
        <v>9</v>
      </c>
      <c r="G15" s="59"/>
      <c r="H15" s="59"/>
    </row>
    <row r="16" spans="2:8" s="60" customFormat="1" ht="16.5" customHeight="1">
      <c r="B16" s="61"/>
      <c r="C16" s="63"/>
      <c r="D16" s="123" t="s">
        <v>157</v>
      </c>
      <c r="E16" s="58" t="s">
        <v>93</v>
      </c>
      <c r="F16" s="56">
        <v>10</v>
      </c>
      <c r="G16" s="59">
        <f>395997-45983</f>
        <v>350014</v>
      </c>
      <c r="H16" s="59"/>
    </row>
    <row r="17" spans="2:8" s="60" customFormat="1" ht="16.5" customHeight="1">
      <c r="B17" s="61"/>
      <c r="C17" s="63"/>
      <c r="D17" s="123" t="s">
        <v>157</v>
      </c>
      <c r="E17" s="58" t="s">
        <v>96</v>
      </c>
      <c r="F17" s="51">
        <v>11</v>
      </c>
      <c r="G17" s="59"/>
      <c r="H17" s="59"/>
    </row>
    <row r="18" spans="2:8" s="60" customFormat="1" ht="16.5" customHeight="1">
      <c r="B18" s="61"/>
      <c r="C18" s="63"/>
      <c r="D18" s="123"/>
      <c r="E18" s="58"/>
      <c r="F18" s="56">
        <v>12</v>
      </c>
      <c r="G18" s="59"/>
      <c r="H18" s="59"/>
    </row>
    <row r="19" spans="2:8" s="60" customFormat="1" ht="16.5" customHeight="1">
      <c r="B19" s="61"/>
      <c r="C19" s="63"/>
      <c r="D19" s="123"/>
      <c r="E19" s="58"/>
      <c r="F19" s="51">
        <v>13</v>
      </c>
      <c r="G19" s="59"/>
      <c r="H19" s="59"/>
    </row>
    <row r="20" spans="2:8" s="53" customFormat="1" ht="16.5" customHeight="1">
      <c r="B20" s="61"/>
      <c r="C20" s="124">
        <v>4</v>
      </c>
      <c r="D20" s="125" t="s">
        <v>11</v>
      </c>
      <c r="E20" s="126"/>
      <c r="F20" s="56">
        <v>14</v>
      </c>
      <c r="G20" s="52">
        <f>G21+G22+G23+G24+G25+G26+G27</f>
        <v>299000</v>
      </c>
      <c r="H20" s="52">
        <f>H21+H22+H23</f>
        <v>299000</v>
      </c>
    </row>
    <row r="21" spans="2:8" s="60" customFormat="1" ht="16.5" customHeight="1">
      <c r="B21" s="54"/>
      <c r="C21" s="62"/>
      <c r="D21" s="123" t="s">
        <v>157</v>
      </c>
      <c r="E21" s="58" t="s">
        <v>12</v>
      </c>
      <c r="F21" s="51">
        <v>15</v>
      </c>
      <c r="G21" s="59"/>
      <c r="H21" s="59"/>
    </row>
    <row r="22" spans="2:8" s="60" customFormat="1" ht="16.5" customHeight="1">
      <c r="B22" s="61"/>
      <c r="C22" s="63"/>
      <c r="D22" s="123" t="s">
        <v>157</v>
      </c>
      <c r="E22" s="58" t="s">
        <v>161</v>
      </c>
      <c r="F22" s="56">
        <v>16</v>
      </c>
      <c r="G22" s="59">
        <v>299000</v>
      </c>
      <c r="H22" s="59">
        <v>299000</v>
      </c>
    </row>
    <row r="23" spans="2:8" s="60" customFormat="1" ht="16.5" customHeight="1">
      <c r="B23" s="61"/>
      <c r="C23" s="63"/>
      <c r="D23" s="123" t="s">
        <v>157</v>
      </c>
      <c r="E23" s="58" t="s">
        <v>13</v>
      </c>
      <c r="F23" s="51">
        <v>17</v>
      </c>
      <c r="G23" s="59"/>
      <c r="H23" s="59"/>
    </row>
    <row r="24" spans="2:8" s="60" customFormat="1" ht="16.5" customHeight="1">
      <c r="B24" s="61"/>
      <c r="C24" s="63"/>
      <c r="D24" s="123" t="s">
        <v>157</v>
      </c>
      <c r="E24" s="58" t="s">
        <v>130</v>
      </c>
      <c r="F24" s="56">
        <v>18</v>
      </c>
      <c r="G24" s="59"/>
      <c r="H24" s="59"/>
    </row>
    <row r="25" spans="2:8" s="60" customFormat="1" ht="16.5" customHeight="1">
      <c r="B25" s="61"/>
      <c r="C25" s="63"/>
      <c r="D25" s="123" t="s">
        <v>157</v>
      </c>
      <c r="E25" s="58" t="s">
        <v>14</v>
      </c>
      <c r="F25" s="51">
        <v>19</v>
      </c>
      <c r="G25" s="59"/>
      <c r="H25" s="59"/>
    </row>
    <row r="26" spans="2:8" s="60" customFormat="1" ht="16.5" customHeight="1">
      <c r="B26" s="61"/>
      <c r="C26" s="63"/>
      <c r="D26" s="123" t="s">
        <v>157</v>
      </c>
      <c r="E26" s="58" t="s">
        <v>15</v>
      </c>
      <c r="F26" s="56">
        <v>20</v>
      </c>
      <c r="G26" s="59"/>
      <c r="H26" s="59"/>
    </row>
    <row r="27" spans="2:8" s="60" customFormat="1" ht="16.5" customHeight="1">
      <c r="B27" s="61"/>
      <c r="C27" s="63"/>
      <c r="D27" s="123" t="s">
        <v>157</v>
      </c>
      <c r="E27" s="58" t="s">
        <v>95</v>
      </c>
      <c r="F27" s="51">
        <v>21</v>
      </c>
      <c r="G27" s="59"/>
      <c r="H27" s="59"/>
    </row>
    <row r="28" spans="2:8" s="53" customFormat="1" ht="16.5" customHeight="1">
      <c r="B28" s="61"/>
      <c r="C28" s="124">
        <v>5</v>
      </c>
      <c r="D28" s="125" t="s">
        <v>128</v>
      </c>
      <c r="E28" s="126"/>
      <c r="F28" s="56">
        <v>22</v>
      </c>
      <c r="G28" s="52"/>
      <c r="H28" s="52"/>
    </row>
    <row r="29" spans="2:8" s="53" customFormat="1" ht="16.5" customHeight="1">
      <c r="B29" s="54"/>
      <c r="C29" s="124">
        <v>6</v>
      </c>
      <c r="D29" s="125" t="s">
        <v>129</v>
      </c>
      <c r="E29" s="126"/>
      <c r="F29" s="51">
        <v>23</v>
      </c>
      <c r="G29" s="52"/>
      <c r="H29" s="52"/>
    </row>
    <row r="30" spans="2:8" s="53" customFormat="1" ht="16.5" customHeight="1">
      <c r="B30" s="54"/>
      <c r="C30" s="124">
        <v>7</v>
      </c>
      <c r="D30" s="125" t="s">
        <v>16</v>
      </c>
      <c r="E30" s="126"/>
      <c r="F30" s="56">
        <v>24</v>
      </c>
      <c r="G30" s="52">
        <f>G31+G32</f>
        <v>797750</v>
      </c>
      <c r="H30" s="52">
        <v>0</v>
      </c>
    </row>
    <row r="31" spans="2:8" s="53" customFormat="1" ht="16.5" customHeight="1">
      <c r="B31" s="54"/>
      <c r="C31" s="50"/>
      <c r="D31" s="123" t="s">
        <v>157</v>
      </c>
      <c r="E31" s="55" t="s">
        <v>131</v>
      </c>
      <c r="F31" s="51">
        <v>25</v>
      </c>
      <c r="G31" s="52">
        <v>797750</v>
      </c>
      <c r="H31" s="52"/>
    </row>
    <row r="32" spans="2:8" s="53" customFormat="1" ht="16.5" customHeight="1">
      <c r="B32" s="54"/>
      <c r="C32" s="50"/>
      <c r="D32" s="57"/>
      <c r="E32" s="55"/>
      <c r="F32" s="56">
        <v>26</v>
      </c>
      <c r="G32" s="52"/>
      <c r="H32" s="52"/>
    </row>
    <row r="33" spans="2:8" s="53" customFormat="1" ht="24.75" customHeight="1">
      <c r="B33" s="64" t="s">
        <v>4</v>
      </c>
      <c r="C33" s="501" t="s">
        <v>17</v>
      </c>
      <c r="D33" s="502"/>
      <c r="E33" s="503"/>
      <c r="F33" s="51">
        <v>27</v>
      </c>
      <c r="G33" s="52">
        <f>G34+G35+G40+G41+G42+G43</f>
        <v>1396238</v>
      </c>
      <c r="H33" s="52">
        <v>0</v>
      </c>
    </row>
    <row r="34" spans="2:8" s="53" customFormat="1" ht="16.5" customHeight="1">
      <c r="B34" s="54"/>
      <c r="C34" s="124">
        <v>1</v>
      </c>
      <c r="D34" s="125" t="s">
        <v>18</v>
      </c>
      <c r="E34" s="126"/>
      <c r="F34" s="56">
        <v>28</v>
      </c>
      <c r="G34" s="52"/>
      <c r="H34" s="52"/>
    </row>
    <row r="35" spans="2:8" s="53" customFormat="1" ht="16.5" customHeight="1">
      <c r="B35" s="54"/>
      <c r="C35" s="124">
        <v>2</v>
      </c>
      <c r="D35" s="125" t="s">
        <v>19</v>
      </c>
      <c r="E35" s="127"/>
      <c r="F35" s="51">
        <v>29</v>
      </c>
      <c r="G35" s="52">
        <f>G36+G37+G38+G39</f>
        <v>1396238</v>
      </c>
      <c r="H35" s="52">
        <v>0</v>
      </c>
    </row>
    <row r="36" spans="2:8" s="60" customFormat="1" ht="16.5" customHeight="1">
      <c r="B36" s="54"/>
      <c r="C36" s="62"/>
      <c r="D36" s="123" t="s">
        <v>157</v>
      </c>
      <c r="E36" s="58" t="s">
        <v>24</v>
      </c>
      <c r="F36" s="56">
        <v>30</v>
      </c>
      <c r="G36" s="59"/>
      <c r="H36" s="59"/>
    </row>
    <row r="37" spans="2:8" s="60" customFormat="1" ht="16.5" customHeight="1">
      <c r="B37" s="61"/>
      <c r="C37" s="63"/>
      <c r="D37" s="123" t="s">
        <v>157</v>
      </c>
      <c r="E37" s="58" t="s">
        <v>5</v>
      </c>
      <c r="F37" s="51">
        <v>31</v>
      </c>
      <c r="G37" s="59"/>
      <c r="H37" s="59"/>
    </row>
    <row r="38" spans="2:8" s="60" customFormat="1" ht="16.5" customHeight="1">
      <c r="B38" s="61"/>
      <c r="C38" s="63"/>
      <c r="D38" s="123" t="s">
        <v>157</v>
      </c>
      <c r="E38" s="58" t="s">
        <v>94</v>
      </c>
      <c r="F38" s="56">
        <v>32</v>
      </c>
      <c r="G38" s="59"/>
      <c r="H38" s="59"/>
    </row>
    <row r="39" spans="2:8" s="60" customFormat="1" ht="16.5" customHeight="1">
      <c r="B39" s="61"/>
      <c r="C39" s="63"/>
      <c r="D39" s="123" t="s">
        <v>157</v>
      </c>
      <c r="E39" s="58" t="s">
        <v>102</v>
      </c>
      <c r="F39" s="51">
        <v>33</v>
      </c>
      <c r="G39" s="59">
        <f>94167+1302071</f>
        <v>1396238</v>
      </c>
      <c r="H39" s="59"/>
    </row>
    <row r="40" spans="2:8" s="53" customFormat="1" ht="16.5" customHeight="1">
      <c r="B40" s="61"/>
      <c r="C40" s="124">
        <v>3</v>
      </c>
      <c r="D40" s="125" t="s">
        <v>20</v>
      </c>
      <c r="E40" s="126"/>
      <c r="F40" s="56">
        <v>34</v>
      </c>
      <c r="G40" s="52"/>
      <c r="H40" s="52"/>
    </row>
    <row r="41" spans="2:8" s="53" customFormat="1" ht="16.5" customHeight="1">
      <c r="B41" s="54"/>
      <c r="C41" s="124">
        <v>4</v>
      </c>
      <c r="D41" s="125" t="s">
        <v>21</v>
      </c>
      <c r="E41" s="126"/>
      <c r="F41" s="51">
        <v>35</v>
      </c>
      <c r="G41" s="52"/>
      <c r="H41" s="52"/>
    </row>
    <row r="42" spans="2:8" s="53" customFormat="1" ht="16.5" customHeight="1">
      <c r="B42" s="54"/>
      <c r="C42" s="124">
        <v>5</v>
      </c>
      <c r="D42" s="125" t="s">
        <v>22</v>
      </c>
      <c r="E42" s="126"/>
      <c r="F42" s="56">
        <v>36</v>
      </c>
      <c r="G42" s="52"/>
      <c r="H42" s="52"/>
    </row>
    <row r="43" spans="2:8" s="53" customFormat="1" ht="16.5" customHeight="1">
      <c r="B43" s="54"/>
      <c r="C43" s="124">
        <v>6</v>
      </c>
      <c r="D43" s="125" t="s">
        <v>23</v>
      </c>
      <c r="E43" s="126"/>
      <c r="F43" s="51">
        <v>37</v>
      </c>
      <c r="G43" s="52"/>
      <c r="H43" s="52"/>
    </row>
    <row r="44" spans="2:8" s="53" customFormat="1" ht="21.75" customHeight="1">
      <c r="B44" s="56"/>
      <c r="C44" s="504" t="s">
        <v>50</v>
      </c>
      <c r="D44" s="505"/>
      <c r="E44" s="506"/>
      <c r="F44" s="56">
        <v>38</v>
      </c>
      <c r="G44" s="128">
        <f>G7+G33+G30</f>
        <v>2888636</v>
      </c>
      <c r="H44" s="128">
        <f>H33+H7</f>
        <v>500900</v>
      </c>
    </row>
    <row r="45" spans="2:8" s="53" customFormat="1" ht="12.75" customHeight="1">
      <c r="B45" s="499" t="s">
        <v>489</v>
      </c>
      <c r="C45" s="499"/>
      <c r="D45" s="499"/>
      <c r="E45" s="499"/>
      <c r="F45" s="499"/>
      <c r="G45" s="499"/>
      <c r="H45" s="68"/>
    </row>
    <row r="46" spans="2:8" s="53" customFormat="1" ht="15.75" customHeight="1">
      <c r="B46" s="66"/>
      <c r="C46" s="66"/>
      <c r="D46" s="66"/>
      <c r="E46" s="66"/>
      <c r="F46" s="67"/>
      <c r="G46" s="68"/>
      <c r="H46" s="68"/>
    </row>
  </sheetData>
  <sheetProtection password="C65F" sheet="1" formatCells="0" formatColumns="0" formatRows="0" insertColumns="0" insertRows="0" insertHyperlinks="0" deleteColumns="0" deleteRows="0" sort="0" autoFilter="0" pivotTables="0"/>
  <mergeCells count="8">
    <mergeCell ref="B45:G45"/>
    <mergeCell ref="B3:H3"/>
    <mergeCell ref="C33:E33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3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B23">
      <selection activeCell="B46" sqref="B46:G46"/>
    </sheetView>
  </sheetViews>
  <sheetFormatPr defaultColWidth="9.140625" defaultRowHeight="12.75"/>
  <cols>
    <col min="1" max="1" width="2.140625" style="69" hidden="1" customWidth="1"/>
    <col min="2" max="2" width="3.7109375" style="70" customWidth="1"/>
    <col min="3" max="3" width="3.421875" style="70" customWidth="1"/>
    <col min="4" max="4" width="4.00390625" style="70" customWidth="1"/>
    <col min="5" max="5" width="45.140625" style="69" customWidth="1"/>
    <col min="6" max="6" width="8.28125" style="69" customWidth="1"/>
    <col min="7" max="7" width="15.140625" style="71" customWidth="1"/>
    <col min="8" max="8" width="15.421875" style="71" bestFit="1" customWidth="1"/>
    <col min="9" max="9" width="1.421875" style="69" customWidth="1"/>
    <col min="10" max="16384" width="9.140625" style="69" customWidth="1"/>
  </cols>
  <sheetData>
    <row r="2" spans="2:8" s="42" customFormat="1" ht="18.75">
      <c r="B2" s="115" t="s">
        <v>287</v>
      </c>
      <c r="C2" s="40"/>
      <c r="D2" s="40"/>
      <c r="E2" s="41"/>
      <c r="H2" s="113" t="s">
        <v>163</v>
      </c>
    </row>
    <row r="3" spans="2:8" s="42" customFormat="1" ht="6" customHeight="1">
      <c r="B3" s="39"/>
      <c r="C3" s="40"/>
      <c r="D3" s="40"/>
      <c r="E3" s="41"/>
      <c r="G3" s="43"/>
      <c r="H3" s="43"/>
    </row>
    <row r="4" spans="2:8" s="44" customFormat="1" ht="18" customHeight="1">
      <c r="B4" s="523" t="s">
        <v>279</v>
      </c>
      <c r="C4" s="523"/>
      <c r="D4" s="523"/>
      <c r="E4" s="523"/>
      <c r="F4" s="523"/>
      <c r="G4" s="523"/>
      <c r="H4" s="523"/>
    </row>
    <row r="5" spans="2:8" s="21" customFormat="1" ht="6.75" customHeight="1">
      <c r="B5" s="45"/>
      <c r="C5" s="45"/>
      <c r="D5" s="45"/>
      <c r="G5" s="46"/>
      <c r="H5" s="46"/>
    </row>
    <row r="6" spans="2:8" s="44" customFormat="1" ht="15.75" customHeight="1">
      <c r="B6" s="515" t="s">
        <v>2</v>
      </c>
      <c r="C6" s="517" t="s">
        <v>171</v>
      </c>
      <c r="D6" s="518"/>
      <c r="E6" s="519"/>
      <c r="F6" s="515" t="s">
        <v>9</v>
      </c>
      <c r="G6" s="117" t="s">
        <v>121</v>
      </c>
      <c r="H6" s="117" t="s">
        <v>121</v>
      </c>
    </row>
    <row r="7" spans="2:8" s="44" customFormat="1" ht="15.75" customHeight="1">
      <c r="B7" s="516"/>
      <c r="C7" s="520"/>
      <c r="D7" s="521"/>
      <c r="E7" s="522"/>
      <c r="F7" s="516"/>
      <c r="G7" s="118" t="s">
        <v>122</v>
      </c>
      <c r="H7" s="119" t="s">
        <v>124</v>
      </c>
    </row>
    <row r="8" spans="2:8" s="53" customFormat="1" ht="24.75" customHeight="1">
      <c r="B8" s="64" t="s">
        <v>3</v>
      </c>
      <c r="C8" s="501" t="s">
        <v>170</v>
      </c>
      <c r="D8" s="502"/>
      <c r="E8" s="503"/>
      <c r="F8" s="56">
        <v>39</v>
      </c>
      <c r="G8" s="52">
        <f>G9+G10+G13+G24+G25</f>
        <v>2349189</v>
      </c>
      <c r="H8" s="52">
        <f>H10+H13</f>
        <v>400900</v>
      </c>
    </row>
    <row r="9" spans="2:8" s="53" customFormat="1" ht="15.75" customHeight="1">
      <c r="B9" s="54"/>
      <c r="C9" s="124">
        <v>1</v>
      </c>
      <c r="D9" s="125" t="s">
        <v>25</v>
      </c>
      <c r="E9" s="126"/>
      <c r="F9" s="56">
        <v>40</v>
      </c>
      <c r="G9" s="52"/>
      <c r="H9" s="52"/>
    </row>
    <row r="10" spans="2:8" s="53" customFormat="1" ht="15.75" customHeight="1">
      <c r="B10" s="54"/>
      <c r="C10" s="124">
        <v>2</v>
      </c>
      <c r="D10" s="125" t="s">
        <v>26</v>
      </c>
      <c r="E10" s="126"/>
      <c r="F10" s="56">
        <v>41</v>
      </c>
      <c r="G10" s="52">
        <f>G11+G12</f>
        <v>0</v>
      </c>
      <c r="H10" s="52">
        <v>0</v>
      </c>
    </row>
    <row r="11" spans="2:8" s="60" customFormat="1" ht="15.75" customHeight="1">
      <c r="B11" s="54"/>
      <c r="C11" s="62"/>
      <c r="D11" s="123" t="s">
        <v>157</v>
      </c>
      <c r="E11" s="58" t="s">
        <v>97</v>
      </c>
      <c r="F11" s="56">
        <v>42</v>
      </c>
      <c r="G11" s="59"/>
      <c r="H11" s="59"/>
    </row>
    <row r="12" spans="2:8" s="60" customFormat="1" ht="15.75" customHeight="1">
      <c r="B12" s="61"/>
      <c r="C12" s="63"/>
      <c r="D12" s="123" t="s">
        <v>157</v>
      </c>
      <c r="E12" s="58" t="s">
        <v>132</v>
      </c>
      <c r="F12" s="56">
        <v>43</v>
      </c>
      <c r="G12" s="59"/>
      <c r="H12" s="59"/>
    </row>
    <row r="13" spans="2:8" s="53" customFormat="1" ht="15.75" customHeight="1">
      <c r="B13" s="61"/>
      <c r="C13" s="124">
        <v>3</v>
      </c>
      <c r="D13" s="125" t="s">
        <v>27</v>
      </c>
      <c r="E13" s="126"/>
      <c r="F13" s="56">
        <v>44</v>
      </c>
      <c r="G13" s="52">
        <f>G14+G15+G16+G17+G18+G19+G20+G21+G22+G23</f>
        <v>2349189</v>
      </c>
      <c r="H13" s="52">
        <f>H17+H23</f>
        <v>400900</v>
      </c>
    </row>
    <row r="14" spans="2:8" s="60" customFormat="1" ht="15.75" customHeight="1">
      <c r="B14" s="54"/>
      <c r="C14" s="123"/>
      <c r="D14" s="123" t="s">
        <v>157</v>
      </c>
      <c r="E14" s="58" t="s">
        <v>33</v>
      </c>
      <c r="F14" s="56">
        <v>45</v>
      </c>
      <c r="G14" s="59">
        <v>992012</v>
      </c>
      <c r="H14" s="59"/>
    </row>
    <row r="15" spans="2:8" s="60" customFormat="1" ht="15.75" customHeight="1">
      <c r="B15" s="61"/>
      <c r="C15" s="123"/>
      <c r="D15" s="123" t="s">
        <v>157</v>
      </c>
      <c r="E15" s="58" t="s">
        <v>60</v>
      </c>
      <c r="F15" s="56">
        <v>46</v>
      </c>
      <c r="G15" s="59">
        <v>315580</v>
      </c>
      <c r="H15" s="59"/>
    </row>
    <row r="16" spans="2:8" s="60" customFormat="1" ht="15.75" customHeight="1">
      <c r="B16" s="61"/>
      <c r="C16" s="123"/>
      <c r="D16" s="123" t="s">
        <v>157</v>
      </c>
      <c r="E16" s="58" t="s">
        <v>98</v>
      </c>
      <c r="F16" s="56">
        <v>47</v>
      </c>
      <c r="G16" s="59">
        <v>23715</v>
      </c>
      <c r="H16" s="59"/>
    </row>
    <row r="17" spans="2:8" s="60" customFormat="1" ht="15.75" customHeight="1">
      <c r="B17" s="61"/>
      <c r="C17" s="123"/>
      <c r="D17" s="123" t="s">
        <v>157</v>
      </c>
      <c r="E17" s="58" t="s">
        <v>99</v>
      </c>
      <c r="F17" s="56">
        <v>48</v>
      </c>
      <c r="G17" s="59">
        <v>13500</v>
      </c>
      <c r="H17" s="59">
        <v>900</v>
      </c>
    </row>
    <row r="18" spans="2:8" s="60" customFormat="1" ht="15.75" customHeight="1">
      <c r="B18" s="61"/>
      <c r="C18" s="123"/>
      <c r="D18" s="123" t="s">
        <v>157</v>
      </c>
      <c r="E18" s="58" t="s">
        <v>100</v>
      </c>
      <c r="F18" s="56">
        <v>49</v>
      </c>
      <c r="G18" s="59">
        <v>4382</v>
      </c>
      <c r="H18" s="59"/>
    </row>
    <row r="19" spans="2:8" s="60" customFormat="1" ht="15.75" customHeight="1">
      <c r="B19" s="61"/>
      <c r="C19" s="123"/>
      <c r="D19" s="123" t="s">
        <v>157</v>
      </c>
      <c r="E19" s="58" t="s">
        <v>101</v>
      </c>
      <c r="F19" s="56">
        <v>50</v>
      </c>
      <c r="G19" s="59"/>
      <c r="H19" s="59"/>
    </row>
    <row r="20" spans="2:8" s="60" customFormat="1" ht="15.75" customHeight="1">
      <c r="B20" s="61"/>
      <c r="C20" s="123"/>
      <c r="D20" s="123" t="s">
        <v>157</v>
      </c>
      <c r="E20" s="58" t="s">
        <v>156</v>
      </c>
      <c r="F20" s="56">
        <v>51</v>
      </c>
      <c r="G20" s="59"/>
      <c r="H20" s="59"/>
    </row>
    <row r="21" spans="2:8" s="60" customFormat="1" ht="15.75" customHeight="1">
      <c r="B21" s="61"/>
      <c r="C21" s="123"/>
      <c r="D21" s="123" t="s">
        <v>157</v>
      </c>
      <c r="E21" s="58" t="s">
        <v>96</v>
      </c>
      <c r="F21" s="56">
        <v>52</v>
      </c>
      <c r="G21" s="59"/>
      <c r="H21" s="59"/>
    </row>
    <row r="22" spans="2:8" s="60" customFormat="1" ht="15.75" customHeight="1">
      <c r="B22" s="61"/>
      <c r="C22" s="123"/>
      <c r="D22" s="123" t="s">
        <v>157</v>
      </c>
      <c r="E22" s="58" t="s">
        <v>104</v>
      </c>
      <c r="F22" s="56">
        <v>53</v>
      </c>
      <c r="G22" s="59"/>
      <c r="H22" s="59"/>
    </row>
    <row r="23" spans="2:8" s="60" customFormat="1" ht="15.75" customHeight="1">
      <c r="B23" s="61"/>
      <c r="C23" s="123"/>
      <c r="D23" s="123" t="s">
        <v>157</v>
      </c>
      <c r="E23" s="58" t="s">
        <v>103</v>
      </c>
      <c r="F23" s="56">
        <v>54</v>
      </c>
      <c r="G23" s="59">
        <v>1000000</v>
      </c>
      <c r="H23" s="59">
        <v>400000</v>
      </c>
    </row>
    <row r="24" spans="2:8" s="53" customFormat="1" ht="15.75" customHeight="1">
      <c r="B24" s="61"/>
      <c r="C24" s="124">
        <v>4</v>
      </c>
      <c r="D24" s="125" t="s">
        <v>28</v>
      </c>
      <c r="E24" s="126"/>
      <c r="F24" s="56">
        <v>55</v>
      </c>
      <c r="G24" s="52"/>
      <c r="H24" s="52"/>
    </row>
    <row r="25" spans="2:8" s="53" customFormat="1" ht="15.75" customHeight="1">
      <c r="B25" s="54"/>
      <c r="C25" s="124">
        <v>5</v>
      </c>
      <c r="D25" s="125" t="s">
        <v>133</v>
      </c>
      <c r="E25" s="126"/>
      <c r="F25" s="56">
        <v>56</v>
      </c>
      <c r="G25" s="52"/>
      <c r="H25" s="52"/>
    </row>
    <row r="26" spans="2:8" s="53" customFormat="1" ht="24.75" customHeight="1">
      <c r="B26" s="64" t="s">
        <v>4</v>
      </c>
      <c r="C26" s="501" t="s">
        <v>169</v>
      </c>
      <c r="D26" s="502"/>
      <c r="E26" s="503"/>
      <c r="F26" s="56">
        <v>57</v>
      </c>
      <c r="G26" s="52">
        <f>G27+G30+G31+G32</f>
        <v>400000</v>
      </c>
      <c r="H26" s="52">
        <v>0</v>
      </c>
    </row>
    <row r="27" spans="2:8" s="53" customFormat="1" ht="15.75" customHeight="1">
      <c r="B27" s="54"/>
      <c r="C27" s="124">
        <v>1</v>
      </c>
      <c r="D27" s="125" t="s">
        <v>34</v>
      </c>
      <c r="E27" s="127"/>
      <c r="F27" s="56">
        <v>58</v>
      </c>
      <c r="G27" s="52">
        <f>G28+G29</f>
        <v>400000</v>
      </c>
      <c r="H27" s="52">
        <v>0</v>
      </c>
    </row>
    <row r="28" spans="2:8" s="60" customFormat="1" ht="15.75" customHeight="1">
      <c r="B28" s="54"/>
      <c r="C28" s="62"/>
      <c r="D28" s="123" t="s">
        <v>157</v>
      </c>
      <c r="E28" s="58" t="s">
        <v>35</v>
      </c>
      <c r="F28" s="56">
        <v>59</v>
      </c>
      <c r="G28" s="59">
        <v>400000</v>
      </c>
      <c r="H28" s="59"/>
    </row>
    <row r="29" spans="2:8" s="60" customFormat="1" ht="15.75" customHeight="1">
      <c r="B29" s="61"/>
      <c r="C29" s="63"/>
      <c r="D29" s="123" t="s">
        <v>157</v>
      </c>
      <c r="E29" s="58" t="s">
        <v>31</v>
      </c>
      <c r="F29" s="56">
        <v>60</v>
      </c>
      <c r="G29" s="59"/>
      <c r="H29" s="59"/>
    </row>
    <row r="30" spans="2:8" s="53" customFormat="1" ht="15.75" customHeight="1">
      <c r="B30" s="61"/>
      <c r="C30" s="124">
        <v>2</v>
      </c>
      <c r="D30" s="125" t="s">
        <v>36</v>
      </c>
      <c r="E30" s="126"/>
      <c r="F30" s="56">
        <v>61</v>
      </c>
      <c r="G30" s="52"/>
      <c r="H30" s="52"/>
    </row>
    <row r="31" spans="2:8" s="53" customFormat="1" ht="15.75" customHeight="1">
      <c r="B31" s="54"/>
      <c r="C31" s="124">
        <v>3</v>
      </c>
      <c r="D31" s="125" t="s">
        <v>28</v>
      </c>
      <c r="E31" s="126"/>
      <c r="F31" s="56">
        <v>62</v>
      </c>
      <c r="G31" s="52"/>
      <c r="H31" s="52"/>
    </row>
    <row r="32" spans="2:8" s="53" customFormat="1" ht="15.75" customHeight="1">
      <c r="B32" s="54"/>
      <c r="C32" s="124">
        <v>4</v>
      </c>
      <c r="D32" s="125" t="s">
        <v>37</v>
      </c>
      <c r="E32" s="126"/>
      <c r="F32" s="56">
        <v>63</v>
      </c>
      <c r="G32" s="52"/>
      <c r="H32" s="52"/>
    </row>
    <row r="33" spans="2:8" s="53" customFormat="1" ht="24.75" customHeight="1">
      <c r="B33" s="54"/>
      <c r="C33" s="501" t="s">
        <v>168</v>
      </c>
      <c r="D33" s="502"/>
      <c r="E33" s="503"/>
      <c r="F33" s="56">
        <v>64</v>
      </c>
      <c r="G33" s="52">
        <f>G26+G8</f>
        <v>2749189</v>
      </c>
      <c r="H33" s="52">
        <f>H26+H13+H10+H9</f>
        <v>400900</v>
      </c>
    </row>
    <row r="34" spans="2:8" s="53" customFormat="1" ht="24.75" customHeight="1">
      <c r="B34" s="64" t="s">
        <v>38</v>
      </c>
      <c r="C34" s="501" t="s">
        <v>39</v>
      </c>
      <c r="D34" s="502"/>
      <c r="E34" s="503"/>
      <c r="F34" s="56">
        <v>65</v>
      </c>
      <c r="G34" s="52">
        <f>G35+G36+G37+G38+G39+G40+G41+G42+G43+G44</f>
        <v>139446</v>
      </c>
      <c r="H34" s="52">
        <f>H36+H37+H38+H39+H40+H41+H42+H43+H44</f>
        <v>100000</v>
      </c>
    </row>
    <row r="35" spans="2:8" s="53" customFormat="1" ht="15.75" customHeight="1">
      <c r="B35" s="54"/>
      <c r="C35" s="124">
        <v>1</v>
      </c>
      <c r="D35" s="125" t="s">
        <v>40</v>
      </c>
      <c r="E35" s="126"/>
      <c r="F35" s="56">
        <v>66</v>
      </c>
      <c r="G35" s="52"/>
      <c r="H35" s="52"/>
    </row>
    <row r="36" spans="2:8" s="53" customFormat="1" ht="15.75" customHeight="1">
      <c r="B36" s="54"/>
      <c r="C36" s="129">
        <v>2</v>
      </c>
      <c r="D36" s="125" t="s">
        <v>41</v>
      </c>
      <c r="E36" s="126"/>
      <c r="F36" s="56">
        <v>67</v>
      </c>
      <c r="G36" s="52"/>
      <c r="H36" s="52"/>
    </row>
    <row r="37" spans="2:8" s="53" customFormat="1" ht="15.75" customHeight="1">
      <c r="B37" s="54"/>
      <c r="C37" s="124">
        <v>3</v>
      </c>
      <c r="D37" s="125" t="s">
        <v>42</v>
      </c>
      <c r="E37" s="126"/>
      <c r="F37" s="56">
        <v>68</v>
      </c>
      <c r="G37" s="52">
        <v>100000</v>
      </c>
      <c r="H37" s="52">
        <v>100000</v>
      </c>
    </row>
    <row r="38" spans="2:8" s="53" customFormat="1" ht="15.75" customHeight="1">
      <c r="B38" s="54"/>
      <c r="C38" s="129">
        <v>4</v>
      </c>
      <c r="D38" s="125" t="s">
        <v>43</v>
      </c>
      <c r="E38" s="126"/>
      <c r="F38" s="56">
        <v>69</v>
      </c>
      <c r="G38" s="52"/>
      <c r="H38" s="52"/>
    </row>
    <row r="39" spans="2:8" s="53" customFormat="1" ht="15.75" customHeight="1">
      <c r="B39" s="54"/>
      <c r="C39" s="124">
        <v>5</v>
      </c>
      <c r="D39" s="125" t="s">
        <v>105</v>
      </c>
      <c r="E39" s="126"/>
      <c r="F39" s="56">
        <v>70</v>
      </c>
      <c r="G39" s="52"/>
      <c r="H39" s="52"/>
    </row>
    <row r="40" spans="2:8" s="53" customFormat="1" ht="15.75" customHeight="1">
      <c r="B40" s="54"/>
      <c r="C40" s="129">
        <v>6</v>
      </c>
      <c r="D40" s="125" t="s">
        <v>44</v>
      </c>
      <c r="E40" s="126"/>
      <c r="F40" s="56">
        <v>71</v>
      </c>
      <c r="G40" s="52"/>
      <c r="H40" s="52"/>
    </row>
    <row r="41" spans="2:8" s="53" customFormat="1" ht="15.75" customHeight="1">
      <c r="B41" s="54"/>
      <c r="C41" s="124">
        <v>7</v>
      </c>
      <c r="D41" s="125" t="s">
        <v>45</v>
      </c>
      <c r="E41" s="126"/>
      <c r="F41" s="56">
        <v>72</v>
      </c>
      <c r="G41" s="52"/>
      <c r="H41" s="52"/>
    </row>
    <row r="42" spans="2:10" s="53" customFormat="1" ht="15.75" customHeight="1">
      <c r="B42" s="54"/>
      <c r="C42" s="129">
        <v>8</v>
      </c>
      <c r="D42" s="125" t="s">
        <v>46</v>
      </c>
      <c r="E42" s="126"/>
      <c r="F42" s="56">
        <v>73</v>
      </c>
      <c r="G42" s="52"/>
      <c r="H42" s="52"/>
      <c r="J42" s="143"/>
    </row>
    <row r="43" spans="2:8" s="53" customFormat="1" ht="15.75" customHeight="1">
      <c r="B43" s="54"/>
      <c r="C43" s="124">
        <v>9</v>
      </c>
      <c r="D43" s="125" t="s">
        <v>47</v>
      </c>
      <c r="E43" s="126"/>
      <c r="F43" s="56">
        <v>74</v>
      </c>
      <c r="G43" s="52"/>
      <c r="H43" s="52"/>
    </row>
    <row r="44" spans="2:8" s="53" customFormat="1" ht="15.75" customHeight="1">
      <c r="B44" s="54"/>
      <c r="C44" s="129">
        <v>10</v>
      </c>
      <c r="D44" s="125" t="s">
        <v>48</v>
      </c>
      <c r="E44" s="126"/>
      <c r="F44" s="56">
        <v>75</v>
      </c>
      <c r="G44" s="52">
        <f>Rezultati!F30</f>
        <v>39446</v>
      </c>
      <c r="H44" s="52"/>
    </row>
    <row r="45" spans="2:8" s="53" customFormat="1" ht="24.75" customHeight="1">
      <c r="B45" s="54"/>
      <c r="C45" s="501" t="s">
        <v>49</v>
      </c>
      <c r="D45" s="502"/>
      <c r="E45" s="503"/>
      <c r="F45" s="56">
        <v>76</v>
      </c>
      <c r="G45" s="128">
        <f>G33+G34</f>
        <v>2888635</v>
      </c>
      <c r="H45" s="128">
        <f>H33+H34</f>
        <v>500900</v>
      </c>
    </row>
    <row r="46" spans="2:8" s="53" customFormat="1" ht="15.75" customHeight="1">
      <c r="B46" s="499" t="s">
        <v>488</v>
      </c>
      <c r="C46" s="499"/>
      <c r="D46" s="499"/>
      <c r="E46" s="499"/>
      <c r="F46" s="499"/>
      <c r="G46" s="499"/>
      <c r="H46" s="68"/>
    </row>
    <row r="47" spans="2:8" s="53" customFormat="1" ht="15.75" customHeight="1">
      <c r="B47" s="66"/>
      <c r="C47" s="66"/>
      <c r="D47" s="72"/>
      <c r="E47" s="67"/>
      <c r="F47" s="67"/>
      <c r="G47" s="68"/>
      <c r="H47" s="68"/>
    </row>
    <row r="48" spans="2:8" s="53" customFormat="1" ht="15.75" customHeight="1">
      <c r="B48" s="66"/>
      <c r="C48" s="66"/>
      <c r="D48" s="72"/>
      <c r="E48" s="67"/>
      <c r="F48" s="67"/>
      <c r="G48" s="68"/>
      <c r="H48" s="68"/>
    </row>
    <row r="49" spans="2:8" s="53" customFormat="1" ht="15.75" customHeight="1">
      <c r="B49" s="66"/>
      <c r="C49" s="66"/>
      <c r="D49" s="72"/>
      <c r="E49" s="67"/>
      <c r="F49" s="67"/>
      <c r="G49" s="68"/>
      <c r="H49" s="68"/>
    </row>
    <row r="50" spans="2:8" s="53" customFormat="1" ht="15.75" customHeight="1">
      <c r="B50" s="66"/>
      <c r="C50" s="66"/>
      <c r="D50" s="72"/>
      <c r="E50" s="67"/>
      <c r="F50" s="67"/>
      <c r="G50" s="68"/>
      <c r="H50" s="68"/>
    </row>
    <row r="51" spans="2:8" s="53" customFormat="1" ht="15.75" customHeight="1">
      <c r="B51" s="66"/>
      <c r="C51" s="66"/>
      <c r="D51" s="72"/>
      <c r="E51" s="67"/>
      <c r="F51" s="67"/>
      <c r="G51" s="68"/>
      <c r="H51" s="68"/>
    </row>
    <row r="52" spans="2:8" s="53" customFormat="1" ht="15.75" customHeight="1">
      <c r="B52" s="66"/>
      <c r="C52" s="66"/>
      <c r="D52" s="72"/>
      <c r="E52" s="67"/>
      <c r="F52" s="67"/>
      <c r="G52" s="68"/>
      <c r="H52" s="68"/>
    </row>
    <row r="53" spans="2:8" s="53" customFormat="1" ht="15.75" customHeight="1">
      <c r="B53" s="66"/>
      <c r="C53" s="66"/>
      <c r="D53" s="72"/>
      <c r="E53" s="67"/>
      <c r="F53" s="67"/>
      <c r="G53" s="68"/>
      <c r="H53" s="68"/>
    </row>
    <row r="54" spans="2:8" s="53" customFormat="1" ht="15.75" customHeight="1">
      <c r="B54" s="66"/>
      <c r="C54" s="66"/>
      <c r="D54" s="72"/>
      <c r="E54" s="67"/>
      <c r="F54" s="67"/>
      <c r="G54" s="68"/>
      <c r="H54" s="68"/>
    </row>
    <row r="55" spans="2:8" s="53" customFormat="1" ht="15.75" customHeight="1">
      <c r="B55" s="66"/>
      <c r="C55" s="66"/>
      <c r="D55" s="66"/>
      <c r="E55" s="66"/>
      <c r="F55" s="67"/>
      <c r="G55" s="68"/>
      <c r="H55" s="68"/>
    </row>
    <row r="56" spans="2:8" ht="12.75">
      <c r="B56" s="73"/>
      <c r="C56" s="73"/>
      <c r="D56" s="74"/>
      <c r="E56" s="75"/>
      <c r="F56" s="75"/>
      <c r="G56" s="76"/>
      <c r="H56" s="76"/>
    </row>
  </sheetData>
  <sheetProtection password="C65F" sheet="1" formatCells="0" formatColumns="0" formatRows="0" insertColumns="0" insertRows="0" insertHyperlinks="0" deleteColumns="0" deleteRows="0" sort="0" autoFilter="0" pivotTables="0"/>
  <mergeCells count="10">
    <mergeCell ref="B4:H4"/>
    <mergeCell ref="C33:E33"/>
    <mergeCell ref="C8:E8"/>
    <mergeCell ref="F6:F7"/>
    <mergeCell ref="B46:G46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23">
      <selection activeCell="F30" sqref="F30"/>
    </sheetView>
  </sheetViews>
  <sheetFormatPr defaultColWidth="9.140625" defaultRowHeight="12.75"/>
  <cols>
    <col min="1" max="1" width="4.7109375" style="21" customWidth="1"/>
    <col min="2" max="2" width="3.7109375" style="45" customWidth="1"/>
    <col min="3" max="3" width="5.28125" style="45" customWidth="1"/>
    <col min="4" max="4" width="2.7109375" style="45" customWidth="1"/>
    <col min="5" max="5" width="51.7109375" style="21" customWidth="1"/>
    <col min="6" max="6" width="14.8515625" style="46" customWidth="1"/>
    <col min="7" max="7" width="14.00390625" style="46" customWidth="1"/>
    <col min="8" max="8" width="1.421875" style="21" customWidth="1"/>
    <col min="9" max="16384" width="9.140625" style="21" customWidth="1"/>
  </cols>
  <sheetData>
    <row r="2" spans="2:8" s="44" customFormat="1" ht="18.75">
      <c r="B2" s="115" t="s">
        <v>287</v>
      </c>
      <c r="C2" s="40"/>
      <c r="D2" s="40"/>
      <c r="E2" s="41"/>
      <c r="F2" s="42"/>
      <c r="G2" s="113" t="s">
        <v>160</v>
      </c>
      <c r="H2" s="42"/>
    </row>
    <row r="3" spans="2:8" s="44" customFormat="1" ht="7.5" customHeight="1">
      <c r="B3" s="39"/>
      <c r="C3" s="39"/>
      <c r="D3" s="40"/>
      <c r="E3" s="41"/>
      <c r="F3" s="43"/>
      <c r="G3" s="77"/>
      <c r="H3" s="42"/>
    </row>
    <row r="4" spans="2:8" s="44" customFormat="1" ht="29.25" customHeight="1">
      <c r="B4" s="523" t="s">
        <v>280</v>
      </c>
      <c r="C4" s="523"/>
      <c r="D4" s="523"/>
      <c r="E4" s="523"/>
      <c r="F4" s="523"/>
      <c r="G4" s="523"/>
      <c r="H4" s="42"/>
    </row>
    <row r="5" spans="2:8" s="44" customFormat="1" ht="18.75" customHeight="1">
      <c r="B5" s="524" t="s">
        <v>119</v>
      </c>
      <c r="C5" s="524"/>
      <c r="D5" s="524"/>
      <c r="E5" s="524"/>
      <c r="F5" s="524"/>
      <c r="G5" s="524"/>
      <c r="H5" s="78"/>
    </row>
    <row r="6" ht="7.5" customHeight="1"/>
    <row r="7" spans="2:8" s="44" customFormat="1" ht="15.75" customHeight="1">
      <c r="B7" s="542" t="s">
        <v>2</v>
      </c>
      <c r="C7" s="536" t="s">
        <v>120</v>
      </c>
      <c r="D7" s="537"/>
      <c r="E7" s="538"/>
      <c r="F7" s="79" t="s">
        <v>121</v>
      </c>
      <c r="G7" s="79" t="s">
        <v>121</v>
      </c>
      <c r="H7" s="53"/>
    </row>
    <row r="8" spans="2:8" s="44" customFormat="1" ht="15.75" customHeight="1">
      <c r="B8" s="543"/>
      <c r="C8" s="539"/>
      <c r="D8" s="540"/>
      <c r="E8" s="541"/>
      <c r="F8" s="80" t="s">
        <v>122</v>
      </c>
      <c r="G8" s="81" t="s">
        <v>124</v>
      </c>
      <c r="H8" s="53"/>
    </row>
    <row r="9" spans="2:9" s="44" customFormat="1" ht="24.75" customHeight="1">
      <c r="B9" s="82">
        <v>1</v>
      </c>
      <c r="C9" s="530" t="s">
        <v>51</v>
      </c>
      <c r="D9" s="531"/>
      <c r="E9" s="532"/>
      <c r="F9" s="142">
        <v>229917</v>
      </c>
      <c r="G9" s="142"/>
      <c r="I9" s="275"/>
    </row>
    <row r="10" spans="2:7" s="44" customFormat="1" ht="24.75" customHeight="1">
      <c r="B10" s="82">
        <v>2</v>
      </c>
      <c r="C10" s="530" t="s">
        <v>52</v>
      </c>
      <c r="D10" s="531"/>
      <c r="E10" s="532"/>
      <c r="F10" s="142"/>
      <c r="G10" s="142"/>
    </row>
    <row r="11" spans="2:7" s="44" customFormat="1" ht="24.75" customHeight="1">
      <c r="B11" s="47">
        <v>3</v>
      </c>
      <c r="C11" s="530" t="s">
        <v>134</v>
      </c>
      <c r="D11" s="531"/>
      <c r="E11" s="532"/>
      <c r="F11" s="85"/>
      <c r="G11" s="85"/>
    </row>
    <row r="12" spans="2:9" s="44" customFormat="1" ht="24.75" customHeight="1">
      <c r="B12" s="47">
        <v>4</v>
      </c>
      <c r="C12" s="530" t="s">
        <v>106</v>
      </c>
      <c r="D12" s="531"/>
      <c r="E12" s="532"/>
      <c r="F12" s="141"/>
      <c r="G12" s="141"/>
      <c r="I12" s="275"/>
    </row>
    <row r="13" spans="2:7" s="44" customFormat="1" ht="24.75" customHeight="1">
      <c r="B13" s="47">
        <v>5</v>
      </c>
      <c r="C13" s="530" t="s">
        <v>107</v>
      </c>
      <c r="D13" s="531"/>
      <c r="E13" s="532"/>
      <c r="F13" s="141">
        <f>F14+F15</f>
        <v>-149195</v>
      </c>
      <c r="G13" s="141"/>
    </row>
    <row r="14" spans="2:8" s="44" customFormat="1" ht="24.75" customHeight="1">
      <c r="B14" s="47"/>
      <c r="C14" s="83"/>
      <c r="D14" s="525" t="s">
        <v>108</v>
      </c>
      <c r="E14" s="526"/>
      <c r="F14" s="86">
        <v>-135000</v>
      </c>
      <c r="G14" s="86"/>
      <c r="H14" s="60"/>
    </row>
    <row r="15" spans="2:8" s="44" customFormat="1" ht="24.75" customHeight="1">
      <c r="B15" s="47"/>
      <c r="C15" s="83"/>
      <c r="D15" s="525" t="s">
        <v>109</v>
      </c>
      <c r="E15" s="526"/>
      <c r="F15" s="86">
        <v>-14195</v>
      </c>
      <c r="G15" s="86"/>
      <c r="H15" s="60"/>
    </row>
    <row r="16" spans="2:7" s="44" customFormat="1" ht="24.75" customHeight="1">
      <c r="B16" s="82">
        <v>6</v>
      </c>
      <c r="C16" s="530" t="s">
        <v>110</v>
      </c>
      <c r="D16" s="531"/>
      <c r="E16" s="532"/>
      <c r="F16" s="84"/>
      <c r="G16" s="84"/>
    </row>
    <row r="17" spans="2:7" s="44" customFormat="1" ht="24.75" customHeight="1">
      <c r="B17" s="82">
        <v>7</v>
      </c>
      <c r="C17" s="530" t="s">
        <v>111</v>
      </c>
      <c r="D17" s="531"/>
      <c r="E17" s="532"/>
      <c r="F17" s="142">
        <f>-(300+29720)</f>
        <v>-30020</v>
      </c>
      <c r="G17" s="142"/>
    </row>
    <row r="18" spans="2:9" s="44" customFormat="1" ht="39.75" customHeight="1">
      <c r="B18" s="82">
        <v>8</v>
      </c>
      <c r="C18" s="501" t="s">
        <v>112</v>
      </c>
      <c r="D18" s="502"/>
      <c r="E18" s="503"/>
      <c r="F18" s="87">
        <f>F12+F13+F16+F17</f>
        <v>-179215</v>
      </c>
      <c r="G18" s="87"/>
      <c r="H18" s="53"/>
      <c r="I18" s="275"/>
    </row>
    <row r="19" spans="2:8" s="44" customFormat="1" ht="39.75" customHeight="1">
      <c r="B19" s="82">
        <v>9</v>
      </c>
      <c r="C19" s="527" t="s">
        <v>113</v>
      </c>
      <c r="D19" s="528"/>
      <c r="E19" s="529"/>
      <c r="F19" s="87">
        <f>F9+F18</f>
        <v>50702</v>
      </c>
      <c r="G19" s="87"/>
      <c r="H19" s="53"/>
    </row>
    <row r="20" spans="2:7" s="44" customFormat="1" ht="24.75" customHeight="1">
      <c r="B20" s="82">
        <v>10</v>
      </c>
      <c r="C20" s="530" t="s">
        <v>53</v>
      </c>
      <c r="D20" s="531"/>
      <c r="E20" s="532"/>
      <c r="F20" s="84"/>
      <c r="G20" s="84"/>
    </row>
    <row r="21" spans="2:7" s="44" customFormat="1" ht="24.75" customHeight="1">
      <c r="B21" s="82">
        <v>11</v>
      </c>
      <c r="C21" s="530" t="s">
        <v>114</v>
      </c>
      <c r="D21" s="531"/>
      <c r="E21" s="532"/>
      <c r="F21" s="84"/>
      <c r="G21" s="84"/>
    </row>
    <row r="22" spans="2:7" s="44" customFormat="1" ht="24.75" customHeight="1">
      <c r="B22" s="82">
        <v>12</v>
      </c>
      <c r="C22" s="530" t="s">
        <v>54</v>
      </c>
      <c r="D22" s="531"/>
      <c r="E22" s="532"/>
      <c r="F22" s="84">
        <f>F23+F26+F24+F25</f>
        <v>-6873</v>
      </c>
      <c r="G22" s="84"/>
    </row>
    <row r="23" spans="2:8" s="44" customFormat="1" ht="24.75" customHeight="1">
      <c r="B23" s="82"/>
      <c r="C23" s="88">
        <v>121</v>
      </c>
      <c r="D23" s="525" t="s">
        <v>55</v>
      </c>
      <c r="E23" s="526"/>
      <c r="F23" s="89"/>
      <c r="G23" s="89"/>
      <c r="H23" s="60"/>
    </row>
    <row r="24" spans="2:8" s="44" customFormat="1" ht="24.75" customHeight="1">
      <c r="B24" s="82"/>
      <c r="C24" s="83">
        <v>122</v>
      </c>
      <c r="D24" s="525" t="s">
        <v>115</v>
      </c>
      <c r="E24" s="526"/>
      <c r="F24" s="89">
        <v>-6873</v>
      </c>
      <c r="G24" s="89"/>
      <c r="H24" s="60"/>
    </row>
    <row r="25" spans="2:8" s="44" customFormat="1" ht="24.75" customHeight="1">
      <c r="B25" s="82"/>
      <c r="C25" s="83">
        <v>123</v>
      </c>
      <c r="D25" s="525" t="s">
        <v>56</v>
      </c>
      <c r="E25" s="526"/>
      <c r="F25" s="89"/>
      <c r="G25" s="89"/>
      <c r="H25" s="60"/>
    </row>
    <row r="26" spans="2:8" s="44" customFormat="1" ht="24.75" customHeight="1">
      <c r="B26" s="82"/>
      <c r="C26" s="83">
        <v>124</v>
      </c>
      <c r="D26" s="525" t="s">
        <v>57</v>
      </c>
      <c r="E26" s="526"/>
      <c r="F26" s="89"/>
      <c r="G26" s="89"/>
      <c r="H26" s="60"/>
    </row>
    <row r="27" spans="2:8" s="44" customFormat="1" ht="32.25" customHeight="1">
      <c r="B27" s="82">
        <v>13</v>
      </c>
      <c r="C27" s="527" t="s">
        <v>58</v>
      </c>
      <c r="D27" s="528"/>
      <c r="E27" s="529"/>
      <c r="F27" s="87">
        <f>F20+F21+F22</f>
        <v>-6873</v>
      </c>
      <c r="G27" s="87"/>
      <c r="H27" s="53"/>
    </row>
    <row r="28" spans="2:8" s="44" customFormat="1" ht="39.75" customHeight="1">
      <c r="B28" s="82">
        <v>14</v>
      </c>
      <c r="C28" s="527" t="s">
        <v>117</v>
      </c>
      <c r="D28" s="528"/>
      <c r="E28" s="529"/>
      <c r="F28" s="142">
        <f>F19+F27</f>
        <v>43829</v>
      </c>
      <c r="G28" s="87"/>
      <c r="H28" s="53"/>
    </row>
    <row r="29" spans="2:7" s="44" customFormat="1" ht="24.75" customHeight="1">
      <c r="B29" s="82">
        <v>15</v>
      </c>
      <c r="C29" s="530" t="s">
        <v>59</v>
      </c>
      <c r="D29" s="531"/>
      <c r="E29" s="532"/>
      <c r="F29" s="84">
        <v>4383</v>
      </c>
      <c r="G29" s="84"/>
    </row>
    <row r="30" spans="2:8" s="44" customFormat="1" ht="39.75" customHeight="1">
      <c r="B30" s="82">
        <v>16</v>
      </c>
      <c r="C30" s="527" t="s">
        <v>118</v>
      </c>
      <c r="D30" s="528"/>
      <c r="E30" s="529"/>
      <c r="F30" s="130">
        <f>F28-F29</f>
        <v>39446</v>
      </c>
      <c r="G30" s="130"/>
      <c r="H30" s="53"/>
    </row>
    <row r="31" spans="2:7" s="44" customFormat="1" ht="24.75" customHeight="1">
      <c r="B31" s="82">
        <v>17</v>
      </c>
      <c r="C31" s="533" t="s">
        <v>116</v>
      </c>
      <c r="D31" s="534"/>
      <c r="E31" s="535"/>
      <c r="F31" s="84"/>
      <c r="G31" s="84"/>
    </row>
    <row r="32" spans="1:7" s="44" customFormat="1" ht="15.75" customHeight="1">
      <c r="A32" s="499" t="s">
        <v>488</v>
      </c>
      <c r="B32" s="499"/>
      <c r="C32" s="499"/>
      <c r="D32" s="499"/>
      <c r="E32" s="499"/>
      <c r="F32" s="499"/>
      <c r="G32" s="90"/>
    </row>
  </sheetData>
  <sheetProtection password="C65F" sheet="1" formatCells="0" formatColumns="0" formatRows="0" insertColumns="0" insertRows="0" insertHyperlinks="0" deleteColumns="0" deleteRows="0" sort="0" autoFilter="0" pivotTables="0"/>
  <mergeCells count="28"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22">
      <selection activeCell="F18" sqref="F18"/>
    </sheetView>
  </sheetViews>
  <sheetFormatPr defaultColWidth="9.140625" defaultRowHeight="12.75"/>
  <cols>
    <col min="1" max="1" width="0.13671875" style="8" customWidth="1"/>
    <col min="2" max="3" width="3.7109375" style="37" customWidth="1"/>
    <col min="4" max="4" width="3.57421875" style="37" customWidth="1"/>
    <col min="5" max="5" width="48.7109375" style="8" customWidth="1"/>
    <col min="6" max="6" width="14.28125" style="38" customWidth="1"/>
    <col min="7" max="7" width="15.421875" style="38" customWidth="1"/>
    <col min="8" max="8" width="11.57421875" style="8" customWidth="1"/>
    <col min="9" max="16384" width="9.140625" style="8" customWidth="1"/>
  </cols>
  <sheetData>
    <row r="1" spans="2:7" s="95" customFormat="1" ht="18.75">
      <c r="B1" s="115"/>
      <c r="C1" s="115" t="s">
        <v>287</v>
      </c>
      <c r="D1" s="40"/>
      <c r="E1" s="41"/>
      <c r="F1" s="42"/>
      <c r="G1" s="113" t="s">
        <v>162</v>
      </c>
    </row>
    <row r="2" spans="2:7" s="95" customFormat="1" ht="7.5" customHeight="1">
      <c r="B2" s="39"/>
      <c r="C2" s="39"/>
      <c r="D2" s="40"/>
      <c r="E2" s="41"/>
      <c r="F2" s="97"/>
      <c r="G2" s="98"/>
    </row>
    <row r="3" spans="2:7" s="95" customFormat="1" ht="8.25" customHeight="1">
      <c r="B3" s="39"/>
      <c r="C3" s="39"/>
      <c r="D3" s="40"/>
      <c r="E3" s="41"/>
      <c r="F3" s="99"/>
      <c r="G3" s="96"/>
    </row>
    <row r="4" spans="2:7" s="95" customFormat="1" ht="18" customHeight="1">
      <c r="B4" s="523" t="s">
        <v>286</v>
      </c>
      <c r="C4" s="523"/>
      <c r="D4" s="523"/>
      <c r="E4" s="523"/>
      <c r="F4" s="523"/>
      <c r="G4" s="523"/>
    </row>
    <row r="5" ht="6.75" customHeight="1"/>
    <row r="6" spans="2:7" s="95" customFormat="1" ht="15.75" customHeight="1">
      <c r="B6" s="544" t="s">
        <v>2</v>
      </c>
      <c r="C6" s="536" t="s">
        <v>135</v>
      </c>
      <c r="D6" s="537"/>
      <c r="E6" s="538"/>
      <c r="F6" s="100" t="s">
        <v>121</v>
      </c>
      <c r="G6" s="100" t="s">
        <v>121</v>
      </c>
    </row>
    <row r="7" spans="2:7" s="95" customFormat="1" ht="15.75" customHeight="1">
      <c r="B7" s="545"/>
      <c r="C7" s="539"/>
      <c r="D7" s="540"/>
      <c r="E7" s="541"/>
      <c r="F7" s="102" t="s">
        <v>122</v>
      </c>
      <c r="G7" s="103" t="s">
        <v>124</v>
      </c>
    </row>
    <row r="8" spans="2:7" s="95" customFormat="1" ht="24.75" customHeight="1">
      <c r="B8" s="104"/>
      <c r="C8" s="91" t="s">
        <v>136</v>
      </c>
      <c r="D8" s="92"/>
      <c r="E8" s="65"/>
      <c r="F8" s="114">
        <f>F9+F10+F15+F17+F18+F20+F21-F22</f>
        <v>1637721</v>
      </c>
      <c r="G8" s="114">
        <f>G9+G10+G15+G17+G18+G20+G21-G22</f>
        <v>4000</v>
      </c>
    </row>
    <row r="9" spans="2:7" s="95" customFormat="1" ht="19.5" customHeight="1">
      <c r="B9" s="104"/>
      <c r="C9" s="91"/>
      <c r="D9" s="132" t="s">
        <v>123</v>
      </c>
      <c r="E9" s="132"/>
      <c r="F9" s="114">
        <f>Rezultati!F28</f>
        <v>43829</v>
      </c>
      <c r="G9" s="114">
        <f>Rezultati!G28</f>
        <v>0</v>
      </c>
    </row>
    <row r="10" spans="2:7" s="95" customFormat="1" ht="19.5" customHeight="1">
      <c r="B10" s="104"/>
      <c r="C10" s="93"/>
      <c r="D10" s="133" t="s">
        <v>137</v>
      </c>
      <c r="E10" s="134"/>
      <c r="F10" s="114">
        <f>F11+F12+F13+F14</f>
        <v>0</v>
      </c>
      <c r="G10" s="114">
        <f>G11+G12+G13+G14</f>
        <v>0</v>
      </c>
    </row>
    <row r="11" spans="2:7" s="95" customFormat="1" ht="19.5" customHeight="1">
      <c r="B11" s="104"/>
      <c r="C11" s="91"/>
      <c r="D11" s="92"/>
      <c r="E11" s="106" t="s">
        <v>138</v>
      </c>
      <c r="F11" s="114"/>
      <c r="G11" s="114"/>
    </row>
    <row r="12" spans="2:7" s="95" customFormat="1" ht="19.5" customHeight="1">
      <c r="B12" s="104"/>
      <c r="C12" s="91"/>
      <c r="D12" s="92"/>
      <c r="E12" s="106" t="s">
        <v>139</v>
      </c>
      <c r="F12" s="114"/>
      <c r="G12" s="114"/>
    </row>
    <row r="13" spans="2:7" s="95" customFormat="1" ht="19.5" customHeight="1">
      <c r="B13" s="104"/>
      <c r="C13" s="91"/>
      <c r="D13" s="92"/>
      <c r="E13" s="106" t="s">
        <v>140</v>
      </c>
      <c r="F13" s="114"/>
      <c r="G13" s="114"/>
    </row>
    <row r="14" spans="2:7" s="95" customFormat="1" ht="19.5" customHeight="1">
      <c r="B14" s="104"/>
      <c r="C14" s="91"/>
      <c r="D14" s="92"/>
      <c r="E14" s="106" t="s">
        <v>141</v>
      </c>
      <c r="F14" s="114"/>
      <c r="G14" s="114"/>
    </row>
    <row r="15" spans="2:7" s="107" customFormat="1" ht="19.5" customHeight="1">
      <c r="B15" s="546"/>
      <c r="C15" s="536"/>
      <c r="D15" s="135" t="s">
        <v>142</v>
      </c>
      <c r="E15" s="136"/>
      <c r="F15" s="141">
        <f>Aktivet!H12-Aktivet!G12</f>
        <v>-350014</v>
      </c>
      <c r="G15" s="141"/>
    </row>
    <row r="16" spans="2:7" s="107" customFormat="1" ht="19.5" customHeight="1">
      <c r="B16" s="547"/>
      <c r="C16" s="539"/>
      <c r="D16" s="137" t="s">
        <v>143</v>
      </c>
      <c r="E16" s="136"/>
      <c r="F16" s="279"/>
      <c r="G16" s="279"/>
    </row>
    <row r="17" spans="2:7" s="95" customFormat="1" ht="19.5" customHeight="1">
      <c r="B17" s="101"/>
      <c r="C17" s="91"/>
      <c r="D17" s="132" t="s">
        <v>144</v>
      </c>
      <c r="E17" s="132"/>
      <c r="F17" s="231"/>
      <c r="G17" s="231"/>
    </row>
    <row r="18" spans="2:7" s="95" customFormat="1" ht="19.5" customHeight="1">
      <c r="B18" s="544"/>
      <c r="C18" s="536"/>
      <c r="D18" s="135" t="s">
        <v>145</v>
      </c>
      <c r="E18" s="135"/>
      <c r="F18" s="141">
        <f>Pasivet!G13-Pasivet!H13</f>
        <v>1948289</v>
      </c>
      <c r="G18" s="141">
        <v>4000</v>
      </c>
    </row>
    <row r="19" spans="2:7" s="95" customFormat="1" ht="19.5" customHeight="1">
      <c r="B19" s="545"/>
      <c r="C19" s="539"/>
      <c r="D19" s="133" t="s">
        <v>146</v>
      </c>
      <c r="E19" s="133"/>
      <c r="F19" s="279"/>
      <c r="G19" s="279"/>
    </row>
    <row r="20" spans="2:7" s="95" customFormat="1" ht="19.5" customHeight="1">
      <c r="B20" s="104"/>
      <c r="C20" s="91"/>
      <c r="D20" s="132" t="s">
        <v>147</v>
      </c>
      <c r="E20" s="132"/>
      <c r="F20" s="230"/>
      <c r="G20" s="230"/>
    </row>
    <row r="21" spans="2:7" s="95" customFormat="1" ht="19.5" customHeight="1">
      <c r="B21" s="104"/>
      <c r="C21" s="91"/>
      <c r="D21" s="132" t="s">
        <v>67</v>
      </c>
      <c r="E21" s="132"/>
      <c r="F21" s="114"/>
      <c r="G21" s="114"/>
    </row>
    <row r="22" spans="2:7" s="95" customFormat="1" ht="19.5" customHeight="1">
      <c r="B22" s="104"/>
      <c r="C22" s="91"/>
      <c r="D22" s="132" t="s">
        <v>68</v>
      </c>
      <c r="E22" s="132"/>
      <c r="F22" s="114">
        <f>Rezultati!F29</f>
        <v>4383</v>
      </c>
      <c r="G22" s="114">
        <f>Rezultati!G29</f>
        <v>0</v>
      </c>
    </row>
    <row r="23" spans="2:7" s="95" customFormat="1" ht="19.5" customHeight="1">
      <c r="B23" s="104"/>
      <c r="C23" s="91"/>
      <c r="D23" s="58" t="s">
        <v>148</v>
      </c>
      <c r="E23" s="105"/>
      <c r="F23" s="114"/>
      <c r="G23" s="114"/>
    </row>
    <row r="24" spans="2:7" s="95" customFormat="1" ht="24.75" customHeight="1">
      <c r="B24" s="104"/>
      <c r="C24" s="94" t="s">
        <v>69</v>
      </c>
      <c r="D24" s="92"/>
      <c r="E24" s="105"/>
      <c r="F24" s="114">
        <f>F26+F27+F28</f>
        <v>-1396238</v>
      </c>
      <c r="G24" s="114">
        <f>G26+G27+G28</f>
        <v>0</v>
      </c>
    </row>
    <row r="25" spans="2:7" s="95" customFormat="1" ht="19.5" customHeight="1">
      <c r="B25" s="104"/>
      <c r="C25" s="91"/>
      <c r="D25" s="132" t="s">
        <v>149</v>
      </c>
      <c r="E25" s="105"/>
      <c r="F25" s="114"/>
      <c r="G25" s="114"/>
    </row>
    <row r="26" spans="2:8" s="95" customFormat="1" ht="19.5" customHeight="1">
      <c r="B26" s="104"/>
      <c r="C26" s="91"/>
      <c r="D26" s="132" t="s">
        <v>70</v>
      </c>
      <c r="E26" s="105"/>
      <c r="F26" s="114">
        <f>Aktivet!H33-Aktivet!G33</f>
        <v>-1396238</v>
      </c>
      <c r="G26" s="114"/>
      <c r="H26" s="96"/>
    </row>
    <row r="27" spans="2:8" s="95" customFormat="1" ht="19.5" customHeight="1">
      <c r="B27" s="104"/>
      <c r="C27" s="48"/>
      <c r="D27" s="132" t="s">
        <v>71</v>
      </c>
      <c r="E27" s="105"/>
      <c r="F27" s="114"/>
      <c r="G27" s="114"/>
      <c r="H27" s="96"/>
    </row>
    <row r="28" spans="2:8" s="95" customFormat="1" ht="19.5" customHeight="1">
      <c r="B28" s="104"/>
      <c r="C28" s="108"/>
      <c r="D28" s="132" t="s">
        <v>72</v>
      </c>
      <c r="E28" s="105"/>
      <c r="F28" s="114"/>
      <c r="G28" s="114"/>
      <c r="H28" s="96"/>
    </row>
    <row r="29" spans="2:8" s="95" customFormat="1" ht="19.5" customHeight="1">
      <c r="B29" s="104"/>
      <c r="C29" s="108"/>
      <c r="D29" s="132" t="s">
        <v>73</v>
      </c>
      <c r="E29" s="105"/>
      <c r="F29" s="114"/>
      <c r="G29" s="114"/>
      <c r="H29" s="96"/>
    </row>
    <row r="30" spans="2:8" s="95" customFormat="1" ht="19.5" customHeight="1">
      <c r="B30" s="104"/>
      <c r="C30" s="108"/>
      <c r="D30" s="58" t="s">
        <v>74</v>
      </c>
      <c r="E30" s="105"/>
      <c r="F30" s="114">
        <f>SUM(F25:F29)</f>
        <v>-1396238</v>
      </c>
      <c r="G30" s="114">
        <f>SUM(G25:G29)</f>
        <v>0</v>
      </c>
      <c r="H30" s="96"/>
    </row>
    <row r="31" spans="2:8" s="95" customFormat="1" ht="24.75" customHeight="1">
      <c r="B31" s="104"/>
      <c r="C31" s="91" t="s">
        <v>75</v>
      </c>
      <c r="D31" s="109"/>
      <c r="E31" s="105"/>
      <c r="F31" s="114">
        <f>F32+F33+F34</f>
        <v>-397750</v>
      </c>
      <c r="G31" s="114">
        <f>G32+G33</f>
        <v>0</v>
      </c>
      <c r="H31" s="96"/>
    </row>
    <row r="32" spans="2:8" s="95" customFormat="1" ht="19.5" customHeight="1">
      <c r="B32" s="104"/>
      <c r="C32" s="108"/>
      <c r="D32" s="132" t="s">
        <v>172</v>
      </c>
      <c r="E32" s="105"/>
      <c r="F32" s="114"/>
      <c r="G32" s="114"/>
      <c r="H32" s="96"/>
    </row>
    <row r="33" spans="2:7" s="95" customFormat="1" ht="19.5" customHeight="1">
      <c r="B33" s="104"/>
      <c r="C33" s="108"/>
      <c r="D33" s="132" t="s">
        <v>281</v>
      </c>
      <c r="E33" s="105"/>
      <c r="F33" s="114">
        <f>Aktivet!H31-Aktivet!G31</f>
        <v>-797750</v>
      </c>
      <c r="G33" s="114"/>
    </row>
    <row r="34" spans="2:7" s="95" customFormat="1" ht="19.5" customHeight="1">
      <c r="B34" s="104"/>
      <c r="C34" s="108"/>
      <c r="D34" s="132" t="s">
        <v>289</v>
      </c>
      <c r="E34" s="105"/>
      <c r="F34" s="114">
        <f>Pasivet!G28</f>
        <v>400000</v>
      </c>
      <c r="G34" s="114"/>
    </row>
    <row r="35" spans="2:7" s="95" customFormat="1" ht="19.5" customHeight="1">
      <c r="B35" s="104"/>
      <c r="C35" s="108"/>
      <c r="D35" s="132" t="s">
        <v>76</v>
      </c>
      <c r="E35" s="105"/>
      <c r="F35" s="114"/>
      <c r="G35" s="114"/>
    </row>
    <row r="36" spans="2:7" s="95" customFormat="1" ht="19.5" customHeight="1">
      <c r="B36" s="104"/>
      <c r="C36" s="108"/>
      <c r="D36" s="58" t="s">
        <v>150</v>
      </c>
      <c r="E36" s="105"/>
      <c r="F36" s="114"/>
      <c r="G36" s="114"/>
    </row>
    <row r="37" spans="2:7" ht="25.5" customHeight="1">
      <c r="B37" s="110"/>
      <c r="C37" s="94" t="s">
        <v>77</v>
      </c>
      <c r="D37" s="110"/>
      <c r="E37" s="111"/>
      <c r="F37" s="131">
        <f>F8+F31+F24</f>
        <v>-156267</v>
      </c>
      <c r="G37" s="131">
        <f>G8+G31-G24</f>
        <v>4000</v>
      </c>
    </row>
    <row r="38" spans="2:7" ht="25.5" customHeight="1">
      <c r="B38" s="110"/>
      <c r="C38" s="94" t="s">
        <v>78</v>
      </c>
      <c r="D38" s="110"/>
      <c r="E38" s="111"/>
      <c r="F38" s="131">
        <v>201900</v>
      </c>
      <c r="G38" s="131">
        <v>206000</v>
      </c>
    </row>
    <row r="39" spans="2:7" ht="25.5" customHeight="1">
      <c r="B39" s="110"/>
      <c r="C39" s="94" t="s">
        <v>79</v>
      </c>
      <c r="D39" s="110"/>
      <c r="E39" s="111"/>
      <c r="F39" s="131">
        <f>Aktivet!G8</f>
        <v>45634</v>
      </c>
      <c r="G39" s="131">
        <v>210000</v>
      </c>
    </row>
    <row r="40" spans="2:7" ht="12.75">
      <c r="B40" s="499" t="s">
        <v>488</v>
      </c>
      <c r="C40" s="499"/>
      <c r="D40" s="499"/>
      <c r="E40" s="499"/>
      <c r="F40" s="499"/>
      <c r="G40" s="499"/>
    </row>
  </sheetData>
  <sheetProtection password="C65F" sheet="1" formatRows="0" insertColumns="0" insertRows="0" insertHyperlinks="0" deleteColumns="0" deleteRows="0" selectLockedCells="1" sort="0" autoFilter="0" pivotTables="0" selectUnlockedCells="1"/>
  <mergeCells count="8">
    <mergeCell ref="B40:G40"/>
    <mergeCell ref="C18:C19"/>
    <mergeCell ref="B18:B19"/>
    <mergeCell ref="B4:G4"/>
    <mergeCell ref="C6:E7"/>
    <mergeCell ref="B6:B7"/>
    <mergeCell ref="B15:B16"/>
    <mergeCell ref="C15:C16"/>
  </mergeCells>
  <printOptions horizontalCentered="1" verticalCentered="1"/>
  <pageMargins left="0" right="0" top="0" bottom="0" header="0.2" footer="0.1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C10" sqref="C10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115" t="s">
        <v>287</v>
      </c>
    </row>
    <row r="3" ht="6.75" customHeight="1"/>
    <row r="4" spans="1:8" ht="25.5" customHeight="1">
      <c r="A4" s="548" t="s">
        <v>285</v>
      </c>
      <c r="B4" s="548"/>
      <c r="C4" s="548"/>
      <c r="D4" s="548"/>
      <c r="E4" s="548"/>
      <c r="F4" s="548"/>
      <c r="G4" s="548"/>
      <c r="H4" s="548"/>
    </row>
    <row r="5" ht="6.75" customHeight="1"/>
    <row r="6" spans="2:8" ht="12.75" customHeight="1">
      <c r="B6" s="6"/>
      <c r="G6" s="1"/>
      <c r="H6" t="s">
        <v>164</v>
      </c>
    </row>
    <row r="7" ht="6.75" customHeight="1" thickBot="1"/>
    <row r="8" spans="1:8" s="2" customFormat="1" ht="24.75" customHeight="1">
      <c r="A8" s="144"/>
      <c r="B8" s="145"/>
      <c r="C8" s="454" t="s">
        <v>42</v>
      </c>
      <c r="D8" s="454" t="s">
        <v>43</v>
      </c>
      <c r="E8" s="455" t="s">
        <v>64</v>
      </c>
      <c r="F8" s="455" t="s">
        <v>63</v>
      </c>
      <c r="G8" s="454" t="s">
        <v>65</v>
      </c>
      <c r="H8" s="456" t="s">
        <v>61</v>
      </c>
    </row>
    <row r="9" spans="1:8" s="3" customFormat="1" ht="30" customHeight="1">
      <c r="A9" s="146" t="s">
        <v>3</v>
      </c>
      <c r="B9" s="7" t="s">
        <v>166</v>
      </c>
      <c r="C9" s="452">
        <v>100000</v>
      </c>
      <c r="D9" s="452"/>
      <c r="E9" s="452"/>
      <c r="F9" s="452"/>
      <c r="G9" s="452"/>
      <c r="H9" s="453">
        <f>SUM(C9:G9)</f>
        <v>100000</v>
      </c>
    </row>
    <row r="10" spans="1:8" s="3" customFormat="1" ht="19.5" customHeight="1">
      <c r="A10" s="148">
        <v>1</v>
      </c>
      <c r="B10" s="4" t="s">
        <v>62</v>
      </c>
      <c r="C10" s="5"/>
      <c r="D10" s="5"/>
      <c r="E10" s="5"/>
      <c r="F10" s="5"/>
      <c r="G10" s="152">
        <f>Rezultati!G30</f>
        <v>0</v>
      </c>
      <c r="H10" s="149">
        <f aca="true" t="shared" si="0" ref="H10:H19">SUM(C10:G10)</f>
        <v>0</v>
      </c>
    </row>
    <row r="11" spans="1:8" s="3" customFormat="1" ht="19.5" customHeight="1">
      <c r="A11" s="148">
        <v>2</v>
      </c>
      <c r="B11" s="4" t="s">
        <v>165</v>
      </c>
      <c r="C11" s="5"/>
      <c r="D11" s="5"/>
      <c r="E11" s="5"/>
      <c r="F11" s="5"/>
      <c r="G11" s="114"/>
      <c r="H11" s="149">
        <f t="shared" si="0"/>
        <v>0</v>
      </c>
    </row>
    <row r="12" spans="1:8" s="3" customFormat="1" ht="19.5" customHeight="1">
      <c r="A12" s="148">
        <v>3</v>
      </c>
      <c r="B12" s="4" t="s">
        <v>167</v>
      </c>
      <c r="C12" s="5"/>
      <c r="D12" s="5"/>
      <c r="E12" s="5"/>
      <c r="F12" s="5"/>
      <c r="G12" s="5"/>
      <c r="H12" s="149">
        <f t="shared" si="0"/>
        <v>0</v>
      </c>
    </row>
    <row r="13" spans="1:8" s="3" customFormat="1" ht="19.5" customHeight="1">
      <c r="A13" s="148">
        <v>4</v>
      </c>
      <c r="B13" s="4" t="s">
        <v>173</v>
      </c>
      <c r="C13" s="5"/>
      <c r="D13" s="5"/>
      <c r="E13" s="5"/>
      <c r="F13" s="5"/>
      <c r="G13" s="5"/>
      <c r="H13" s="149">
        <f t="shared" si="0"/>
        <v>0</v>
      </c>
    </row>
    <row r="14" spans="1:8" s="3" customFormat="1" ht="30" customHeight="1">
      <c r="A14" s="146" t="s">
        <v>4</v>
      </c>
      <c r="B14" s="7" t="s">
        <v>282</v>
      </c>
      <c r="C14" s="451">
        <f aca="true" t="shared" si="1" ref="C14:H14">SUM(C13)+C12+C11+C10+C9</f>
        <v>100000</v>
      </c>
      <c r="D14" s="451">
        <f t="shared" si="1"/>
        <v>0</v>
      </c>
      <c r="E14" s="451">
        <f t="shared" si="1"/>
        <v>0</v>
      </c>
      <c r="F14" s="451">
        <f t="shared" si="1"/>
        <v>0</v>
      </c>
      <c r="G14" s="451">
        <f t="shared" si="1"/>
        <v>0</v>
      </c>
      <c r="H14" s="451">
        <f t="shared" si="1"/>
        <v>100000</v>
      </c>
    </row>
    <row r="15" spans="1:8" s="3" customFormat="1" ht="19.5" customHeight="1">
      <c r="A15" s="147">
        <v>1</v>
      </c>
      <c r="B15" s="4" t="s">
        <v>62</v>
      </c>
      <c r="C15" s="5"/>
      <c r="D15" s="5"/>
      <c r="E15" s="5"/>
      <c r="F15" s="5"/>
      <c r="G15" s="152">
        <f>Pasivet!G44</f>
        <v>39446</v>
      </c>
      <c r="H15" s="149">
        <f t="shared" si="0"/>
        <v>39446</v>
      </c>
    </row>
    <row r="16" spans="1:8" s="3" customFormat="1" ht="19.5" customHeight="1">
      <c r="A16" s="147">
        <v>2</v>
      </c>
      <c r="B16" s="4" t="s">
        <v>284</v>
      </c>
      <c r="C16" s="5"/>
      <c r="D16" s="5"/>
      <c r="E16" s="5"/>
      <c r="F16" s="5"/>
      <c r="G16" s="114"/>
      <c r="H16" s="149">
        <f t="shared" si="0"/>
        <v>0</v>
      </c>
    </row>
    <row r="17" spans="1:8" s="3" customFormat="1" ht="19.5" customHeight="1">
      <c r="A17" s="147">
        <v>3</v>
      </c>
      <c r="B17" s="4" t="s">
        <v>167</v>
      </c>
      <c r="C17" s="5"/>
      <c r="D17" s="5"/>
      <c r="E17" s="5"/>
      <c r="F17" s="5"/>
      <c r="G17" s="5"/>
      <c r="H17" s="149">
        <f t="shared" si="0"/>
        <v>0</v>
      </c>
    </row>
    <row r="18" spans="1:8" s="3" customFormat="1" ht="19.5" customHeight="1">
      <c r="A18" s="147">
        <v>4</v>
      </c>
      <c r="B18" s="4" t="s">
        <v>173</v>
      </c>
      <c r="C18" s="5"/>
      <c r="D18" s="5"/>
      <c r="E18" s="5"/>
      <c r="F18" s="5"/>
      <c r="G18" s="5"/>
      <c r="H18" s="149">
        <f t="shared" si="0"/>
        <v>0</v>
      </c>
    </row>
    <row r="19" spans="1:8" s="3" customFormat="1" ht="30" customHeight="1" thickBot="1">
      <c r="A19" s="150" t="s">
        <v>38</v>
      </c>
      <c r="B19" s="151" t="s">
        <v>283</v>
      </c>
      <c r="C19" s="449">
        <f>SUM(C14:C18)</f>
        <v>100000</v>
      </c>
      <c r="D19" s="449">
        <f>SUM(D14:D18)</f>
        <v>0</v>
      </c>
      <c r="E19" s="449">
        <f>SUM(E14:E18)</f>
        <v>0</v>
      </c>
      <c r="F19" s="449">
        <f>SUM(F14:F18)</f>
        <v>0</v>
      </c>
      <c r="G19" s="449">
        <f>SUM(G14:G18)</f>
        <v>39446</v>
      </c>
      <c r="H19" s="450">
        <f t="shared" si="0"/>
        <v>139446</v>
      </c>
    </row>
    <row r="20" spans="2:7" ht="13.5" customHeight="1">
      <c r="B20" s="499" t="s">
        <v>489</v>
      </c>
      <c r="C20" s="499"/>
      <c r="D20" s="499"/>
      <c r="E20" s="499"/>
      <c r="F20" s="499"/>
      <c r="G20" s="499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 password="C65F" sheet="1" formatCells="0" formatColumns="0" formatRows="0" insertColumns="0" insertRows="0" insertHyperlinks="0" deleteColumns="0" deleteRows="0" sort="0" autoFilter="0" pivotTables="0"/>
  <mergeCells count="2">
    <mergeCell ref="A4:H4"/>
    <mergeCell ref="B20:G20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22">
      <selection activeCell="C41" sqref="C41"/>
    </sheetView>
  </sheetViews>
  <sheetFormatPr defaultColWidth="4.7109375" defaultRowHeight="12.75"/>
  <cols>
    <col min="1" max="1" width="3.7109375" style="0" customWidth="1"/>
    <col min="2" max="2" width="5.421875" style="0" customWidth="1"/>
    <col min="3" max="3" width="80.57421875" style="0" bestFit="1" customWidth="1"/>
    <col min="4" max="4" width="4.140625" style="0" customWidth="1"/>
    <col min="5" max="5" width="4.7109375" style="0" customWidth="1"/>
  </cols>
  <sheetData>
    <row r="1" ht="13.5" thickBot="1"/>
    <row r="2" spans="2:4" ht="12.75">
      <c r="B2" s="457"/>
      <c r="C2" s="458"/>
      <c r="D2" s="459"/>
    </row>
    <row r="3" spans="2:4" s="153" customFormat="1" ht="33" customHeight="1">
      <c r="B3" s="549" t="s">
        <v>269</v>
      </c>
      <c r="C3" s="550"/>
      <c r="D3" s="551"/>
    </row>
    <row r="4" spans="2:4" ht="27.75" customHeight="1">
      <c r="B4" s="460"/>
      <c r="C4" s="461" t="s">
        <v>287</v>
      </c>
      <c r="D4" s="225"/>
    </row>
    <row r="5" spans="2:4" ht="15.75">
      <c r="B5" s="462" t="s">
        <v>490</v>
      </c>
      <c r="C5" s="220" t="s">
        <v>175</v>
      </c>
      <c r="D5" s="225"/>
    </row>
    <row r="6" spans="2:4" ht="6" customHeight="1">
      <c r="B6" s="463"/>
      <c r="C6" s="154"/>
      <c r="D6" s="225"/>
    </row>
    <row r="7" spans="2:4" ht="12.75">
      <c r="B7" s="464">
        <v>1</v>
      </c>
      <c r="C7" s="157" t="s">
        <v>176</v>
      </c>
      <c r="D7" s="225"/>
    </row>
    <row r="8" spans="2:4" ht="12.75">
      <c r="B8" s="464">
        <v>2</v>
      </c>
      <c r="C8" s="158" t="s">
        <v>177</v>
      </c>
      <c r="D8" s="225"/>
    </row>
    <row r="9" spans="2:4" ht="12.75">
      <c r="B9" s="465">
        <v>3</v>
      </c>
      <c r="C9" s="158" t="s">
        <v>178</v>
      </c>
      <c r="D9" s="225"/>
    </row>
    <row r="10" spans="2:4" s="8" customFormat="1" ht="12.75">
      <c r="B10" s="465">
        <v>4</v>
      </c>
      <c r="C10" s="158" t="s">
        <v>179</v>
      </c>
      <c r="D10" s="466"/>
    </row>
    <row r="11" spans="2:4" s="8" customFormat="1" ht="12.75">
      <c r="B11" s="465"/>
      <c r="C11" s="157" t="s">
        <v>180</v>
      </c>
      <c r="D11" s="466"/>
    </row>
    <row r="12" spans="2:4" s="8" customFormat="1" ht="12.75">
      <c r="B12" s="465" t="s">
        <v>181</v>
      </c>
      <c r="C12" s="158"/>
      <c r="D12" s="466"/>
    </row>
    <row r="13" spans="2:4" s="8" customFormat="1" ht="12.75">
      <c r="B13" s="465"/>
      <c r="C13" s="157" t="s">
        <v>182</v>
      </c>
      <c r="D13" s="466"/>
    </row>
    <row r="14" spans="2:4" s="8" customFormat="1" ht="12.75">
      <c r="B14" s="465" t="s">
        <v>183</v>
      </c>
      <c r="C14" s="158"/>
      <c r="D14" s="466"/>
    </row>
    <row r="15" spans="2:4" s="8" customFormat="1" ht="12.75">
      <c r="B15" s="465"/>
      <c r="C15" s="157" t="s">
        <v>184</v>
      </c>
      <c r="D15" s="466"/>
    </row>
    <row r="16" spans="2:4" s="8" customFormat="1" ht="12.75">
      <c r="B16" s="465" t="s">
        <v>185</v>
      </c>
      <c r="C16" s="158"/>
      <c r="D16" s="466"/>
    </row>
    <row r="17" spans="2:4" s="8" customFormat="1" ht="12.75">
      <c r="B17" s="465"/>
      <c r="C17" s="158" t="s">
        <v>186</v>
      </c>
      <c r="D17" s="466"/>
    </row>
    <row r="18" spans="2:4" s="8" customFormat="1" ht="12.75">
      <c r="B18" s="465" t="s">
        <v>187</v>
      </c>
      <c r="C18" s="158"/>
      <c r="D18" s="466"/>
    </row>
    <row r="19" spans="2:4" s="8" customFormat="1" ht="12.75">
      <c r="B19" s="467" t="s">
        <v>188</v>
      </c>
      <c r="C19" s="158"/>
      <c r="D19" s="466"/>
    </row>
    <row r="20" spans="2:4" s="8" customFormat="1" ht="12.75">
      <c r="B20" s="465"/>
      <c r="C20" s="158" t="s">
        <v>189</v>
      </c>
      <c r="D20" s="466"/>
    </row>
    <row r="21" spans="2:4" s="8" customFormat="1" ht="12.75">
      <c r="B21" s="467" t="s">
        <v>190</v>
      </c>
      <c r="C21" s="158"/>
      <c r="D21" s="466"/>
    </row>
    <row r="22" spans="2:4" s="8" customFormat="1" ht="12.75">
      <c r="B22" s="465"/>
      <c r="C22" s="158" t="s">
        <v>191</v>
      </c>
      <c r="D22" s="466"/>
    </row>
    <row r="23" spans="2:4" s="8" customFormat="1" ht="12.75">
      <c r="B23" s="467" t="s">
        <v>192</v>
      </c>
      <c r="C23" s="158"/>
      <c r="D23" s="466"/>
    </row>
    <row r="24" spans="2:4" s="8" customFormat="1" ht="12.75">
      <c r="B24" s="465" t="s">
        <v>193</v>
      </c>
      <c r="C24" s="158" t="s">
        <v>194</v>
      </c>
      <c r="D24" s="466"/>
    </row>
    <row r="25" spans="2:4" s="8" customFormat="1" ht="12.75">
      <c r="B25" s="465"/>
      <c r="C25" s="157" t="s">
        <v>195</v>
      </c>
      <c r="D25" s="466"/>
    </row>
    <row r="26" spans="2:4" s="8" customFormat="1" ht="12.75">
      <c r="B26" s="465"/>
      <c r="C26" s="157" t="s">
        <v>196</v>
      </c>
      <c r="D26" s="466"/>
    </row>
    <row r="27" spans="2:4" s="8" customFormat="1" ht="12.75">
      <c r="B27" s="465"/>
      <c r="C27" s="157" t="s">
        <v>197</v>
      </c>
      <c r="D27" s="466"/>
    </row>
    <row r="28" spans="2:4" s="8" customFormat="1" ht="12.75">
      <c r="B28" s="465"/>
      <c r="C28" s="157" t="s">
        <v>198</v>
      </c>
      <c r="D28" s="466"/>
    </row>
    <row r="29" spans="2:4" s="8" customFormat="1" ht="12.75">
      <c r="B29" s="465"/>
      <c r="C29" s="157" t="s">
        <v>199</v>
      </c>
      <c r="D29" s="466"/>
    </row>
    <row r="30" spans="2:4" s="8" customFormat="1" ht="12.75">
      <c r="B30" s="465"/>
      <c r="C30" s="157" t="s">
        <v>200</v>
      </c>
      <c r="D30" s="466"/>
    </row>
    <row r="31" spans="2:4" s="8" customFormat="1" ht="6" customHeight="1">
      <c r="B31" s="465"/>
      <c r="C31" s="158"/>
      <c r="D31" s="466"/>
    </row>
    <row r="32" spans="2:4" s="8" customFormat="1" ht="15.75">
      <c r="B32" s="462" t="s">
        <v>201</v>
      </c>
      <c r="C32" s="156" t="s">
        <v>202</v>
      </c>
      <c r="D32" s="466"/>
    </row>
    <row r="33" spans="2:4" s="8" customFormat="1" ht="4.5" customHeight="1">
      <c r="B33" s="465"/>
      <c r="C33" s="158"/>
      <c r="D33" s="466"/>
    </row>
    <row r="34" spans="2:4" s="8" customFormat="1" ht="12.75">
      <c r="B34" s="465"/>
      <c r="C34" s="157"/>
      <c r="D34" s="466"/>
    </row>
    <row r="35" spans="2:4" s="8" customFormat="1" ht="12.75">
      <c r="B35" s="465" t="s">
        <v>203</v>
      </c>
      <c r="C35" s="224" t="s">
        <v>274</v>
      </c>
      <c r="D35" s="466"/>
    </row>
    <row r="36" spans="2:4" s="8" customFormat="1" ht="12.75">
      <c r="B36" s="465"/>
      <c r="C36" s="158"/>
      <c r="D36" s="466"/>
    </row>
    <row r="37" spans="2:4" s="8" customFormat="1" ht="12.75">
      <c r="B37" s="465" t="s">
        <v>204</v>
      </c>
      <c r="C37" s="158"/>
      <c r="D37" s="466"/>
    </row>
    <row r="38" spans="2:4" s="8" customFormat="1" ht="12.75">
      <c r="B38" s="465" t="s">
        <v>205</v>
      </c>
      <c r="C38" s="158"/>
      <c r="D38" s="466"/>
    </row>
    <row r="39" spans="2:4" s="8" customFormat="1" ht="12.75">
      <c r="B39" s="465"/>
      <c r="C39" s="158"/>
      <c r="D39" s="466"/>
    </row>
    <row r="40" spans="2:4" s="8" customFormat="1" ht="12.75">
      <c r="B40" s="465" t="s">
        <v>268</v>
      </c>
      <c r="C40" s="158"/>
      <c r="D40" s="466"/>
    </row>
    <row r="41" spans="2:4" s="8" customFormat="1" ht="12.75">
      <c r="B41" s="465"/>
      <c r="C41" s="158"/>
      <c r="D41" s="466"/>
    </row>
    <row r="42" spans="2:4" s="8" customFormat="1" ht="12.75">
      <c r="B42" s="465"/>
      <c r="C42" s="158"/>
      <c r="D42" s="466"/>
    </row>
    <row r="43" spans="2:4" s="8" customFormat="1" ht="12.75">
      <c r="B43" s="465"/>
      <c r="C43" s="158"/>
      <c r="D43" s="466"/>
    </row>
    <row r="44" spans="2:4" s="8" customFormat="1" ht="12.75">
      <c r="B44" s="465"/>
      <c r="C44" s="158"/>
      <c r="D44" s="466"/>
    </row>
    <row r="45" spans="2:4" s="160" customFormat="1" ht="12.75">
      <c r="B45" s="468"/>
      <c r="C45" s="159"/>
      <c r="D45" s="227"/>
    </row>
    <row r="46" spans="2:4" ht="12.75">
      <c r="B46" s="465"/>
      <c r="C46" s="158"/>
      <c r="D46" s="225"/>
    </row>
    <row r="47" spans="2:4" ht="12.75">
      <c r="B47" s="465"/>
      <c r="C47" s="158"/>
      <c r="D47" s="225"/>
    </row>
    <row r="48" spans="2:4" ht="12.75">
      <c r="B48" s="465"/>
      <c r="C48" s="158"/>
      <c r="D48" s="225"/>
    </row>
    <row r="49" spans="2:4" ht="12.75">
      <c r="B49" s="465"/>
      <c r="C49" s="158"/>
      <c r="D49" s="225"/>
    </row>
    <row r="50" spans="2:4" ht="12.75">
      <c r="B50" s="465"/>
      <c r="C50" s="158"/>
      <c r="D50" s="469">
        <v>1</v>
      </c>
    </row>
    <row r="51" spans="2:4" ht="13.5" thickBot="1">
      <c r="B51" s="470"/>
      <c r="C51" s="471"/>
      <c r="D51" s="472"/>
    </row>
    <row r="53" ht="12.75">
      <c r="C53" s="161" t="s">
        <v>491</v>
      </c>
    </row>
  </sheetData>
  <sheetProtection password="C65F" sheet="1" formatCells="0" formatColumns="0" formatRows="0" insertColumns="0" insertRows="0" insertHyperlinks="0" deleteColumns="0" deleteRows="0" sort="0" autoFilter="0" pivotTables="0"/>
  <mergeCells count="1">
    <mergeCell ref="B3:D3"/>
  </mergeCells>
  <printOptions/>
  <pageMargins left="0.69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32"/>
  <sheetViews>
    <sheetView zoomScalePageLayoutView="0" workbookViewId="0" topLeftCell="A160">
      <selection activeCell="A176" sqref="A176:N23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3.421875" style="201" customWidth="1"/>
    <col min="4" max="4" width="2.00390625" style="0" customWidth="1"/>
    <col min="5" max="5" width="3.421875" style="0" customWidth="1"/>
    <col min="6" max="6" width="13.7109375" style="0" customWidth="1"/>
    <col min="7" max="7" width="7.7109375" style="0" customWidth="1"/>
    <col min="8" max="10" width="8.7109375" style="0" customWidth="1"/>
    <col min="12" max="12" width="10.140625" style="0" bestFit="1" customWidth="1"/>
    <col min="13" max="13" width="10.8515625" style="0" customWidth="1"/>
    <col min="14" max="14" width="2.57421875" style="0" customWidth="1"/>
    <col min="15" max="15" width="2.140625" style="0" customWidth="1"/>
  </cols>
  <sheetData>
    <row r="1" spans="2:14" ht="13.5" thickBot="1">
      <c r="B1" s="162"/>
      <c r="C1" s="162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2:14" s="153" customFormat="1" ht="33" customHeight="1" thickBot="1" thickTop="1">
      <c r="B2" s="558" t="s">
        <v>174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60"/>
    </row>
    <row r="3" spans="2:14" s="153" customFormat="1" ht="23.25" customHeight="1" thickTop="1">
      <c r="B3" s="586" t="s">
        <v>290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473"/>
    </row>
    <row r="4" spans="2:14" ht="15.75">
      <c r="B4" s="233"/>
      <c r="C4" s="162"/>
      <c r="D4" s="561"/>
      <c r="E4" s="561"/>
      <c r="F4" s="221" t="s">
        <v>206</v>
      </c>
      <c r="G4" s="154"/>
      <c r="H4" s="154"/>
      <c r="I4" s="154"/>
      <c r="J4" s="154"/>
      <c r="K4" s="163"/>
      <c r="L4" s="163"/>
      <c r="M4" s="154"/>
      <c r="N4" s="234"/>
    </row>
    <row r="5" spans="2:14" ht="12.75">
      <c r="B5" s="233"/>
      <c r="C5" s="162"/>
      <c r="D5" s="154"/>
      <c r="E5" s="154"/>
      <c r="F5" s="154"/>
      <c r="G5" s="154"/>
      <c r="H5" s="154"/>
      <c r="I5" s="154"/>
      <c r="J5" s="154"/>
      <c r="K5" s="163"/>
      <c r="L5" s="163"/>
      <c r="M5" s="154"/>
      <c r="N5" s="234"/>
    </row>
    <row r="6" spans="2:14" ht="12.75">
      <c r="B6" s="233"/>
      <c r="C6" s="162"/>
      <c r="D6" s="154"/>
      <c r="E6" s="165" t="s">
        <v>3</v>
      </c>
      <c r="F6" s="166" t="s">
        <v>207</v>
      </c>
      <c r="G6" s="166"/>
      <c r="H6" s="167"/>
      <c r="I6" s="154"/>
      <c r="J6" s="154"/>
      <c r="K6" s="154"/>
      <c r="L6" s="154"/>
      <c r="M6" s="154"/>
      <c r="N6" s="234"/>
    </row>
    <row r="7" spans="2:14" ht="12.75">
      <c r="B7" s="233"/>
      <c r="C7" s="162"/>
      <c r="D7" s="154"/>
      <c r="E7" s="165"/>
      <c r="F7" s="166"/>
      <c r="G7" s="166"/>
      <c r="H7" s="167"/>
      <c r="I7" s="154"/>
      <c r="J7" s="154"/>
      <c r="K7" s="154"/>
      <c r="L7" s="154"/>
      <c r="M7" s="154"/>
      <c r="N7" s="234"/>
    </row>
    <row r="8" spans="2:14" ht="12.75">
      <c r="B8" s="235"/>
      <c r="C8" s="168"/>
      <c r="D8" s="158"/>
      <c r="E8" s="169">
        <v>1</v>
      </c>
      <c r="F8" s="170" t="s">
        <v>10</v>
      </c>
      <c r="G8" s="107"/>
      <c r="H8" s="154"/>
      <c r="I8" s="154"/>
      <c r="J8" s="154"/>
      <c r="K8" s="154"/>
      <c r="L8" s="154"/>
      <c r="M8" s="154"/>
      <c r="N8" s="234"/>
    </row>
    <row r="9" spans="2:14" ht="13.5" thickBot="1">
      <c r="B9" s="233"/>
      <c r="C9" s="224">
        <v>3</v>
      </c>
      <c r="D9" s="154"/>
      <c r="E9" s="154"/>
      <c r="F9" s="162" t="s">
        <v>29</v>
      </c>
      <c r="G9" s="163"/>
      <c r="H9" s="163"/>
      <c r="I9" s="163"/>
      <c r="J9" s="163"/>
      <c r="K9" s="163"/>
      <c r="L9" s="163"/>
      <c r="M9" s="154"/>
      <c r="N9" s="234"/>
    </row>
    <row r="10" spans="2:14" ht="12.75">
      <c r="B10" s="233"/>
      <c r="C10" s="162"/>
      <c r="D10" s="154"/>
      <c r="E10" s="562" t="s">
        <v>2</v>
      </c>
      <c r="F10" s="564" t="s">
        <v>208</v>
      </c>
      <c r="G10" s="564"/>
      <c r="H10" s="564" t="s">
        <v>209</v>
      </c>
      <c r="I10" s="564" t="s">
        <v>210</v>
      </c>
      <c r="J10" s="564"/>
      <c r="K10" s="476" t="s">
        <v>211</v>
      </c>
      <c r="L10" s="476" t="s">
        <v>212</v>
      </c>
      <c r="M10" s="477" t="s">
        <v>211</v>
      </c>
      <c r="N10" s="234"/>
    </row>
    <row r="11" spans="2:14" ht="12.75">
      <c r="B11" s="233"/>
      <c r="C11" s="162"/>
      <c r="D11" s="154"/>
      <c r="E11" s="563"/>
      <c r="F11" s="565"/>
      <c r="G11" s="565"/>
      <c r="H11" s="565"/>
      <c r="I11" s="565"/>
      <c r="J11" s="565"/>
      <c r="K11" s="171" t="s">
        <v>213</v>
      </c>
      <c r="L11" s="171" t="s">
        <v>214</v>
      </c>
      <c r="M11" s="478" t="s">
        <v>215</v>
      </c>
      <c r="N11" s="234"/>
    </row>
    <row r="12" spans="2:14" ht="12.75">
      <c r="B12" s="233"/>
      <c r="C12" s="162"/>
      <c r="D12" s="154"/>
      <c r="E12" s="479"/>
      <c r="F12" s="552" t="s">
        <v>492</v>
      </c>
      <c r="G12" s="553"/>
      <c r="H12" s="172" t="s">
        <v>216</v>
      </c>
      <c r="I12" s="588"/>
      <c r="J12" s="589"/>
      <c r="K12" s="222">
        <v>0</v>
      </c>
      <c r="L12" s="222">
        <v>0</v>
      </c>
      <c r="M12" s="480">
        <v>0</v>
      </c>
      <c r="N12" s="234"/>
    </row>
    <row r="13" spans="2:14" ht="12.75">
      <c r="B13" s="233"/>
      <c r="C13" s="162"/>
      <c r="D13" s="154"/>
      <c r="E13" s="481"/>
      <c r="F13" s="552" t="s">
        <v>492</v>
      </c>
      <c r="G13" s="553"/>
      <c r="H13" s="172" t="s">
        <v>493</v>
      </c>
      <c r="I13" s="590"/>
      <c r="J13" s="573"/>
      <c r="K13" s="223">
        <v>0</v>
      </c>
      <c r="L13" s="210">
        <v>138.93</v>
      </c>
      <c r="M13" s="480">
        <v>0</v>
      </c>
      <c r="N13" s="234"/>
    </row>
    <row r="14" spans="2:14" ht="12.75">
      <c r="B14" s="233"/>
      <c r="C14" s="162"/>
      <c r="D14" s="154"/>
      <c r="E14" s="481"/>
      <c r="F14" s="575"/>
      <c r="G14" s="576"/>
      <c r="H14" s="172"/>
      <c r="I14" s="572"/>
      <c r="J14" s="573"/>
      <c r="K14" s="210"/>
      <c r="L14" s="210"/>
      <c r="M14" s="480"/>
      <c r="N14" s="234"/>
    </row>
    <row r="15" spans="2:14" ht="12.75">
      <c r="B15" s="233"/>
      <c r="C15" s="162"/>
      <c r="D15" s="154"/>
      <c r="E15" s="481"/>
      <c r="F15" s="575"/>
      <c r="G15" s="576"/>
      <c r="H15" s="172"/>
      <c r="I15" s="572"/>
      <c r="J15" s="573"/>
      <c r="K15" s="222"/>
      <c r="L15" s="210"/>
      <c r="M15" s="480"/>
      <c r="N15" s="234"/>
    </row>
    <row r="16" spans="2:14" s="153" customFormat="1" ht="21" customHeight="1" thickBot="1">
      <c r="B16" s="236"/>
      <c r="C16" s="177"/>
      <c r="D16" s="178"/>
      <c r="E16" s="482"/>
      <c r="F16" s="554" t="s">
        <v>217</v>
      </c>
      <c r="G16" s="555"/>
      <c r="H16" s="555"/>
      <c r="I16" s="555"/>
      <c r="J16" s="555"/>
      <c r="K16" s="555"/>
      <c r="L16" s="556"/>
      <c r="M16" s="483">
        <f>SUM(M12:M15)</f>
        <v>0</v>
      </c>
      <c r="N16" s="474"/>
    </row>
    <row r="17" spans="2:14" ht="13.5" thickBot="1">
      <c r="B17" s="233"/>
      <c r="C17" s="224">
        <v>4</v>
      </c>
      <c r="D17" s="154"/>
      <c r="E17" s="179"/>
      <c r="F17" s="168" t="s">
        <v>30</v>
      </c>
      <c r="G17" s="179"/>
      <c r="H17" s="179"/>
      <c r="I17" s="179"/>
      <c r="J17" s="179"/>
      <c r="K17" s="179"/>
      <c r="L17" s="179"/>
      <c r="M17" s="154"/>
      <c r="N17" s="234"/>
    </row>
    <row r="18" spans="2:14" ht="12.75">
      <c r="B18" s="233"/>
      <c r="C18" s="162"/>
      <c r="D18" s="154"/>
      <c r="E18" s="562" t="s">
        <v>2</v>
      </c>
      <c r="F18" s="577" t="s">
        <v>218</v>
      </c>
      <c r="G18" s="578"/>
      <c r="H18" s="578"/>
      <c r="I18" s="578"/>
      <c r="J18" s="579"/>
      <c r="K18" s="476" t="s">
        <v>211</v>
      </c>
      <c r="L18" s="476" t="s">
        <v>212</v>
      </c>
      <c r="M18" s="477" t="s">
        <v>211</v>
      </c>
      <c r="N18" s="234"/>
    </row>
    <row r="19" spans="2:14" ht="12.75">
      <c r="B19" s="233"/>
      <c r="C19" s="162"/>
      <c r="D19" s="154"/>
      <c r="E19" s="563"/>
      <c r="F19" s="580"/>
      <c r="G19" s="581"/>
      <c r="H19" s="581"/>
      <c r="I19" s="581"/>
      <c r="J19" s="582"/>
      <c r="K19" s="171" t="s">
        <v>213</v>
      </c>
      <c r="L19" s="171" t="s">
        <v>214</v>
      </c>
      <c r="M19" s="478" t="s">
        <v>215</v>
      </c>
      <c r="N19" s="234"/>
    </row>
    <row r="20" spans="2:14" ht="12.75">
      <c r="B20" s="233"/>
      <c r="C20" s="162"/>
      <c r="D20" s="154"/>
      <c r="E20" s="479"/>
      <c r="F20" s="583" t="s">
        <v>219</v>
      </c>
      <c r="G20" s="584"/>
      <c r="H20" s="584"/>
      <c r="I20" s="584"/>
      <c r="J20" s="585"/>
      <c r="K20" s="173"/>
      <c r="L20" s="173"/>
      <c r="M20" s="484">
        <f>Aktivet!G10</f>
        <v>45634</v>
      </c>
      <c r="N20" s="234"/>
    </row>
    <row r="21" spans="2:14" ht="12.75">
      <c r="B21" s="233"/>
      <c r="C21" s="162"/>
      <c r="D21" s="154"/>
      <c r="E21" s="481"/>
      <c r="F21" s="583" t="s">
        <v>220</v>
      </c>
      <c r="G21" s="584"/>
      <c r="H21" s="584"/>
      <c r="I21" s="584"/>
      <c r="J21" s="585"/>
      <c r="K21" s="174">
        <v>0</v>
      </c>
      <c r="L21" s="174">
        <v>0</v>
      </c>
      <c r="M21" s="485">
        <v>0</v>
      </c>
      <c r="N21" s="234"/>
    </row>
    <row r="22" spans="2:14" ht="18" customHeight="1" thickBot="1">
      <c r="B22" s="233"/>
      <c r="C22" s="162"/>
      <c r="D22" s="154"/>
      <c r="E22" s="482"/>
      <c r="F22" s="554" t="s">
        <v>217</v>
      </c>
      <c r="G22" s="555"/>
      <c r="H22" s="555"/>
      <c r="I22" s="555"/>
      <c r="J22" s="555"/>
      <c r="K22" s="555"/>
      <c r="L22" s="556"/>
      <c r="M22" s="483">
        <f>SUM(M20:M21)</f>
        <v>45634</v>
      </c>
      <c r="N22" s="234"/>
    </row>
    <row r="23" spans="2:14" ht="12.75">
      <c r="B23" s="233"/>
      <c r="C23" s="162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234"/>
    </row>
    <row r="24" spans="2:14" ht="12.75">
      <c r="B24" s="233"/>
      <c r="C24" s="224">
        <v>5</v>
      </c>
      <c r="D24" s="154"/>
      <c r="E24" s="180">
        <v>2</v>
      </c>
      <c r="F24" s="181" t="s">
        <v>126</v>
      </c>
      <c r="G24" s="182"/>
      <c r="H24" s="154"/>
      <c r="I24" s="154"/>
      <c r="J24" s="154"/>
      <c r="K24" s="154"/>
      <c r="L24" s="154"/>
      <c r="M24" s="154"/>
      <c r="N24" s="234"/>
    </row>
    <row r="25" spans="2:14" ht="12.75">
      <c r="B25" s="233"/>
      <c r="C25" s="162"/>
      <c r="D25" s="154"/>
      <c r="E25" s="154"/>
      <c r="F25" s="154"/>
      <c r="G25" s="154" t="s">
        <v>221</v>
      </c>
      <c r="H25" s="154"/>
      <c r="I25" s="154"/>
      <c r="J25" s="154"/>
      <c r="K25" s="154"/>
      <c r="L25" s="154"/>
      <c r="M25" s="154"/>
      <c r="N25" s="234"/>
    </row>
    <row r="26" spans="2:14" ht="12.75">
      <c r="B26" s="233"/>
      <c r="C26" s="162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234"/>
    </row>
    <row r="27" spans="2:14" ht="12.75">
      <c r="B27" s="233"/>
      <c r="C27" s="224">
        <v>6</v>
      </c>
      <c r="D27" s="154"/>
      <c r="E27" s="180">
        <v>3</v>
      </c>
      <c r="F27" s="181" t="s">
        <v>127</v>
      </c>
      <c r="G27" s="182"/>
      <c r="H27" s="154"/>
      <c r="I27" s="154"/>
      <c r="J27" s="154"/>
      <c r="K27" s="154"/>
      <c r="L27" s="154"/>
      <c r="M27" s="154"/>
      <c r="N27" s="234"/>
    </row>
    <row r="28" spans="2:14" ht="12.75">
      <c r="B28" s="233"/>
      <c r="C28" s="162"/>
      <c r="D28" s="154"/>
      <c r="E28" s="183"/>
      <c r="F28" s="184"/>
      <c r="G28" s="182"/>
      <c r="H28" s="154"/>
      <c r="I28" s="154"/>
      <c r="J28" s="154"/>
      <c r="K28" s="154"/>
      <c r="L28" s="154"/>
      <c r="M28" s="154"/>
      <c r="N28" s="234"/>
    </row>
    <row r="29" spans="2:14" ht="12.75">
      <c r="B29" s="233"/>
      <c r="C29" s="224">
        <v>7</v>
      </c>
      <c r="D29" s="154"/>
      <c r="E29" s="185" t="s">
        <v>89</v>
      </c>
      <c r="F29" s="186" t="s">
        <v>222</v>
      </c>
      <c r="G29" s="154"/>
      <c r="H29" s="154"/>
      <c r="I29" s="154"/>
      <c r="J29" s="154"/>
      <c r="K29" s="154"/>
      <c r="L29" s="154"/>
      <c r="M29" s="154"/>
      <c r="N29" s="234"/>
    </row>
    <row r="30" spans="2:14" ht="12.75">
      <c r="B30" s="233"/>
      <c r="C30" s="162"/>
      <c r="D30" s="154"/>
      <c r="E30" s="154"/>
      <c r="F30" s="569" t="s">
        <v>223</v>
      </c>
      <c r="G30" s="569"/>
      <c r="H30" s="154"/>
      <c r="I30" s="162" t="s">
        <v>2</v>
      </c>
      <c r="J30" s="154"/>
      <c r="K30" s="162" t="s">
        <v>162</v>
      </c>
      <c r="L30" s="228"/>
      <c r="M30" s="154"/>
      <c r="N30" s="234"/>
    </row>
    <row r="31" spans="2:14" ht="12.75">
      <c r="B31" s="233"/>
      <c r="C31" s="162"/>
      <c r="D31" s="154"/>
      <c r="E31" s="154"/>
      <c r="F31" s="569" t="s">
        <v>224</v>
      </c>
      <c r="G31" s="569"/>
      <c r="H31" s="154"/>
      <c r="I31" s="162" t="s">
        <v>2</v>
      </c>
      <c r="J31" s="164"/>
      <c r="K31" s="162" t="s">
        <v>162</v>
      </c>
      <c r="L31" s="187"/>
      <c r="M31" s="154"/>
      <c r="N31" s="234"/>
    </row>
    <row r="32" spans="2:14" ht="12.75">
      <c r="B32" s="233"/>
      <c r="C32" s="162"/>
      <c r="D32" s="154"/>
      <c r="E32" s="154"/>
      <c r="F32" s="154" t="s">
        <v>225</v>
      </c>
      <c r="G32" s="154"/>
      <c r="H32" s="154"/>
      <c r="I32" s="162" t="s">
        <v>2</v>
      </c>
      <c r="J32" s="164"/>
      <c r="K32" s="162" t="s">
        <v>162</v>
      </c>
      <c r="L32" s="187"/>
      <c r="M32" s="154"/>
      <c r="N32" s="234"/>
    </row>
    <row r="33" spans="2:14" ht="12.75">
      <c r="B33" s="233"/>
      <c r="C33" s="162"/>
      <c r="D33" s="154"/>
      <c r="E33" s="154"/>
      <c r="F33" s="154" t="s">
        <v>226</v>
      </c>
      <c r="G33" s="154"/>
      <c r="H33" s="154"/>
      <c r="I33" s="162" t="s">
        <v>2</v>
      </c>
      <c r="J33" s="164"/>
      <c r="K33" s="162" t="s">
        <v>162</v>
      </c>
      <c r="L33" s="187"/>
      <c r="M33" s="154"/>
      <c r="N33" s="234"/>
    </row>
    <row r="34" spans="2:14" ht="12.75">
      <c r="B34" s="233"/>
      <c r="C34" s="162"/>
      <c r="D34" s="154"/>
      <c r="E34" s="154"/>
      <c r="F34" s="154" t="s">
        <v>227</v>
      </c>
      <c r="G34" s="154"/>
      <c r="H34" s="154"/>
      <c r="I34" s="162" t="s">
        <v>2</v>
      </c>
      <c r="J34" s="154"/>
      <c r="K34" s="162" t="s">
        <v>162</v>
      </c>
      <c r="L34" s="226"/>
      <c r="M34" s="154"/>
      <c r="N34" s="234"/>
    </row>
    <row r="35" spans="2:14" ht="12.75">
      <c r="B35" s="233"/>
      <c r="C35" s="162"/>
      <c r="D35" s="154"/>
      <c r="E35" s="154"/>
      <c r="F35" s="154" t="s">
        <v>228</v>
      </c>
      <c r="G35" s="154"/>
      <c r="H35" s="154"/>
      <c r="I35" s="162" t="s">
        <v>2</v>
      </c>
      <c r="J35" s="164"/>
      <c r="K35" s="162" t="s">
        <v>162</v>
      </c>
      <c r="L35" s="187"/>
      <c r="M35" s="154"/>
      <c r="N35" s="234"/>
    </row>
    <row r="36" spans="2:14" ht="12.75">
      <c r="B36" s="233"/>
      <c r="C36" s="162"/>
      <c r="D36" s="154"/>
      <c r="E36" s="154"/>
      <c r="F36" s="571" t="s">
        <v>229</v>
      </c>
      <c r="G36" s="571"/>
      <c r="H36" s="154"/>
      <c r="I36" s="162" t="s">
        <v>2</v>
      </c>
      <c r="J36" s="164"/>
      <c r="K36" s="162" t="s">
        <v>162</v>
      </c>
      <c r="L36" s="164"/>
      <c r="M36" s="154"/>
      <c r="N36" s="234"/>
    </row>
    <row r="37" spans="2:14" ht="12.75">
      <c r="B37" s="233"/>
      <c r="C37" s="162"/>
      <c r="D37" s="154"/>
      <c r="E37" s="154"/>
      <c r="F37" s="188" t="s">
        <v>230</v>
      </c>
      <c r="G37" s="154"/>
      <c r="H37" s="154"/>
      <c r="I37" s="162" t="s">
        <v>2</v>
      </c>
      <c r="J37" s="164"/>
      <c r="K37" s="162" t="s">
        <v>162</v>
      </c>
      <c r="L37" s="164"/>
      <c r="M37" s="154"/>
      <c r="N37" s="234"/>
    </row>
    <row r="38" spans="2:14" ht="12.75">
      <c r="B38" s="233"/>
      <c r="C38" s="162"/>
      <c r="D38" s="154"/>
      <c r="E38" s="154"/>
      <c r="F38" s="188" t="s">
        <v>231</v>
      </c>
      <c r="G38" s="154"/>
      <c r="H38" s="154"/>
      <c r="I38" s="162" t="s">
        <v>2</v>
      </c>
      <c r="J38" s="164"/>
      <c r="K38" s="162" t="s">
        <v>162</v>
      </c>
      <c r="L38" s="164"/>
      <c r="M38" s="154"/>
      <c r="N38" s="234"/>
    </row>
    <row r="39" spans="2:14" ht="12.75">
      <c r="B39" s="233"/>
      <c r="C39" s="162"/>
      <c r="D39" s="154"/>
      <c r="E39" s="154"/>
      <c r="F39" s="188"/>
      <c r="G39" s="154"/>
      <c r="H39" s="154"/>
      <c r="I39" s="162"/>
      <c r="J39" s="154"/>
      <c r="K39" s="162"/>
      <c r="L39" s="154"/>
      <c r="M39" s="154"/>
      <c r="N39" s="234"/>
    </row>
    <row r="40" spans="2:14" ht="12.75">
      <c r="B40" s="233"/>
      <c r="C40" s="162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234"/>
    </row>
    <row r="41" spans="2:14" ht="12.75">
      <c r="B41" s="233"/>
      <c r="C41" s="224">
        <v>8</v>
      </c>
      <c r="D41" s="154"/>
      <c r="E41" s="185" t="s">
        <v>89</v>
      </c>
      <c r="F41" s="186" t="s">
        <v>91</v>
      </c>
      <c r="G41" s="154"/>
      <c r="H41" s="154"/>
      <c r="I41" s="154"/>
      <c r="J41" s="154"/>
      <c r="K41" s="154"/>
      <c r="L41" s="189"/>
      <c r="M41" s="154"/>
      <c r="N41" s="234"/>
    </row>
    <row r="42" spans="2:14" ht="12.75">
      <c r="B42" s="233"/>
      <c r="C42" s="162"/>
      <c r="D42" s="154"/>
      <c r="E42" s="185"/>
      <c r="F42" s="186"/>
      <c r="G42" s="154"/>
      <c r="H42" s="154"/>
      <c r="I42" s="154"/>
      <c r="J42" s="154"/>
      <c r="K42" s="154"/>
      <c r="L42" s="154"/>
      <c r="M42" s="154"/>
      <c r="N42" s="234"/>
    </row>
    <row r="43" spans="2:14" ht="12.75">
      <c r="B43" s="233"/>
      <c r="C43" s="16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234"/>
    </row>
    <row r="44" spans="2:14" ht="12.75">
      <c r="B44" s="233"/>
      <c r="C44" s="224">
        <v>9</v>
      </c>
      <c r="D44" s="154"/>
      <c r="E44" s="185" t="s">
        <v>89</v>
      </c>
      <c r="F44" s="186" t="s">
        <v>92</v>
      </c>
      <c r="G44" s="154"/>
      <c r="H44" s="574"/>
      <c r="I44" s="574"/>
      <c r="J44" s="154"/>
      <c r="K44" s="154"/>
      <c r="L44" s="154"/>
      <c r="M44" s="154"/>
      <c r="N44" s="234"/>
    </row>
    <row r="45" spans="2:14" ht="12.75">
      <c r="B45" s="233"/>
      <c r="C45" s="162"/>
      <c r="D45" s="154"/>
      <c r="E45" s="154"/>
      <c r="F45" s="154"/>
      <c r="G45" s="154" t="s">
        <v>232</v>
      </c>
      <c r="H45" s="154"/>
      <c r="I45" s="154"/>
      <c r="J45" s="154"/>
      <c r="K45" s="162" t="s">
        <v>162</v>
      </c>
      <c r="L45" s="189"/>
      <c r="M45" s="154"/>
      <c r="N45" s="234"/>
    </row>
    <row r="46" spans="2:14" ht="12.75">
      <c r="B46" s="233"/>
      <c r="C46" s="162"/>
      <c r="D46" s="154"/>
      <c r="E46" s="154"/>
      <c r="F46" s="154"/>
      <c r="G46" s="154" t="s">
        <v>233</v>
      </c>
      <c r="H46" s="154"/>
      <c r="I46" s="154"/>
      <c r="J46" s="154"/>
      <c r="K46" s="162" t="s">
        <v>162</v>
      </c>
      <c r="L46" s="187"/>
      <c r="M46" s="154"/>
      <c r="N46" s="234"/>
    </row>
    <row r="47" spans="2:14" s="160" customFormat="1" ht="12.75">
      <c r="B47" s="237"/>
      <c r="C47" s="190"/>
      <c r="D47" s="159"/>
      <c r="E47" s="159"/>
      <c r="F47" s="159"/>
      <c r="G47" s="159" t="s">
        <v>234</v>
      </c>
      <c r="H47" s="159"/>
      <c r="I47" s="159"/>
      <c r="J47" s="159"/>
      <c r="K47" s="162" t="s">
        <v>162</v>
      </c>
      <c r="L47" s="187"/>
      <c r="M47" s="159"/>
      <c r="N47" s="238"/>
    </row>
    <row r="48" spans="2:14" s="160" customFormat="1" ht="12.75">
      <c r="B48" s="237"/>
      <c r="C48" s="190"/>
      <c r="D48" s="159"/>
      <c r="E48" s="159"/>
      <c r="F48" s="159"/>
      <c r="G48" s="159" t="s">
        <v>235</v>
      </c>
      <c r="H48" s="159"/>
      <c r="I48" s="159"/>
      <c r="J48" s="159"/>
      <c r="K48" s="162" t="s">
        <v>162</v>
      </c>
      <c r="L48" s="187"/>
      <c r="M48" s="159"/>
      <c r="N48" s="238"/>
    </row>
    <row r="49" spans="2:14" s="160" customFormat="1" ht="15">
      <c r="B49" s="237"/>
      <c r="C49" s="190"/>
      <c r="D49" s="159"/>
      <c r="E49" s="159"/>
      <c r="F49" s="159"/>
      <c r="G49" s="159" t="s">
        <v>236</v>
      </c>
      <c r="H49" s="191"/>
      <c r="I49" s="191"/>
      <c r="J49" s="191"/>
      <c r="K49" s="162" t="s">
        <v>162</v>
      </c>
      <c r="L49" s="187"/>
      <c r="M49" s="159"/>
      <c r="N49" s="238"/>
    </row>
    <row r="50" spans="2:14" s="160" customFormat="1" ht="15">
      <c r="B50" s="237"/>
      <c r="C50" s="190"/>
      <c r="D50" s="159"/>
      <c r="E50" s="159"/>
      <c r="F50" s="159"/>
      <c r="G50" s="192" t="s">
        <v>237</v>
      </c>
      <c r="H50" s="191"/>
      <c r="I50" s="191"/>
      <c r="J50" s="191"/>
      <c r="K50" s="162" t="s">
        <v>162</v>
      </c>
      <c r="L50" s="189"/>
      <c r="M50" s="193"/>
      <c r="N50" s="238"/>
    </row>
    <row r="51" spans="2:14" s="160" customFormat="1" ht="15">
      <c r="B51" s="237"/>
      <c r="C51" s="224">
        <v>10</v>
      </c>
      <c r="D51" s="159"/>
      <c r="E51" s="185" t="s">
        <v>89</v>
      </c>
      <c r="F51" s="186" t="s">
        <v>93</v>
      </c>
      <c r="G51" s="191"/>
      <c r="H51" s="191"/>
      <c r="I51" s="191"/>
      <c r="J51" s="191"/>
      <c r="K51" s="191"/>
      <c r="L51" s="194"/>
      <c r="M51" s="159"/>
      <c r="N51" s="238"/>
    </row>
    <row r="52" spans="2:14" s="160" customFormat="1" ht="12.75">
      <c r="B52" s="237"/>
      <c r="C52" s="190"/>
      <c r="D52" s="159"/>
      <c r="E52" s="159"/>
      <c r="F52" s="159"/>
      <c r="G52" s="159" t="s">
        <v>238</v>
      </c>
      <c r="H52" s="159"/>
      <c r="I52" s="159"/>
      <c r="J52" s="159"/>
      <c r="K52" s="162" t="s">
        <v>162</v>
      </c>
      <c r="L52" s="189"/>
      <c r="M52" s="159"/>
      <c r="N52" s="238"/>
    </row>
    <row r="53" spans="2:14" s="160" customFormat="1" ht="12.75">
      <c r="B53" s="237"/>
      <c r="C53" s="190"/>
      <c r="D53" s="159"/>
      <c r="E53" s="159"/>
      <c r="F53" s="159"/>
      <c r="G53" s="159" t="s">
        <v>239</v>
      </c>
      <c r="H53" s="159"/>
      <c r="I53" s="159"/>
      <c r="J53" s="159"/>
      <c r="K53" s="162" t="s">
        <v>162</v>
      </c>
      <c r="L53" s="187"/>
      <c r="M53" s="159"/>
      <c r="N53" s="238"/>
    </row>
    <row r="54" spans="2:14" s="160" customFormat="1" ht="12.75">
      <c r="B54" s="237"/>
      <c r="C54" s="190"/>
      <c r="D54" s="159"/>
      <c r="E54" s="159"/>
      <c r="F54" s="159"/>
      <c r="G54" s="195" t="s">
        <v>240</v>
      </c>
      <c r="H54" s="159"/>
      <c r="I54" s="159"/>
      <c r="J54" s="159"/>
      <c r="K54" s="162" t="s">
        <v>162</v>
      </c>
      <c r="L54" s="187"/>
      <c r="M54" s="159"/>
      <c r="N54" s="238"/>
    </row>
    <row r="55" spans="2:14" s="160" customFormat="1" ht="13.5" thickBot="1">
      <c r="B55" s="239"/>
      <c r="C55" s="240"/>
      <c r="D55" s="241"/>
      <c r="E55" s="241"/>
      <c r="F55" s="241"/>
      <c r="G55" s="241" t="s">
        <v>241</v>
      </c>
      <c r="H55" s="241"/>
      <c r="I55" s="241"/>
      <c r="J55" s="241"/>
      <c r="K55" s="242" t="s">
        <v>162</v>
      </c>
      <c r="L55" s="243">
        <f>Aktivet!G16</f>
        <v>350014</v>
      </c>
      <c r="M55" s="241"/>
      <c r="N55" s="475">
        <v>2</v>
      </c>
    </row>
    <row r="56" spans="2:15" s="160" customFormat="1" ht="13.5" thickTop="1">
      <c r="B56" s="159"/>
      <c r="C56" s="190"/>
      <c r="D56" s="159"/>
      <c r="E56" s="159"/>
      <c r="F56" s="138"/>
      <c r="G56" s="138"/>
      <c r="H56" s="278" t="s">
        <v>287</v>
      </c>
      <c r="I56" s="138"/>
      <c r="J56" s="138"/>
      <c r="K56" s="190"/>
      <c r="L56" s="138"/>
      <c r="M56" s="159"/>
      <c r="N56" s="159"/>
      <c r="O56" s="159"/>
    </row>
    <row r="57" spans="2:15" ht="13.5" thickBot="1">
      <c r="B57" s="159"/>
      <c r="C57" s="190"/>
      <c r="D57" s="159"/>
      <c r="E57" s="159"/>
      <c r="F57" s="138"/>
      <c r="G57" s="138"/>
      <c r="H57" s="138"/>
      <c r="I57" s="138"/>
      <c r="J57" s="138"/>
      <c r="K57" s="190"/>
      <c r="L57" s="138"/>
      <c r="M57" s="159"/>
      <c r="N57" s="159"/>
      <c r="O57" s="154"/>
    </row>
    <row r="58" spans="2:14" ht="13.5" thickTop="1">
      <c r="B58" s="244"/>
      <c r="C58" s="245">
        <v>11</v>
      </c>
      <c r="D58" s="246"/>
      <c r="E58" s="247" t="s">
        <v>89</v>
      </c>
      <c r="F58" s="248" t="s">
        <v>96</v>
      </c>
      <c r="G58" s="249"/>
      <c r="H58" s="250"/>
      <c r="I58" s="251"/>
      <c r="J58" s="251"/>
      <c r="K58" s="252" t="s">
        <v>242</v>
      </c>
      <c r="L58" s="251"/>
      <c r="M58" s="253"/>
      <c r="N58" s="254"/>
    </row>
    <row r="59" spans="2:14" ht="12.75">
      <c r="B59" s="237"/>
      <c r="C59" s="168"/>
      <c r="D59" s="158"/>
      <c r="E59" s="154"/>
      <c r="F59" s="186"/>
      <c r="G59" s="107"/>
      <c r="H59" s="154"/>
      <c r="I59" s="154"/>
      <c r="J59" s="154"/>
      <c r="K59" s="162"/>
      <c r="L59" s="154"/>
      <c r="M59" s="159"/>
      <c r="N59" s="238"/>
    </row>
    <row r="60" spans="2:14" ht="12.75">
      <c r="B60" s="237"/>
      <c r="C60" s="162">
        <v>12</v>
      </c>
      <c r="D60" s="154"/>
      <c r="E60" s="185" t="s">
        <v>89</v>
      </c>
      <c r="F60" s="186"/>
      <c r="G60" s="163"/>
      <c r="H60" s="163"/>
      <c r="I60" s="163"/>
      <c r="J60" s="154"/>
      <c r="K60" s="162" t="s">
        <v>242</v>
      </c>
      <c r="L60" s="163"/>
      <c r="M60" s="159"/>
      <c r="N60" s="238"/>
    </row>
    <row r="61" spans="2:14" ht="12.75">
      <c r="B61" s="237"/>
      <c r="C61" s="162"/>
      <c r="D61" s="154"/>
      <c r="E61" s="154"/>
      <c r="F61" s="178"/>
      <c r="G61" s="178"/>
      <c r="H61" s="178"/>
      <c r="I61" s="178"/>
      <c r="J61" s="154"/>
      <c r="K61" s="162"/>
      <c r="L61" s="162"/>
      <c r="M61" s="159"/>
      <c r="N61" s="238"/>
    </row>
    <row r="62" spans="2:14" ht="12.75">
      <c r="B62" s="237"/>
      <c r="C62" s="162">
        <v>13</v>
      </c>
      <c r="D62" s="154"/>
      <c r="E62" s="185" t="s">
        <v>89</v>
      </c>
      <c r="F62" s="178"/>
      <c r="G62" s="178"/>
      <c r="H62" s="178"/>
      <c r="I62" s="178"/>
      <c r="J62" s="154"/>
      <c r="K62" s="162" t="s">
        <v>242</v>
      </c>
      <c r="L62" s="162"/>
      <c r="M62" s="159"/>
      <c r="N62" s="238"/>
    </row>
    <row r="63" spans="2:14" ht="12.75">
      <c r="B63" s="237"/>
      <c r="C63" s="162"/>
      <c r="D63" s="154"/>
      <c r="E63" s="154"/>
      <c r="F63" s="197"/>
      <c r="G63" s="197"/>
      <c r="H63" s="163"/>
      <c r="I63" s="163"/>
      <c r="J63" s="154"/>
      <c r="K63" s="162"/>
      <c r="L63" s="163"/>
      <c r="M63" s="159"/>
      <c r="N63" s="238"/>
    </row>
    <row r="64" spans="2:14" ht="12.75">
      <c r="B64" s="237"/>
      <c r="C64" s="224">
        <v>14</v>
      </c>
      <c r="D64" s="154"/>
      <c r="E64" s="165">
        <v>4</v>
      </c>
      <c r="F64" s="198" t="s">
        <v>11</v>
      </c>
      <c r="G64" s="199"/>
      <c r="H64" s="163"/>
      <c r="I64" s="163"/>
      <c r="J64" s="154"/>
      <c r="K64" s="162" t="s">
        <v>215</v>
      </c>
      <c r="L64" s="189">
        <f>Aktivet!G20</f>
        <v>299000</v>
      </c>
      <c r="M64" s="159"/>
      <c r="N64" s="238"/>
    </row>
    <row r="65" spans="2:14" ht="12.75">
      <c r="B65" s="237"/>
      <c r="C65" s="162"/>
      <c r="D65" s="154"/>
      <c r="E65" s="154"/>
      <c r="F65" s="197"/>
      <c r="G65" s="197"/>
      <c r="H65" s="163"/>
      <c r="I65" s="163"/>
      <c r="J65" s="154"/>
      <c r="K65" s="162"/>
      <c r="L65" s="154"/>
      <c r="M65" s="159"/>
      <c r="N65" s="238"/>
    </row>
    <row r="66" spans="2:14" ht="12.75">
      <c r="B66" s="237"/>
      <c r="C66" s="224">
        <v>15</v>
      </c>
      <c r="D66" s="154"/>
      <c r="E66" s="158" t="s">
        <v>89</v>
      </c>
      <c r="F66" s="200" t="s">
        <v>270</v>
      </c>
      <c r="G66" s="197"/>
      <c r="H66" s="163"/>
      <c r="I66" s="163"/>
      <c r="J66" s="154"/>
      <c r="K66" s="162" t="s">
        <v>215</v>
      </c>
      <c r="L66" s="232">
        <f>Aktivet!G22</f>
        <v>299000</v>
      </c>
      <c r="M66" s="159"/>
      <c r="N66" s="238"/>
    </row>
    <row r="67" spans="2:14" ht="12.75">
      <c r="B67" s="237"/>
      <c r="C67" s="162"/>
      <c r="D67" s="154"/>
      <c r="E67" s="158"/>
      <c r="F67" s="206"/>
      <c r="G67" s="197"/>
      <c r="H67" s="163"/>
      <c r="I67" s="163"/>
      <c r="J67" s="154"/>
      <c r="K67" s="162"/>
      <c r="L67" s="202"/>
      <c r="M67" s="159"/>
      <c r="N67" s="238"/>
    </row>
    <row r="68" spans="2:14" ht="12.75">
      <c r="B68" s="237"/>
      <c r="C68" s="224">
        <v>16</v>
      </c>
      <c r="D68" s="178"/>
      <c r="E68" s="158" t="s">
        <v>89</v>
      </c>
      <c r="F68" s="200" t="s">
        <v>95</v>
      </c>
      <c r="G68" s="203"/>
      <c r="H68" s="203"/>
      <c r="I68" s="203"/>
      <c r="J68" s="154"/>
      <c r="K68" s="162" t="s">
        <v>215</v>
      </c>
      <c r="L68" s="204"/>
      <c r="M68" s="159"/>
      <c r="N68" s="238"/>
    </row>
    <row r="69" spans="2:14" ht="12.75">
      <c r="B69" s="237"/>
      <c r="C69" s="162"/>
      <c r="D69" s="154"/>
      <c r="E69" s="158"/>
      <c r="F69" s="206"/>
      <c r="G69" s="179"/>
      <c r="H69" s="179"/>
      <c r="I69" s="179"/>
      <c r="J69" s="154"/>
      <c r="K69" s="162"/>
      <c r="L69" s="179"/>
      <c r="M69" s="159"/>
      <c r="N69" s="238"/>
    </row>
    <row r="70" spans="2:14" ht="12.75">
      <c r="B70" s="237"/>
      <c r="C70" s="229">
        <v>17</v>
      </c>
      <c r="D70" s="154"/>
      <c r="E70" s="107" t="s">
        <v>89</v>
      </c>
      <c r="F70" s="205" t="s">
        <v>13</v>
      </c>
      <c r="G70" s="179"/>
      <c r="H70" s="179"/>
      <c r="I70" s="179"/>
      <c r="J70" s="154"/>
      <c r="K70" s="162" t="s">
        <v>242</v>
      </c>
      <c r="L70" s="179"/>
      <c r="M70" s="159"/>
      <c r="N70" s="238"/>
    </row>
    <row r="71" spans="2:14" ht="12.75">
      <c r="B71" s="237"/>
      <c r="C71" s="162"/>
      <c r="D71" s="154"/>
      <c r="E71" s="158"/>
      <c r="F71" s="206"/>
      <c r="G71" s="178"/>
      <c r="H71" s="178"/>
      <c r="I71" s="178"/>
      <c r="J71" s="154"/>
      <c r="K71" s="162"/>
      <c r="L71" s="162"/>
      <c r="M71" s="159"/>
      <c r="N71" s="238"/>
    </row>
    <row r="72" spans="2:14" ht="12.75">
      <c r="B72" s="237"/>
      <c r="C72" s="224">
        <v>18</v>
      </c>
      <c r="D72" s="154"/>
      <c r="E72" s="158" t="s">
        <v>89</v>
      </c>
      <c r="F72" s="206" t="s">
        <v>130</v>
      </c>
      <c r="G72" s="178"/>
      <c r="H72" s="178"/>
      <c r="I72" s="178"/>
      <c r="J72" s="154"/>
      <c r="K72" s="162" t="s">
        <v>242</v>
      </c>
      <c r="L72" s="162"/>
      <c r="M72" s="159"/>
      <c r="N72" s="238"/>
    </row>
    <row r="73" spans="2:14" ht="12.75">
      <c r="B73" s="237"/>
      <c r="C73" s="162"/>
      <c r="D73" s="154"/>
      <c r="E73" s="158"/>
      <c r="F73" s="206"/>
      <c r="G73" s="197"/>
      <c r="H73" s="197"/>
      <c r="I73" s="197"/>
      <c r="J73" s="154"/>
      <c r="K73" s="162"/>
      <c r="L73" s="163"/>
      <c r="M73" s="159"/>
      <c r="N73" s="238"/>
    </row>
    <row r="74" spans="2:14" ht="12.75">
      <c r="B74" s="237"/>
      <c r="C74" s="224">
        <v>19</v>
      </c>
      <c r="D74" s="154"/>
      <c r="E74" s="158" t="s">
        <v>89</v>
      </c>
      <c r="F74" s="207" t="s">
        <v>14</v>
      </c>
      <c r="G74" s="197"/>
      <c r="H74" s="197"/>
      <c r="I74" s="197"/>
      <c r="J74" s="154"/>
      <c r="K74" s="162" t="s">
        <v>215</v>
      </c>
      <c r="L74" s="189">
        <f>Aktivet!G25</f>
        <v>0</v>
      </c>
      <c r="M74" s="159"/>
      <c r="N74" s="238"/>
    </row>
    <row r="75" spans="2:14" ht="12.75">
      <c r="B75" s="237"/>
      <c r="C75" s="162"/>
      <c r="D75" s="154"/>
      <c r="E75" s="158"/>
      <c r="F75" s="206"/>
      <c r="G75" s="197"/>
      <c r="H75" s="197"/>
      <c r="I75" s="197"/>
      <c r="J75" s="154"/>
      <c r="K75" s="162"/>
      <c r="L75" s="154"/>
      <c r="M75" s="159"/>
      <c r="N75" s="238"/>
    </row>
    <row r="76" spans="2:14" ht="12.75">
      <c r="B76" s="237"/>
      <c r="C76" s="162">
        <v>20</v>
      </c>
      <c r="D76" s="154"/>
      <c r="E76" s="107" t="s">
        <v>89</v>
      </c>
      <c r="F76" s="186" t="s">
        <v>15</v>
      </c>
      <c r="G76" s="197"/>
      <c r="H76" s="197"/>
      <c r="I76" s="197"/>
      <c r="J76" s="154"/>
      <c r="K76" s="162" t="s">
        <v>242</v>
      </c>
      <c r="L76" s="154"/>
      <c r="M76" s="159"/>
      <c r="N76" s="238"/>
    </row>
    <row r="77" spans="2:14" ht="12.75">
      <c r="B77" s="237"/>
      <c r="C77" s="162"/>
      <c r="D77" s="154"/>
      <c r="E77" s="158"/>
      <c r="F77" s="206"/>
      <c r="G77" s="203"/>
      <c r="H77" s="203"/>
      <c r="I77" s="203"/>
      <c r="J77" s="154"/>
      <c r="K77" s="162"/>
      <c r="L77" s="203"/>
      <c r="M77" s="159"/>
      <c r="N77" s="238"/>
    </row>
    <row r="78" spans="2:14" ht="12.75">
      <c r="B78" s="237"/>
      <c r="C78" s="162">
        <v>21</v>
      </c>
      <c r="D78" s="154"/>
      <c r="E78" s="107" t="s">
        <v>89</v>
      </c>
      <c r="F78" s="186"/>
      <c r="G78" s="154"/>
      <c r="H78" s="154"/>
      <c r="I78" s="154"/>
      <c r="J78" s="154"/>
      <c r="K78" s="162" t="s">
        <v>242</v>
      </c>
      <c r="L78" s="154"/>
      <c r="M78" s="159"/>
      <c r="N78" s="238"/>
    </row>
    <row r="79" spans="2:14" ht="12.75">
      <c r="B79" s="237"/>
      <c r="C79" s="162"/>
      <c r="D79" s="154"/>
      <c r="E79" s="183"/>
      <c r="F79" s="184"/>
      <c r="G79" s="182"/>
      <c r="H79" s="154"/>
      <c r="I79" s="154"/>
      <c r="J79" s="154"/>
      <c r="K79" s="162"/>
      <c r="L79" s="154"/>
      <c r="M79" s="159"/>
      <c r="N79" s="238"/>
    </row>
    <row r="80" spans="2:14" ht="12.75">
      <c r="B80" s="237"/>
      <c r="C80" s="162">
        <v>22</v>
      </c>
      <c r="D80" s="154"/>
      <c r="E80" s="165">
        <v>5</v>
      </c>
      <c r="F80" s="198" t="s">
        <v>128</v>
      </c>
      <c r="G80" s="107"/>
      <c r="H80" s="154"/>
      <c r="I80" s="154"/>
      <c r="J80" s="154"/>
      <c r="K80" s="162" t="s">
        <v>242</v>
      </c>
      <c r="L80" s="154"/>
      <c r="M80" s="159"/>
      <c r="N80" s="238"/>
    </row>
    <row r="81" spans="2:14" ht="12.75">
      <c r="B81" s="237"/>
      <c r="C81" s="162"/>
      <c r="D81" s="154"/>
      <c r="E81" s="154"/>
      <c r="F81" s="154"/>
      <c r="G81" s="154"/>
      <c r="H81" s="154"/>
      <c r="I81" s="154"/>
      <c r="J81" s="154"/>
      <c r="K81" s="162"/>
      <c r="L81" s="154"/>
      <c r="M81" s="159"/>
      <c r="N81" s="238"/>
    </row>
    <row r="82" spans="2:14" ht="12.75">
      <c r="B82" s="237"/>
      <c r="C82" s="162">
        <v>23</v>
      </c>
      <c r="D82" s="154"/>
      <c r="E82" s="165">
        <v>6</v>
      </c>
      <c r="F82" s="198" t="s">
        <v>129</v>
      </c>
      <c r="G82" s="107"/>
      <c r="H82" s="154"/>
      <c r="I82" s="154"/>
      <c r="J82" s="154"/>
      <c r="K82" s="162" t="s">
        <v>242</v>
      </c>
      <c r="L82" s="154"/>
      <c r="M82" s="159"/>
      <c r="N82" s="238"/>
    </row>
    <row r="83" spans="2:14" ht="12.75">
      <c r="B83" s="237"/>
      <c r="C83" s="162"/>
      <c r="D83" s="154"/>
      <c r="E83" s="154"/>
      <c r="F83" s="154"/>
      <c r="G83" s="154"/>
      <c r="H83" s="154"/>
      <c r="I83" s="154"/>
      <c r="J83" s="154"/>
      <c r="K83" s="162"/>
      <c r="L83" s="154"/>
      <c r="M83" s="159"/>
      <c r="N83" s="238"/>
    </row>
    <row r="84" spans="2:14" ht="12.75">
      <c r="B84" s="237"/>
      <c r="C84" s="162">
        <v>24</v>
      </c>
      <c r="D84" s="154"/>
      <c r="E84" s="165">
        <v>7</v>
      </c>
      <c r="F84" s="198" t="s">
        <v>16</v>
      </c>
      <c r="G84" s="107"/>
      <c r="H84" s="154"/>
      <c r="I84" s="154"/>
      <c r="J84" s="154"/>
      <c r="K84" s="162" t="s">
        <v>215</v>
      </c>
      <c r="L84" s="189">
        <f>L86</f>
        <v>797750</v>
      </c>
      <c r="M84" s="159"/>
      <c r="N84" s="238"/>
    </row>
    <row r="85" spans="2:14" ht="12.75">
      <c r="B85" s="237"/>
      <c r="C85" s="162"/>
      <c r="D85" s="154"/>
      <c r="E85" s="154"/>
      <c r="F85" s="154"/>
      <c r="G85" s="154"/>
      <c r="H85" s="154"/>
      <c r="I85" s="162"/>
      <c r="J85" s="154"/>
      <c r="K85" s="162"/>
      <c r="L85" s="154"/>
      <c r="M85" s="159"/>
      <c r="N85" s="238"/>
    </row>
    <row r="86" spans="2:14" ht="12.75">
      <c r="B86" s="237"/>
      <c r="C86" s="162">
        <v>25</v>
      </c>
      <c r="D86" s="154"/>
      <c r="E86" s="185" t="s">
        <v>89</v>
      </c>
      <c r="F86" s="107" t="s">
        <v>131</v>
      </c>
      <c r="G86" s="154"/>
      <c r="H86" s="154"/>
      <c r="I86" s="162"/>
      <c r="J86" s="154"/>
      <c r="K86" s="162" t="s">
        <v>215</v>
      </c>
      <c r="L86" s="189">
        <f>Aktivet!G31</f>
        <v>797750</v>
      </c>
      <c r="M86" s="159"/>
      <c r="N86" s="238"/>
    </row>
    <row r="87" spans="2:14" ht="12.75">
      <c r="B87" s="237"/>
      <c r="C87" s="162"/>
      <c r="D87" s="154"/>
      <c r="E87" s="154"/>
      <c r="F87" s="154"/>
      <c r="G87" s="154"/>
      <c r="H87" s="154"/>
      <c r="I87" s="162"/>
      <c r="J87" s="154"/>
      <c r="K87" s="162"/>
      <c r="L87" s="154"/>
      <c r="M87" s="159"/>
      <c r="N87" s="238"/>
    </row>
    <row r="88" spans="2:14" ht="12.75">
      <c r="B88" s="237"/>
      <c r="C88" s="162">
        <v>26</v>
      </c>
      <c r="D88" s="154"/>
      <c r="E88" s="185" t="s">
        <v>89</v>
      </c>
      <c r="F88" s="154"/>
      <c r="G88" s="154"/>
      <c r="H88" s="154"/>
      <c r="I88" s="162"/>
      <c r="J88" s="154"/>
      <c r="K88" s="162" t="s">
        <v>242</v>
      </c>
      <c r="L88" s="154"/>
      <c r="M88" s="159"/>
      <c r="N88" s="238"/>
    </row>
    <row r="89" spans="2:14" ht="12.75">
      <c r="B89" s="237"/>
      <c r="C89" s="162"/>
      <c r="D89" s="154"/>
      <c r="E89" s="154"/>
      <c r="F89" s="107"/>
      <c r="G89" s="154"/>
      <c r="H89" s="154"/>
      <c r="I89" s="162"/>
      <c r="J89" s="154"/>
      <c r="K89" s="162"/>
      <c r="L89" s="154"/>
      <c r="M89" s="159"/>
      <c r="N89" s="238"/>
    </row>
    <row r="90" spans="2:14" ht="12.75">
      <c r="B90" s="237"/>
      <c r="C90" s="162">
        <v>27</v>
      </c>
      <c r="D90" s="154"/>
      <c r="E90" s="138" t="s">
        <v>4</v>
      </c>
      <c r="F90" s="138" t="s">
        <v>243</v>
      </c>
      <c r="G90" s="154"/>
      <c r="H90" s="154"/>
      <c r="I90" s="162"/>
      <c r="J90" s="154"/>
      <c r="K90" s="162" t="s">
        <v>242</v>
      </c>
      <c r="L90" s="154"/>
      <c r="M90" s="159"/>
      <c r="N90" s="238"/>
    </row>
    <row r="91" spans="2:14" ht="12.75">
      <c r="B91" s="237"/>
      <c r="C91" s="162"/>
      <c r="D91" s="154"/>
      <c r="E91" s="154"/>
      <c r="F91" s="197"/>
      <c r="G91" s="197"/>
      <c r="H91" s="154"/>
      <c r="I91" s="162"/>
      <c r="J91" s="154"/>
      <c r="K91" s="162"/>
      <c r="L91" s="154"/>
      <c r="M91" s="159"/>
      <c r="N91" s="238"/>
    </row>
    <row r="92" spans="2:14" ht="12.75">
      <c r="B92" s="237"/>
      <c r="C92" s="162">
        <v>28</v>
      </c>
      <c r="D92" s="154"/>
      <c r="E92" s="138">
        <v>1</v>
      </c>
      <c r="F92" s="208" t="s">
        <v>18</v>
      </c>
      <c r="G92" s="154"/>
      <c r="H92" s="154"/>
      <c r="I92" s="162"/>
      <c r="J92" s="154"/>
      <c r="K92" s="162" t="s">
        <v>242</v>
      </c>
      <c r="L92" s="154"/>
      <c r="M92" s="159"/>
      <c r="N92" s="238"/>
    </row>
    <row r="93" spans="2:14" ht="12.75">
      <c r="B93" s="237"/>
      <c r="C93" s="162"/>
      <c r="D93" s="154"/>
      <c r="E93" s="138"/>
      <c r="F93" s="208"/>
      <c r="G93" s="154"/>
      <c r="H93" s="154"/>
      <c r="I93" s="162"/>
      <c r="J93" s="154"/>
      <c r="K93" s="162"/>
      <c r="L93" s="154"/>
      <c r="M93" s="159"/>
      <c r="N93" s="238"/>
    </row>
    <row r="94" spans="2:14" ht="12.75">
      <c r="B94" s="237"/>
      <c r="C94" s="162"/>
      <c r="D94" s="154"/>
      <c r="E94" s="138"/>
      <c r="F94" s="208"/>
      <c r="G94" s="154"/>
      <c r="H94" s="154"/>
      <c r="I94" s="162"/>
      <c r="J94" s="154"/>
      <c r="K94" s="162"/>
      <c r="L94" s="154"/>
      <c r="M94" s="159"/>
      <c r="N94" s="238"/>
    </row>
    <row r="95" spans="2:14" ht="12.75">
      <c r="B95" s="237"/>
      <c r="C95" s="162">
        <v>29</v>
      </c>
      <c r="D95" s="154"/>
      <c r="E95" s="138">
        <v>2</v>
      </c>
      <c r="F95" s="138" t="s">
        <v>19</v>
      </c>
      <c r="G95" s="154"/>
      <c r="H95" s="154"/>
      <c r="I95" s="154"/>
      <c r="J95" s="154"/>
      <c r="K95" s="162"/>
      <c r="L95" s="154"/>
      <c r="M95" s="159"/>
      <c r="N95" s="238"/>
    </row>
    <row r="96" spans="2:14" ht="12.75">
      <c r="B96" s="237"/>
      <c r="C96" s="162"/>
      <c r="D96" s="154"/>
      <c r="E96" s="154"/>
      <c r="F96" s="154"/>
      <c r="G96" s="154"/>
      <c r="H96" s="154"/>
      <c r="I96" s="154"/>
      <c r="J96" s="154"/>
      <c r="K96" s="154"/>
      <c r="L96" s="154"/>
      <c r="M96" s="159"/>
      <c r="N96" s="238"/>
    </row>
    <row r="97" spans="2:14" ht="12.75">
      <c r="B97" s="237"/>
      <c r="C97" s="162"/>
      <c r="D97" s="154"/>
      <c r="E97" s="154"/>
      <c r="F97" s="154"/>
      <c r="G97" s="154" t="s">
        <v>244</v>
      </c>
      <c r="H97" s="154"/>
      <c r="I97" s="154"/>
      <c r="J97" s="154"/>
      <c r="K97" s="154"/>
      <c r="L97" s="154"/>
      <c r="M97" s="159"/>
      <c r="N97" s="238"/>
    </row>
    <row r="98" spans="2:14" ht="12.75">
      <c r="B98" s="237"/>
      <c r="C98" s="162"/>
      <c r="D98" s="154"/>
      <c r="E98" s="557" t="s">
        <v>2</v>
      </c>
      <c r="F98" s="557" t="s">
        <v>154</v>
      </c>
      <c r="G98" s="566" t="s">
        <v>245</v>
      </c>
      <c r="H98" s="567"/>
      <c r="I98" s="568"/>
      <c r="J98" s="566" t="s">
        <v>246</v>
      </c>
      <c r="K98" s="567"/>
      <c r="L98" s="568"/>
      <c r="M98" s="159"/>
      <c r="N98" s="238"/>
    </row>
    <row r="99" spans="2:14" ht="12.75">
      <c r="B99" s="237"/>
      <c r="C99" s="162"/>
      <c r="D99" s="154"/>
      <c r="E99" s="557"/>
      <c r="F99" s="557"/>
      <c r="G99" s="209" t="s">
        <v>247</v>
      </c>
      <c r="H99" s="209" t="s">
        <v>155</v>
      </c>
      <c r="I99" s="209" t="s">
        <v>248</v>
      </c>
      <c r="J99" s="209" t="s">
        <v>247</v>
      </c>
      <c r="K99" s="209" t="s">
        <v>155</v>
      </c>
      <c r="L99" s="209" t="s">
        <v>248</v>
      </c>
      <c r="M99" s="159"/>
      <c r="N99" s="238"/>
    </row>
    <row r="100" spans="2:14" ht="12.75">
      <c r="B100" s="237"/>
      <c r="C100" s="162">
        <v>30</v>
      </c>
      <c r="D100" s="154"/>
      <c r="E100" s="175"/>
      <c r="F100" s="154"/>
      <c r="G100" s="176"/>
      <c r="H100" s="176"/>
      <c r="I100" s="176"/>
      <c r="J100" s="176"/>
      <c r="K100" s="176"/>
      <c r="L100" s="176"/>
      <c r="M100" s="159"/>
      <c r="N100" s="238"/>
    </row>
    <row r="101" spans="2:14" ht="12.75">
      <c r="B101" s="237"/>
      <c r="C101" s="162">
        <v>31</v>
      </c>
      <c r="D101" s="154"/>
      <c r="E101" s="175"/>
      <c r="F101" s="210"/>
      <c r="G101" s="176"/>
      <c r="H101" s="176"/>
      <c r="I101" s="176"/>
      <c r="J101" s="176"/>
      <c r="K101" s="176"/>
      <c r="L101" s="176"/>
      <c r="M101" s="159"/>
      <c r="N101" s="238"/>
    </row>
    <row r="102" spans="2:14" ht="12.75">
      <c r="B102" s="237"/>
      <c r="C102" s="162">
        <v>32</v>
      </c>
      <c r="D102" s="154"/>
      <c r="E102" s="175"/>
      <c r="F102" s="112"/>
      <c r="G102" s="176"/>
      <c r="H102" s="176"/>
      <c r="I102" s="176"/>
      <c r="J102" s="176"/>
      <c r="K102" s="176"/>
      <c r="L102" s="176"/>
      <c r="M102" s="159"/>
      <c r="N102" s="238"/>
    </row>
    <row r="103" spans="2:14" ht="12.75">
      <c r="B103" s="237"/>
      <c r="C103" s="162">
        <v>33</v>
      </c>
      <c r="D103" s="154"/>
      <c r="E103" s="174"/>
      <c r="F103" s="210"/>
      <c r="G103" s="176">
        <f>Aktivet!G39</f>
        <v>1396238</v>
      </c>
      <c r="H103" s="176"/>
      <c r="I103" s="176"/>
      <c r="J103" s="176"/>
      <c r="K103" s="176"/>
      <c r="L103" s="176"/>
      <c r="M103" s="159"/>
      <c r="N103" s="238"/>
    </row>
    <row r="104" spans="2:14" ht="12.75">
      <c r="B104" s="237"/>
      <c r="C104" s="162"/>
      <c r="D104" s="154"/>
      <c r="E104" s="174"/>
      <c r="F104" s="174"/>
      <c r="G104" s="176">
        <f>SUM(G102:G103)</f>
        <v>1396238</v>
      </c>
      <c r="H104" s="176"/>
      <c r="I104" s="176">
        <f>G104-H104</f>
        <v>1396238</v>
      </c>
      <c r="J104" s="176"/>
      <c r="K104" s="176"/>
      <c r="L104" s="176"/>
      <c r="M104" s="159"/>
      <c r="N104" s="238"/>
    </row>
    <row r="105" spans="2:14" ht="12.75">
      <c r="B105" s="237"/>
      <c r="C105" s="190"/>
      <c r="D105" s="159"/>
      <c r="E105" s="159"/>
      <c r="F105" s="138"/>
      <c r="G105" s="138"/>
      <c r="H105" s="138"/>
      <c r="I105" s="138"/>
      <c r="J105" s="138"/>
      <c r="K105" s="190"/>
      <c r="L105" s="138"/>
      <c r="M105" s="159"/>
      <c r="N105" s="238"/>
    </row>
    <row r="106" spans="2:14" ht="12.75">
      <c r="B106" s="237"/>
      <c r="C106" s="190"/>
      <c r="D106" s="159"/>
      <c r="E106" s="159"/>
      <c r="F106" s="138"/>
      <c r="G106" s="138"/>
      <c r="H106" s="138"/>
      <c r="I106" s="138"/>
      <c r="J106" s="138"/>
      <c r="K106" s="190"/>
      <c r="L106" s="138"/>
      <c r="M106" s="159"/>
      <c r="N106" s="238"/>
    </row>
    <row r="107" spans="2:14" ht="12.75">
      <c r="B107" s="237"/>
      <c r="C107" s="162">
        <v>34</v>
      </c>
      <c r="D107" s="154"/>
      <c r="E107" s="138">
        <v>3</v>
      </c>
      <c r="F107" s="138" t="s">
        <v>20</v>
      </c>
      <c r="G107" s="154"/>
      <c r="H107" s="154"/>
      <c r="I107" s="154"/>
      <c r="J107" s="154"/>
      <c r="K107" s="154" t="s">
        <v>242</v>
      </c>
      <c r="L107" s="138"/>
      <c r="M107" s="159"/>
      <c r="N107" s="238"/>
    </row>
    <row r="108" spans="2:14" ht="12.75">
      <c r="B108" s="237"/>
      <c r="C108" s="162"/>
      <c r="D108" s="154"/>
      <c r="E108" s="138"/>
      <c r="F108" s="138"/>
      <c r="G108" s="154"/>
      <c r="H108" s="154"/>
      <c r="I108" s="154"/>
      <c r="J108" s="154"/>
      <c r="K108" s="154"/>
      <c r="L108" s="138"/>
      <c r="M108" s="159"/>
      <c r="N108" s="238"/>
    </row>
    <row r="109" spans="2:14" ht="12.75">
      <c r="B109" s="237"/>
      <c r="C109" s="162">
        <v>35</v>
      </c>
      <c r="D109" s="159"/>
      <c r="E109" s="138">
        <v>4</v>
      </c>
      <c r="F109" s="138" t="s">
        <v>21</v>
      </c>
      <c r="G109" s="159"/>
      <c r="H109" s="159"/>
      <c r="I109" s="159"/>
      <c r="J109" s="154"/>
      <c r="K109" s="159" t="s">
        <v>242</v>
      </c>
      <c r="L109" s="138"/>
      <c r="M109" s="159"/>
      <c r="N109" s="238"/>
    </row>
    <row r="110" spans="2:14" ht="12.75">
      <c r="B110" s="237"/>
      <c r="C110" s="162"/>
      <c r="D110" s="159"/>
      <c r="E110" s="138"/>
      <c r="F110" s="138"/>
      <c r="G110" s="159"/>
      <c r="H110" s="159"/>
      <c r="I110" s="159"/>
      <c r="J110" s="154"/>
      <c r="K110" s="159"/>
      <c r="L110" s="138"/>
      <c r="M110" s="159"/>
      <c r="N110" s="238"/>
    </row>
    <row r="111" spans="2:14" ht="15">
      <c r="B111" s="237"/>
      <c r="C111" s="162">
        <v>36</v>
      </c>
      <c r="D111" s="159"/>
      <c r="E111" s="138">
        <v>5</v>
      </c>
      <c r="F111" s="138" t="s">
        <v>22</v>
      </c>
      <c r="G111" s="159"/>
      <c r="H111" s="191"/>
      <c r="I111" s="191"/>
      <c r="J111" s="154"/>
      <c r="K111" s="159" t="s">
        <v>242</v>
      </c>
      <c r="L111" s="138"/>
      <c r="M111" s="159"/>
      <c r="N111" s="238"/>
    </row>
    <row r="112" spans="2:14" ht="15">
      <c r="B112" s="237"/>
      <c r="C112" s="162"/>
      <c r="D112" s="159"/>
      <c r="E112" s="138"/>
      <c r="F112" s="138"/>
      <c r="G112" s="159"/>
      <c r="H112" s="191"/>
      <c r="I112" s="191"/>
      <c r="J112" s="154"/>
      <c r="K112" s="159"/>
      <c r="L112" s="138"/>
      <c r="M112" s="159"/>
      <c r="N112" s="238"/>
    </row>
    <row r="113" spans="2:14" ht="15">
      <c r="B113" s="237"/>
      <c r="C113" s="162">
        <v>37</v>
      </c>
      <c r="D113" s="159"/>
      <c r="E113" s="138">
        <v>6</v>
      </c>
      <c r="F113" s="138" t="s">
        <v>23</v>
      </c>
      <c r="G113" s="191"/>
      <c r="H113" s="191"/>
      <c r="I113" s="191"/>
      <c r="J113" s="154"/>
      <c r="K113" s="159" t="s">
        <v>242</v>
      </c>
      <c r="L113" s="211"/>
      <c r="M113" s="159"/>
      <c r="N113" s="238"/>
    </row>
    <row r="114" spans="2:14" ht="15.75" thickBot="1">
      <c r="B114" s="239"/>
      <c r="C114" s="242"/>
      <c r="D114" s="241"/>
      <c r="E114" s="255"/>
      <c r="F114" s="255"/>
      <c r="G114" s="256"/>
      <c r="H114" s="256"/>
      <c r="I114" s="256"/>
      <c r="J114" s="257"/>
      <c r="K114" s="241"/>
      <c r="L114" s="255"/>
      <c r="M114" s="241"/>
      <c r="N114" s="258">
        <v>3</v>
      </c>
    </row>
    <row r="115" spans="2:15" ht="15.75" thickTop="1">
      <c r="B115" s="159"/>
      <c r="C115" s="162"/>
      <c r="D115" s="159"/>
      <c r="E115" s="138"/>
      <c r="F115" s="138"/>
      <c r="G115" s="191"/>
      <c r="H115" s="278" t="s">
        <v>287</v>
      </c>
      <c r="I115" s="191"/>
      <c r="J115" s="159"/>
      <c r="K115" s="190"/>
      <c r="L115" s="138"/>
      <c r="M115" s="159"/>
      <c r="N115" s="159"/>
      <c r="O115" s="154"/>
    </row>
    <row r="116" spans="2:15" ht="15.75" thickBot="1">
      <c r="B116" s="159"/>
      <c r="C116" s="162"/>
      <c r="D116" s="159"/>
      <c r="E116" s="138"/>
      <c r="F116" s="138"/>
      <c r="G116" s="191"/>
      <c r="H116" s="191"/>
      <c r="I116" s="191"/>
      <c r="J116" s="159"/>
      <c r="K116" s="190"/>
      <c r="L116" s="138"/>
      <c r="M116" s="159"/>
      <c r="N116" s="159"/>
      <c r="O116" s="154"/>
    </row>
    <row r="117" spans="2:14" ht="13.5" thickTop="1">
      <c r="B117" s="244"/>
      <c r="C117" s="259"/>
      <c r="D117" s="260"/>
      <c r="E117" s="261" t="s">
        <v>3</v>
      </c>
      <c r="F117" s="249" t="s">
        <v>249</v>
      </c>
      <c r="G117" s="249"/>
      <c r="H117" s="262"/>
      <c r="I117" s="262"/>
      <c r="J117" s="253"/>
      <c r="K117" s="259"/>
      <c r="L117" s="263"/>
      <c r="M117" s="253"/>
      <c r="N117" s="254"/>
    </row>
    <row r="118" spans="2:14" ht="12.75">
      <c r="B118" s="237"/>
      <c r="C118" s="190"/>
      <c r="D118" s="158"/>
      <c r="E118" s="212"/>
      <c r="F118" s="166"/>
      <c r="G118" s="166"/>
      <c r="H118" s="213"/>
      <c r="I118" s="213"/>
      <c r="J118" s="159"/>
      <c r="K118" s="190"/>
      <c r="L118" s="138"/>
      <c r="M118" s="159"/>
      <c r="N118" s="238"/>
    </row>
    <row r="119" spans="2:14" ht="12.75">
      <c r="B119" s="237"/>
      <c r="C119" s="190">
        <v>40</v>
      </c>
      <c r="D119" s="158"/>
      <c r="E119" s="165">
        <v>1</v>
      </c>
      <c r="F119" s="198" t="s">
        <v>25</v>
      </c>
      <c r="G119" s="107"/>
      <c r="H119" s="214"/>
      <c r="I119" s="214"/>
      <c r="J119" s="154"/>
      <c r="K119" s="159" t="s">
        <v>242</v>
      </c>
      <c r="L119" s="138"/>
      <c r="M119" s="159"/>
      <c r="N119" s="238"/>
    </row>
    <row r="120" spans="2:14" ht="12.75">
      <c r="B120" s="237"/>
      <c r="C120" s="190"/>
      <c r="D120" s="158"/>
      <c r="E120" s="165"/>
      <c r="F120" s="198"/>
      <c r="G120" s="107"/>
      <c r="H120" s="214"/>
      <c r="I120" s="214"/>
      <c r="J120" s="154"/>
      <c r="K120" s="159"/>
      <c r="L120" s="138"/>
      <c r="M120" s="159"/>
      <c r="N120" s="238"/>
    </row>
    <row r="121" spans="2:14" ht="12.75">
      <c r="B121" s="233"/>
      <c r="C121" s="190">
        <v>41</v>
      </c>
      <c r="D121" s="158"/>
      <c r="E121" s="165">
        <v>2</v>
      </c>
      <c r="F121" s="198" t="s">
        <v>26</v>
      </c>
      <c r="G121" s="107"/>
      <c r="H121" s="158"/>
      <c r="I121" s="158"/>
      <c r="J121" s="154"/>
      <c r="K121" s="159" t="s">
        <v>242</v>
      </c>
      <c r="L121" s="189"/>
      <c r="M121" s="154"/>
      <c r="N121" s="234"/>
    </row>
    <row r="122" spans="2:14" ht="12.75">
      <c r="B122" s="233"/>
      <c r="C122" s="190"/>
      <c r="D122" s="158"/>
      <c r="E122" s="165"/>
      <c r="F122" s="198"/>
      <c r="G122" s="107"/>
      <c r="H122" s="158"/>
      <c r="I122" s="158"/>
      <c r="J122" s="154"/>
      <c r="K122" s="159"/>
      <c r="L122" s="154"/>
      <c r="M122" s="154"/>
      <c r="N122" s="234"/>
    </row>
    <row r="123" spans="2:14" ht="12.75">
      <c r="B123" s="233"/>
      <c r="C123" s="190">
        <v>42</v>
      </c>
      <c r="D123" s="158"/>
      <c r="E123" s="185" t="s">
        <v>89</v>
      </c>
      <c r="F123" s="186" t="s">
        <v>97</v>
      </c>
      <c r="G123" s="158"/>
      <c r="H123" s="158"/>
      <c r="I123" s="158"/>
      <c r="J123" s="154"/>
      <c r="K123" s="159" t="s">
        <v>242</v>
      </c>
      <c r="L123" s="189"/>
      <c r="M123" s="154"/>
      <c r="N123" s="234"/>
    </row>
    <row r="124" spans="2:14" ht="12.75">
      <c r="B124" s="233"/>
      <c r="C124" s="190"/>
      <c r="D124" s="158"/>
      <c r="E124" s="185"/>
      <c r="F124" s="186"/>
      <c r="G124" s="158"/>
      <c r="H124" s="158"/>
      <c r="I124" s="158"/>
      <c r="J124" s="154"/>
      <c r="K124" s="159"/>
      <c r="L124" s="154"/>
      <c r="M124" s="154"/>
      <c r="N124" s="234"/>
    </row>
    <row r="125" spans="2:14" ht="12.75">
      <c r="B125" s="233"/>
      <c r="C125" s="190">
        <v>43</v>
      </c>
      <c r="D125" s="158"/>
      <c r="E125" s="185" t="s">
        <v>89</v>
      </c>
      <c r="F125" s="186" t="s">
        <v>132</v>
      </c>
      <c r="G125" s="158"/>
      <c r="H125" s="158"/>
      <c r="I125" s="158"/>
      <c r="J125" s="154"/>
      <c r="K125" s="159" t="s">
        <v>242</v>
      </c>
      <c r="L125" s="154"/>
      <c r="M125" s="154"/>
      <c r="N125" s="234"/>
    </row>
    <row r="126" spans="2:14" ht="12.75">
      <c r="B126" s="233"/>
      <c r="C126" s="190"/>
      <c r="D126" s="158"/>
      <c r="E126" s="185"/>
      <c r="F126" s="186"/>
      <c r="G126" s="158"/>
      <c r="H126" s="158"/>
      <c r="I126" s="158"/>
      <c r="J126" s="154"/>
      <c r="K126" s="159"/>
      <c r="L126" s="154"/>
      <c r="M126" s="154"/>
      <c r="N126" s="234"/>
    </row>
    <row r="127" spans="2:14" ht="12.75">
      <c r="B127" s="233"/>
      <c r="C127" s="190">
        <v>44</v>
      </c>
      <c r="D127" s="158"/>
      <c r="E127" s="165">
        <v>3</v>
      </c>
      <c r="F127" s="198" t="s">
        <v>27</v>
      </c>
      <c r="G127" s="107"/>
      <c r="H127" s="158"/>
      <c r="I127" s="158"/>
      <c r="J127" s="154"/>
      <c r="K127" s="159" t="s">
        <v>242</v>
      </c>
      <c r="L127" s="154"/>
      <c r="M127" s="154"/>
      <c r="N127" s="234"/>
    </row>
    <row r="128" spans="2:14" ht="12.75">
      <c r="B128" s="233"/>
      <c r="C128" s="190"/>
      <c r="D128" s="158"/>
      <c r="E128" s="165"/>
      <c r="F128" s="198"/>
      <c r="G128" s="107"/>
      <c r="H128" s="158"/>
      <c r="I128" s="158"/>
      <c r="J128" s="154"/>
      <c r="K128" s="159"/>
      <c r="L128" s="154"/>
      <c r="M128" s="154"/>
      <c r="N128" s="234"/>
    </row>
    <row r="129" spans="2:14" ht="12.75">
      <c r="B129" s="233"/>
      <c r="C129" s="190">
        <v>45</v>
      </c>
      <c r="D129" s="158"/>
      <c r="E129" s="185" t="s">
        <v>89</v>
      </c>
      <c r="F129" s="186" t="s">
        <v>250</v>
      </c>
      <c r="G129" s="158"/>
      <c r="H129" s="158"/>
      <c r="I129" s="158"/>
      <c r="J129" s="154"/>
      <c r="K129" s="159"/>
      <c r="L129" s="154"/>
      <c r="M129" s="154"/>
      <c r="N129" s="234"/>
    </row>
    <row r="130" spans="2:14" ht="12.75">
      <c r="B130" s="233"/>
      <c r="C130" s="190"/>
      <c r="D130" s="158"/>
      <c r="E130" s="185"/>
      <c r="F130" s="569" t="s">
        <v>223</v>
      </c>
      <c r="G130" s="569"/>
      <c r="H130" s="154"/>
      <c r="I130" s="162" t="s">
        <v>2</v>
      </c>
      <c r="J130" s="154"/>
      <c r="K130" s="162" t="s">
        <v>162</v>
      </c>
      <c r="L130" s="189"/>
      <c r="M130" s="154"/>
      <c r="N130" s="234"/>
    </row>
    <row r="131" spans="2:14" ht="12.75">
      <c r="B131" s="233"/>
      <c r="C131" s="190"/>
      <c r="D131" s="158"/>
      <c r="E131" s="185"/>
      <c r="F131" s="569" t="s">
        <v>224</v>
      </c>
      <c r="G131" s="569"/>
      <c r="H131" s="154"/>
      <c r="I131" s="162" t="s">
        <v>2</v>
      </c>
      <c r="J131" s="164"/>
      <c r="K131" s="162" t="s">
        <v>162</v>
      </c>
      <c r="L131" s="187"/>
      <c r="M131" s="154"/>
      <c r="N131" s="234"/>
    </row>
    <row r="132" spans="2:14" ht="12.75">
      <c r="B132" s="233"/>
      <c r="C132" s="190"/>
      <c r="D132" s="158"/>
      <c r="E132" s="185"/>
      <c r="F132" s="154" t="s">
        <v>225</v>
      </c>
      <c r="G132" s="154"/>
      <c r="H132" s="154"/>
      <c r="I132" s="162" t="s">
        <v>2</v>
      </c>
      <c r="J132" s="164"/>
      <c r="K132" s="162" t="s">
        <v>162</v>
      </c>
      <c r="L132" s="187"/>
      <c r="M132" s="154"/>
      <c r="N132" s="234"/>
    </row>
    <row r="133" spans="2:14" ht="12.75">
      <c r="B133" s="233"/>
      <c r="C133" s="190"/>
      <c r="D133" s="158"/>
      <c r="E133" s="185"/>
      <c r="F133" s="154" t="s">
        <v>226</v>
      </c>
      <c r="G133" s="154"/>
      <c r="H133" s="154"/>
      <c r="I133" s="162" t="s">
        <v>2</v>
      </c>
      <c r="J133" s="164"/>
      <c r="K133" s="162" t="s">
        <v>162</v>
      </c>
      <c r="L133" s="187"/>
      <c r="M133" s="154"/>
      <c r="N133" s="234"/>
    </row>
    <row r="134" spans="2:14" ht="12.75">
      <c r="B134" s="233"/>
      <c r="C134" s="190"/>
      <c r="D134" s="158"/>
      <c r="E134" s="185"/>
      <c r="F134" s="154" t="s">
        <v>227</v>
      </c>
      <c r="G134" s="154"/>
      <c r="H134" s="154"/>
      <c r="I134" s="162" t="s">
        <v>2</v>
      </c>
      <c r="J134" s="154"/>
      <c r="K134" s="162" t="s">
        <v>162</v>
      </c>
      <c r="L134" s="189"/>
      <c r="M134" s="154"/>
      <c r="N134" s="234"/>
    </row>
    <row r="135" spans="2:14" ht="12.75">
      <c r="B135" s="233"/>
      <c r="C135" s="190"/>
      <c r="D135" s="158"/>
      <c r="E135" s="185"/>
      <c r="F135" s="154" t="s">
        <v>228</v>
      </c>
      <c r="G135" s="154"/>
      <c r="H135" s="154"/>
      <c r="I135" s="162" t="s">
        <v>2</v>
      </c>
      <c r="J135" s="164"/>
      <c r="K135" s="162" t="s">
        <v>162</v>
      </c>
      <c r="L135" s="164"/>
      <c r="M135" s="154"/>
      <c r="N135" s="234"/>
    </row>
    <row r="136" spans="2:14" ht="12.75">
      <c r="B136" s="233"/>
      <c r="C136" s="190"/>
      <c r="D136" s="158"/>
      <c r="E136" s="185"/>
      <c r="F136" s="571" t="s">
        <v>229</v>
      </c>
      <c r="G136" s="571"/>
      <c r="H136" s="154"/>
      <c r="I136" s="162" t="s">
        <v>2</v>
      </c>
      <c r="J136" s="164"/>
      <c r="K136" s="162" t="s">
        <v>162</v>
      </c>
      <c r="L136" s="164"/>
      <c r="M136" s="154"/>
      <c r="N136" s="234"/>
    </row>
    <row r="137" spans="2:14" ht="12.75">
      <c r="B137" s="233"/>
      <c r="C137" s="190"/>
      <c r="D137" s="158"/>
      <c r="E137" s="185"/>
      <c r="F137" s="188" t="s">
        <v>251</v>
      </c>
      <c r="G137" s="154"/>
      <c r="H137" s="154"/>
      <c r="I137" s="162" t="s">
        <v>2</v>
      </c>
      <c r="J137" s="164"/>
      <c r="K137" s="162" t="s">
        <v>162</v>
      </c>
      <c r="L137" s="164"/>
      <c r="M137" s="154"/>
      <c r="N137" s="234"/>
    </row>
    <row r="138" spans="2:14" ht="12.75">
      <c r="B138" s="233"/>
      <c r="C138" s="190"/>
      <c r="D138" s="158"/>
      <c r="E138" s="185"/>
      <c r="F138" s="188" t="s">
        <v>231</v>
      </c>
      <c r="G138" s="154"/>
      <c r="H138" s="154"/>
      <c r="I138" s="162" t="s">
        <v>2</v>
      </c>
      <c r="J138" s="164"/>
      <c r="K138" s="162" t="s">
        <v>162</v>
      </c>
      <c r="L138" s="164"/>
      <c r="M138" s="154"/>
      <c r="N138" s="234"/>
    </row>
    <row r="139" spans="2:14" ht="12.75">
      <c r="B139" s="233"/>
      <c r="C139" s="190"/>
      <c r="D139" s="158"/>
      <c r="E139" s="185"/>
      <c r="F139" s="186"/>
      <c r="G139" s="158"/>
      <c r="H139" s="158"/>
      <c r="I139" s="158"/>
      <c r="J139" s="154"/>
      <c r="K139" s="159"/>
      <c r="L139" s="154"/>
      <c r="M139" s="154"/>
      <c r="N139" s="234"/>
    </row>
    <row r="140" spans="2:14" ht="12.75">
      <c r="B140" s="233"/>
      <c r="C140" s="190">
        <v>46</v>
      </c>
      <c r="D140" s="158"/>
      <c r="E140" s="185" t="s">
        <v>89</v>
      </c>
      <c r="F140" s="186" t="s">
        <v>252</v>
      </c>
      <c r="G140" s="158"/>
      <c r="H140" s="158"/>
      <c r="I140" s="158"/>
      <c r="J140" s="154"/>
      <c r="K140" s="159" t="s">
        <v>215</v>
      </c>
      <c r="L140" s="189">
        <f>Pasivet!G15</f>
        <v>315580</v>
      </c>
      <c r="M140" s="154"/>
      <c r="N140" s="234"/>
    </row>
    <row r="141" spans="2:14" ht="12.75">
      <c r="B141" s="233"/>
      <c r="C141" s="190"/>
      <c r="D141" s="158"/>
      <c r="E141" s="185"/>
      <c r="F141" s="186"/>
      <c r="G141" s="158"/>
      <c r="H141" s="158"/>
      <c r="I141" s="158"/>
      <c r="J141" s="154"/>
      <c r="K141" s="159"/>
      <c r="L141" s="154"/>
      <c r="M141" s="154"/>
      <c r="N141" s="234"/>
    </row>
    <row r="142" spans="2:14" ht="12.75">
      <c r="B142" s="233"/>
      <c r="C142" s="190">
        <v>47</v>
      </c>
      <c r="D142" s="158"/>
      <c r="E142" s="185" t="s">
        <v>89</v>
      </c>
      <c r="F142" s="186" t="s">
        <v>98</v>
      </c>
      <c r="G142" s="158"/>
      <c r="H142" s="158"/>
      <c r="I142" s="158"/>
      <c r="J142" s="154"/>
      <c r="K142" s="159" t="s">
        <v>215</v>
      </c>
      <c r="L142" s="189"/>
      <c r="M142" s="154"/>
      <c r="N142" s="234"/>
    </row>
    <row r="143" spans="2:14" ht="12.75">
      <c r="B143" s="233"/>
      <c r="C143" s="190"/>
      <c r="D143" s="158"/>
      <c r="E143" s="185"/>
      <c r="F143" s="186"/>
      <c r="G143" s="158"/>
      <c r="H143" s="158"/>
      <c r="I143" s="158"/>
      <c r="J143" s="154"/>
      <c r="K143" s="159"/>
      <c r="L143" s="189"/>
      <c r="M143" s="154"/>
      <c r="N143" s="234"/>
    </row>
    <row r="144" spans="2:14" ht="12.75">
      <c r="B144" s="233"/>
      <c r="C144" s="190">
        <v>48</v>
      </c>
      <c r="D144" s="158"/>
      <c r="E144" s="185" t="s">
        <v>89</v>
      </c>
      <c r="F144" s="186" t="s">
        <v>99</v>
      </c>
      <c r="G144" s="158"/>
      <c r="H144" s="158"/>
      <c r="I144" s="158"/>
      <c r="J144" s="154"/>
      <c r="K144" s="159" t="s">
        <v>215</v>
      </c>
      <c r="L144" s="189">
        <f>Pasivet!G17</f>
        <v>13500</v>
      </c>
      <c r="M144" s="154"/>
      <c r="N144" s="234"/>
    </row>
    <row r="145" spans="2:14" ht="12.75">
      <c r="B145" s="233"/>
      <c r="C145" s="190"/>
      <c r="D145" s="158"/>
      <c r="E145" s="185"/>
      <c r="F145" s="186"/>
      <c r="G145" s="158"/>
      <c r="H145" s="158"/>
      <c r="I145" s="158"/>
      <c r="J145" s="154"/>
      <c r="K145" s="159"/>
      <c r="L145" s="189"/>
      <c r="M145" s="154"/>
      <c r="N145" s="234"/>
    </row>
    <row r="146" spans="2:14" ht="12.75">
      <c r="B146" s="233"/>
      <c r="C146" s="190">
        <v>49</v>
      </c>
      <c r="D146" s="158"/>
      <c r="E146" s="185" t="s">
        <v>89</v>
      </c>
      <c r="F146" s="186" t="s">
        <v>100</v>
      </c>
      <c r="G146" s="158"/>
      <c r="H146" s="158"/>
      <c r="I146" s="158"/>
      <c r="J146" s="154"/>
      <c r="K146" s="159" t="s">
        <v>215</v>
      </c>
      <c r="L146" s="189"/>
      <c r="M146" s="154"/>
      <c r="N146" s="234"/>
    </row>
    <row r="147" spans="2:14" ht="12.75">
      <c r="B147" s="233"/>
      <c r="C147" s="190"/>
      <c r="D147" s="158"/>
      <c r="E147" s="185"/>
      <c r="F147" s="186"/>
      <c r="G147" s="158"/>
      <c r="H147" s="158"/>
      <c r="I147" s="158"/>
      <c r="J147" s="154"/>
      <c r="K147" s="159"/>
      <c r="L147" s="189"/>
      <c r="M147" s="154"/>
      <c r="N147" s="234"/>
    </row>
    <row r="148" spans="2:14" ht="12.75">
      <c r="B148" s="233"/>
      <c r="C148" s="190">
        <v>50</v>
      </c>
      <c r="D148" s="158"/>
      <c r="E148" s="185" t="s">
        <v>89</v>
      </c>
      <c r="F148" s="186" t="s">
        <v>101</v>
      </c>
      <c r="G148" s="158"/>
      <c r="H148" s="158"/>
      <c r="I148" s="158"/>
      <c r="J148" s="154"/>
      <c r="K148" s="159" t="s">
        <v>242</v>
      </c>
      <c r="L148" s="189"/>
      <c r="M148" s="154"/>
      <c r="N148" s="234"/>
    </row>
    <row r="149" spans="2:14" ht="12.75">
      <c r="B149" s="233"/>
      <c r="C149" s="190"/>
      <c r="D149" s="158"/>
      <c r="E149" s="185"/>
      <c r="F149" s="186"/>
      <c r="G149" s="158"/>
      <c r="H149" s="158"/>
      <c r="I149" s="158"/>
      <c r="J149" s="154"/>
      <c r="K149" s="193"/>
      <c r="L149" s="189"/>
      <c r="M149" s="154"/>
      <c r="N149" s="234"/>
    </row>
    <row r="150" spans="2:14" ht="12.75">
      <c r="B150" s="233"/>
      <c r="C150" s="190">
        <v>51</v>
      </c>
      <c r="D150" s="158"/>
      <c r="E150" s="185" t="s">
        <v>89</v>
      </c>
      <c r="F150" s="186" t="s">
        <v>253</v>
      </c>
      <c r="G150" s="158"/>
      <c r="H150" s="158"/>
      <c r="I150" s="158"/>
      <c r="J150" s="154"/>
      <c r="K150" s="159" t="s">
        <v>242</v>
      </c>
      <c r="L150" s="189"/>
      <c r="M150" s="154"/>
      <c r="N150" s="234"/>
    </row>
    <row r="151" spans="2:14" ht="12.75">
      <c r="B151" s="233"/>
      <c r="C151" s="190"/>
      <c r="D151" s="158"/>
      <c r="E151" s="185"/>
      <c r="F151" s="186"/>
      <c r="G151" s="158"/>
      <c r="H151" s="158"/>
      <c r="I151" s="158"/>
      <c r="J151" s="154"/>
      <c r="K151" s="193"/>
      <c r="L151" s="189"/>
      <c r="M151" s="154"/>
      <c r="N151" s="234"/>
    </row>
    <row r="152" spans="2:14" ht="12.75">
      <c r="B152" s="233"/>
      <c r="C152" s="190">
        <v>52</v>
      </c>
      <c r="D152" s="158"/>
      <c r="E152" s="185" t="s">
        <v>89</v>
      </c>
      <c r="F152" s="186" t="s">
        <v>96</v>
      </c>
      <c r="G152" s="158"/>
      <c r="H152" s="158"/>
      <c r="I152" s="158"/>
      <c r="J152" s="154"/>
      <c r="K152" s="159" t="s">
        <v>215</v>
      </c>
      <c r="L152" s="189">
        <f>Pasivet!G21</f>
        <v>0</v>
      </c>
      <c r="M152" s="154"/>
      <c r="N152" s="234"/>
    </row>
    <row r="153" spans="2:14" ht="12.75">
      <c r="B153" s="233"/>
      <c r="C153" s="190"/>
      <c r="D153" s="158"/>
      <c r="E153" s="185"/>
      <c r="F153" s="186"/>
      <c r="G153" s="158"/>
      <c r="H153" s="158"/>
      <c r="I153" s="158"/>
      <c r="J153" s="154"/>
      <c r="K153" s="159"/>
      <c r="L153" s="154"/>
      <c r="M153" s="154"/>
      <c r="N153" s="234"/>
    </row>
    <row r="154" spans="2:14" ht="12.75">
      <c r="B154" s="233"/>
      <c r="C154" s="190">
        <v>53</v>
      </c>
      <c r="D154" s="158"/>
      <c r="E154" s="185" t="s">
        <v>89</v>
      </c>
      <c r="F154" s="186" t="s">
        <v>104</v>
      </c>
      <c r="G154" s="158"/>
      <c r="H154" s="158"/>
      <c r="I154" s="158"/>
      <c r="J154" s="154"/>
      <c r="K154" s="159" t="s">
        <v>242</v>
      </c>
      <c r="L154" s="154"/>
      <c r="M154" s="154"/>
      <c r="N154" s="234"/>
    </row>
    <row r="155" spans="2:14" ht="12.75">
      <c r="B155" s="233"/>
      <c r="C155" s="190"/>
      <c r="D155" s="158"/>
      <c r="E155" s="185"/>
      <c r="F155" s="186"/>
      <c r="G155" s="158"/>
      <c r="H155" s="158"/>
      <c r="I155" s="158"/>
      <c r="J155" s="154"/>
      <c r="K155" s="159"/>
      <c r="L155" s="154"/>
      <c r="M155" s="154"/>
      <c r="N155" s="234"/>
    </row>
    <row r="156" spans="2:14" ht="12.75">
      <c r="B156" s="233"/>
      <c r="C156" s="190">
        <v>54</v>
      </c>
      <c r="D156" s="158"/>
      <c r="E156" s="185" t="s">
        <v>89</v>
      </c>
      <c r="F156" s="186" t="s">
        <v>254</v>
      </c>
      <c r="G156" s="158"/>
      <c r="H156" s="158"/>
      <c r="I156" s="158"/>
      <c r="J156" s="154"/>
      <c r="K156" s="159" t="s">
        <v>242</v>
      </c>
      <c r="L156" s="154"/>
      <c r="M156" s="154"/>
      <c r="N156" s="234"/>
    </row>
    <row r="157" spans="2:14" ht="12.75">
      <c r="B157" s="233"/>
      <c r="C157" s="190"/>
      <c r="D157" s="158"/>
      <c r="E157" s="185"/>
      <c r="F157" s="186"/>
      <c r="G157" s="158"/>
      <c r="H157" s="158"/>
      <c r="I157" s="158"/>
      <c r="J157" s="154"/>
      <c r="K157" s="159"/>
      <c r="L157" s="154"/>
      <c r="M157" s="154"/>
      <c r="N157" s="234"/>
    </row>
    <row r="158" spans="2:14" ht="12.75">
      <c r="B158" s="233"/>
      <c r="C158" s="190">
        <v>55</v>
      </c>
      <c r="D158" s="158"/>
      <c r="E158" s="165">
        <v>4</v>
      </c>
      <c r="F158" s="198" t="s">
        <v>28</v>
      </c>
      <c r="G158" s="107"/>
      <c r="H158" s="158"/>
      <c r="I158" s="158"/>
      <c r="J158" s="154"/>
      <c r="K158" s="159" t="s">
        <v>242</v>
      </c>
      <c r="L158" s="154"/>
      <c r="M158" s="154"/>
      <c r="N158" s="234"/>
    </row>
    <row r="159" spans="2:14" ht="12.75">
      <c r="B159" s="233"/>
      <c r="C159" s="190"/>
      <c r="D159" s="158"/>
      <c r="E159" s="165"/>
      <c r="F159" s="198"/>
      <c r="G159" s="107"/>
      <c r="H159" s="158"/>
      <c r="I159" s="158"/>
      <c r="J159" s="154"/>
      <c r="K159" s="159"/>
      <c r="L159" s="154"/>
      <c r="M159" s="154"/>
      <c r="N159" s="234"/>
    </row>
    <row r="160" spans="2:14" ht="12.75">
      <c r="B160" s="233"/>
      <c r="C160" s="190">
        <v>56</v>
      </c>
      <c r="D160" s="158"/>
      <c r="E160" s="165">
        <v>5</v>
      </c>
      <c r="F160" s="198" t="s">
        <v>133</v>
      </c>
      <c r="G160" s="107"/>
      <c r="H160" s="158"/>
      <c r="I160" s="158"/>
      <c r="J160" s="154"/>
      <c r="K160" s="159" t="s">
        <v>242</v>
      </c>
      <c r="L160" s="154"/>
      <c r="M160" s="154"/>
      <c r="N160" s="234"/>
    </row>
    <row r="161" spans="2:14" ht="12.75">
      <c r="B161" s="233"/>
      <c r="C161" s="190"/>
      <c r="D161" s="158"/>
      <c r="E161" s="165"/>
      <c r="F161" s="198"/>
      <c r="G161" s="107"/>
      <c r="H161" s="158"/>
      <c r="I161" s="158"/>
      <c r="J161" s="154"/>
      <c r="K161" s="159"/>
      <c r="L161" s="154"/>
      <c r="M161" s="154"/>
      <c r="N161" s="234"/>
    </row>
    <row r="162" spans="2:14" ht="12.75">
      <c r="B162" s="264"/>
      <c r="C162" s="215"/>
      <c r="D162" s="216"/>
      <c r="E162" s="217" t="s">
        <v>4</v>
      </c>
      <c r="F162" s="92" t="s">
        <v>255</v>
      </c>
      <c r="G162" s="92"/>
      <c r="H162" s="216"/>
      <c r="I162" s="216"/>
      <c r="J162" s="164"/>
      <c r="K162" s="196" t="s">
        <v>242</v>
      </c>
      <c r="L162" s="164"/>
      <c r="M162" s="164"/>
      <c r="N162" s="265"/>
    </row>
    <row r="163" spans="2:14" ht="12.75">
      <c r="B163" s="233"/>
      <c r="C163" s="190"/>
      <c r="D163" s="158"/>
      <c r="E163" s="214"/>
      <c r="F163" s="166"/>
      <c r="G163" s="166"/>
      <c r="H163" s="158"/>
      <c r="I163" s="158"/>
      <c r="J163" s="154"/>
      <c r="K163" s="159"/>
      <c r="L163" s="154"/>
      <c r="M163" s="154"/>
      <c r="N163" s="234"/>
    </row>
    <row r="164" spans="2:14" ht="12.75">
      <c r="B164" s="233"/>
      <c r="C164" s="190">
        <v>58</v>
      </c>
      <c r="D164" s="158"/>
      <c r="E164" s="165">
        <v>1</v>
      </c>
      <c r="F164" s="198" t="s">
        <v>34</v>
      </c>
      <c r="G164" s="166"/>
      <c r="H164" s="158"/>
      <c r="I164" s="158"/>
      <c r="J164" s="154"/>
      <c r="K164" s="159" t="s">
        <v>242</v>
      </c>
      <c r="L164" s="154"/>
      <c r="M164" s="154"/>
      <c r="N164" s="234"/>
    </row>
    <row r="165" spans="2:14" ht="12.75">
      <c r="B165" s="233"/>
      <c r="C165" s="190"/>
      <c r="D165" s="158"/>
      <c r="E165" s="165"/>
      <c r="F165" s="198"/>
      <c r="G165" s="166"/>
      <c r="H165" s="158"/>
      <c r="I165" s="158"/>
      <c r="J165" s="154"/>
      <c r="K165" s="159"/>
      <c r="L165" s="154"/>
      <c r="M165" s="154"/>
      <c r="N165" s="234"/>
    </row>
    <row r="166" spans="2:14" ht="12.75">
      <c r="B166" s="233"/>
      <c r="C166" s="190">
        <v>59</v>
      </c>
      <c r="D166" s="158"/>
      <c r="E166" s="185" t="s">
        <v>89</v>
      </c>
      <c r="F166" s="186" t="s">
        <v>35</v>
      </c>
      <c r="G166" s="158"/>
      <c r="H166" s="158"/>
      <c r="I166" s="158"/>
      <c r="J166" s="154"/>
      <c r="K166" s="159" t="s">
        <v>242</v>
      </c>
      <c r="L166" s="154"/>
      <c r="M166" s="154"/>
      <c r="N166" s="234"/>
    </row>
    <row r="167" spans="2:14" ht="12.75">
      <c r="B167" s="233"/>
      <c r="C167" s="190"/>
      <c r="D167" s="158"/>
      <c r="E167" s="185"/>
      <c r="F167" s="186"/>
      <c r="G167" s="158"/>
      <c r="H167" s="158"/>
      <c r="I167" s="158"/>
      <c r="J167" s="154"/>
      <c r="K167" s="159"/>
      <c r="L167" s="154"/>
      <c r="M167" s="154"/>
      <c r="N167" s="234"/>
    </row>
    <row r="168" spans="2:14" ht="12.75">
      <c r="B168" s="233"/>
      <c r="C168" s="190">
        <v>60</v>
      </c>
      <c r="D168" s="158"/>
      <c r="E168" s="185" t="s">
        <v>89</v>
      </c>
      <c r="F168" s="186" t="s">
        <v>31</v>
      </c>
      <c r="G168" s="158"/>
      <c r="H168" s="158"/>
      <c r="I168" s="158"/>
      <c r="J168" s="154"/>
      <c r="K168" s="159" t="s">
        <v>242</v>
      </c>
      <c r="L168" s="154"/>
      <c r="M168" s="154"/>
      <c r="N168" s="234"/>
    </row>
    <row r="169" spans="2:14" ht="12.75">
      <c r="B169" s="233"/>
      <c r="C169" s="190"/>
      <c r="D169" s="158"/>
      <c r="E169" s="185"/>
      <c r="F169" s="186"/>
      <c r="G169" s="158"/>
      <c r="H169" s="158"/>
      <c r="I169" s="158"/>
      <c r="J169" s="154"/>
      <c r="K169" s="159"/>
      <c r="L169" s="154"/>
      <c r="M169" s="154"/>
      <c r="N169" s="234"/>
    </row>
    <row r="170" spans="2:14" ht="12.75">
      <c r="B170" s="233"/>
      <c r="C170" s="190">
        <v>61</v>
      </c>
      <c r="D170" s="158"/>
      <c r="E170" s="165">
        <v>2</v>
      </c>
      <c r="F170" s="198" t="s">
        <v>36</v>
      </c>
      <c r="G170" s="107"/>
      <c r="H170" s="158"/>
      <c r="I170" s="158"/>
      <c r="J170" s="154"/>
      <c r="K170" s="159" t="s">
        <v>242</v>
      </c>
      <c r="L170" s="154"/>
      <c r="M170" s="154"/>
      <c r="N170" s="234"/>
    </row>
    <row r="171" spans="2:14" ht="12.75">
      <c r="B171" s="233"/>
      <c r="C171" s="190"/>
      <c r="D171" s="158"/>
      <c r="E171" s="165"/>
      <c r="F171" s="198"/>
      <c r="G171" s="107"/>
      <c r="H171" s="158"/>
      <c r="I171" s="158"/>
      <c r="J171" s="154"/>
      <c r="K171" s="159"/>
      <c r="L171" s="154"/>
      <c r="M171" s="154"/>
      <c r="N171" s="234"/>
    </row>
    <row r="172" spans="2:14" ht="12.75">
      <c r="B172" s="233"/>
      <c r="C172" s="190">
        <v>62</v>
      </c>
      <c r="D172" s="158"/>
      <c r="E172" s="165">
        <v>3</v>
      </c>
      <c r="F172" s="198" t="s">
        <v>28</v>
      </c>
      <c r="G172" s="107"/>
      <c r="H172" s="158"/>
      <c r="I172" s="158"/>
      <c r="J172" s="154"/>
      <c r="K172" s="159" t="s">
        <v>242</v>
      </c>
      <c r="L172" s="154"/>
      <c r="M172" s="154"/>
      <c r="N172" s="234"/>
    </row>
    <row r="173" spans="2:14" ht="12.75">
      <c r="B173" s="233"/>
      <c r="C173" s="190"/>
      <c r="D173" s="158"/>
      <c r="E173" s="165"/>
      <c r="F173" s="198"/>
      <c r="G173" s="107"/>
      <c r="H173" s="158"/>
      <c r="I173" s="158"/>
      <c r="J173" s="154"/>
      <c r="K173" s="159"/>
      <c r="L173" s="154"/>
      <c r="M173" s="154"/>
      <c r="N173" s="234"/>
    </row>
    <row r="174" spans="2:14" ht="13.5" thickBot="1">
      <c r="B174" s="266"/>
      <c r="C174" s="240">
        <v>63</v>
      </c>
      <c r="D174" s="267"/>
      <c r="E174" s="268">
        <v>4</v>
      </c>
      <c r="F174" s="269" t="s">
        <v>37</v>
      </c>
      <c r="G174" s="270"/>
      <c r="H174" s="267"/>
      <c r="I174" s="267"/>
      <c r="J174" s="257"/>
      <c r="K174" s="241" t="s">
        <v>242</v>
      </c>
      <c r="L174" s="257"/>
      <c r="M174" s="257"/>
      <c r="N174" s="271">
        <v>4</v>
      </c>
    </row>
    <row r="175" spans="2:15" ht="13.5" thickTop="1">
      <c r="B175" s="154"/>
      <c r="C175" s="190"/>
      <c r="D175" s="158"/>
      <c r="E175" s="165"/>
      <c r="F175" s="198"/>
      <c r="G175" s="107"/>
      <c r="H175" s="278" t="s">
        <v>287</v>
      </c>
      <c r="I175" s="158"/>
      <c r="J175" s="154"/>
      <c r="K175" s="159"/>
      <c r="L175" s="154"/>
      <c r="M175" s="154"/>
      <c r="N175" s="154"/>
      <c r="O175" s="154"/>
    </row>
    <row r="176" spans="2:15" ht="13.5" thickBot="1">
      <c r="B176" s="154"/>
      <c r="C176" s="190"/>
      <c r="D176" s="158"/>
      <c r="E176" s="165"/>
      <c r="F176" s="198"/>
      <c r="G176" s="107"/>
      <c r="H176" s="158"/>
      <c r="I176" s="158"/>
      <c r="J176" s="154"/>
      <c r="K176" s="159"/>
      <c r="L176" s="154"/>
      <c r="M176" s="154"/>
      <c r="N176" s="154"/>
      <c r="O176" s="154"/>
    </row>
    <row r="177" spans="2:14" ht="13.5" thickTop="1">
      <c r="B177" s="272"/>
      <c r="C177" s="259"/>
      <c r="D177" s="260"/>
      <c r="E177" s="273" t="s">
        <v>38</v>
      </c>
      <c r="F177" s="249" t="s">
        <v>256</v>
      </c>
      <c r="G177" s="249"/>
      <c r="H177" s="260"/>
      <c r="I177" s="260"/>
      <c r="J177" s="251"/>
      <c r="K177" s="253" t="s">
        <v>242</v>
      </c>
      <c r="L177" s="251"/>
      <c r="M177" s="251"/>
      <c r="N177" s="274"/>
    </row>
    <row r="178" spans="2:14" ht="12.75">
      <c r="B178" s="233"/>
      <c r="C178" s="190"/>
      <c r="D178" s="158"/>
      <c r="E178" s="214"/>
      <c r="F178" s="166"/>
      <c r="G178" s="166"/>
      <c r="H178" s="158"/>
      <c r="I178" s="158"/>
      <c r="J178" s="154"/>
      <c r="K178" s="159"/>
      <c r="L178" s="154"/>
      <c r="M178" s="154"/>
      <c r="N178" s="234"/>
    </row>
    <row r="179" spans="2:14" ht="12.75">
      <c r="B179" s="233"/>
      <c r="C179" s="190">
        <v>66</v>
      </c>
      <c r="D179" s="158"/>
      <c r="E179" s="165">
        <v>1</v>
      </c>
      <c r="F179" s="198" t="s">
        <v>40</v>
      </c>
      <c r="G179" s="107"/>
      <c r="H179" s="158"/>
      <c r="I179" s="158"/>
      <c r="J179" s="154"/>
      <c r="K179" s="159" t="s">
        <v>242</v>
      </c>
      <c r="L179" s="154"/>
      <c r="M179" s="154"/>
      <c r="N179" s="234"/>
    </row>
    <row r="180" spans="2:14" ht="12.75">
      <c r="B180" s="233"/>
      <c r="C180" s="190"/>
      <c r="D180" s="158"/>
      <c r="E180" s="165"/>
      <c r="F180" s="198"/>
      <c r="G180" s="107"/>
      <c r="H180" s="158"/>
      <c r="I180" s="158"/>
      <c r="J180" s="154"/>
      <c r="K180" s="159"/>
      <c r="L180" s="154"/>
      <c r="M180" s="154"/>
      <c r="N180" s="234"/>
    </row>
    <row r="181" spans="2:14" ht="12.75">
      <c r="B181" s="233"/>
      <c r="C181" s="190">
        <v>67</v>
      </c>
      <c r="D181" s="158"/>
      <c r="E181" s="165">
        <v>2</v>
      </c>
      <c r="F181" s="198" t="s">
        <v>41</v>
      </c>
      <c r="G181" s="107"/>
      <c r="H181" s="158"/>
      <c r="I181" s="158"/>
      <c r="J181" s="154"/>
      <c r="K181" s="159" t="s">
        <v>242</v>
      </c>
      <c r="L181" s="154"/>
      <c r="M181" s="154"/>
      <c r="N181" s="234"/>
    </row>
    <row r="182" spans="2:14" ht="12.75">
      <c r="B182" s="233"/>
      <c r="C182" s="190"/>
      <c r="D182" s="158"/>
      <c r="E182" s="165"/>
      <c r="F182" s="198"/>
      <c r="G182" s="107"/>
      <c r="H182" s="158"/>
      <c r="I182" s="158"/>
      <c r="J182" s="154"/>
      <c r="K182" s="159"/>
      <c r="L182" s="154"/>
      <c r="M182" s="154"/>
      <c r="N182" s="234"/>
    </row>
    <row r="183" spans="2:14" ht="12.75">
      <c r="B183" s="233"/>
      <c r="C183" s="190">
        <v>68</v>
      </c>
      <c r="D183" s="158"/>
      <c r="E183" s="165">
        <v>3</v>
      </c>
      <c r="F183" s="198" t="s">
        <v>42</v>
      </c>
      <c r="G183" s="107"/>
      <c r="H183" s="158"/>
      <c r="I183" s="158"/>
      <c r="J183" s="154"/>
      <c r="K183" s="159" t="s">
        <v>215</v>
      </c>
      <c r="L183" s="189">
        <v>100000</v>
      </c>
      <c r="M183" s="154"/>
      <c r="N183" s="234"/>
    </row>
    <row r="184" spans="2:14" ht="12.75">
      <c r="B184" s="233"/>
      <c r="C184" s="190"/>
      <c r="D184" s="158"/>
      <c r="E184" s="165"/>
      <c r="F184" s="198"/>
      <c r="G184" s="107"/>
      <c r="H184" s="158"/>
      <c r="I184" s="158"/>
      <c r="J184" s="154"/>
      <c r="K184" s="159"/>
      <c r="L184" s="154"/>
      <c r="M184" s="154"/>
      <c r="N184" s="234"/>
    </row>
    <row r="185" spans="2:14" ht="12.75">
      <c r="B185" s="233"/>
      <c r="C185" s="190">
        <v>69</v>
      </c>
      <c r="D185" s="158"/>
      <c r="E185" s="165">
        <v>4</v>
      </c>
      <c r="F185" s="198" t="s">
        <v>43</v>
      </c>
      <c r="G185" s="107"/>
      <c r="H185" s="158"/>
      <c r="I185" s="158"/>
      <c r="J185" s="154"/>
      <c r="K185" s="159" t="s">
        <v>242</v>
      </c>
      <c r="L185" s="154"/>
      <c r="M185" s="154"/>
      <c r="N185" s="234"/>
    </row>
    <row r="186" spans="2:14" ht="12.75">
      <c r="B186" s="233"/>
      <c r="C186" s="190"/>
      <c r="D186" s="158"/>
      <c r="E186" s="165"/>
      <c r="F186" s="198"/>
      <c r="G186" s="107"/>
      <c r="H186" s="158"/>
      <c r="I186" s="158"/>
      <c r="J186" s="154"/>
      <c r="K186" s="159"/>
      <c r="L186" s="154"/>
      <c r="M186" s="154"/>
      <c r="N186" s="234"/>
    </row>
    <row r="187" spans="2:14" ht="12.75">
      <c r="B187" s="233"/>
      <c r="C187" s="190">
        <v>70</v>
      </c>
      <c r="D187" s="158"/>
      <c r="E187" s="165">
        <v>5</v>
      </c>
      <c r="F187" s="198" t="s">
        <v>105</v>
      </c>
      <c r="G187" s="107"/>
      <c r="H187" s="158"/>
      <c r="I187" s="158"/>
      <c r="J187" s="154"/>
      <c r="K187" s="159" t="s">
        <v>242</v>
      </c>
      <c r="L187" s="154"/>
      <c r="M187" s="154"/>
      <c r="N187" s="234"/>
    </row>
    <row r="188" spans="2:14" ht="12.75">
      <c r="B188" s="233"/>
      <c r="C188" s="190"/>
      <c r="D188" s="158"/>
      <c r="E188" s="165"/>
      <c r="F188" s="198"/>
      <c r="G188" s="107"/>
      <c r="H188" s="158"/>
      <c r="I188" s="158"/>
      <c r="J188" s="154"/>
      <c r="K188" s="159"/>
      <c r="L188" s="154"/>
      <c r="M188" s="154"/>
      <c r="N188" s="234"/>
    </row>
    <row r="189" spans="2:14" ht="12.75">
      <c r="B189" s="233"/>
      <c r="C189" s="190">
        <v>71</v>
      </c>
      <c r="D189" s="158"/>
      <c r="E189" s="165">
        <v>6</v>
      </c>
      <c r="F189" s="198" t="s">
        <v>44</v>
      </c>
      <c r="G189" s="107"/>
      <c r="H189" s="158"/>
      <c r="I189" s="158"/>
      <c r="J189" s="154"/>
      <c r="K189" s="159" t="s">
        <v>242</v>
      </c>
      <c r="L189" s="154"/>
      <c r="M189" s="154"/>
      <c r="N189" s="234"/>
    </row>
    <row r="190" spans="2:14" ht="12.75">
      <c r="B190" s="233"/>
      <c r="C190" s="190"/>
      <c r="D190" s="158"/>
      <c r="E190" s="165"/>
      <c r="F190" s="198"/>
      <c r="G190" s="107"/>
      <c r="H190" s="158"/>
      <c r="I190" s="158"/>
      <c r="J190" s="154"/>
      <c r="K190" s="159"/>
      <c r="L190" s="154"/>
      <c r="M190" s="154"/>
      <c r="N190" s="234"/>
    </row>
    <row r="191" spans="2:14" ht="12.75">
      <c r="B191" s="233"/>
      <c r="C191" s="190">
        <v>72</v>
      </c>
      <c r="D191" s="158"/>
      <c r="E191" s="165">
        <v>7</v>
      </c>
      <c r="F191" s="198" t="s">
        <v>45</v>
      </c>
      <c r="G191" s="107"/>
      <c r="H191" s="158"/>
      <c r="I191" s="158"/>
      <c r="J191" s="154"/>
      <c r="K191" s="159" t="s">
        <v>215</v>
      </c>
      <c r="L191" s="189"/>
      <c r="M191" s="154"/>
      <c r="N191" s="234"/>
    </row>
    <row r="192" spans="2:14" ht="12.75">
      <c r="B192" s="233"/>
      <c r="C192" s="190"/>
      <c r="D192" s="158"/>
      <c r="E192" s="165"/>
      <c r="F192" s="198"/>
      <c r="G192" s="107"/>
      <c r="H192" s="158"/>
      <c r="I192" s="158"/>
      <c r="J192" s="154"/>
      <c r="K192" s="159"/>
      <c r="L192" s="189"/>
      <c r="M192" s="154"/>
      <c r="N192" s="234"/>
    </row>
    <row r="193" spans="2:14" ht="12.75">
      <c r="B193" s="233"/>
      <c r="C193" s="190">
        <v>73</v>
      </c>
      <c r="D193" s="158"/>
      <c r="E193" s="165">
        <v>8</v>
      </c>
      <c r="F193" s="198" t="s">
        <v>46</v>
      </c>
      <c r="G193" s="107"/>
      <c r="H193" s="158"/>
      <c r="I193" s="158"/>
      <c r="J193" s="154"/>
      <c r="K193" s="159" t="s">
        <v>215</v>
      </c>
      <c r="L193" s="189"/>
      <c r="M193" s="154"/>
      <c r="N193" s="234"/>
    </row>
    <row r="194" spans="2:14" ht="12.75">
      <c r="B194" s="233"/>
      <c r="C194" s="190"/>
      <c r="D194" s="158"/>
      <c r="E194" s="165"/>
      <c r="F194" s="198"/>
      <c r="G194" s="107"/>
      <c r="H194" s="158"/>
      <c r="I194" s="158"/>
      <c r="J194" s="154"/>
      <c r="K194" s="159"/>
      <c r="L194" s="154"/>
      <c r="M194" s="154"/>
      <c r="N194" s="234"/>
    </row>
    <row r="195" spans="2:14" ht="12.75">
      <c r="B195" s="233"/>
      <c r="C195" s="190">
        <v>74</v>
      </c>
      <c r="D195" s="158"/>
      <c r="E195" s="165">
        <v>9</v>
      </c>
      <c r="F195" s="198" t="s">
        <v>47</v>
      </c>
      <c r="G195" s="107"/>
      <c r="H195" s="158"/>
      <c r="I195" s="158"/>
      <c r="J195" s="154"/>
      <c r="K195" s="159" t="s">
        <v>242</v>
      </c>
      <c r="L195" s="189"/>
      <c r="M195" s="154"/>
      <c r="N195" s="234"/>
    </row>
    <row r="196" spans="2:14" ht="12.75">
      <c r="B196" s="233"/>
      <c r="C196" s="190"/>
      <c r="D196" s="158"/>
      <c r="E196" s="165"/>
      <c r="F196" s="198"/>
      <c r="G196" s="107"/>
      <c r="H196" s="158"/>
      <c r="I196" s="158"/>
      <c r="J196" s="154"/>
      <c r="K196" s="159"/>
      <c r="L196" s="154"/>
      <c r="M196" s="154"/>
      <c r="N196" s="234"/>
    </row>
    <row r="197" spans="2:14" ht="12.75">
      <c r="B197" s="233"/>
      <c r="C197" s="190">
        <v>75</v>
      </c>
      <c r="D197" s="158"/>
      <c r="E197" s="165">
        <v>10</v>
      </c>
      <c r="F197" s="198" t="s">
        <v>48</v>
      </c>
      <c r="G197" s="107"/>
      <c r="H197" s="158"/>
      <c r="I197" s="158"/>
      <c r="J197" s="154"/>
      <c r="K197" s="159" t="s">
        <v>215</v>
      </c>
      <c r="L197" s="189">
        <f>L199-L202</f>
        <v>-3</v>
      </c>
      <c r="M197" s="154"/>
      <c r="N197" s="234"/>
    </row>
    <row r="198" spans="2:14" ht="12.75">
      <c r="B198" s="233"/>
      <c r="C198" s="162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234"/>
    </row>
    <row r="199" spans="2:14" ht="12.75">
      <c r="B199" s="233"/>
      <c r="C199" s="162"/>
      <c r="D199" s="154"/>
      <c r="E199" s="154"/>
      <c r="F199" s="218" t="s">
        <v>257</v>
      </c>
      <c r="G199" s="163" t="s">
        <v>258</v>
      </c>
      <c r="H199" s="154"/>
      <c r="I199" s="154"/>
      <c r="J199" s="154"/>
      <c r="K199" s="162" t="s">
        <v>162</v>
      </c>
      <c r="L199" s="232">
        <f>Rezultati!F28</f>
        <v>43829</v>
      </c>
      <c r="M199" s="154"/>
      <c r="N199" s="234"/>
    </row>
    <row r="200" spans="2:14" ht="12.75">
      <c r="B200" s="233"/>
      <c r="C200" s="162"/>
      <c r="D200" s="154"/>
      <c r="E200" s="154"/>
      <c r="F200" s="218" t="s">
        <v>257</v>
      </c>
      <c r="G200" s="154" t="s">
        <v>259</v>
      </c>
      <c r="H200" s="154"/>
      <c r="I200" s="154"/>
      <c r="J200" s="154"/>
      <c r="K200" s="162" t="s">
        <v>162</v>
      </c>
      <c r="L200" s="219"/>
      <c r="M200" s="154"/>
      <c r="N200" s="234"/>
    </row>
    <row r="201" spans="2:14" ht="12.75">
      <c r="B201" s="233"/>
      <c r="C201" s="162"/>
      <c r="D201" s="154"/>
      <c r="E201" s="154"/>
      <c r="F201" s="218" t="s">
        <v>257</v>
      </c>
      <c r="G201" s="154" t="s">
        <v>123</v>
      </c>
      <c r="H201" s="154"/>
      <c r="I201" s="154"/>
      <c r="J201" s="154"/>
      <c r="K201" s="162" t="s">
        <v>162</v>
      </c>
      <c r="L201" s="187">
        <f>L199</f>
        <v>43829</v>
      </c>
      <c r="M201" s="154"/>
      <c r="N201" s="234"/>
    </row>
    <row r="202" spans="2:14" ht="12.75">
      <c r="B202" s="233"/>
      <c r="C202" s="162"/>
      <c r="D202" s="154"/>
      <c r="E202" s="154"/>
      <c r="F202" s="218" t="s">
        <v>257</v>
      </c>
      <c r="G202" s="188" t="s">
        <v>260</v>
      </c>
      <c r="H202" s="154"/>
      <c r="I202" s="154"/>
      <c r="J202" s="154"/>
      <c r="K202" s="162" t="s">
        <v>162</v>
      </c>
      <c r="L202" s="219">
        <v>43832</v>
      </c>
      <c r="M202" s="154"/>
      <c r="N202" s="234"/>
    </row>
    <row r="203" spans="2:14" ht="12.75">
      <c r="B203" s="233"/>
      <c r="C203" s="162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234"/>
    </row>
    <row r="204" spans="2:14" ht="12.75">
      <c r="B204" s="233"/>
      <c r="C204" s="162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234"/>
    </row>
    <row r="205" spans="2:14" ht="15.75">
      <c r="B205" s="233"/>
      <c r="C205" s="162"/>
      <c r="D205" s="570" t="s">
        <v>261</v>
      </c>
      <c r="E205" s="570"/>
      <c r="F205" s="156" t="s">
        <v>262</v>
      </c>
      <c r="G205" s="154"/>
      <c r="H205" s="154"/>
      <c r="I205" s="154"/>
      <c r="J205" s="154"/>
      <c r="K205" s="154"/>
      <c r="L205" s="154"/>
      <c r="M205" s="154"/>
      <c r="N205" s="234"/>
    </row>
    <row r="206" spans="2:14" ht="12.75">
      <c r="B206" s="233"/>
      <c r="C206" s="162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234"/>
    </row>
    <row r="207" spans="2:14" ht="12.75">
      <c r="B207" s="233"/>
      <c r="C207" s="162"/>
      <c r="D207" s="154"/>
      <c r="E207" s="157"/>
      <c r="F207" s="158" t="s">
        <v>263</v>
      </c>
      <c r="G207" s="154"/>
      <c r="H207" s="154"/>
      <c r="I207" s="154"/>
      <c r="J207" s="154"/>
      <c r="K207" s="154"/>
      <c r="L207" s="154"/>
      <c r="M207" s="154"/>
      <c r="N207" s="234"/>
    </row>
    <row r="208" spans="2:14" ht="12.75">
      <c r="B208" s="233"/>
      <c r="C208" s="162"/>
      <c r="D208" s="154"/>
      <c r="E208" s="158" t="s">
        <v>264</v>
      </c>
      <c r="F208" s="158"/>
      <c r="G208" s="154"/>
      <c r="H208" s="154"/>
      <c r="I208" s="154"/>
      <c r="J208" s="154"/>
      <c r="K208" s="154"/>
      <c r="L208" s="154"/>
      <c r="M208" s="154"/>
      <c r="N208" s="234"/>
    </row>
    <row r="209" spans="2:14" ht="12.75">
      <c r="B209" s="233"/>
      <c r="C209" s="162"/>
      <c r="D209" s="154"/>
      <c r="E209" s="158"/>
      <c r="F209" s="158" t="s">
        <v>265</v>
      </c>
      <c r="G209" s="154"/>
      <c r="H209" s="154"/>
      <c r="I209" s="154"/>
      <c r="J209" s="154"/>
      <c r="K209" s="154"/>
      <c r="L209" s="154"/>
      <c r="M209" s="154"/>
      <c r="N209" s="234"/>
    </row>
    <row r="210" spans="2:14" ht="12.75">
      <c r="B210" s="233"/>
      <c r="C210" s="162"/>
      <c r="D210" s="154"/>
      <c r="E210" s="158" t="s">
        <v>266</v>
      </c>
      <c r="F210" s="158"/>
      <c r="G210" s="154"/>
      <c r="H210" s="154"/>
      <c r="I210" s="154"/>
      <c r="J210" s="154"/>
      <c r="K210" s="154"/>
      <c r="L210" s="154"/>
      <c r="M210" s="154"/>
      <c r="N210" s="234"/>
    </row>
    <row r="211" spans="2:14" ht="12.75">
      <c r="B211" s="233"/>
      <c r="C211" s="162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234"/>
    </row>
    <row r="212" spans="2:14" ht="12.75">
      <c r="B212" s="233"/>
      <c r="C212" s="162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234"/>
    </row>
    <row r="213" spans="2:14" ht="12.75">
      <c r="B213" s="233"/>
      <c r="C213" s="162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234"/>
    </row>
    <row r="214" spans="2:14" ht="15.75">
      <c r="B214" s="233"/>
      <c r="C214" s="162"/>
      <c r="D214" s="154"/>
      <c r="E214" s="154"/>
      <c r="F214" s="154"/>
      <c r="G214" s="154"/>
      <c r="H214" s="154"/>
      <c r="I214" s="548" t="s">
        <v>267</v>
      </c>
      <c r="J214" s="548"/>
      <c r="K214" s="548"/>
      <c r="L214" s="548"/>
      <c r="M214" s="548"/>
      <c r="N214" s="234"/>
    </row>
    <row r="215" spans="2:14" ht="15.75">
      <c r="B215" s="233"/>
      <c r="C215" s="162"/>
      <c r="D215" s="154"/>
      <c r="E215" s="154"/>
      <c r="F215" s="154"/>
      <c r="G215" s="154"/>
      <c r="H215" s="154"/>
      <c r="I215" s="592" t="s">
        <v>271</v>
      </c>
      <c r="J215" s="592"/>
      <c r="K215" s="592"/>
      <c r="L215" s="592"/>
      <c r="M215" s="592"/>
      <c r="N215" s="234"/>
    </row>
    <row r="216" spans="2:14" ht="15.75">
      <c r="B216" s="233"/>
      <c r="C216" s="162"/>
      <c r="D216" s="154"/>
      <c r="E216" s="154"/>
      <c r="F216" s="154"/>
      <c r="G216" s="154"/>
      <c r="H216" s="154"/>
      <c r="I216" s="277"/>
      <c r="J216" s="277"/>
      <c r="K216" s="277"/>
      <c r="L216" s="277"/>
      <c r="M216" s="277"/>
      <c r="N216" s="234"/>
    </row>
    <row r="217" spans="2:14" ht="15.75">
      <c r="B217" s="233"/>
      <c r="C217" s="162"/>
      <c r="D217" s="154"/>
      <c r="E217" s="154"/>
      <c r="F217" s="154"/>
      <c r="G217" s="154"/>
      <c r="H217" s="154"/>
      <c r="I217" s="277"/>
      <c r="J217" s="277"/>
      <c r="K217" s="277"/>
      <c r="L217" s="277"/>
      <c r="M217" s="277"/>
      <c r="N217" s="234"/>
    </row>
    <row r="218" spans="2:14" ht="12.75">
      <c r="B218" s="233"/>
      <c r="C218" s="162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234"/>
    </row>
    <row r="219" spans="2:14" ht="12.75">
      <c r="B219" s="233"/>
      <c r="C219" s="162"/>
      <c r="D219" s="154"/>
      <c r="E219" s="154"/>
      <c r="F219" s="154"/>
      <c r="G219" s="154"/>
      <c r="H219" s="154"/>
      <c r="I219" s="591" t="s">
        <v>292</v>
      </c>
      <c r="J219" s="591"/>
      <c r="K219" s="591"/>
      <c r="L219" s="591"/>
      <c r="M219" s="591"/>
      <c r="N219" s="234"/>
    </row>
    <row r="220" spans="2:14" ht="12.75">
      <c r="B220" s="233"/>
      <c r="C220" s="162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234"/>
    </row>
    <row r="221" spans="2:14" ht="15.75">
      <c r="B221" s="233"/>
      <c r="C221" s="162"/>
      <c r="D221" s="154"/>
      <c r="E221" s="154"/>
      <c r="F221" s="154"/>
      <c r="G221" s="154"/>
      <c r="H221" s="154"/>
      <c r="I221" s="592" t="s">
        <v>293</v>
      </c>
      <c r="J221" s="592"/>
      <c r="K221" s="592"/>
      <c r="L221" s="592"/>
      <c r="M221" s="592"/>
      <c r="N221" s="234"/>
    </row>
    <row r="222" spans="2:14" ht="12.75">
      <c r="B222" s="233"/>
      <c r="C222" s="162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234"/>
    </row>
    <row r="223" spans="2:14" ht="12.75">
      <c r="B223" s="233"/>
      <c r="C223" s="162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234"/>
    </row>
    <row r="224" spans="2:14" ht="12.75">
      <c r="B224" s="233"/>
      <c r="C224" s="162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234"/>
    </row>
    <row r="225" spans="2:14" ht="12.75">
      <c r="B225" s="233"/>
      <c r="C225" s="162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234"/>
    </row>
    <row r="226" spans="2:14" ht="12.75">
      <c r="B226" s="233"/>
      <c r="C226" s="162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234"/>
    </row>
    <row r="227" spans="2:14" ht="12.75">
      <c r="B227" s="233"/>
      <c r="C227" s="162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234"/>
    </row>
    <row r="228" spans="2:14" ht="12.75">
      <c r="B228" s="233"/>
      <c r="C228" s="162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234"/>
    </row>
    <row r="229" spans="2:14" ht="12.75">
      <c r="B229" s="233"/>
      <c r="C229" s="162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234"/>
    </row>
    <row r="230" spans="2:14" ht="12.75">
      <c r="B230" s="233"/>
      <c r="C230" s="162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234"/>
    </row>
    <row r="231" spans="2:14" ht="13.5" thickBot="1">
      <c r="B231" s="266"/>
      <c r="C231" s="242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8">
        <v>5</v>
      </c>
    </row>
    <row r="232" ht="13.5" thickTop="1">
      <c r="H232" s="278" t="s">
        <v>287</v>
      </c>
    </row>
  </sheetData>
  <sheetProtection password="C65F" sheet="1" formatCells="0" formatColumns="0" formatRows="0" insertColumns="0" insertRows="0" insertHyperlinks="0" deleteColumns="0" deleteRows="0" sort="0" autoFilter="0" pivotTables="0"/>
  <mergeCells count="37">
    <mergeCell ref="I219:M219"/>
    <mergeCell ref="I221:M221"/>
    <mergeCell ref="I214:M214"/>
    <mergeCell ref="I215:M215"/>
    <mergeCell ref="F130:G130"/>
    <mergeCell ref="I12:J12"/>
    <mergeCell ref="F13:G13"/>
    <mergeCell ref="I13:J13"/>
    <mergeCell ref="F14:G14"/>
    <mergeCell ref="E18:E19"/>
    <mergeCell ref="F21:J21"/>
    <mergeCell ref="F18:J19"/>
    <mergeCell ref="F20:J20"/>
    <mergeCell ref="F98:F99"/>
    <mergeCell ref="B3:M3"/>
    <mergeCell ref="I14:J14"/>
    <mergeCell ref="J98:L98"/>
    <mergeCell ref="F30:G30"/>
    <mergeCell ref="F131:G131"/>
    <mergeCell ref="D205:E205"/>
    <mergeCell ref="F136:G136"/>
    <mergeCell ref="F31:G31"/>
    <mergeCell ref="I15:J15"/>
    <mergeCell ref="F16:L16"/>
    <mergeCell ref="F36:G36"/>
    <mergeCell ref="H44:I44"/>
    <mergeCell ref="F15:G15"/>
    <mergeCell ref="F12:G12"/>
    <mergeCell ref="F22:L22"/>
    <mergeCell ref="E98:E99"/>
    <mergeCell ref="B2:N2"/>
    <mergeCell ref="D4:E4"/>
    <mergeCell ref="E10:E11"/>
    <mergeCell ref="F10:G11"/>
    <mergeCell ref="H10:H11"/>
    <mergeCell ref="I10:J11"/>
    <mergeCell ref="G98:I98"/>
  </mergeCells>
  <printOptions/>
  <pageMargins left="0.22" right="0.27" top="0.44" bottom="0.77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selection activeCell="F45" sqref="F45:H45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6.5">
      <c r="C1" s="280" t="s">
        <v>294</v>
      </c>
    </row>
    <row r="2" ht="16.5">
      <c r="C2" s="281" t="s">
        <v>295</v>
      </c>
    </row>
    <row r="3" ht="16.5">
      <c r="C3" s="281" t="s">
        <v>288</v>
      </c>
    </row>
    <row r="4" spans="3:8" ht="15.75">
      <c r="C4" s="593" t="s">
        <v>297</v>
      </c>
      <c r="D4" s="593"/>
      <c r="E4" s="593"/>
      <c r="F4" s="593"/>
      <c r="G4" s="593"/>
      <c r="H4" s="593"/>
    </row>
    <row r="5" ht="13.5" thickBot="1"/>
    <row r="6" spans="2:8" ht="12.75">
      <c r="B6" s="594" t="s">
        <v>2</v>
      </c>
      <c r="C6" s="596" t="s">
        <v>154</v>
      </c>
      <c r="D6" s="598" t="s">
        <v>298</v>
      </c>
      <c r="E6" s="282" t="s">
        <v>299</v>
      </c>
      <c r="F6" s="598" t="s">
        <v>300</v>
      </c>
      <c r="G6" s="598" t="s">
        <v>301</v>
      </c>
      <c r="H6" s="283" t="s">
        <v>299</v>
      </c>
    </row>
    <row r="7" spans="2:10" ht="13.5" thickBot="1">
      <c r="B7" s="595"/>
      <c r="C7" s="597"/>
      <c r="D7" s="599"/>
      <c r="E7" s="284">
        <v>40544</v>
      </c>
      <c r="F7" s="599"/>
      <c r="G7" s="599"/>
      <c r="H7" s="285">
        <v>40908</v>
      </c>
      <c r="I7" s="154"/>
      <c r="J7" s="154"/>
    </row>
    <row r="8" spans="2:10" ht="12.75">
      <c r="B8" s="286">
        <v>1</v>
      </c>
      <c r="C8" s="287" t="s">
        <v>24</v>
      </c>
      <c r="D8" s="171">
        <v>0</v>
      </c>
      <c r="E8" s="288">
        <v>0</v>
      </c>
      <c r="F8" s="288">
        <v>0</v>
      </c>
      <c r="G8" s="288">
        <v>0</v>
      </c>
      <c r="H8" s="289">
        <v>0</v>
      </c>
      <c r="I8" s="154"/>
      <c r="J8" s="154"/>
    </row>
    <row r="9" spans="2:10" ht="12.75">
      <c r="B9" s="290">
        <v>2</v>
      </c>
      <c r="C9" s="291" t="s">
        <v>302</v>
      </c>
      <c r="D9" s="172">
        <v>0</v>
      </c>
      <c r="E9" s="292">
        <v>0</v>
      </c>
      <c r="F9" s="292">
        <v>0</v>
      </c>
      <c r="G9" s="292">
        <v>0</v>
      </c>
      <c r="H9" s="293">
        <v>0</v>
      </c>
      <c r="I9" s="294"/>
      <c r="J9" s="189"/>
    </row>
    <row r="10" spans="2:10" ht="12.75">
      <c r="B10" s="290">
        <v>3</v>
      </c>
      <c r="C10" s="291" t="s">
        <v>303</v>
      </c>
      <c r="D10" s="172">
        <v>0</v>
      </c>
      <c r="E10" s="292">
        <v>0</v>
      </c>
      <c r="F10" s="292">
        <v>1302071</v>
      </c>
      <c r="G10" s="292">
        <v>0</v>
      </c>
      <c r="H10" s="293">
        <f>E10+F10-G10</f>
        <v>1302071</v>
      </c>
      <c r="I10" s="294"/>
      <c r="J10" s="189"/>
    </row>
    <row r="11" spans="2:10" ht="12.75">
      <c r="B11" s="290">
        <v>4</v>
      </c>
      <c r="C11" s="291" t="s">
        <v>304</v>
      </c>
      <c r="D11" s="172">
        <v>0</v>
      </c>
      <c r="E11" s="292">
        <v>0</v>
      </c>
      <c r="F11" s="292">
        <v>0</v>
      </c>
      <c r="G11" s="292">
        <v>0</v>
      </c>
      <c r="H11" s="293">
        <f>E11+F11-G11</f>
        <v>0</v>
      </c>
      <c r="I11" s="294"/>
      <c r="J11" s="189"/>
    </row>
    <row r="12" spans="2:10" ht="12.75">
      <c r="B12" s="290">
        <v>5</v>
      </c>
      <c r="C12" s="291" t="s">
        <v>305</v>
      </c>
      <c r="D12" s="172">
        <v>0</v>
      </c>
      <c r="E12" s="292">
        <v>0</v>
      </c>
      <c r="F12" s="292">
        <v>94167</v>
      </c>
      <c r="G12" s="292">
        <v>0</v>
      </c>
      <c r="H12" s="293">
        <f>E12+F12-G12</f>
        <v>94167</v>
      </c>
      <c r="I12" s="294"/>
      <c r="J12" s="189"/>
    </row>
    <row r="13" spans="2:10" ht="13.5" thickBot="1">
      <c r="B13" s="295">
        <v>6</v>
      </c>
      <c r="C13" s="296" t="s">
        <v>306</v>
      </c>
      <c r="D13" s="297">
        <v>0</v>
      </c>
      <c r="E13" s="292">
        <v>0</v>
      </c>
      <c r="F13" s="292">
        <v>0</v>
      </c>
      <c r="G13" s="292">
        <v>0</v>
      </c>
      <c r="H13" s="298">
        <f>E13+F13-G13</f>
        <v>0</v>
      </c>
      <c r="I13" s="294"/>
      <c r="J13" s="189"/>
    </row>
    <row r="14" spans="2:10" ht="13.5" thickBot="1">
      <c r="B14" s="299"/>
      <c r="C14" s="300" t="s">
        <v>307</v>
      </c>
      <c r="D14" s="301"/>
      <c r="E14" s="302">
        <f>SUM(E8:E13)</f>
        <v>0</v>
      </c>
      <c r="F14" s="302">
        <f>SUM(F8:F13)</f>
        <v>1396238</v>
      </c>
      <c r="G14" s="302">
        <f>SUM(G8:G13)</f>
        <v>0</v>
      </c>
      <c r="H14" s="303">
        <f>SUM(H8:H13)</f>
        <v>1396238</v>
      </c>
      <c r="J14" s="304"/>
    </row>
    <row r="17" spans="3:10" ht="15.75">
      <c r="C17" s="593" t="s">
        <v>308</v>
      </c>
      <c r="D17" s="593"/>
      <c r="E17" s="593"/>
      <c r="F17" s="593"/>
      <c r="G17" s="593"/>
      <c r="H17" s="593"/>
      <c r="J17" s="304"/>
    </row>
    <row r="18" ht="13.5" thickBot="1"/>
    <row r="19" spans="2:8" ht="12.75">
      <c r="B19" s="594" t="s">
        <v>2</v>
      </c>
      <c r="C19" s="596" t="s">
        <v>154</v>
      </c>
      <c r="D19" s="598" t="s">
        <v>298</v>
      </c>
      <c r="E19" s="282" t="s">
        <v>299</v>
      </c>
      <c r="F19" s="598" t="s">
        <v>300</v>
      </c>
      <c r="G19" s="598" t="s">
        <v>301</v>
      </c>
      <c r="H19" s="283" t="s">
        <v>299</v>
      </c>
    </row>
    <row r="20" spans="2:8" ht="13.5" thickBot="1">
      <c r="B20" s="595"/>
      <c r="C20" s="597"/>
      <c r="D20" s="599"/>
      <c r="E20" s="284">
        <v>40544</v>
      </c>
      <c r="F20" s="599"/>
      <c r="G20" s="599"/>
      <c r="H20" s="285">
        <v>40908</v>
      </c>
    </row>
    <row r="21" spans="2:8" ht="12.75">
      <c r="B21" s="286">
        <v>1</v>
      </c>
      <c r="C21" s="287" t="s">
        <v>24</v>
      </c>
      <c r="D21" s="171">
        <v>0</v>
      </c>
      <c r="E21" s="288">
        <v>0</v>
      </c>
      <c r="F21" s="288">
        <v>0</v>
      </c>
      <c r="G21" s="288">
        <v>0</v>
      </c>
      <c r="H21" s="289">
        <f>E21+F21-G21</f>
        <v>0</v>
      </c>
    </row>
    <row r="22" spans="2:8" ht="12.75">
      <c r="B22" s="290">
        <v>2</v>
      </c>
      <c r="C22" s="291" t="s">
        <v>302</v>
      </c>
      <c r="D22" s="172">
        <v>0</v>
      </c>
      <c r="E22" s="292">
        <v>0</v>
      </c>
      <c r="F22" s="292">
        <v>0</v>
      </c>
      <c r="G22" s="292">
        <v>0</v>
      </c>
      <c r="H22" s="293">
        <f>E22+F22</f>
        <v>0</v>
      </c>
    </row>
    <row r="23" spans="2:8" ht="12.75">
      <c r="B23" s="290">
        <v>3</v>
      </c>
      <c r="C23" s="291" t="s">
        <v>309</v>
      </c>
      <c r="D23" s="172">
        <v>0</v>
      </c>
      <c r="E23" s="292">
        <v>0</v>
      </c>
      <c r="F23" s="292">
        <v>0</v>
      </c>
      <c r="G23" s="292">
        <v>0</v>
      </c>
      <c r="H23" s="293">
        <f>E23+F23</f>
        <v>0</v>
      </c>
    </row>
    <row r="24" spans="2:8" ht="12.75">
      <c r="B24" s="290">
        <v>4</v>
      </c>
      <c r="C24" s="291" t="s">
        <v>304</v>
      </c>
      <c r="D24" s="172">
        <v>0</v>
      </c>
      <c r="E24" s="292">
        <v>0</v>
      </c>
      <c r="F24" s="292">
        <v>0</v>
      </c>
      <c r="G24" s="292">
        <v>0</v>
      </c>
      <c r="H24" s="293">
        <f>E24+F24</f>
        <v>0</v>
      </c>
    </row>
    <row r="25" spans="2:8" ht="12.75">
      <c r="B25" s="290">
        <v>5</v>
      </c>
      <c r="C25" s="291" t="s">
        <v>305</v>
      </c>
      <c r="D25" s="172">
        <v>0</v>
      </c>
      <c r="E25" s="292">
        <v>0</v>
      </c>
      <c r="F25" s="292">
        <v>0</v>
      </c>
      <c r="G25" s="292">
        <v>0</v>
      </c>
      <c r="H25" s="293">
        <f>E25+F25</f>
        <v>0</v>
      </c>
    </row>
    <row r="26" spans="2:8" ht="13.5" thickBot="1">
      <c r="B26" s="295">
        <v>6</v>
      </c>
      <c r="C26" s="296" t="s">
        <v>306</v>
      </c>
      <c r="D26" s="297">
        <v>0</v>
      </c>
      <c r="E26" s="292">
        <v>0</v>
      </c>
      <c r="F26" s="292">
        <v>0</v>
      </c>
      <c r="G26" s="292">
        <v>0</v>
      </c>
      <c r="H26" s="298">
        <f>E26+F26</f>
        <v>0</v>
      </c>
    </row>
    <row r="27" spans="2:11" ht="13.5" thickBot="1">
      <c r="B27" s="299"/>
      <c r="C27" s="300" t="s">
        <v>307</v>
      </c>
      <c r="D27" s="301"/>
      <c r="E27" s="302">
        <f>SUM(E21:E26)</f>
        <v>0</v>
      </c>
      <c r="F27" s="302">
        <f>SUM(F21:F26)</f>
        <v>0</v>
      </c>
      <c r="G27" s="302">
        <f>SUM(G21:G26)</f>
        <v>0</v>
      </c>
      <c r="H27" s="303">
        <f>SUM(H21:H26)</f>
        <v>0</v>
      </c>
      <c r="I27" s="305"/>
      <c r="J27" s="304"/>
      <c r="K27" s="304"/>
    </row>
    <row r="28" ht="12.75">
      <c r="H28" s="305"/>
    </row>
    <row r="30" spans="3:8" ht="15.75">
      <c r="C30" s="593" t="s">
        <v>310</v>
      </c>
      <c r="D30" s="593"/>
      <c r="E30" s="593"/>
      <c r="F30" s="593"/>
      <c r="G30" s="593"/>
      <c r="H30" s="593"/>
    </row>
    <row r="31" ht="13.5" thickBot="1"/>
    <row r="32" spans="2:8" ht="12.75">
      <c r="B32" s="594" t="s">
        <v>2</v>
      </c>
      <c r="C32" s="596" t="s">
        <v>154</v>
      </c>
      <c r="D32" s="598" t="s">
        <v>298</v>
      </c>
      <c r="E32" s="282" t="s">
        <v>299</v>
      </c>
      <c r="F32" s="598" t="s">
        <v>300</v>
      </c>
      <c r="G32" s="598" t="s">
        <v>301</v>
      </c>
      <c r="H32" s="283" t="s">
        <v>299</v>
      </c>
    </row>
    <row r="33" spans="2:8" ht="13.5" thickBot="1">
      <c r="B33" s="595"/>
      <c r="C33" s="597"/>
      <c r="D33" s="599"/>
      <c r="E33" s="284">
        <v>40544</v>
      </c>
      <c r="F33" s="599"/>
      <c r="G33" s="599"/>
      <c r="H33" s="285">
        <v>40908</v>
      </c>
    </row>
    <row r="34" spans="2:8" ht="12.75">
      <c r="B34" s="286">
        <v>1</v>
      </c>
      <c r="C34" s="306" t="s">
        <v>24</v>
      </c>
      <c r="D34" s="171">
        <v>0</v>
      </c>
      <c r="E34" s="288">
        <v>0</v>
      </c>
      <c r="F34" s="288">
        <v>0</v>
      </c>
      <c r="G34" s="288">
        <v>0</v>
      </c>
      <c r="H34" s="289">
        <f>E34+F34-G34</f>
        <v>0</v>
      </c>
    </row>
    <row r="35" spans="2:15" ht="12.75">
      <c r="B35" s="290">
        <v>2</v>
      </c>
      <c r="C35" s="291" t="s">
        <v>302</v>
      </c>
      <c r="D35" s="172">
        <v>0</v>
      </c>
      <c r="E35" s="292">
        <v>0</v>
      </c>
      <c r="F35" s="292">
        <v>0</v>
      </c>
      <c r="G35" s="292">
        <v>0</v>
      </c>
      <c r="H35" s="293">
        <f>E35+F35-G35</f>
        <v>0</v>
      </c>
      <c r="N35" s="154"/>
      <c r="O35" s="154"/>
    </row>
    <row r="36" spans="2:15" ht="12.75">
      <c r="B36" s="290">
        <v>3</v>
      </c>
      <c r="C36" s="291" t="s">
        <v>309</v>
      </c>
      <c r="D36" s="172">
        <v>0</v>
      </c>
      <c r="E36" s="292">
        <f>E10-E23</f>
        <v>0</v>
      </c>
      <c r="F36" s="307">
        <v>0</v>
      </c>
      <c r="G36" s="292">
        <v>0</v>
      </c>
      <c r="H36" s="486">
        <f>H10-H23</f>
        <v>1302071</v>
      </c>
      <c r="N36" s="154"/>
      <c r="O36" s="154"/>
    </row>
    <row r="37" spans="2:15" ht="12.75">
      <c r="B37" s="290">
        <v>4</v>
      </c>
      <c r="C37" s="291" t="s">
        <v>304</v>
      </c>
      <c r="D37" s="172">
        <v>0</v>
      </c>
      <c r="E37" s="292">
        <v>0</v>
      </c>
      <c r="F37" s="292">
        <f>H37-E37</f>
        <v>0</v>
      </c>
      <c r="G37" s="292">
        <v>0</v>
      </c>
      <c r="H37" s="486">
        <f>H11-H24</f>
        <v>0</v>
      </c>
      <c r="J37" s="308"/>
      <c r="N37" s="154"/>
      <c r="O37" s="154"/>
    </row>
    <row r="38" spans="2:15" ht="12.75">
      <c r="B38" s="290">
        <v>5</v>
      </c>
      <c r="C38" s="291" t="s">
        <v>311</v>
      </c>
      <c r="D38" s="172">
        <v>0</v>
      </c>
      <c r="E38" s="292">
        <f>E12-E25</f>
        <v>0</v>
      </c>
      <c r="F38" s="292">
        <v>0</v>
      </c>
      <c r="G38" s="292">
        <f>F23</f>
        <v>0</v>
      </c>
      <c r="H38" s="486">
        <f>H12-H25</f>
        <v>94167</v>
      </c>
      <c r="J38" s="304"/>
      <c r="N38" s="154"/>
      <c r="O38" s="154"/>
    </row>
    <row r="39" spans="2:15" ht="13.5" thickBot="1">
      <c r="B39" s="290">
        <v>6</v>
      </c>
      <c r="C39" s="291" t="s">
        <v>306</v>
      </c>
      <c r="D39" s="172">
        <v>0</v>
      </c>
      <c r="E39" s="292">
        <f>E13-E26</f>
        <v>0</v>
      </c>
      <c r="F39" s="292">
        <v>0</v>
      </c>
      <c r="G39" s="292">
        <v>0</v>
      </c>
      <c r="H39" s="293">
        <f>H13-H26</f>
        <v>0</v>
      </c>
      <c r="N39" s="154"/>
      <c r="O39" s="154"/>
    </row>
    <row r="40" spans="2:15" ht="13.5" thickBot="1">
      <c r="B40" s="299"/>
      <c r="C40" s="300" t="s">
        <v>307</v>
      </c>
      <c r="D40" s="301"/>
      <c r="E40" s="302">
        <f>SUM(E34:E39)</f>
        <v>0</v>
      </c>
      <c r="F40" s="302">
        <f>SUM(F34:F39)</f>
        <v>0</v>
      </c>
      <c r="G40" s="302">
        <f>SUM(G34:G39)</f>
        <v>0</v>
      </c>
      <c r="H40" s="303">
        <f>SUM(H34:H39)</f>
        <v>1396238</v>
      </c>
      <c r="J40" s="305"/>
      <c r="K40" s="304"/>
      <c r="N40" s="138"/>
      <c r="O40" s="154"/>
    </row>
    <row r="41" spans="7:11" s="154" customFormat="1" ht="12.75">
      <c r="G41" s="189"/>
      <c r="H41" s="309"/>
      <c r="K41" s="189"/>
    </row>
    <row r="42" spans="5:15" ht="12.75">
      <c r="E42" s="304"/>
      <c r="H42" s="304"/>
      <c r="J42" s="305"/>
      <c r="N42" s="154"/>
      <c r="O42" s="154"/>
    </row>
    <row r="43" spans="5:15" ht="12.75">
      <c r="E43" s="304"/>
      <c r="H43" s="304"/>
      <c r="J43" s="304"/>
      <c r="N43" s="154"/>
      <c r="O43" s="154"/>
    </row>
    <row r="44" spans="6:15" ht="16.5">
      <c r="F44" s="600" t="s">
        <v>312</v>
      </c>
      <c r="G44" s="600"/>
      <c r="H44" s="600"/>
      <c r="N44" s="154"/>
      <c r="O44" s="154"/>
    </row>
    <row r="45" spans="6:8" ht="13.5">
      <c r="F45" s="601" t="s">
        <v>487</v>
      </c>
      <c r="G45" s="601"/>
      <c r="H45" s="601"/>
    </row>
  </sheetData>
  <sheetProtection password="C65F" sheet="1" formatCells="0" formatColumns="0" formatRows="0" insertColumns="0" insertRows="0" insertHyperlinks="0" deleteColumns="0" deleteRows="0" sort="0" autoFilter="0" pivotTables="0"/>
  <mergeCells count="20">
    <mergeCell ref="F44:H44"/>
    <mergeCell ref="F45:H45"/>
    <mergeCell ref="C30:H30"/>
    <mergeCell ref="B32:B33"/>
    <mergeCell ref="C32:C33"/>
    <mergeCell ref="D32:D33"/>
    <mergeCell ref="F32:F33"/>
    <mergeCell ref="G32:G33"/>
    <mergeCell ref="C17:H17"/>
    <mergeCell ref="B19:B20"/>
    <mergeCell ref="C19:C20"/>
    <mergeCell ref="D19:D20"/>
    <mergeCell ref="F19:F20"/>
    <mergeCell ref="G19:G20"/>
    <mergeCell ref="C4:H4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2012-03-25T18:59:18Z</cp:lastPrinted>
  <dcterms:created xsi:type="dcterms:W3CDTF">2002-02-16T18:16:52Z</dcterms:created>
  <dcterms:modified xsi:type="dcterms:W3CDTF">2012-07-23T07:44:15Z</dcterms:modified>
  <cp:category/>
  <cp:version/>
  <cp:contentType/>
  <cp:contentStatus/>
</cp:coreProperties>
</file>