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25" windowWidth="12120" windowHeight="4770" tabRatio="823" activeTab="2"/>
  </bookViews>
  <sheets>
    <sheet name="Centro 08" sheetId="1" r:id="rId1"/>
    <sheet name="Aktivet" sheetId="2" r:id="rId2"/>
    <sheet name="Pasivet" sheetId="3" r:id="rId3"/>
    <sheet name="Rezultati" sheetId="4" r:id="rId4"/>
    <sheet name="Fluksi" sheetId="5" r:id="rId5"/>
    <sheet name="Kapitali" sheetId="6" r:id="rId6"/>
    <sheet name="Ndihmese Fluksi" sheetId="7" r:id="rId7"/>
    <sheet name="Kopertina" sheetId="8" r:id="rId8"/>
    <sheet name="Shenimet" sheetId="9" r:id="rId9"/>
  </sheets>
  <definedNames/>
  <calcPr fullCalcOnLoad="1"/>
</workbook>
</file>

<file path=xl/sharedStrings.xml><?xml version="1.0" encoding="utf-8"?>
<sst xmlns="http://schemas.openxmlformats.org/spreadsheetml/2006/main" count="449" uniqueCount="281">
  <si>
    <t>Data e krijimit</t>
  </si>
  <si>
    <t>Nr. i  Regjistrit  Tregetar</t>
  </si>
  <si>
    <t>Nr</t>
  </si>
  <si>
    <t>I</t>
  </si>
  <si>
    <t>II</t>
  </si>
  <si>
    <t>Ndertesa</t>
  </si>
  <si>
    <t>Adresa e Selise</t>
  </si>
  <si>
    <t>P A S Q Y R A T     F I N A N C I A R E</t>
  </si>
  <si>
    <t>A   K   T   I   V   E   T</t>
  </si>
  <si>
    <t>Shenime</t>
  </si>
  <si>
    <t>Aktivet  monetare</t>
  </si>
  <si>
    <t>Inventari</t>
  </si>
  <si>
    <t>Lendet e para</t>
  </si>
  <si>
    <t>Prodhim ne proces</t>
  </si>
  <si>
    <t>Mallra per rishitje</t>
  </si>
  <si>
    <t>Parapagesa per furnizime</t>
  </si>
  <si>
    <t>Parapagime dhe shpenzime te shtyra</t>
  </si>
  <si>
    <t>A K T I V E T    A F A T G J A T A</t>
  </si>
  <si>
    <t>Investimet  financiare afatgjata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</si>
  <si>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</si>
  <si>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</si>
  <si>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</si>
  <si>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</si>
  <si>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</si>
  <si>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Toka</t>
  </si>
  <si>
    <t>Derivativet</t>
  </si>
  <si>
    <t>Huamarjet</t>
  </si>
  <si>
    <t>Huat  dhe  parapagimet</t>
  </si>
  <si>
    <t>Grantet dhe te ardhurat e shtyra</t>
  </si>
  <si>
    <t>Banka</t>
  </si>
  <si>
    <t>Arka</t>
  </si>
  <si>
    <t>Bono te konvertueshme</t>
  </si>
  <si>
    <t>Veprimtaria  Kryesore</t>
  </si>
  <si>
    <t>Te pagushme ndaj furnitoreve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</si>
  <si>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</si>
  <si>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</si>
  <si>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</si>
  <si>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</si>
  <si>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</si>
  <si>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</si>
  <si>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</si>
  <si>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</si>
  <si>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</si>
  <si>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</si>
  <si>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Rezervat statutore</t>
  </si>
  <si>
    <t>Rezervat ligjore</t>
  </si>
  <si>
    <t>Rezervat e tjera</t>
  </si>
  <si>
    <t>Fitimet e pa shperndara</t>
  </si>
  <si>
    <t>Fitimi (Humbja) e vitit financiar</t>
  </si>
  <si>
    <t>PASIVET  DHE  KAPITALI</t>
  </si>
  <si>
    <t>P A S I V E T      A F A T S H K U R T E R A</t>
  </si>
  <si>
    <t>P A S I V E T      A F A T G J A T A</t>
  </si>
  <si>
    <t>TOTALI   PASIVEVE   DHE   KAPITALIT  (I+II+III)</t>
  </si>
  <si>
    <t>T O T A L I      P A S I V E V E      ( I+II )</t>
  </si>
  <si>
    <t>T O T A L I     A K T I V E V E   ( I + II )</t>
  </si>
  <si>
    <t>Shitjet neto</t>
  </si>
  <si>
    <t>Te ardhura te tjera nga veprimtaria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</si>
  <si>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</si>
  <si>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</si>
  <si>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</si>
  <si>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Fitimet (Humbjet) nga kursi kembimit</t>
  </si>
  <si>
    <t>Te ardhura dhe shpenzime te tjera financiare</t>
  </si>
  <si>
    <t>Totali i te Ardhurave dhe Shpenzimeve financiare</t>
  </si>
  <si>
    <t>Shpenzimet e tatimit mbi fitimin</t>
  </si>
  <si>
    <t>Te pagushme ndaj punonjesve</t>
  </si>
  <si>
    <t>Pozicioni me 31 dhjetor 2006</t>
  </si>
  <si>
    <t>Pozicioni i rregulluar</t>
  </si>
  <si>
    <t>TOTALI</t>
  </si>
  <si>
    <t>Efekti ndryshimeve ne politikat kontabel</t>
  </si>
  <si>
    <t>Dividentet e paguar</t>
  </si>
  <si>
    <t>Fitimi neto per periudhen kontabel</t>
  </si>
  <si>
    <t>Nje pasqyre e pa Konsoliduar</t>
  </si>
  <si>
    <t>Rezerva stat.ligjore</t>
  </si>
  <si>
    <t>Aksione thesari</t>
  </si>
  <si>
    <t xml:space="preserve">Fitimi pashperndare </t>
  </si>
  <si>
    <t>Rritja rezerves kapitalit</t>
  </si>
  <si>
    <t>Emetimi aksioneve</t>
  </si>
  <si>
    <t>Emetimi kapitali aksionar</t>
  </si>
  <si>
    <t>S H E N I M E T          S P J E G U E S E</t>
  </si>
  <si>
    <t>Per Drejtimin  e Njesise  Ekonomike</t>
  </si>
  <si>
    <t xml:space="preserve">(  Ne zbarim te Standartit Kombetar te Kontabilitetit Nr.2 dhe </t>
  </si>
  <si>
    <t>Ligjit Nr. 9228 Date 29.04.2004     Per Kontabilitetin dhe Pasqyrat Financiare  )</t>
  </si>
  <si>
    <t>Interesi i paguar</t>
  </si>
  <si>
    <t>Tatim mbi fitimin i paguar</t>
  </si>
  <si>
    <t>Fluksi monetar nga veprimtarite investuese</t>
  </si>
  <si>
    <t>Blerja e aktiveve afatgjata materiale</t>
  </si>
  <si>
    <t>Te ardhura nga shitja e paisjeve</t>
  </si>
  <si>
    <t>Interesi i arketuar</t>
  </si>
  <si>
    <t>Dividentet e arketuar</t>
  </si>
  <si>
    <t>MM neto te perdoruara ne veprimtarite investuese</t>
  </si>
  <si>
    <t>Fluksi monetar nga aktivitetet financiare</t>
  </si>
  <si>
    <t>Te ardhura nga huamarrje afatgjata</t>
  </si>
  <si>
    <t>Pagesat e detyrimive te qerase financiare</t>
  </si>
  <si>
    <t>Dividente te paguar</t>
  </si>
  <si>
    <t>Rritja/Renia neto e mjeteve monetare</t>
  </si>
  <si>
    <t>Mjetet monetare ne fillim te periudhes kontabel</t>
  </si>
  <si>
    <t>Mjetet monetare ne fund te periudhes kontabel</t>
  </si>
  <si>
    <t>Te ardhura nga emetimi i kapitalit aksioner</t>
  </si>
  <si>
    <t>Referenca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</si>
  <si>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</si>
  <si>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</si>
  <si>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</si>
  <si>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</si>
  <si>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</si>
  <si>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</si>
  <si>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</si>
  <si>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</si>
  <si>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>Leke</t>
  </si>
  <si>
    <t xml:space="preserve">  Periudha  Kontabel e Pasqyrave Financiare</t>
  </si>
  <si>
    <t>&gt;</t>
  </si>
  <si>
    <t>Kliente</t>
  </si>
  <si>
    <t>Debitore,Kreditore te tjere</t>
  </si>
  <si>
    <t>Tatim mbi fitimin</t>
  </si>
  <si>
    <t>Tvsh</t>
  </si>
  <si>
    <t>Makineri dhe paisje</t>
  </si>
  <si>
    <t>Inventari Imet</t>
  </si>
  <si>
    <t>Te drejta e detyrime ndaj ortakeve</t>
  </si>
  <si>
    <t>Overdraftet bankare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</si>
  <si>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</si>
  <si>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</si>
  <si>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</si>
  <si>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</si>
  <si>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</si>
  <si>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 xml:space="preserve">Aktive tjera afat gjata materiale </t>
  </si>
  <si>
    <t>Debitore dhe Kreditore te tjere</t>
  </si>
  <si>
    <t>Dividente per tu paguar</t>
  </si>
  <si>
    <t>Njesite ose aksionet e thesarit (Negative)</t>
  </si>
  <si>
    <t>702,708X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</si>
  <si>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</si>
  <si>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</si>
  <si>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</si>
  <si>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</si>
  <si>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</si>
  <si>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Shpenzime te tjera</t>
  </si>
  <si>
    <t>Totali shpenzimeve  (  shumat  4 - 7 )</t>
  </si>
  <si>
    <t>601,608X</t>
  </si>
  <si>
    <t>68X</t>
  </si>
  <si>
    <t>Fitimi (humbja) nga veprimtarite e kryesore (1+2+/-3-8)</t>
  </si>
  <si>
    <t>Te ardhurat dhe shpenzimet financiare nga pjesemarrjet</t>
  </si>
  <si>
    <t>Te ardhurat dhe shpenzimet nga interesat</t>
  </si>
  <si>
    <t>763,764,765,664,665</t>
  </si>
  <si>
    <t>Elementet e pasqyrave te konsoliduara</t>
  </si>
  <si>
    <t>Fitimi (humbja) para tatimit  ( 9 +/- 13 )</t>
  </si>
  <si>
    <t>Fitimi (humbja) neto e vitit financiar  ( 14 - 15 )</t>
  </si>
  <si>
    <t>(  Bazuar ne klasifikimin e Shpenzimeve sipas Natyres  )</t>
  </si>
  <si>
    <t>Pershkrimi  i  Elementeve</t>
  </si>
  <si>
    <t>Periudha</t>
  </si>
  <si>
    <t>Raportuese</t>
  </si>
  <si>
    <t>llog.</t>
  </si>
  <si>
    <t xml:space="preserve">Emertimi </t>
  </si>
  <si>
    <t>çelja</t>
  </si>
  <si>
    <t>Blerjet</t>
  </si>
  <si>
    <t>Shitjet</t>
  </si>
  <si>
    <t>Pagat</t>
  </si>
  <si>
    <t>Shuma</t>
  </si>
  <si>
    <t>Xhir.+ #</t>
  </si>
  <si>
    <t>Aktivi</t>
  </si>
  <si>
    <t>Pasivi</t>
  </si>
  <si>
    <t>Kapitali</t>
  </si>
  <si>
    <t>Rezerva ligjore</t>
  </si>
  <si>
    <t>Rezerva te tjera</t>
  </si>
  <si>
    <t>Fitime te pa shpern.</t>
  </si>
  <si>
    <t>Rez.Ushtrimit</t>
  </si>
  <si>
    <t>Mak.paisje pune</t>
  </si>
  <si>
    <t>Mjete trasporti</t>
  </si>
  <si>
    <t>Tjera AAM</t>
  </si>
  <si>
    <t>Am.AAM Ndert.</t>
  </si>
  <si>
    <t>Am.AAM Mak.</t>
  </si>
  <si>
    <t>Am.AAM Mj.Trans.</t>
  </si>
  <si>
    <t>Am.AAM Tjera</t>
  </si>
  <si>
    <t>Materiale tjera</t>
  </si>
  <si>
    <t>Furnitore</t>
  </si>
  <si>
    <t>Personeli</t>
  </si>
  <si>
    <t>Sig.Shoqerore</t>
  </si>
  <si>
    <t>TAP</t>
  </si>
  <si>
    <t>Tatim mbi fitimi</t>
  </si>
  <si>
    <t>Tatim ne burim</t>
  </si>
  <si>
    <t>Banka llog.lik.</t>
  </si>
  <si>
    <t>Banka overdraft</t>
  </si>
  <si>
    <t xml:space="preserve">Xhirime </t>
  </si>
  <si>
    <t>Blerje materiale</t>
  </si>
  <si>
    <t>Blerje mat.tjera</t>
  </si>
  <si>
    <t>Blerje mallra</t>
  </si>
  <si>
    <t>Blerje te tjera</t>
  </si>
  <si>
    <t>Qera</t>
  </si>
  <si>
    <t>Sherbime te tjera</t>
  </si>
  <si>
    <t>Sherbime bankare</t>
  </si>
  <si>
    <t>Taksa vendore</t>
  </si>
  <si>
    <t>Kuota Sig.Shoq.</t>
  </si>
  <si>
    <t>Gjoba,penalitete</t>
  </si>
  <si>
    <t>Shpenzime interesa</t>
  </si>
  <si>
    <t>Humbje Kemb.Valut.</t>
  </si>
  <si>
    <t>Amortizimi A.Q.</t>
  </si>
  <si>
    <t>Shitje Prod.Gat.</t>
  </si>
  <si>
    <t>Fitim Kemb.Valut.</t>
  </si>
  <si>
    <t>Te Ardh.nga inter.</t>
  </si>
  <si>
    <t>Te Ardh.te tjera</t>
  </si>
  <si>
    <t xml:space="preserve">  SHUMA</t>
  </si>
  <si>
    <t>Kredi afatshkurter</t>
  </si>
  <si>
    <t>Kredi afatgjate</t>
  </si>
  <si>
    <t>Deb.Kred.tjere</t>
  </si>
  <si>
    <t>Detyrime orakeve</t>
  </si>
  <si>
    <t>657 penalitete</t>
  </si>
  <si>
    <t>Te ardhura dhe shpenzime te tjera financiare (Gjoba)</t>
  </si>
  <si>
    <t>Shuma per tatim</t>
  </si>
  <si>
    <t>Tatimi mbi fitimin 10 %</t>
  </si>
  <si>
    <t>Fitimi para tatimit</t>
  </si>
  <si>
    <t>Para ardhese</t>
  </si>
  <si>
    <t>A K T I V E T    A F A T S H K U R T R A</t>
  </si>
  <si>
    <t>Derivative dhe aktive te mbajtura per tregtim</t>
  </si>
  <si>
    <t>Aktive te tjera financiare afatshkurtra</t>
  </si>
  <si>
    <t>Aktive biologjike afatshkurtra</t>
  </si>
  <si>
    <t>Aktive afatshkurtra te mbajtura per rishitje</t>
  </si>
  <si>
    <t>Produkte te gatshme</t>
  </si>
  <si>
    <t>Shpenzime te periudhave te ardhshme</t>
  </si>
  <si>
    <t>Huamarrje afat shkuatra</t>
  </si>
  <si>
    <t>Provizionet afatshkurtra</t>
  </si>
  <si>
    <t>Ndrysh.ne invent.prod.gatshme e prodhimit ne proces</t>
  </si>
  <si>
    <t>A</t>
  </si>
  <si>
    <t>B</t>
  </si>
  <si>
    <t>Aksione te thesari te riblera</t>
  </si>
  <si>
    <t>Pasqyra e fluksit monetar - Metoda Indirekte</t>
  </si>
  <si>
    <t>Fluksi i parave nga veprimtaria e shfrytezimit</t>
  </si>
  <si>
    <t>Rregullime per :</t>
  </si>
  <si>
    <t>Amortizimin</t>
  </si>
  <si>
    <t>Humbje nga kembimet valutore</t>
  </si>
  <si>
    <t>Te ardhura nga Investimet</t>
  </si>
  <si>
    <t>Shpenzime per interesa</t>
  </si>
  <si>
    <t xml:space="preserve">Rritje/renie ne tepricen e kerkesave te arketueshme </t>
  </si>
  <si>
    <t>nga aktiviteti,si dhe kerkesave te arketueshme te tjera</t>
  </si>
  <si>
    <t>Rritje/renie ne Tepricen e inventarit</t>
  </si>
  <si>
    <t>Rritje/renie ne tepricen e detyrimeve ,per tu paguar</t>
  </si>
  <si>
    <t>nga aktiviteti</t>
  </si>
  <si>
    <t>MM te perfituara nga aktivitetet</t>
  </si>
  <si>
    <t>MM neto nga aktivitetet e shfrytezimit</t>
  </si>
  <si>
    <t>Blerja e njesisese kontrolluar X minus parate e Arketuara</t>
  </si>
  <si>
    <t>MM neto e perdorur ne veprimtarite Financiare</t>
  </si>
  <si>
    <t>Emertimi dhe Forma ligjore</t>
  </si>
  <si>
    <t>Po</t>
  </si>
  <si>
    <t>Jo</t>
  </si>
  <si>
    <t>Ne   Leke</t>
  </si>
  <si>
    <t>Emertimi</t>
  </si>
  <si>
    <t>Gjendja</t>
  </si>
  <si>
    <t>Ndryshimi</t>
  </si>
  <si>
    <t>31.12.07</t>
  </si>
  <si>
    <t>( +  ose  - )</t>
  </si>
  <si>
    <t>T O T A L I</t>
  </si>
  <si>
    <t>Sqarim</t>
  </si>
  <si>
    <t>Diferenca</t>
  </si>
  <si>
    <t>Te Hyra</t>
  </si>
  <si>
    <t>Te Dala</t>
  </si>
  <si>
    <t>(Shtesa te dala me  - )</t>
  </si>
  <si>
    <t>Amortizimi</t>
  </si>
  <si>
    <t>(Shtesa te hyra me + )</t>
  </si>
  <si>
    <t>S H U M A</t>
  </si>
  <si>
    <t>Pasqyre  Ndihmese per Fluksin Monetar 2008</t>
  </si>
  <si>
    <t>Pasivet afatgjata</t>
  </si>
  <si>
    <t>Pasivet afatshkurtera</t>
  </si>
  <si>
    <t xml:space="preserve">Kapitali </t>
  </si>
  <si>
    <t xml:space="preserve">Shoqeria </t>
  </si>
  <si>
    <t>(                                 )</t>
  </si>
  <si>
    <t xml:space="preserve">Shoqeria Albsea Transport </t>
  </si>
  <si>
    <t>Albsea Transport</t>
  </si>
  <si>
    <t>Viti   2011</t>
  </si>
  <si>
    <t>Pasqyra   e   te   Ardhurave   dhe   Shpenzimeve     2011</t>
  </si>
  <si>
    <t xml:space="preserve">Permbledhese e ditareve   2011  </t>
  </si>
  <si>
    <t>Pasqyrat    Financiare    te    Vitit   2011</t>
  </si>
  <si>
    <t>Ne Leke</t>
  </si>
  <si>
    <t>K31714513G</t>
  </si>
  <si>
    <t>Transport  Detar</t>
  </si>
  <si>
    <t>01,01,2011</t>
  </si>
  <si>
    <t>31.12.2011</t>
  </si>
  <si>
    <t>14,04,2003</t>
  </si>
  <si>
    <t>Porti Detar</t>
  </si>
  <si>
    <t>Durres</t>
  </si>
  <si>
    <t>Pasqyra   e   Fluksit   Monetar  -  Metoda  Indirekte   2011</t>
  </si>
  <si>
    <t>Shoqeria  Albsea Transport</t>
  </si>
  <si>
    <t>Pozicioni me 31 dhjetor 2010</t>
  </si>
  <si>
    <t>Pozicioni me 31 dhjetor 2011</t>
  </si>
  <si>
    <t>Pasqyra  e  Ndryshimeve  ne  Kapital  2011</t>
  </si>
  <si>
    <t>Shoqeria Albseatransport shpk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</si>
</sst>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#,##0.0"/>
  </numFmts>
  <fonts count="26">
    <font>
      <sz val="10"/>
      <name val="Arial"/>
      <family val="0"/>
    </font>
    <font>
      <sz val="12"/>
      <name val="Arial"/>
      <family val="2"/>
    </font>
    <font>
      <u val="single"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9"/>
      <name val="Arial"/>
      <family val="0"/>
    </font>
    <font>
      <u val="single"/>
      <sz val="11"/>
      <name val="Arial"/>
      <family val="0"/>
    </font>
    <font>
      <b/>
      <sz val="12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9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u val="single"/>
      <sz val="10"/>
      <name val="Arial"/>
      <family val="0"/>
    </font>
    <font>
      <u val="single"/>
      <sz val="14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sz val="16"/>
      <name val="Arial Narrow"/>
      <family val="2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double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9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3" fontId="6" fillId="0" borderId="16" xfId="0" applyNumberFormat="1" applyFont="1" applyBorder="1" applyAlignment="1">
      <alignment vertical="center"/>
    </xf>
    <xf numFmtId="3" fontId="6" fillId="0" borderId="17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10" fillId="0" borderId="0" xfId="23" applyFont="1" applyFill="1">
      <alignment/>
      <protection/>
    </xf>
    <xf numFmtId="0" fontId="0" fillId="0" borderId="0" xfId="22" applyFont="1" applyFill="1">
      <alignment/>
      <protection/>
    </xf>
    <xf numFmtId="0" fontId="11" fillId="0" borderId="0" xfId="23" applyFont="1" applyFill="1">
      <alignment/>
      <protection/>
    </xf>
    <xf numFmtId="0" fontId="12" fillId="0" borderId="0" xfId="23" applyFont="1" applyFill="1">
      <alignment/>
      <protection/>
    </xf>
    <xf numFmtId="0" fontId="13" fillId="0" borderId="0" xfId="23" applyFont="1" applyFill="1">
      <alignment/>
      <protection/>
    </xf>
    <xf numFmtId="0" fontId="14" fillId="0" borderId="11" xfId="23" applyFont="1" applyFill="1" applyBorder="1" applyAlignment="1">
      <alignment horizontal="center"/>
      <protection/>
    </xf>
    <xf numFmtId="0" fontId="14" fillId="0" borderId="10" xfId="23" applyFont="1" applyFill="1" applyBorder="1" applyAlignment="1">
      <alignment horizontal="center"/>
      <protection/>
    </xf>
    <xf numFmtId="0" fontId="15" fillId="0" borderId="20" xfId="23" applyFont="1" applyFill="1" applyBorder="1" applyAlignment="1">
      <alignment horizontal="center"/>
      <protection/>
    </xf>
    <xf numFmtId="0" fontId="15" fillId="0" borderId="21" xfId="23" applyFont="1" applyFill="1" applyBorder="1" applyAlignment="1">
      <alignment horizontal="center"/>
      <protection/>
    </xf>
    <xf numFmtId="0" fontId="14" fillId="0" borderId="22" xfId="23" applyFont="1" applyFill="1" applyBorder="1" applyAlignment="1">
      <alignment horizontal="center"/>
      <protection/>
    </xf>
    <xf numFmtId="0" fontId="14" fillId="0" borderId="0" xfId="23" applyFont="1" applyFill="1" applyAlignment="1">
      <alignment horizontal="center"/>
      <protection/>
    </xf>
    <xf numFmtId="0" fontId="16" fillId="0" borderId="11" xfId="23" applyFont="1" applyFill="1" applyBorder="1">
      <alignment/>
      <protection/>
    </xf>
    <xf numFmtId="3" fontId="16" fillId="0" borderId="11" xfId="17" applyNumberFormat="1" applyFont="1" applyFill="1" applyBorder="1" applyAlignment="1">
      <alignment/>
    </xf>
    <xf numFmtId="0" fontId="16" fillId="0" borderId="0" xfId="23" applyFont="1" applyFill="1">
      <alignment/>
      <protection/>
    </xf>
    <xf numFmtId="3" fontId="16" fillId="0" borderId="23" xfId="17" applyNumberFormat="1" applyFont="1" applyFill="1" applyBorder="1" applyAlignment="1">
      <alignment/>
    </xf>
    <xf numFmtId="3" fontId="16" fillId="0" borderId="24" xfId="17" applyNumberFormat="1" applyFont="1" applyFill="1" applyBorder="1" applyAlignment="1">
      <alignment/>
    </xf>
    <xf numFmtId="0" fontId="16" fillId="0" borderId="0" xfId="22" applyFont="1" applyFill="1">
      <alignment/>
      <protection/>
    </xf>
    <xf numFmtId="3" fontId="16" fillId="0" borderId="0" xfId="22" applyNumberFormat="1" applyFont="1" applyFill="1">
      <alignment/>
      <protection/>
    </xf>
    <xf numFmtId="3" fontId="16" fillId="0" borderId="2" xfId="17" applyNumberFormat="1" applyFont="1" applyFill="1" applyBorder="1" applyAlignment="1">
      <alignment/>
    </xf>
    <xf numFmtId="0" fontId="5" fillId="0" borderId="0" xfId="22" applyFont="1" applyFill="1">
      <alignment/>
      <protection/>
    </xf>
    <xf numFmtId="3" fontId="14" fillId="0" borderId="0" xfId="22" applyNumberFormat="1" applyFont="1" applyFill="1">
      <alignment/>
      <protection/>
    </xf>
    <xf numFmtId="3" fontId="5" fillId="0" borderId="0" xfId="22" applyNumberFormat="1" applyFont="1" applyFill="1">
      <alignment/>
      <protection/>
    </xf>
    <xf numFmtId="3" fontId="0" fillId="0" borderId="0" xfId="22" applyNumberFormat="1" applyFont="1" applyFill="1">
      <alignment/>
      <protection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7" xfId="0" applyFont="1" applyBorder="1" applyAlignment="1">
      <alignment horizontal="right"/>
    </xf>
    <xf numFmtId="0" fontId="6" fillId="0" borderId="7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0" xfId="0" applyFont="1" applyAlignment="1">
      <alignment/>
    </xf>
    <xf numFmtId="0" fontId="6" fillId="0" borderId="2" xfId="0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2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2" fillId="0" borderId="27" xfId="0" applyFont="1" applyBorder="1" applyAlignment="1">
      <alignment horizontal="left" vertical="center"/>
    </xf>
    <xf numFmtId="3" fontId="0" fillId="0" borderId="3" xfId="0" applyNumberFormat="1" applyFont="1" applyBorder="1" applyAlignment="1">
      <alignment horizontal="center" vertical="center"/>
    </xf>
    <xf numFmtId="3" fontId="0" fillId="0" borderId="8" xfId="0" applyNumberFormat="1" applyFont="1" applyBorder="1" applyAlignment="1">
      <alignment horizontal="center" vertical="center"/>
    </xf>
    <xf numFmtId="3" fontId="0" fillId="0" borderId="28" xfId="0" applyNumberFormat="1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23" fillId="0" borderId="2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22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22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3" fontId="22" fillId="0" borderId="3" xfId="0" applyNumberFormat="1" applyFont="1" applyBorder="1" applyAlignment="1">
      <alignment horizontal="center" vertical="center"/>
    </xf>
    <xf numFmtId="3" fontId="22" fillId="0" borderId="8" xfId="0" applyNumberFormat="1" applyFont="1" applyBorder="1" applyAlignment="1">
      <alignment horizontal="center" vertical="center"/>
    </xf>
    <xf numFmtId="3" fontId="22" fillId="0" borderId="28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3" fontId="0" fillId="0" borderId="11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/>
    </xf>
    <xf numFmtId="180" fontId="0" fillId="0" borderId="10" xfId="0" applyNumberFormat="1" applyFont="1" applyBorder="1" applyAlignment="1">
      <alignment horizontal="left" vertical="center"/>
    </xf>
    <xf numFmtId="3" fontId="0" fillId="0" borderId="11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22" fillId="0" borderId="10" xfId="0" applyFont="1" applyBorder="1" applyAlignment="1">
      <alignment vertical="center"/>
    </xf>
    <xf numFmtId="0" fontId="22" fillId="0" borderId="27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left" vertical="center"/>
    </xf>
    <xf numFmtId="3" fontId="0" fillId="0" borderId="0" xfId="0" applyNumberFormat="1" applyFont="1" applyAlignment="1">
      <alignment horizontal="right" vertical="center"/>
    </xf>
    <xf numFmtId="3" fontId="0" fillId="0" borderId="0" xfId="0" applyNumberFormat="1" applyFont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3" fontId="0" fillId="0" borderId="8" xfId="0" applyNumberFormat="1" applyFont="1" applyBorder="1" applyAlignment="1">
      <alignment horizontal="center" vertical="center"/>
    </xf>
    <xf numFmtId="3" fontId="0" fillId="0" borderId="28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3" fontId="0" fillId="0" borderId="11" xfId="0" applyNumberFormat="1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22" xfId="0" applyFont="1" applyBorder="1" applyAlignment="1">
      <alignment horizontal="left" vertical="center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3" fontId="0" fillId="0" borderId="29" xfId="0" applyNumberFormat="1" applyFont="1" applyBorder="1" applyAlignment="1">
      <alignment vertical="center"/>
    </xf>
    <xf numFmtId="3" fontId="0" fillId="0" borderId="28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22" xfId="0" applyFont="1" applyBorder="1" applyAlignment="1">
      <alignment/>
    </xf>
    <xf numFmtId="3" fontId="0" fillId="0" borderId="11" xfId="0" applyNumberFormat="1" applyFont="1" applyBorder="1" applyAlignment="1">
      <alignment/>
    </xf>
    <xf numFmtId="3" fontId="16" fillId="0" borderId="10" xfId="17" applyNumberFormat="1" applyFont="1" applyFill="1" applyBorder="1" applyAlignment="1">
      <alignment/>
    </xf>
    <xf numFmtId="3" fontId="16" fillId="0" borderId="30" xfId="17" applyNumberFormat="1" applyFont="1" applyFill="1" applyBorder="1" applyAlignment="1">
      <alignment/>
    </xf>
    <xf numFmtId="3" fontId="16" fillId="0" borderId="31" xfId="17" applyNumberFormat="1" applyFont="1" applyFill="1" applyBorder="1" applyAlignment="1">
      <alignment/>
    </xf>
    <xf numFmtId="3" fontId="16" fillId="0" borderId="22" xfId="17" applyNumberFormat="1" applyFont="1" applyFill="1" applyBorder="1" applyAlignment="1">
      <alignment/>
    </xf>
    <xf numFmtId="3" fontId="5" fillId="0" borderId="0" xfId="0" applyNumberFormat="1" applyFont="1" applyAlignment="1">
      <alignment horizontal="center" vertical="center"/>
    </xf>
    <xf numFmtId="0" fontId="24" fillId="0" borderId="7" xfId="0" applyFont="1" applyBorder="1" applyAlignment="1">
      <alignment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2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1" fontId="6" fillId="0" borderId="11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" fontId="6" fillId="0" borderId="0" xfId="0" applyNumberFormat="1" applyFont="1" applyAlignment="1">
      <alignment/>
    </xf>
    <xf numFmtId="0" fontId="6" fillId="0" borderId="13" xfId="0" applyFont="1" applyBorder="1" applyAlignment="1">
      <alignment vertical="center"/>
    </xf>
    <xf numFmtId="1" fontId="6" fillId="0" borderId="13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vertical="center"/>
    </xf>
    <xf numFmtId="1" fontId="6" fillId="0" borderId="28" xfId="0" applyNumberFormat="1" applyFont="1" applyBorder="1" applyAlignment="1">
      <alignment horizontal="center"/>
    </xf>
    <xf numFmtId="1" fontId="6" fillId="0" borderId="28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/>
    </xf>
    <xf numFmtId="3" fontId="6" fillId="0" borderId="0" xfId="0" applyNumberFormat="1" applyFont="1" applyAlignment="1">
      <alignment/>
    </xf>
    <xf numFmtId="3" fontId="25" fillId="0" borderId="11" xfId="0" applyNumberFormat="1" applyFont="1" applyBorder="1" applyAlignment="1">
      <alignment/>
    </xf>
    <xf numFmtId="3" fontId="25" fillId="0" borderId="0" xfId="0" applyNumberFormat="1" applyFont="1" applyAlignment="1">
      <alignment/>
    </xf>
    <xf numFmtId="46" fontId="6" fillId="0" borderId="28" xfId="0" applyNumberFormat="1" applyFont="1" applyBorder="1" applyAlignment="1">
      <alignment horizontal="center"/>
    </xf>
    <xf numFmtId="0" fontId="17" fillId="0" borderId="11" xfId="0" applyFont="1" applyBorder="1" applyAlignment="1">
      <alignment/>
    </xf>
    <xf numFmtId="0" fontId="2" fillId="0" borderId="0" xfId="0" applyFont="1" applyAlignment="1">
      <alignment horizontal="left"/>
    </xf>
    <xf numFmtId="3" fontId="6" fillId="0" borderId="28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 horizontal="right" vertical="center"/>
    </xf>
    <xf numFmtId="3" fontId="22" fillId="0" borderId="11" xfId="0" applyNumberFormat="1" applyFont="1" applyBorder="1" applyAlignment="1">
      <alignment vertical="center"/>
    </xf>
    <xf numFmtId="3" fontId="22" fillId="0" borderId="11" xfId="0" applyNumberFormat="1" applyFont="1" applyBorder="1" applyAlignment="1">
      <alignment horizontal="right" vertical="center"/>
    </xf>
    <xf numFmtId="3" fontId="16" fillId="2" borderId="11" xfId="17" applyNumberFormat="1" applyFont="1" applyFill="1" applyBorder="1" applyAlignment="1">
      <alignment/>
    </xf>
    <xf numFmtId="3" fontId="16" fillId="2" borderId="10" xfId="17" applyNumberFormat="1" applyFont="1" applyFill="1" applyBorder="1" applyAlignment="1">
      <alignment/>
    </xf>
    <xf numFmtId="3" fontId="16" fillId="2" borderId="30" xfId="17" applyNumberFormat="1" applyFont="1" applyFill="1" applyBorder="1" applyAlignment="1">
      <alignment/>
    </xf>
    <xf numFmtId="3" fontId="16" fillId="2" borderId="31" xfId="17" applyNumberFormat="1" applyFont="1" applyFill="1" applyBorder="1" applyAlignment="1">
      <alignment/>
    </xf>
    <xf numFmtId="3" fontId="16" fillId="2" borderId="22" xfId="17" applyNumberFormat="1" applyFont="1" applyFill="1" applyBorder="1" applyAlignment="1">
      <alignment/>
    </xf>
    <xf numFmtId="0" fontId="16" fillId="2" borderId="0" xfId="23" applyFont="1" applyFill="1">
      <alignment/>
      <protection/>
    </xf>
    <xf numFmtId="0" fontId="16" fillId="2" borderId="11" xfId="23" applyFont="1" applyFill="1" applyBorder="1">
      <alignment/>
      <protection/>
    </xf>
    <xf numFmtId="3" fontId="22" fillId="0" borderId="11" xfId="0" applyNumberFormat="1" applyFont="1" applyBorder="1" applyAlignment="1">
      <alignment/>
    </xf>
    <xf numFmtId="0" fontId="21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2" fillId="0" borderId="27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23" fillId="0" borderId="27" xfId="0" applyFont="1" applyBorder="1" applyAlignment="1">
      <alignment horizontal="left" vertical="center"/>
    </xf>
    <xf numFmtId="0" fontId="23" fillId="0" borderId="22" xfId="0" applyFont="1" applyBorder="1" applyAlignment="1">
      <alignment horizontal="left" vertical="center"/>
    </xf>
    <xf numFmtId="3" fontId="1" fillId="0" borderId="0" xfId="0" applyNumberFormat="1" applyFont="1" applyAlignment="1">
      <alignment horizontal="center" vertical="center"/>
    </xf>
    <xf numFmtId="3" fontId="0" fillId="0" borderId="13" xfId="0" applyNumberFormat="1" applyFont="1" applyBorder="1" applyAlignment="1">
      <alignment horizontal="right" vertical="center"/>
    </xf>
    <xf numFmtId="3" fontId="0" fillId="0" borderId="28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3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Comma_Book1" xfId="17"/>
    <cellStyle name="Currency" xfId="18"/>
    <cellStyle name="Currency [0]" xfId="19"/>
    <cellStyle name="Followed Hyperlink" xfId="20"/>
    <cellStyle name="Hyperlink" xfId="21"/>
    <cellStyle name="Normal_01.Centralizatori  model 08" xfId="22"/>
    <cellStyle name="Normal_Book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9"/>
  <sheetViews>
    <sheetView workbookViewId="0" topLeftCell="H13">
      <selection activeCell="L11" sqref="L11:L31"/>
    </sheetView>
  </sheetViews>
  <sheetFormatPr defaultColWidth="9.140625" defaultRowHeight="12.75"/>
  <cols>
    <col min="1" max="1" width="5.28125" style="37" customWidth="1"/>
    <col min="2" max="2" width="12.57421875" style="37" customWidth="1"/>
    <col min="3" max="22" width="9.140625" style="37" customWidth="1"/>
    <col min="23" max="23" width="2.7109375" style="37" customWidth="1"/>
    <col min="24" max="24" width="4.00390625" style="37" customWidth="1"/>
    <col min="25" max="25" width="13.00390625" style="37" customWidth="1"/>
    <col min="26" max="16384" width="9.140625" style="37" customWidth="1"/>
  </cols>
  <sheetData>
    <row r="1" spans="1:25" ht="19.5" thickBot="1">
      <c r="A1" s="36"/>
      <c r="C1" s="38"/>
      <c r="D1" s="39"/>
      <c r="E1" s="38"/>
      <c r="F1" s="38"/>
      <c r="G1" s="40" t="s">
        <v>265</v>
      </c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</row>
    <row r="2" spans="1:25" ht="12.75">
      <c r="A2" s="41" t="s">
        <v>148</v>
      </c>
      <c r="B2" s="41" t="s">
        <v>149</v>
      </c>
      <c r="C2" s="41" t="s">
        <v>150</v>
      </c>
      <c r="D2" s="41" t="s">
        <v>30</v>
      </c>
      <c r="E2" s="41" t="s">
        <v>29</v>
      </c>
      <c r="F2" s="41" t="s">
        <v>151</v>
      </c>
      <c r="G2" s="41" t="s">
        <v>152</v>
      </c>
      <c r="H2" s="41" t="s">
        <v>153</v>
      </c>
      <c r="I2" s="41" t="s">
        <v>154</v>
      </c>
      <c r="J2" s="41" t="s">
        <v>155</v>
      </c>
      <c r="K2" s="42"/>
      <c r="L2" s="43" t="s">
        <v>156</v>
      </c>
      <c r="M2" s="44" t="s">
        <v>157</v>
      </c>
      <c r="N2" s="45"/>
      <c r="O2" s="41" t="s">
        <v>155</v>
      </c>
      <c r="P2" s="41" t="s">
        <v>154</v>
      </c>
      <c r="Q2" s="41" t="s">
        <v>153</v>
      </c>
      <c r="R2" s="41" t="s">
        <v>152</v>
      </c>
      <c r="S2" s="41" t="s">
        <v>151</v>
      </c>
      <c r="T2" s="41" t="s">
        <v>29</v>
      </c>
      <c r="U2" s="41" t="s">
        <v>30</v>
      </c>
      <c r="V2" s="41" t="s">
        <v>150</v>
      </c>
      <c r="W2" s="46"/>
      <c r="X2" s="41" t="s">
        <v>148</v>
      </c>
      <c r="Y2" s="41" t="s">
        <v>149</v>
      </c>
    </row>
    <row r="3" spans="1:25" ht="13.5">
      <c r="A3" s="47">
        <v>101</v>
      </c>
      <c r="B3" s="47" t="s">
        <v>158</v>
      </c>
      <c r="C3" s="48"/>
      <c r="D3" s="48"/>
      <c r="E3" s="48"/>
      <c r="F3" s="48"/>
      <c r="G3" s="48"/>
      <c r="H3" s="48"/>
      <c r="I3" s="48">
        <f aca="true" t="shared" si="0" ref="I3:I37">C3+D3+E3+F3+G3+H3</f>
        <v>0</v>
      </c>
      <c r="J3" s="48"/>
      <c r="K3" s="197">
        <f aca="true" t="shared" si="1" ref="K3:K50">(I3+J3)-(O3+P3)</f>
        <v>-8660000</v>
      </c>
      <c r="L3" s="198"/>
      <c r="M3" s="199">
        <v>8660000</v>
      </c>
      <c r="N3" s="200">
        <f aca="true" t="shared" si="2" ref="N3:N50">(O3+P3)-(I3+J3)</f>
        <v>8660000</v>
      </c>
      <c r="O3" s="48"/>
      <c r="P3" s="48">
        <f aca="true" t="shared" si="3" ref="P3:P37">Q3+R3+S3+T3+U3+V3</f>
        <v>8660000</v>
      </c>
      <c r="Q3" s="48"/>
      <c r="R3" s="48"/>
      <c r="S3" s="48"/>
      <c r="T3" s="48"/>
      <c r="U3" s="48"/>
      <c r="V3" s="48">
        <v>8660000</v>
      </c>
      <c r="W3" s="49"/>
      <c r="X3" s="47">
        <v>101</v>
      </c>
      <c r="Y3" s="47" t="s">
        <v>158</v>
      </c>
    </row>
    <row r="4" spans="1:25" ht="13.5">
      <c r="A4" s="47">
        <v>1071</v>
      </c>
      <c r="B4" s="47" t="s">
        <v>159</v>
      </c>
      <c r="C4" s="48"/>
      <c r="D4" s="48"/>
      <c r="E4" s="48"/>
      <c r="F4" s="48"/>
      <c r="G4" s="48"/>
      <c r="H4" s="48"/>
      <c r="I4" s="48">
        <f t="shared" si="0"/>
        <v>0</v>
      </c>
      <c r="J4" s="48"/>
      <c r="K4" s="197">
        <f t="shared" si="1"/>
        <v>-930000</v>
      </c>
      <c r="L4" s="198"/>
      <c r="M4" s="199">
        <v>930000</v>
      </c>
      <c r="N4" s="200">
        <f t="shared" si="2"/>
        <v>930000</v>
      </c>
      <c r="O4" s="48"/>
      <c r="P4" s="48">
        <f t="shared" si="3"/>
        <v>930000</v>
      </c>
      <c r="Q4" s="48"/>
      <c r="R4" s="48"/>
      <c r="S4" s="48"/>
      <c r="T4" s="48"/>
      <c r="U4" s="48"/>
      <c r="V4" s="48">
        <v>930000</v>
      </c>
      <c r="W4" s="49"/>
      <c r="X4" s="47">
        <v>1071</v>
      </c>
      <c r="Y4" s="47" t="s">
        <v>159</v>
      </c>
    </row>
    <row r="5" spans="1:25" ht="13.5">
      <c r="A5" s="47">
        <v>1078</v>
      </c>
      <c r="B5" s="47" t="s">
        <v>160</v>
      </c>
      <c r="C5" s="48"/>
      <c r="D5" s="48"/>
      <c r="E5" s="48"/>
      <c r="F5" s="48"/>
      <c r="G5" s="48"/>
      <c r="H5" s="48"/>
      <c r="I5" s="48">
        <f t="shared" si="0"/>
        <v>0</v>
      </c>
      <c r="J5" s="48"/>
      <c r="K5" s="197">
        <f t="shared" si="1"/>
        <v>-694</v>
      </c>
      <c r="L5" s="198"/>
      <c r="M5" s="199">
        <v>694</v>
      </c>
      <c r="N5" s="200">
        <f t="shared" si="2"/>
        <v>694</v>
      </c>
      <c r="O5" s="48"/>
      <c r="P5" s="48">
        <f t="shared" si="3"/>
        <v>694</v>
      </c>
      <c r="Q5" s="48"/>
      <c r="R5" s="48"/>
      <c r="S5" s="48"/>
      <c r="T5" s="48"/>
      <c r="U5" s="48"/>
      <c r="V5" s="48">
        <v>694</v>
      </c>
      <c r="W5" s="49"/>
      <c r="X5" s="47">
        <v>1078</v>
      </c>
      <c r="Y5" s="47" t="s">
        <v>160</v>
      </c>
    </row>
    <row r="6" spans="1:25" ht="13.5">
      <c r="A6" s="47">
        <v>108</v>
      </c>
      <c r="B6" s="47" t="s">
        <v>161</v>
      </c>
      <c r="C6" s="48"/>
      <c r="D6" s="48"/>
      <c r="E6" s="48"/>
      <c r="F6" s="48"/>
      <c r="G6" s="48"/>
      <c r="H6" s="48"/>
      <c r="I6" s="48">
        <f t="shared" si="0"/>
        <v>0</v>
      </c>
      <c r="J6" s="48"/>
      <c r="K6" s="197">
        <f t="shared" si="1"/>
        <v>-4709000</v>
      </c>
      <c r="L6" s="198"/>
      <c r="M6" s="199">
        <v>4709000</v>
      </c>
      <c r="N6" s="200">
        <f t="shared" si="2"/>
        <v>4709000</v>
      </c>
      <c r="O6" s="48"/>
      <c r="P6" s="48">
        <f t="shared" si="3"/>
        <v>4709000</v>
      </c>
      <c r="Q6" s="48"/>
      <c r="R6" s="48"/>
      <c r="S6" s="48"/>
      <c r="T6" s="48"/>
      <c r="U6" s="48"/>
      <c r="V6" s="48">
        <v>4709000</v>
      </c>
      <c r="W6" s="49"/>
      <c r="X6" s="47">
        <v>108</v>
      </c>
      <c r="Y6" s="47" t="s">
        <v>161</v>
      </c>
    </row>
    <row r="7" spans="1:25" ht="13.5">
      <c r="A7" s="47">
        <v>109</v>
      </c>
      <c r="B7" s="47" t="s">
        <v>162</v>
      </c>
      <c r="C7" s="48"/>
      <c r="D7" s="48"/>
      <c r="E7" s="48"/>
      <c r="F7" s="48"/>
      <c r="G7" s="48"/>
      <c r="H7" s="48"/>
      <c r="I7" s="48">
        <f t="shared" si="0"/>
        <v>0</v>
      </c>
      <c r="J7" s="48"/>
      <c r="K7" s="197">
        <f t="shared" si="1"/>
        <v>0</v>
      </c>
      <c r="L7" s="198"/>
      <c r="M7" s="199">
        <v>5795490</v>
      </c>
      <c r="N7" s="200">
        <f t="shared" si="2"/>
        <v>0</v>
      </c>
      <c r="O7" s="48"/>
      <c r="P7" s="48">
        <f t="shared" si="3"/>
        <v>0</v>
      </c>
      <c r="Q7" s="48"/>
      <c r="R7" s="48"/>
      <c r="S7" s="48"/>
      <c r="T7" s="48"/>
      <c r="U7" s="48"/>
      <c r="V7" s="48"/>
      <c r="W7" s="49"/>
      <c r="X7" s="47">
        <v>109</v>
      </c>
      <c r="Y7" s="47" t="s">
        <v>162</v>
      </c>
    </row>
    <row r="8" spans="1:25" ht="13.5">
      <c r="A8" s="47">
        <v>211</v>
      </c>
      <c r="B8" s="47" t="s">
        <v>24</v>
      </c>
      <c r="C8" s="48"/>
      <c r="D8" s="48"/>
      <c r="E8" s="48"/>
      <c r="F8" s="48"/>
      <c r="G8" s="48"/>
      <c r="H8" s="48"/>
      <c r="I8" s="48">
        <f t="shared" si="0"/>
        <v>0</v>
      </c>
      <c r="J8" s="48"/>
      <c r="K8" s="197">
        <f t="shared" si="1"/>
        <v>0</v>
      </c>
      <c r="L8" s="198"/>
      <c r="M8" s="199"/>
      <c r="N8" s="200">
        <f t="shared" si="2"/>
        <v>0</v>
      </c>
      <c r="O8" s="48"/>
      <c r="P8" s="48">
        <f t="shared" si="3"/>
        <v>0</v>
      </c>
      <c r="Q8" s="48"/>
      <c r="R8" s="48"/>
      <c r="S8" s="48"/>
      <c r="T8" s="48"/>
      <c r="U8" s="48"/>
      <c r="V8" s="48"/>
      <c r="W8" s="49"/>
      <c r="X8" s="47">
        <v>211</v>
      </c>
      <c r="Y8" s="47" t="s">
        <v>24</v>
      </c>
    </row>
    <row r="9" spans="1:25" ht="13.5">
      <c r="A9" s="47">
        <v>212</v>
      </c>
      <c r="B9" s="47" t="s">
        <v>5</v>
      </c>
      <c r="C9" s="48"/>
      <c r="D9" s="48"/>
      <c r="E9" s="48"/>
      <c r="F9" s="48"/>
      <c r="G9" s="48"/>
      <c r="H9" s="48"/>
      <c r="I9" s="48">
        <f t="shared" si="0"/>
        <v>0</v>
      </c>
      <c r="J9" s="48"/>
      <c r="K9" s="197">
        <f t="shared" si="1"/>
        <v>0</v>
      </c>
      <c r="L9" s="198"/>
      <c r="M9" s="199"/>
      <c r="N9" s="200">
        <f t="shared" si="2"/>
        <v>0</v>
      </c>
      <c r="O9" s="48"/>
      <c r="P9" s="48">
        <f t="shared" si="3"/>
        <v>0</v>
      </c>
      <c r="Q9" s="48"/>
      <c r="R9" s="48"/>
      <c r="S9" s="48"/>
      <c r="T9" s="48"/>
      <c r="U9" s="48"/>
      <c r="V9" s="48"/>
      <c r="W9" s="49"/>
      <c r="X9" s="47">
        <v>212</v>
      </c>
      <c r="Y9" s="47" t="s">
        <v>5</v>
      </c>
    </row>
    <row r="10" spans="1:25" ht="13.5">
      <c r="A10" s="47">
        <v>213</v>
      </c>
      <c r="B10" s="47" t="s">
        <v>163</v>
      </c>
      <c r="C10" s="48"/>
      <c r="D10" s="48"/>
      <c r="E10" s="48"/>
      <c r="F10" s="48"/>
      <c r="G10" s="48"/>
      <c r="H10" s="48"/>
      <c r="I10" s="48">
        <f t="shared" si="0"/>
        <v>0</v>
      </c>
      <c r="J10" s="48"/>
      <c r="K10" s="197">
        <f t="shared" si="1"/>
        <v>0</v>
      </c>
      <c r="L10" s="198"/>
      <c r="M10" s="199"/>
      <c r="N10" s="200">
        <f t="shared" si="2"/>
        <v>0</v>
      </c>
      <c r="O10" s="48"/>
      <c r="P10" s="48">
        <f t="shared" si="3"/>
        <v>0</v>
      </c>
      <c r="Q10" s="48"/>
      <c r="R10" s="48"/>
      <c r="S10" s="48"/>
      <c r="T10" s="48"/>
      <c r="U10" s="48"/>
      <c r="V10" s="48"/>
      <c r="W10" s="49"/>
      <c r="X10" s="47">
        <v>213</v>
      </c>
      <c r="Y10" s="47" t="s">
        <v>163</v>
      </c>
    </row>
    <row r="11" spans="1:25" ht="13.5">
      <c r="A11" s="47">
        <v>215</v>
      </c>
      <c r="B11" s="47" t="s">
        <v>164</v>
      </c>
      <c r="C11" s="48">
        <v>71730415</v>
      </c>
      <c r="D11" s="48"/>
      <c r="E11" s="48"/>
      <c r="F11" s="48"/>
      <c r="G11" s="48"/>
      <c r="H11" s="48"/>
      <c r="I11" s="48">
        <f t="shared" si="0"/>
        <v>71730415</v>
      </c>
      <c r="J11" s="48"/>
      <c r="K11" s="197">
        <v>69630061</v>
      </c>
      <c r="L11" s="198">
        <v>69630061</v>
      </c>
      <c r="M11" s="199"/>
      <c r="N11" s="200">
        <f t="shared" si="2"/>
        <v>-71730415</v>
      </c>
      <c r="O11" s="48"/>
      <c r="P11" s="48">
        <f t="shared" si="3"/>
        <v>0</v>
      </c>
      <c r="Q11" s="48"/>
      <c r="R11" s="48"/>
      <c r="S11" s="48"/>
      <c r="T11" s="48"/>
      <c r="U11" s="48"/>
      <c r="V11" s="48"/>
      <c r="W11" s="49"/>
      <c r="X11" s="47">
        <v>215</v>
      </c>
      <c r="Y11" s="47" t="s">
        <v>164</v>
      </c>
    </row>
    <row r="12" spans="1:25" ht="13.5">
      <c r="A12" s="47">
        <v>218</v>
      </c>
      <c r="B12" s="47" t="s">
        <v>165</v>
      </c>
      <c r="C12" s="48"/>
      <c r="D12" s="48"/>
      <c r="E12" s="48"/>
      <c r="F12" s="48"/>
      <c r="G12" s="48"/>
      <c r="H12" s="48"/>
      <c r="I12" s="48">
        <f t="shared" si="0"/>
        <v>0</v>
      </c>
      <c r="J12" s="48"/>
      <c r="K12" s="197">
        <f t="shared" si="1"/>
        <v>0</v>
      </c>
      <c r="L12" s="198"/>
      <c r="M12" s="199"/>
      <c r="N12" s="200">
        <f t="shared" si="2"/>
        <v>0</v>
      </c>
      <c r="O12" s="48"/>
      <c r="P12" s="48">
        <f t="shared" si="3"/>
        <v>0</v>
      </c>
      <c r="Q12" s="48"/>
      <c r="R12" s="48"/>
      <c r="S12" s="48"/>
      <c r="T12" s="48"/>
      <c r="U12" s="48"/>
      <c r="V12" s="48"/>
      <c r="W12" s="49"/>
      <c r="X12" s="47">
        <v>218</v>
      </c>
      <c r="Y12" s="47" t="s">
        <v>165</v>
      </c>
    </row>
    <row r="13" spans="1:25" ht="13.5">
      <c r="A13" s="47">
        <v>2812</v>
      </c>
      <c r="B13" s="47" t="s">
        <v>166</v>
      </c>
      <c r="C13" s="48"/>
      <c r="D13" s="48"/>
      <c r="E13" s="48"/>
      <c r="F13" s="48"/>
      <c r="G13" s="48"/>
      <c r="H13" s="48"/>
      <c r="I13" s="48">
        <f t="shared" si="0"/>
        <v>0</v>
      </c>
      <c r="J13" s="48"/>
      <c r="K13" s="197">
        <f t="shared" si="1"/>
        <v>0</v>
      </c>
      <c r="L13" s="198"/>
      <c r="M13" s="199"/>
      <c r="N13" s="200">
        <f t="shared" si="2"/>
        <v>0</v>
      </c>
      <c r="O13" s="48"/>
      <c r="P13" s="48">
        <f t="shared" si="3"/>
        <v>0</v>
      </c>
      <c r="Q13" s="48"/>
      <c r="R13" s="48"/>
      <c r="S13" s="48"/>
      <c r="T13" s="48"/>
      <c r="U13" s="48"/>
      <c r="V13" s="48"/>
      <c r="W13" s="49"/>
      <c r="X13" s="47">
        <v>2812</v>
      </c>
      <c r="Y13" s="47" t="s">
        <v>166</v>
      </c>
    </row>
    <row r="14" spans="1:25" ht="13.5">
      <c r="A14" s="47">
        <v>2813</v>
      </c>
      <c r="B14" s="47" t="s">
        <v>167</v>
      </c>
      <c r="C14" s="48"/>
      <c r="D14" s="48"/>
      <c r="E14" s="48"/>
      <c r="F14" s="48"/>
      <c r="G14" s="48"/>
      <c r="H14" s="48"/>
      <c r="I14" s="48">
        <f t="shared" si="0"/>
        <v>0</v>
      </c>
      <c r="J14" s="48"/>
      <c r="K14" s="197">
        <f t="shared" si="1"/>
        <v>0</v>
      </c>
      <c r="L14" s="198"/>
      <c r="M14" s="199"/>
      <c r="N14" s="200">
        <f t="shared" si="2"/>
        <v>0</v>
      </c>
      <c r="O14" s="48"/>
      <c r="P14" s="48">
        <f t="shared" si="3"/>
        <v>0</v>
      </c>
      <c r="Q14" s="48"/>
      <c r="R14" s="48"/>
      <c r="S14" s="48"/>
      <c r="T14" s="48"/>
      <c r="U14" s="48"/>
      <c r="V14" s="48"/>
      <c r="W14" s="49"/>
      <c r="X14" s="47">
        <v>2813</v>
      </c>
      <c r="Y14" s="47" t="s">
        <v>167</v>
      </c>
    </row>
    <row r="15" spans="1:25" ht="13.5">
      <c r="A15" s="47">
        <v>2815</v>
      </c>
      <c r="B15" s="47" t="s">
        <v>168</v>
      </c>
      <c r="C15" s="48"/>
      <c r="D15" s="48"/>
      <c r="E15" s="48"/>
      <c r="F15" s="48"/>
      <c r="G15" s="48"/>
      <c r="H15" s="48"/>
      <c r="I15" s="48">
        <f t="shared" si="0"/>
        <v>0</v>
      </c>
      <c r="J15" s="48"/>
      <c r="K15" s="197">
        <v>2100354</v>
      </c>
      <c r="L15" s="198"/>
      <c r="M15" s="199"/>
      <c r="N15" s="200">
        <v>2100354</v>
      </c>
      <c r="O15" s="48">
        <v>1400000</v>
      </c>
      <c r="P15" s="48">
        <f t="shared" si="3"/>
        <v>0</v>
      </c>
      <c r="Q15" s="48"/>
      <c r="R15" s="48"/>
      <c r="S15" s="48"/>
      <c r="T15" s="48"/>
      <c r="U15" s="48"/>
      <c r="V15" s="48"/>
      <c r="W15" s="49"/>
      <c r="X15" s="47">
        <v>2815</v>
      </c>
      <c r="Y15" s="47" t="s">
        <v>168</v>
      </c>
    </row>
    <row r="16" spans="1:25" ht="13.5">
      <c r="A16" s="47">
        <v>2818</v>
      </c>
      <c r="B16" s="47" t="s">
        <v>169</v>
      </c>
      <c r="C16" s="48"/>
      <c r="D16" s="48"/>
      <c r="E16" s="48"/>
      <c r="F16" s="48"/>
      <c r="G16" s="48"/>
      <c r="H16" s="48"/>
      <c r="I16" s="48">
        <f t="shared" si="0"/>
        <v>0</v>
      </c>
      <c r="J16" s="48"/>
      <c r="K16" s="197">
        <f t="shared" si="1"/>
        <v>0</v>
      </c>
      <c r="L16" s="198"/>
      <c r="M16" s="199"/>
      <c r="N16" s="200">
        <f t="shared" si="2"/>
        <v>0</v>
      </c>
      <c r="O16" s="48"/>
      <c r="P16" s="48">
        <f t="shared" si="3"/>
        <v>0</v>
      </c>
      <c r="Q16" s="48"/>
      <c r="R16" s="48"/>
      <c r="S16" s="48"/>
      <c r="T16" s="48"/>
      <c r="U16" s="48"/>
      <c r="V16" s="48"/>
      <c r="W16" s="49"/>
      <c r="X16" s="47">
        <v>2818</v>
      </c>
      <c r="Y16" s="47" t="s">
        <v>169</v>
      </c>
    </row>
    <row r="17" spans="1:25" ht="13.5">
      <c r="A17" s="47">
        <v>312</v>
      </c>
      <c r="B17" s="47" t="s">
        <v>170</v>
      </c>
      <c r="C17" s="48"/>
      <c r="D17" s="48"/>
      <c r="E17" s="48"/>
      <c r="F17" s="48"/>
      <c r="G17" s="48"/>
      <c r="H17" s="48"/>
      <c r="I17" s="48">
        <f t="shared" si="0"/>
        <v>0</v>
      </c>
      <c r="J17" s="48"/>
      <c r="K17" s="197">
        <f t="shared" si="1"/>
        <v>0</v>
      </c>
      <c r="L17" s="198"/>
      <c r="M17" s="199"/>
      <c r="N17" s="200">
        <f t="shared" si="2"/>
        <v>0</v>
      </c>
      <c r="O17" s="48"/>
      <c r="P17" s="48">
        <f t="shared" si="3"/>
        <v>0</v>
      </c>
      <c r="Q17" s="48"/>
      <c r="R17" s="48"/>
      <c r="S17" s="48"/>
      <c r="T17" s="48"/>
      <c r="U17" s="48"/>
      <c r="V17" s="48"/>
      <c r="W17" s="49"/>
      <c r="X17" s="47">
        <v>312</v>
      </c>
      <c r="Y17" s="47" t="s">
        <v>170</v>
      </c>
    </row>
    <row r="18" spans="1:25" ht="13.5">
      <c r="A18" s="47">
        <v>401</v>
      </c>
      <c r="B18" s="47" t="s">
        <v>171</v>
      </c>
      <c r="C18" s="48"/>
      <c r="D18" s="48"/>
      <c r="E18" s="48">
        <v>78136897</v>
      </c>
      <c r="F18" s="48"/>
      <c r="G18" s="48"/>
      <c r="H18" s="48"/>
      <c r="I18" s="48">
        <f t="shared" si="0"/>
        <v>78136897</v>
      </c>
      <c r="J18" s="48"/>
      <c r="K18" s="197">
        <f t="shared" si="1"/>
        <v>-17194483</v>
      </c>
      <c r="L18" s="198"/>
      <c r="M18" s="199">
        <v>17194483</v>
      </c>
      <c r="N18" s="200">
        <f t="shared" si="2"/>
        <v>17194483</v>
      </c>
      <c r="O18" s="48"/>
      <c r="P18" s="48">
        <f t="shared" si="3"/>
        <v>95331380</v>
      </c>
      <c r="Q18" s="48"/>
      <c r="R18" s="48"/>
      <c r="S18" s="48">
        <v>69828074</v>
      </c>
      <c r="T18" s="48"/>
      <c r="U18" s="48"/>
      <c r="V18" s="48">
        <v>25503306</v>
      </c>
      <c r="W18" s="49"/>
      <c r="X18" s="47">
        <v>401</v>
      </c>
      <c r="Y18" s="47" t="s">
        <v>171</v>
      </c>
    </row>
    <row r="19" spans="1:25" ht="13.5">
      <c r="A19" s="47">
        <v>411</v>
      </c>
      <c r="B19" s="47" t="s">
        <v>110</v>
      </c>
      <c r="C19" s="48"/>
      <c r="D19" s="48"/>
      <c r="E19" s="48">
        <v>4127186</v>
      </c>
      <c r="F19" s="48"/>
      <c r="G19" s="48">
        <v>83386423</v>
      </c>
      <c r="H19" s="48"/>
      <c r="I19" s="48">
        <f t="shared" si="0"/>
        <v>87513609</v>
      </c>
      <c r="J19" s="48"/>
      <c r="K19" s="197">
        <f t="shared" si="1"/>
        <v>0</v>
      </c>
      <c r="L19" s="198"/>
      <c r="M19" s="199"/>
      <c r="N19" s="200">
        <f t="shared" si="2"/>
        <v>0</v>
      </c>
      <c r="O19" s="48"/>
      <c r="P19" s="48">
        <f t="shared" si="3"/>
        <v>87513609</v>
      </c>
      <c r="Q19" s="48"/>
      <c r="R19" s="48"/>
      <c r="S19" s="48"/>
      <c r="T19" s="48">
        <v>87513609</v>
      </c>
      <c r="U19" s="48"/>
      <c r="V19" s="48"/>
      <c r="W19" s="49"/>
      <c r="X19" s="47">
        <v>411</v>
      </c>
      <c r="Y19" s="47" t="s">
        <v>110</v>
      </c>
    </row>
    <row r="20" spans="1:25" ht="13.5">
      <c r="A20" s="47">
        <v>421</v>
      </c>
      <c r="B20" s="47" t="s">
        <v>172</v>
      </c>
      <c r="C20" s="48"/>
      <c r="D20" s="48"/>
      <c r="E20" s="48">
        <v>1567020</v>
      </c>
      <c r="F20" s="48"/>
      <c r="G20" s="48"/>
      <c r="H20" s="48">
        <v>494425</v>
      </c>
      <c r="I20" s="48">
        <f t="shared" si="0"/>
        <v>2061445</v>
      </c>
      <c r="J20" s="48"/>
      <c r="K20" s="197">
        <f t="shared" si="1"/>
        <v>-692505</v>
      </c>
      <c r="L20" s="198"/>
      <c r="M20" s="199"/>
      <c r="N20" s="200">
        <f t="shared" si="2"/>
        <v>692505</v>
      </c>
      <c r="O20" s="48"/>
      <c r="P20" s="48">
        <f t="shared" si="3"/>
        <v>2753950</v>
      </c>
      <c r="Q20" s="48">
        <v>2753950</v>
      </c>
      <c r="R20" s="48"/>
      <c r="S20" s="48"/>
      <c r="T20" s="48"/>
      <c r="U20" s="48"/>
      <c r="V20" s="48"/>
      <c r="W20" s="49"/>
      <c r="X20" s="47">
        <v>421</v>
      </c>
      <c r="Y20" s="47" t="s">
        <v>172</v>
      </c>
    </row>
    <row r="21" spans="1:25" ht="13.5">
      <c r="A21" s="47">
        <v>431</v>
      </c>
      <c r="B21" s="47" t="s">
        <v>173</v>
      </c>
      <c r="C21" s="48"/>
      <c r="D21" s="48"/>
      <c r="E21" s="48">
        <v>759077</v>
      </c>
      <c r="F21" s="48"/>
      <c r="G21" s="48"/>
      <c r="H21" s="48"/>
      <c r="I21" s="48">
        <f t="shared" si="0"/>
        <v>759077</v>
      </c>
      <c r="J21" s="48"/>
      <c r="K21" s="197">
        <f t="shared" si="1"/>
        <v>-68876</v>
      </c>
      <c r="L21" s="198"/>
      <c r="M21" s="199">
        <v>68875</v>
      </c>
      <c r="N21" s="200">
        <f t="shared" si="2"/>
        <v>68876</v>
      </c>
      <c r="O21" s="48"/>
      <c r="P21" s="48">
        <f t="shared" si="3"/>
        <v>827953</v>
      </c>
      <c r="Q21" s="48">
        <v>768441</v>
      </c>
      <c r="R21" s="48"/>
      <c r="S21" s="48"/>
      <c r="T21" s="48"/>
      <c r="U21" s="48"/>
      <c r="V21" s="48">
        <v>59512</v>
      </c>
      <c r="W21" s="49"/>
      <c r="X21" s="47">
        <v>431</v>
      </c>
      <c r="Y21" s="47" t="s">
        <v>173</v>
      </c>
    </row>
    <row r="22" spans="1:25" ht="13.5">
      <c r="A22" s="47">
        <v>442</v>
      </c>
      <c r="B22" s="47" t="s">
        <v>174</v>
      </c>
      <c r="C22" s="48"/>
      <c r="D22" s="48"/>
      <c r="E22" s="48">
        <v>183536</v>
      </c>
      <c r="F22" s="48"/>
      <c r="G22" s="48"/>
      <c r="H22" s="48"/>
      <c r="I22" s="48">
        <f t="shared" si="0"/>
        <v>183536</v>
      </c>
      <c r="J22" s="48"/>
      <c r="K22" s="197">
        <f t="shared" si="1"/>
        <v>-16687</v>
      </c>
      <c r="L22" s="198"/>
      <c r="M22" s="199">
        <v>16687</v>
      </c>
      <c r="N22" s="200">
        <f t="shared" si="2"/>
        <v>16687</v>
      </c>
      <c r="O22" s="48"/>
      <c r="P22" s="48">
        <f t="shared" si="3"/>
        <v>200223</v>
      </c>
      <c r="Q22" s="48">
        <v>185893</v>
      </c>
      <c r="R22" s="48"/>
      <c r="S22" s="48"/>
      <c r="T22" s="48"/>
      <c r="U22" s="48"/>
      <c r="V22" s="48">
        <v>14330</v>
      </c>
      <c r="W22" s="49"/>
      <c r="X22" s="47">
        <v>442</v>
      </c>
      <c r="Y22" s="47" t="s">
        <v>174</v>
      </c>
    </row>
    <row r="23" spans="1:25" ht="13.5">
      <c r="A23" s="47">
        <v>444</v>
      </c>
      <c r="B23" s="47" t="s">
        <v>175</v>
      </c>
      <c r="C23" s="48">
        <v>304884</v>
      </c>
      <c r="D23" s="48"/>
      <c r="E23" s="48">
        <v>620000</v>
      </c>
      <c r="F23" s="48"/>
      <c r="G23" s="48"/>
      <c r="H23" s="48"/>
      <c r="I23" s="48">
        <f t="shared" si="0"/>
        <v>924884</v>
      </c>
      <c r="J23" s="48"/>
      <c r="K23" s="197">
        <f t="shared" si="1"/>
        <v>924884</v>
      </c>
      <c r="L23" s="198">
        <v>280941</v>
      </c>
      <c r="M23" s="199"/>
      <c r="N23" s="200">
        <f t="shared" si="2"/>
        <v>-924884</v>
      </c>
      <c r="O23" s="48"/>
      <c r="P23" s="48">
        <f t="shared" si="3"/>
        <v>0</v>
      </c>
      <c r="Q23" s="48"/>
      <c r="R23" s="48"/>
      <c r="S23" s="48"/>
      <c r="T23" s="48"/>
      <c r="U23" s="48"/>
      <c r="V23" s="48"/>
      <c r="W23" s="49"/>
      <c r="X23" s="47">
        <v>444</v>
      </c>
      <c r="Y23" s="47" t="s">
        <v>175</v>
      </c>
    </row>
    <row r="24" spans="1:25" ht="13.5">
      <c r="A24" s="47">
        <v>445</v>
      </c>
      <c r="B24" s="47" t="s">
        <v>113</v>
      </c>
      <c r="C24" s="48">
        <v>1024737</v>
      </c>
      <c r="D24" s="48"/>
      <c r="E24" s="48"/>
      <c r="F24" s="48">
        <v>547284</v>
      </c>
      <c r="G24" s="48"/>
      <c r="H24" s="48"/>
      <c r="I24" s="48">
        <f t="shared" si="0"/>
        <v>1572021</v>
      </c>
      <c r="J24" s="48"/>
      <c r="K24" s="197">
        <f t="shared" si="1"/>
        <v>1311591</v>
      </c>
      <c r="L24" s="198">
        <v>1311591</v>
      </c>
      <c r="M24" s="199"/>
      <c r="N24" s="200">
        <f t="shared" si="2"/>
        <v>-1311591</v>
      </c>
      <c r="O24" s="48"/>
      <c r="P24" s="48">
        <f t="shared" si="3"/>
        <v>260430</v>
      </c>
      <c r="Q24" s="48"/>
      <c r="R24" s="48">
        <v>260430</v>
      </c>
      <c r="S24" s="48"/>
      <c r="T24" s="48"/>
      <c r="U24" s="48"/>
      <c r="V24" s="48"/>
      <c r="W24" s="49"/>
      <c r="X24" s="47">
        <v>445</v>
      </c>
      <c r="Y24" s="47" t="s">
        <v>113</v>
      </c>
    </row>
    <row r="25" spans="1:25" ht="13.5">
      <c r="A25" s="47">
        <v>449</v>
      </c>
      <c r="B25" s="47" t="s">
        <v>176</v>
      </c>
      <c r="C25" s="48"/>
      <c r="D25" s="48"/>
      <c r="E25" s="48"/>
      <c r="F25" s="48"/>
      <c r="G25" s="48"/>
      <c r="H25" s="48"/>
      <c r="I25" s="48">
        <f t="shared" si="0"/>
        <v>0</v>
      </c>
      <c r="J25" s="48"/>
      <c r="K25" s="197">
        <f t="shared" si="1"/>
        <v>0</v>
      </c>
      <c r="L25" s="198"/>
      <c r="M25" s="199"/>
      <c r="N25" s="200">
        <f t="shared" si="2"/>
        <v>0</v>
      </c>
      <c r="O25" s="48"/>
      <c r="P25" s="48">
        <f t="shared" si="3"/>
        <v>0</v>
      </c>
      <c r="Q25" s="48"/>
      <c r="R25" s="48"/>
      <c r="S25" s="48"/>
      <c r="T25" s="48"/>
      <c r="U25" s="48"/>
      <c r="V25" s="48"/>
      <c r="W25" s="49"/>
      <c r="X25" s="47">
        <v>449</v>
      </c>
      <c r="Y25" s="47" t="s">
        <v>176</v>
      </c>
    </row>
    <row r="26" spans="1:25" ht="13.5">
      <c r="A26" s="47">
        <v>455</v>
      </c>
      <c r="B26" s="47" t="s">
        <v>201</v>
      </c>
      <c r="C26" s="48"/>
      <c r="D26" s="48"/>
      <c r="E26" s="48">
        <v>142447511</v>
      </c>
      <c r="F26" s="48"/>
      <c r="G26" s="48"/>
      <c r="H26" s="48"/>
      <c r="I26" s="48">
        <f>C26+D26+E26+F26+G26+H26</f>
        <v>142447511</v>
      </c>
      <c r="J26" s="48"/>
      <c r="K26" s="197">
        <f>(I26+J26)-(O26+P26)</f>
        <v>-2477696</v>
      </c>
      <c r="L26" s="198"/>
      <c r="M26" s="199">
        <v>2477696</v>
      </c>
      <c r="N26" s="200">
        <f>(O26+P26)-(I26+J26)</f>
        <v>2477696</v>
      </c>
      <c r="O26" s="48"/>
      <c r="P26" s="48">
        <f>Q26+R26+S26+T26+U26+V26</f>
        <v>144925207</v>
      </c>
      <c r="Q26" s="48"/>
      <c r="R26" s="48"/>
      <c r="S26" s="48"/>
      <c r="T26" s="48">
        <v>144925207</v>
      </c>
      <c r="U26" s="48"/>
      <c r="V26" s="48"/>
      <c r="W26" s="49"/>
      <c r="X26" s="47">
        <v>455</v>
      </c>
      <c r="Y26" s="47" t="s">
        <v>201</v>
      </c>
    </row>
    <row r="27" spans="1:25" ht="13.5">
      <c r="A27" s="47">
        <v>469</v>
      </c>
      <c r="B27" s="47" t="s">
        <v>198</v>
      </c>
      <c r="C27" s="48"/>
      <c r="D27" s="48"/>
      <c r="E27" s="48">
        <v>3492913</v>
      </c>
      <c r="F27" s="48"/>
      <c r="G27" s="48"/>
      <c r="H27" s="48"/>
      <c r="I27" s="48">
        <f>C27+D27+E27+F27+G27+H27</f>
        <v>3492913</v>
      </c>
      <c r="J27" s="48"/>
      <c r="K27" s="197">
        <f>(I27+J27)-(O27+P27)</f>
        <v>-73232087</v>
      </c>
      <c r="L27" s="198"/>
      <c r="M27" s="199">
        <v>73232087</v>
      </c>
      <c r="N27" s="200">
        <f>(O27+P27)-(I27+J27)</f>
        <v>73232087</v>
      </c>
      <c r="O27" s="48"/>
      <c r="P27" s="48">
        <f>Q27+R27+S27+T27+U27+V27</f>
        <v>76725000</v>
      </c>
      <c r="Q27" s="48"/>
      <c r="R27" s="48"/>
      <c r="S27" s="48"/>
      <c r="T27" s="48">
        <v>76725000</v>
      </c>
      <c r="U27" s="48"/>
      <c r="V27" s="48"/>
      <c r="W27" s="49"/>
      <c r="X27" s="47">
        <v>461</v>
      </c>
      <c r="Y27" s="47" t="s">
        <v>198</v>
      </c>
    </row>
    <row r="28" spans="1:25" ht="13.5">
      <c r="A28" s="47">
        <v>467</v>
      </c>
      <c r="B28" s="47" t="s">
        <v>200</v>
      </c>
      <c r="C28" s="48"/>
      <c r="D28" s="48"/>
      <c r="E28" s="48"/>
      <c r="F28" s="48"/>
      <c r="G28" s="48"/>
      <c r="H28" s="48"/>
      <c r="I28" s="48">
        <f>C28+D28+E28+F28+G28+H28</f>
        <v>0</v>
      </c>
      <c r="J28" s="48"/>
      <c r="K28" s="197">
        <f>(I28+J28)-(O28+P28)</f>
        <v>0</v>
      </c>
      <c r="L28" s="198"/>
      <c r="M28" s="199"/>
      <c r="N28" s="200">
        <f>(O28+P28)-(I28+J28)</f>
        <v>0</v>
      </c>
      <c r="O28" s="48"/>
      <c r="P28" s="48">
        <f>Q28+R28+S28+T28+U28+V28</f>
        <v>0</v>
      </c>
      <c r="Q28" s="48"/>
      <c r="R28" s="48"/>
      <c r="S28" s="48"/>
      <c r="T28" s="48"/>
      <c r="U28" s="48"/>
      <c r="V28" s="48"/>
      <c r="W28" s="49"/>
      <c r="X28" s="47">
        <v>467</v>
      </c>
      <c r="Y28" s="47" t="s">
        <v>200</v>
      </c>
    </row>
    <row r="29" spans="1:25" ht="13.5">
      <c r="A29" s="47">
        <v>468</v>
      </c>
      <c r="B29" s="47" t="s">
        <v>199</v>
      </c>
      <c r="C29" s="48"/>
      <c r="D29" s="48"/>
      <c r="E29" s="48"/>
      <c r="F29" s="48"/>
      <c r="G29" s="48"/>
      <c r="H29" s="48"/>
      <c r="I29" s="48">
        <f>C29+D29+E29+F29+G29+H29</f>
        <v>0</v>
      </c>
      <c r="J29" s="48"/>
      <c r="K29" s="197">
        <f>(I29+J29)-(O29+P29)</f>
        <v>0</v>
      </c>
      <c r="L29" s="198"/>
      <c r="M29" s="199"/>
      <c r="N29" s="200">
        <f>(O29+P29)-(I29+J29)</f>
        <v>0</v>
      </c>
      <c r="O29" s="48"/>
      <c r="P29" s="48">
        <f>Q29+R29+S29+T29+U29+V29</f>
        <v>0</v>
      </c>
      <c r="Q29" s="48"/>
      <c r="R29" s="48"/>
      <c r="S29" s="48"/>
      <c r="T29" s="48"/>
      <c r="U29" s="48"/>
      <c r="V29" s="48"/>
      <c r="W29" s="49"/>
      <c r="X29" s="47">
        <v>468</v>
      </c>
      <c r="Y29" s="47" t="s">
        <v>199</v>
      </c>
    </row>
    <row r="30" spans="1:25" ht="13.5">
      <c r="A30" s="47">
        <v>512</v>
      </c>
      <c r="B30" s="47" t="s">
        <v>177</v>
      </c>
      <c r="C30" s="48">
        <v>352526</v>
      </c>
      <c r="D30" s="48"/>
      <c r="E30" s="48">
        <v>397891996</v>
      </c>
      <c r="F30" s="48"/>
      <c r="G30" s="48"/>
      <c r="H30" s="48"/>
      <c r="I30" s="48">
        <f>C30+D30+E30+F30+G30+H30</f>
        <v>398244522</v>
      </c>
      <c r="J30" s="48"/>
      <c r="K30" s="197">
        <f>(I30+J30)-(O30+P30)</f>
        <v>75390291</v>
      </c>
      <c r="L30" s="198">
        <v>55206909</v>
      </c>
      <c r="M30" s="199"/>
      <c r="N30" s="200">
        <f>(O30+P30)-(I30+J30)</f>
        <v>-75390291</v>
      </c>
      <c r="O30" s="48"/>
      <c r="P30" s="48">
        <f>Q30+R30+S30+T30+U30+V30</f>
        <v>322854231</v>
      </c>
      <c r="Q30" s="48"/>
      <c r="R30" s="48"/>
      <c r="S30" s="48"/>
      <c r="T30" s="48">
        <v>322854231</v>
      </c>
      <c r="U30" s="48"/>
      <c r="V30" s="48"/>
      <c r="W30" s="49"/>
      <c r="X30" s="47">
        <v>512</v>
      </c>
      <c r="Y30" s="47" t="s">
        <v>177</v>
      </c>
    </row>
    <row r="31" spans="1:25" ht="13.5">
      <c r="A31" s="47">
        <v>519</v>
      </c>
      <c r="B31" s="47" t="s">
        <v>178</v>
      </c>
      <c r="C31" s="48"/>
      <c r="D31" s="48"/>
      <c r="E31" s="48"/>
      <c r="F31" s="48"/>
      <c r="G31" s="48"/>
      <c r="H31" s="48"/>
      <c r="I31" s="48">
        <f t="shared" si="0"/>
        <v>0</v>
      </c>
      <c r="J31" s="48"/>
      <c r="K31" s="197">
        <f t="shared" si="1"/>
        <v>-33535720</v>
      </c>
      <c r="L31" s="198"/>
      <c r="M31" s="199">
        <v>13341490</v>
      </c>
      <c r="N31" s="200">
        <f t="shared" si="2"/>
        <v>33535720</v>
      </c>
      <c r="O31" s="48"/>
      <c r="P31" s="48">
        <f t="shared" si="3"/>
        <v>33535720</v>
      </c>
      <c r="Q31" s="48"/>
      <c r="R31" s="48"/>
      <c r="S31" s="48"/>
      <c r="T31" s="48"/>
      <c r="U31" s="48"/>
      <c r="V31" s="48">
        <v>33535720</v>
      </c>
      <c r="W31" s="49"/>
      <c r="X31" s="47">
        <v>519</v>
      </c>
      <c r="Y31" s="47" t="s">
        <v>178</v>
      </c>
    </row>
    <row r="32" spans="1:25" ht="13.5">
      <c r="A32" s="47">
        <v>531</v>
      </c>
      <c r="B32" s="47" t="s">
        <v>30</v>
      </c>
      <c r="C32" s="48"/>
      <c r="D32" s="48"/>
      <c r="E32" s="48"/>
      <c r="F32" s="48"/>
      <c r="G32" s="48"/>
      <c r="H32" s="48"/>
      <c r="I32" s="48">
        <f t="shared" si="0"/>
        <v>0</v>
      </c>
      <c r="J32" s="48"/>
      <c r="K32" s="197">
        <f t="shared" si="1"/>
        <v>0</v>
      </c>
      <c r="L32" s="198"/>
      <c r="M32" s="199"/>
      <c r="N32" s="200">
        <f t="shared" si="2"/>
        <v>0</v>
      </c>
      <c r="O32" s="48"/>
      <c r="P32" s="48">
        <f t="shared" si="3"/>
        <v>0</v>
      </c>
      <c r="Q32" s="48"/>
      <c r="R32" s="48"/>
      <c r="S32" s="48"/>
      <c r="T32" s="48"/>
      <c r="U32" s="48"/>
      <c r="V32" s="48"/>
      <c r="W32" s="49"/>
      <c r="X32" s="47">
        <v>531</v>
      </c>
      <c r="Y32" s="47" t="s">
        <v>30</v>
      </c>
    </row>
    <row r="33" spans="1:25" ht="13.5">
      <c r="A33" s="47">
        <v>581</v>
      </c>
      <c r="B33" s="47" t="s">
        <v>179</v>
      </c>
      <c r="C33" s="48"/>
      <c r="D33" s="48"/>
      <c r="E33" s="48">
        <v>94326894</v>
      </c>
      <c r="F33" s="48"/>
      <c r="G33" s="48"/>
      <c r="H33" s="48"/>
      <c r="I33" s="48">
        <f t="shared" si="0"/>
        <v>94326894</v>
      </c>
      <c r="J33" s="48"/>
      <c r="K33" s="197">
        <f t="shared" si="1"/>
        <v>0</v>
      </c>
      <c r="L33" s="198"/>
      <c r="M33" s="199"/>
      <c r="N33" s="200">
        <f t="shared" si="2"/>
        <v>0</v>
      </c>
      <c r="O33" s="48"/>
      <c r="P33" s="48">
        <f t="shared" si="3"/>
        <v>94326894</v>
      </c>
      <c r="Q33" s="48"/>
      <c r="R33" s="48"/>
      <c r="S33" s="48"/>
      <c r="T33" s="48">
        <v>94326894</v>
      </c>
      <c r="U33" s="48"/>
      <c r="V33" s="48"/>
      <c r="W33" s="49"/>
      <c r="X33" s="47">
        <v>581</v>
      </c>
      <c r="Y33" s="47" t="s">
        <v>179</v>
      </c>
    </row>
    <row r="34" spans="1:25" ht="13.5">
      <c r="A34" s="47">
        <v>601</v>
      </c>
      <c r="B34" s="47" t="s">
        <v>180</v>
      </c>
      <c r="C34" s="48"/>
      <c r="D34" s="48"/>
      <c r="E34" s="48"/>
      <c r="F34" s="48"/>
      <c r="G34" s="48"/>
      <c r="H34" s="48"/>
      <c r="I34" s="48">
        <f t="shared" si="0"/>
        <v>0</v>
      </c>
      <c r="J34" s="48"/>
      <c r="K34" s="197">
        <f t="shared" si="1"/>
        <v>0</v>
      </c>
      <c r="L34" s="198"/>
      <c r="M34" s="199"/>
      <c r="N34" s="200">
        <f t="shared" si="2"/>
        <v>0</v>
      </c>
      <c r="O34" s="48"/>
      <c r="P34" s="48">
        <f t="shared" si="3"/>
        <v>0</v>
      </c>
      <c r="Q34" s="48"/>
      <c r="R34" s="48"/>
      <c r="S34" s="48"/>
      <c r="T34" s="48"/>
      <c r="U34" s="48"/>
      <c r="V34" s="48"/>
      <c r="W34" s="49"/>
      <c r="X34" s="47">
        <v>601</v>
      </c>
      <c r="Y34" s="47" t="s">
        <v>180</v>
      </c>
    </row>
    <row r="35" spans="1:25" ht="13.5">
      <c r="A35" s="47">
        <v>602</v>
      </c>
      <c r="B35" s="47" t="s">
        <v>181</v>
      </c>
      <c r="C35" s="48"/>
      <c r="D35" s="48"/>
      <c r="E35" s="48"/>
      <c r="F35" s="48">
        <v>35324568</v>
      </c>
      <c r="G35" s="48"/>
      <c r="H35" s="48"/>
      <c r="I35" s="234">
        <f t="shared" si="0"/>
        <v>35324568</v>
      </c>
      <c r="J35" s="234"/>
      <c r="K35" s="235">
        <f t="shared" si="1"/>
        <v>35324568</v>
      </c>
      <c r="L35" s="236"/>
      <c r="M35" s="237"/>
      <c r="N35" s="238">
        <f t="shared" si="2"/>
        <v>-35324568</v>
      </c>
      <c r="O35" s="234"/>
      <c r="P35" s="234">
        <f t="shared" si="3"/>
        <v>0</v>
      </c>
      <c r="Q35" s="234"/>
      <c r="R35" s="234"/>
      <c r="S35" s="234"/>
      <c r="T35" s="234"/>
      <c r="U35" s="234"/>
      <c r="V35" s="234"/>
      <c r="W35" s="239"/>
      <c r="X35" s="240">
        <v>602</v>
      </c>
      <c r="Y35" s="47" t="s">
        <v>181</v>
      </c>
    </row>
    <row r="36" spans="1:25" ht="13.5">
      <c r="A36" s="47">
        <v>605</v>
      </c>
      <c r="B36" s="47" t="s">
        <v>182</v>
      </c>
      <c r="C36" s="48"/>
      <c r="D36" s="48"/>
      <c r="E36" s="48"/>
      <c r="F36" s="48"/>
      <c r="G36" s="48"/>
      <c r="H36" s="48"/>
      <c r="I36" s="234">
        <f t="shared" si="0"/>
        <v>0</v>
      </c>
      <c r="J36" s="234"/>
      <c r="K36" s="235">
        <f t="shared" si="1"/>
        <v>0</v>
      </c>
      <c r="L36" s="236"/>
      <c r="M36" s="237"/>
      <c r="N36" s="238">
        <f t="shared" si="2"/>
        <v>0</v>
      </c>
      <c r="O36" s="234"/>
      <c r="P36" s="234">
        <f t="shared" si="3"/>
        <v>0</v>
      </c>
      <c r="Q36" s="234"/>
      <c r="R36" s="234"/>
      <c r="S36" s="234"/>
      <c r="T36" s="234"/>
      <c r="U36" s="234"/>
      <c r="V36" s="234"/>
      <c r="W36" s="239"/>
      <c r="X36" s="240">
        <v>605</v>
      </c>
      <c r="Y36" s="47" t="s">
        <v>182</v>
      </c>
    </row>
    <row r="37" spans="1:25" ht="13.5">
      <c r="A37" s="47">
        <v>608</v>
      </c>
      <c r="B37" s="47" t="s">
        <v>183</v>
      </c>
      <c r="C37" s="48"/>
      <c r="D37" s="48"/>
      <c r="E37" s="48"/>
      <c r="F37" s="48">
        <v>27941959</v>
      </c>
      <c r="G37" s="48"/>
      <c r="H37" s="48"/>
      <c r="I37" s="234">
        <f t="shared" si="0"/>
        <v>27941959</v>
      </c>
      <c r="J37" s="234"/>
      <c r="K37" s="235">
        <f t="shared" si="1"/>
        <v>27941959</v>
      </c>
      <c r="L37" s="236"/>
      <c r="M37" s="237"/>
      <c r="N37" s="238">
        <f t="shared" si="2"/>
        <v>-27941959</v>
      </c>
      <c r="O37" s="234"/>
      <c r="P37" s="234">
        <f t="shared" si="3"/>
        <v>0</v>
      </c>
      <c r="Q37" s="234"/>
      <c r="R37" s="234"/>
      <c r="S37" s="234"/>
      <c r="T37" s="234"/>
      <c r="U37" s="234"/>
      <c r="V37" s="234"/>
      <c r="W37" s="239"/>
      <c r="X37" s="240">
        <v>608</v>
      </c>
      <c r="Y37" s="47" t="s">
        <v>183</v>
      </c>
    </row>
    <row r="38" spans="1:25" ht="13.5">
      <c r="A38" s="47">
        <v>613</v>
      </c>
      <c r="B38" s="47" t="s">
        <v>184</v>
      </c>
      <c r="C38" s="48"/>
      <c r="D38" s="48"/>
      <c r="E38" s="48"/>
      <c r="F38" s="48"/>
      <c r="G38" s="48"/>
      <c r="H38" s="48"/>
      <c r="I38" s="234">
        <f aca="true" t="shared" si="4" ref="I38:I53">C38+D38+E38+F38+G38+H38</f>
        <v>0</v>
      </c>
      <c r="J38" s="234"/>
      <c r="K38" s="235">
        <f t="shared" si="1"/>
        <v>0</v>
      </c>
      <c r="L38" s="236"/>
      <c r="M38" s="237"/>
      <c r="N38" s="238">
        <f t="shared" si="2"/>
        <v>0</v>
      </c>
      <c r="O38" s="234"/>
      <c r="P38" s="234">
        <f aca="true" t="shared" si="5" ref="P38:P53">Q38+R38+S38+T38+U38+V38</f>
        <v>0</v>
      </c>
      <c r="Q38" s="234"/>
      <c r="R38" s="234"/>
      <c r="S38" s="234"/>
      <c r="T38" s="234"/>
      <c r="U38" s="234"/>
      <c r="V38" s="234"/>
      <c r="W38" s="239"/>
      <c r="X38" s="240">
        <v>613</v>
      </c>
      <c r="Y38" s="47" t="s">
        <v>184</v>
      </c>
    </row>
    <row r="39" spans="1:25" ht="13.5">
      <c r="A39" s="47">
        <v>618</v>
      </c>
      <c r="B39" s="47" t="s">
        <v>185</v>
      </c>
      <c r="C39" s="48"/>
      <c r="D39" s="48"/>
      <c r="E39" s="48"/>
      <c r="F39" s="48">
        <v>6014263</v>
      </c>
      <c r="G39" s="48"/>
      <c r="H39" s="48"/>
      <c r="I39" s="234">
        <f t="shared" si="4"/>
        <v>6014263</v>
      </c>
      <c r="J39" s="234"/>
      <c r="K39" s="235">
        <f t="shared" si="1"/>
        <v>6014263</v>
      </c>
      <c r="L39" s="236"/>
      <c r="M39" s="237"/>
      <c r="N39" s="238">
        <f t="shared" si="2"/>
        <v>-6014263</v>
      </c>
      <c r="O39" s="234"/>
      <c r="P39" s="234">
        <f t="shared" si="5"/>
        <v>0</v>
      </c>
      <c r="Q39" s="234"/>
      <c r="R39" s="234"/>
      <c r="S39" s="234"/>
      <c r="T39" s="234"/>
      <c r="U39" s="234"/>
      <c r="V39" s="234"/>
      <c r="W39" s="239"/>
      <c r="X39" s="240">
        <v>618</v>
      </c>
      <c r="Y39" s="47" t="s">
        <v>185</v>
      </c>
    </row>
    <row r="40" spans="1:25" ht="13.5">
      <c r="A40" s="47">
        <v>628</v>
      </c>
      <c r="B40" s="47" t="s">
        <v>186</v>
      </c>
      <c r="C40" s="48"/>
      <c r="D40" s="48"/>
      <c r="E40" s="48">
        <v>2791911</v>
      </c>
      <c r="F40" s="48"/>
      <c r="G40" s="48"/>
      <c r="H40" s="48"/>
      <c r="I40" s="234">
        <f t="shared" si="4"/>
        <v>2791911</v>
      </c>
      <c r="J40" s="234"/>
      <c r="K40" s="235">
        <f t="shared" si="1"/>
        <v>2791911</v>
      </c>
      <c r="L40" s="236"/>
      <c r="M40" s="237"/>
      <c r="N40" s="238">
        <f t="shared" si="2"/>
        <v>-2791911</v>
      </c>
      <c r="O40" s="234"/>
      <c r="P40" s="234">
        <f t="shared" si="5"/>
        <v>0</v>
      </c>
      <c r="Q40" s="234"/>
      <c r="R40" s="234"/>
      <c r="S40" s="234"/>
      <c r="T40" s="234"/>
      <c r="U40" s="234"/>
      <c r="V40" s="234"/>
      <c r="W40" s="239"/>
      <c r="X40" s="240">
        <v>628</v>
      </c>
      <c r="Y40" s="47" t="s">
        <v>186</v>
      </c>
    </row>
    <row r="41" spans="1:25" ht="13.5">
      <c r="A41" s="47">
        <v>634</v>
      </c>
      <c r="B41" s="47" t="s">
        <v>187</v>
      </c>
      <c r="C41" s="48"/>
      <c r="D41" s="48"/>
      <c r="E41" s="48"/>
      <c r="F41" s="48"/>
      <c r="G41" s="48"/>
      <c r="H41" s="48"/>
      <c r="I41" s="234">
        <f t="shared" si="4"/>
        <v>0</v>
      </c>
      <c r="J41" s="234"/>
      <c r="K41" s="235">
        <f t="shared" si="1"/>
        <v>0</v>
      </c>
      <c r="L41" s="236"/>
      <c r="M41" s="237"/>
      <c r="N41" s="238">
        <f t="shared" si="2"/>
        <v>0</v>
      </c>
      <c r="O41" s="234"/>
      <c r="P41" s="234">
        <f t="shared" si="5"/>
        <v>0</v>
      </c>
      <c r="Q41" s="234"/>
      <c r="R41" s="234"/>
      <c r="S41" s="234"/>
      <c r="T41" s="234"/>
      <c r="U41" s="234"/>
      <c r="V41" s="234"/>
      <c r="W41" s="239"/>
      <c r="X41" s="240">
        <v>634</v>
      </c>
      <c r="Y41" s="47" t="s">
        <v>187</v>
      </c>
    </row>
    <row r="42" spans="1:25" ht="13.5">
      <c r="A42" s="47">
        <v>641</v>
      </c>
      <c r="B42" s="47" t="s">
        <v>130</v>
      </c>
      <c r="C42" s="48"/>
      <c r="D42" s="48"/>
      <c r="E42" s="48"/>
      <c r="F42" s="48"/>
      <c r="G42" s="48"/>
      <c r="H42" s="48">
        <v>2753950</v>
      </c>
      <c r="I42" s="48">
        <f t="shared" si="4"/>
        <v>2753950</v>
      </c>
      <c r="J42" s="48"/>
      <c r="K42" s="197">
        <f t="shared" si="1"/>
        <v>2753950</v>
      </c>
      <c r="L42" s="198"/>
      <c r="M42" s="199"/>
      <c r="N42" s="200">
        <f t="shared" si="2"/>
        <v>-2753950</v>
      </c>
      <c r="O42" s="48"/>
      <c r="P42" s="48">
        <f t="shared" si="5"/>
        <v>0</v>
      </c>
      <c r="Q42" s="48"/>
      <c r="R42" s="48"/>
      <c r="S42" s="48"/>
      <c r="T42" s="48"/>
      <c r="U42" s="48"/>
      <c r="V42" s="48"/>
      <c r="W42" s="49"/>
      <c r="X42" s="47">
        <v>641</v>
      </c>
      <c r="Y42" s="47" t="s">
        <v>130</v>
      </c>
    </row>
    <row r="43" spans="1:25" ht="13.5">
      <c r="A43" s="47">
        <v>644</v>
      </c>
      <c r="B43" s="47" t="s">
        <v>188</v>
      </c>
      <c r="C43" s="48"/>
      <c r="D43" s="48"/>
      <c r="E43" s="48"/>
      <c r="F43" s="48"/>
      <c r="G43" s="48"/>
      <c r="H43" s="48">
        <v>459909</v>
      </c>
      <c r="I43" s="48">
        <f t="shared" si="4"/>
        <v>459909</v>
      </c>
      <c r="J43" s="48"/>
      <c r="K43" s="197">
        <f t="shared" si="1"/>
        <v>459909</v>
      </c>
      <c r="L43" s="198"/>
      <c r="M43" s="199"/>
      <c r="N43" s="200">
        <f t="shared" si="2"/>
        <v>-459909</v>
      </c>
      <c r="O43" s="48"/>
      <c r="P43" s="48">
        <f t="shared" si="5"/>
        <v>0</v>
      </c>
      <c r="Q43" s="48"/>
      <c r="R43" s="48"/>
      <c r="S43" s="48"/>
      <c r="T43" s="48"/>
      <c r="U43" s="48"/>
      <c r="V43" s="48"/>
      <c r="W43" s="49"/>
      <c r="X43" s="47">
        <v>644</v>
      </c>
      <c r="Y43" s="47" t="s">
        <v>188</v>
      </c>
    </row>
    <row r="44" spans="1:25" ht="13.5">
      <c r="A44" s="47">
        <v>657</v>
      </c>
      <c r="B44" s="47" t="s">
        <v>189</v>
      </c>
      <c r="C44" s="48"/>
      <c r="D44" s="48"/>
      <c r="E44" s="48"/>
      <c r="F44" s="48"/>
      <c r="G44" s="48"/>
      <c r="H44" s="48"/>
      <c r="I44" s="48">
        <f t="shared" si="4"/>
        <v>0</v>
      </c>
      <c r="J44" s="48"/>
      <c r="K44" s="197">
        <f t="shared" si="1"/>
        <v>0</v>
      </c>
      <c r="L44" s="198"/>
      <c r="M44" s="199"/>
      <c r="N44" s="200">
        <f t="shared" si="2"/>
        <v>0</v>
      </c>
      <c r="O44" s="48"/>
      <c r="P44" s="48">
        <f t="shared" si="5"/>
        <v>0</v>
      </c>
      <c r="Q44" s="48"/>
      <c r="R44" s="48"/>
      <c r="S44" s="48"/>
      <c r="T44" s="48"/>
      <c r="U44" s="48"/>
      <c r="V44" s="48"/>
      <c r="W44" s="49"/>
      <c r="X44" s="47">
        <v>657</v>
      </c>
      <c r="Y44" s="47" t="s">
        <v>189</v>
      </c>
    </row>
    <row r="45" spans="1:25" ht="13.5">
      <c r="A45" s="47">
        <v>667</v>
      </c>
      <c r="B45" s="47" t="s">
        <v>190</v>
      </c>
      <c r="C45" s="48"/>
      <c r="D45" s="48"/>
      <c r="E45" s="48"/>
      <c r="F45" s="48"/>
      <c r="G45" s="48"/>
      <c r="H45" s="48"/>
      <c r="I45" s="48">
        <f t="shared" si="4"/>
        <v>0</v>
      </c>
      <c r="J45" s="48"/>
      <c r="K45" s="197">
        <f t="shared" si="1"/>
        <v>0</v>
      </c>
      <c r="L45" s="198"/>
      <c r="M45" s="199"/>
      <c r="N45" s="200">
        <f t="shared" si="2"/>
        <v>0</v>
      </c>
      <c r="O45" s="48"/>
      <c r="P45" s="48">
        <f t="shared" si="5"/>
        <v>0</v>
      </c>
      <c r="Q45" s="48"/>
      <c r="R45" s="48"/>
      <c r="S45" s="48"/>
      <c r="T45" s="48"/>
      <c r="U45" s="48"/>
      <c r="V45" s="48"/>
      <c r="W45" s="49"/>
      <c r="X45" s="47">
        <v>667</v>
      </c>
      <c r="Y45" s="47" t="s">
        <v>190</v>
      </c>
    </row>
    <row r="46" spans="1:25" ht="13.5">
      <c r="A46" s="47">
        <v>669</v>
      </c>
      <c r="B46" s="47" t="s">
        <v>191</v>
      </c>
      <c r="C46" s="48"/>
      <c r="D46" s="48"/>
      <c r="E46" s="48"/>
      <c r="F46" s="48"/>
      <c r="G46" s="48"/>
      <c r="H46" s="48"/>
      <c r="I46" s="48">
        <f t="shared" si="4"/>
        <v>0</v>
      </c>
      <c r="J46" s="48"/>
      <c r="K46" s="197">
        <f t="shared" si="1"/>
        <v>0</v>
      </c>
      <c r="L46" s="198"/>
      <c r="M46" s="199"/>
      <c r="N46" s="200">
        <f t="shared" si="2"/>
        <v>0</v>
      </c>
      <c r="O46" s="48"/>
      <c r="P46" s="48">
        <f t="shared" si="5"/>
        <v>0</v>
      </c>
      <c r="Q46" s="48"/>
      <c r="R46" s="48"/>
      <c r="S46" s="48"/>
      <c r="T46" s="48"/>
      <c r="U46" s="48"/>
      <c r="V46" s="48"/>
      <c r="W46" s="49"/>
      <c r="X46" s="47">
        <v>669</v>
      </c>
      <c r="Y46" s="47" t="s">
        <v>191</v>
      </c>
    </row>
    <row r="47" spans="1:25" ht="13.5">
      <c r="A47" s="47">
        <v>6811</v>
      </c>
      <c r="B47" s="47" t="s">
        <v>192</v>
      </c>
      <c r="C47" s="48"/>
      <c r="D47" s="48"/>
      <c r="E47" s="48"/>
      <c r="F47" s="48"/>
      <c r="G47" s="48"/>
      <c r="H47" s="48"/>
      <c r="I47" s="48">
        <f t="shared" si="4"/>
        <v>0</v>
      </c>
      <c r="J47" s="48">
        <v>1400000</v>
      </c>
      <c r="K47" s="197">
        <f t="shared" si="1"/>
        <v>1400000</v>
      </c>
      <c r="L47" s="198"/>
      <c r="M47" s="199"/>
      <c r="N47" s="200">
        <f t="shared" si="2"/>
        <v>-1400000</v>
      </c>
      <c r="O47" s="48"/>
      <c r="P47" s="48">
        <f t="shared" si="5"/>
        <v>0</v>
      </c>
      <c r="Q47" s="48"/>
      <c r="R47" s="48"/>
      <c r="S47" s="48"/>
      <c r="T47" s="48"/>
      <c r="U47" s="48"/>
      <c r="V47" s="48"/>
      <c r="W47" s="49"/>
      <c r="X47" s="47">
        <v>6811</v>
      </c>
      <c r="Y47" s="47" t="s">
        <v>192</v>
      </c>
    </row>
    <row r="48" spans="1:25" ht="13.5">
      <c r="A48" s="47">
        <v>69</v>
      </c>
      <c r="B48" s="47" t="s">
        <v>112</v>
      </c>
      <c r="C48" s="48"/>
      <c r="D48" s="48"/>
      <c r="E48" s="48"/>
      <c r="F48" s="48"/>
      <c r="G48" s="48"/>
      <c r="H48" s="48"/>
      <c r="I48" s="48">
        <f t="shared" si="4"/>
        <v>0</v>
      </c>
      <c r="J48" s="48"/>
      <c r="K48" s="197">
        <f t="shared" si="1"/>
        <v>0</v>
      </c>
      <c r="L48" s="198"/>
      <c r="M48" s="199"/>
      <c r="N48" s="200">
        <f t="shared" si="2"/>
        <v>0</v>
      </c>
      <c r="O48" s="48"/>
      <c r="P48" s="48">
        <f t="shared" si="5"/>
        <v>0</v>
      </c>
      <c r="Q48" s="48"/>
      <c r="R48" s="48"/>
      <c r="S48" s="48"/>
      <c r="T48" s="48"/>
      <c r="U48" s="48"/>
      <c r="V48" s="48"/>
      <c r="W48" s="49"/>
      <c r="X48" s="47">
        <v>69</v>
      </c>
      <c r="Y48" s="47" t="s">
        <v>112</v>
      </c>
    </row>
    <row r="49" spans="1:25" ht="13.5">
      <c r="A49" s="47">
        <v>704</v>
      </c>
      <c r="B49" s="47" t="s">
        <v>193</v>
      </c>
      <c r="C49" s="48"/>
      <c r="D49" s="48"/>
      <c r="E49" s="48"/>
      <c r="F49" s="48"/>
      <c r="G49" s="48"/>
      <c r="H49" s="48"/>
      <c r="I49" s="48">
        <f t="shared" si="4"/>
        <v>0</v>
      </c>
      <c r="J49" s="48"/>
      <c r="K49" s="197">
        <f t="shared" si="1"/>
        <v>-83125993</v>
      </c>
      <c r="L49" s="198"/>
      <c r="M49" s="199"/>
      <c r="N49" s="200">
        <f t="shared" si="2"/>
        <v>83125993</v>
      </c>
      <c r="O49" s="48"/>
      <c r="P49" s="48">
        <f t="shared" si="5"/>
        <v>83125993</v>
      </c>
      <c r="Q49" s="48"/>
      <c r="R49" s="48">
        <v>83125993</v>
      </c>
      <c r="S49" s="48"/>
      <c r="T49" s="48"/>
      <c r="U49" s="48"/>
      <c r="V49" s="48"/>
      <c r="W49" s="49"/>
      <c r="X49" s="47">
        <v>704</v>
      </c>
      <c r="Y49" s="47" t="s">
        <v>193</v>
      </c>
    </row>
    <row r="50" spans="1:25" ht="13.5">
      <c r="A50" s="47">
        <v>767</v>
      </c>
      <c r="B50" s="47" t="s">
        <v>195</v>
      </c>
      <c r="C50" s="48"/>
      <c r="D50" s="48"/>
      <c r="E50" s="48"/>
      <c r="F50" s="48"/>
      <c r="G50" s="48"/>
      <c r="H50" s="48"/>
      <c r="I50" s="48">
        <f t="shared" si="4"/>
        <v>0</v>
      </c>
      <c r="J50" s="48"/>
      <c r="K50" s="197">
        <f t="shared" si="1"/>
        <v>0</v>
      </c>
      <c r="L50" s="198"/>
      <c r="M50" s="199"/>
      <c r="N50" s="200">
        <f t="shared" si="2"/>
        <v>0</v>
      </c>
      <c r="O50" s="48"/>
      <c r="P50" s="48"/>
      <c r="Q50" s="48"/>
      <c r="R50" s="48"/>
      <c r="S50" s="48"/>
      <c r="T50" s="48"/>
      <c r="U50" s="48"/>
      <c r="V50" s="48"/>
      <c r="W50" s="49"/>
      <c r="X50" s="47">
        <v>767</v>
      </c>
      <c r="Y50" s="47" t="s">
        <v>195</v>
      </c>
    </row>
    <row r="51" spans="1:25" ht="13.5">
      <c r="A51" s="47">
        <v>768</v>
      </c>
      <c r="B51" s="47" t="s">
        <v>196</v>
      </c>
      <c r="C51" s="48"/>
      <c r="D51" s="48"/>
      <c r="E51" s="48"/>
      <c r="F51" s="48"/>
      <c r="G51" s="48"/>
      <c r="H51" s="48"/>
      <c r="I51" s="48">
        <f>C51+D51+E51+F51+G51+H51</f>
        <v>0</v>
      </c>
      <c r="J51" s="48"/>
      <c r="K51" s="197">
        <f>(I51+J51)-(O51+P51)</f>
        <v>0</v>
      </c>
      <c r="L51" s="198"/>
      <c r="M51" s="199"/>
      <c r="N51" s="200">
        <f>(O51+P51)-(I51+J51)</f>
        <v>0</v>
      </c>
      <c r="O51" s="48"/>
      <c r="P51" s="48">
        <f>Q51+R51+S51+T51+U51+V51</f>
        <v>0</v>
      </c>
      <c r="Q51" s="48"/>
      <c r="R51" s="48"/>
      <c r="S51" s="48"/>
      <c r="T51" s="48"/>
      <c r="U51" s="48"/>
      <c r="V51" s="48"/>
      <c r="W51" s="49"/>
      <c r="X51" s="47"/>
      <c r="Y51" s="47"/>
    </row>
    <row r="52" spans="1:25" ht="13.5">
      <c r="A52" s="47">
        <v>769</v>
      </c>
      <c r="B52" s="47" t="s">
        <v>194</v>
      </c>
      <c r="C52" s="48"/>
      <c r="D52" s="48"/>
      <c r="E52" s="48"/>
      <c r="F52" s="48"/>
      <c r="G52" s="48"/>
      <c r="H52" s="48"/>
      <c r="I52" s="48">
        <f>C52+D52+E52+F52+G52+H52</f>
        <v>0</v>
      </c>
      <c r="J52" s="48"/>
      <c r="K52" s="197">
        <f>(I52+J52)-(O52+P52)</f>
        <v>0</v>
      </c>
      <c r="L52" s="198"/>
      <c r="M52" s="199">
        <v>697354</v>
      </c>
      <c r="N52" s="200">
        <f>(O52+P52)-(I52+J52)</f>
        <v>0</v>
      </c>
      <c r="O52" s="48"/>
      <c r="P52" s="48">
        <f>Q52+R52+S52+T52+U52+V52</f>
        <v>0</v>
      </c>
      <c r="Q52" s="48"/>
      <c r="R52" s="48"/>
      <c r="S52" s="48"/>
      <c r="T52" s="48"/>
      <c r="U52" s="48"/>
      <c r="V52" s="48"/>
      <c r="W52" s="49"/>
      <c r="X52" s="47"/>
      <c r="Y52" s="47"/>
    </row>
    <row r="53" spans="1:25" ht="14.25" thickBot="1">
      <c r="A53" s="47"/>
      <c r="B53" s="47" t="s">
        <v>197</v>
      </c>
      <c r="C53" s="48">
        <f aca="true" t="shared" si="6" ref="C53:H53">SUM(C3:C52)</f>
        <v>73412562</v>
      </c>
      <c r="D53" s="48">
        <f t="shared" si="6"/>
        <v>0</v>
      </c>
      <c r="E53" s="48">
        <f t="shared" si="6"/>
        <v>726344941</v>
      </c>
      <c r="F53" s="48">
        <f t="shared" si="6"/>
        <v>69828074</v>
      </c>
      <c r="G53" s="48">
        <f t="shared" si="6"/>
        <v>83386423</v>
      </c>
      <c r="H53" s="48">
        <f t="shared" si="6"/>
        <v>3708284</v>
      </c>
      <c r="I53" s="48">
        <f t="shared" si="4"/>
        <v>956680284</v>
      </c>
      <c r="J53" s="48">
        <f aca="true" t="shared" si="7" ref="J53:O53">SUM(J3:J52)</f>
        <v>1400000</v>
      </c>
      <c r="K53" s="48">
        <f t="shared" si="7"/>
        <v>1400000</v>
      </c>
      <c r="L53" s="50">
        <f t="shared" si="7"/>
        <v>126429502</v>
      </c>
      <c r="M53" s="51">
        <f t="shared" si="7"/>
        <v>127123856</v>
      </c>
      <c r="N53" s="48">
        <f t="shared" si="7"/>
        <v>700354</v>
      </c>
      <c r="O53" s="48">
        <f t="shared" si="7"/>
        <v>1400000</v>
      </c>
      <c r="P53" s="48">
        <f t="shared" si="5"/>
        <v>956680284</v>
      </c>
      <c r="Q53" s="48">
        <f aca="true" t="shared" si="8" ref="Q53:V53">SUM(Q3:Q52)</f>
        <v>3708284</v>
      </c>
      <c r="R53" s="48">
        <f t="shared" si="8"/>
        <v>83386423</v>
      </c>
      <c r="S53" s="48">
        <f t="shared" si="8"/>
        <v>69828074</v>
      </c>
      <c r="T53" s="48">
        <f>SUM(T19:T52)</f>
        <v>726344941</v>
      </c>
      <c r="U53" s="48">
        <f t="shared" si="8"/>
        <v>0</v>
      </c>
      <c r="V53" s="48">
        <f t="shared" si="8"/>
        <v>73412562</v>
      </c>
      <c r="W53" s="49"/>
      <c r="X53" s="47"/>
      <c r="Y53" s="47" t="s">
        <v>197</v>
      </c>
    </row>
    <row r="54" spans="3:15" s="52" customFormat="1" ht="12.75">
      <c r="C54" s="53">
        <f>C53-V53</f>
        <v>0</v>
      </c>
      <c r="D54" s="53">
        <f>D53-U53</f>
        <v>0</v>
      </c>
      <c r="E54" s="53">
        <f>E53-T53</f>
        <v>0</v>
      </c>
      <c r="F54" s="53">
        <f>F53-S53</f>
        <v>0</v>
      </c>
      <c r="G54" s="53">
        <f>G53-R53</f>
        <v>0</v>
      </c>
      <c r="H54" s="53">
        <f>H53-Q53</f>
        <v>0</v>
      </c>
      <c r="I54" s="53">
        <f>I53-P53</f>
        <v>0</v>
      </c>
      <c r="J54" s="53">
        <f>J53-O53</f>
        <v>0</v>
      </c>
      <c r="N54" s="54"/>
      <c r="O54" s="53"/>
    </row>
    <row r="55" spans="11:15" ht="13.5">
      <c r="K55" s="55"/>
      <c r="M55" s="53">
        <f>M53-L53</f>
        <v>694354</v>
      </c>
      <c r="N55" s="53"/>
      <c r="O55" s="53"/>
    </row>
    <row r="56" spans="9:14" ht="12.75">
      <c r="I56" s="56"/>
      <c r="K56" s="57"/>
      <c r="N56" s="58"/>
    </row>
    <row r="57" spans="9:14" ht="12.75">
      <c r="I57" s="56"/>
      <c r="N57" s="58"/>
    </row>
    <row r="58" spans="9:14" ht="12.75">
      <c r="I58" s="56"/>
      <c r="L58" s="58"/>
      <c r="M58" s="58"/>
      <c r="N58" s="58"/>
    </row>
    <row r="59" ht="12.75">
      <c r="N59" s="58"/>
    </row>
  </sheetData>
  <printOptions/>
  <pageMargins left="0.75" right="0.75" top="1" bottom="1" header="0.5" footer="0.5"/>
  <pageSetup horizontalDpi="300" verticalDpi="300" orientation="portrait" paperSize="9" r:id="rId1"/>
  <ignoredErrors>
    <ignoredError sqref="I53:P5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H47"/>
  <sheetViews>
    <sheetView workbookViewId="0" topLeftCell="B4">
      <selection activeCell="G44" sqref="G44"/>
    </sheetView>
  </sheetViews>
  <sheetFormatPr defaultColWidth="9.140625" defaultRowHeight="12.75"/>
  <cols>
    <col min="1" max="1" width="13.28125" style="138" customWidth="1"/>
    <col min="2" max="2" width="3.7109375" style="139" customWidth="1"/>
    <col min="3" max="3" width="2.7109375" style="139" customWidth="1"/>
    <col min="4" max="4" width="4.00390625" style="139" customWidth="1"/>
    <col min="5" max="5" width="40.57421875" style="138" customWidth="1"/>
    <col min="6" max="6" width="8.28125" style="138" customWidth="1"/>
    <col min="7" max="8" width="15.7109375" style="140" customWidth="1"/>
    <col min="9" max="9" width="1.421875" style="138" customWidth="1"/>
    <col min="10" max="16384" width="9.140625" style="138" customWidth="1"/>
  </cols>
  <sheetData>
    <row r="1" spans="2:8" s="63" customFormat="1" ht="17.25" customHeight="1">
      <c r="B1" s="100"/>
      <c r="C1" s="100"/>
      <c r="D1" s="100"/>
      <c r="G1" s="101"/>
      <c r="H1" s="101"/>
    </row>
    <row r="2" spans="2:8" s="105" customFormat="1" ht="18">
      <c r="B2" s="102" t="s">
        <v>261</v>
      </c>
      <c r="C2" s="103"/>
      <c r="D2" s="103"/>
      <c r="E2" s="104"/>
      <c r="H2" s="106" t="s">
        <v>240</v>
      </c>
    </row>
    <row r="3" spans="2:8" s="105" customFormat="1" ht="9" customHeight="1">
      <c r="B3" s="102"/>
      <c r="C3" s="103"/>
      <c r="D3" s="103"/>
      <c r="E3" s="104"/>
      <c r="G3" s="106"/>
      <c r="H3" s="106"/>
    </row>
    <row r="4" spans="2:8" s="107" customFormat="1" ht="18" customHeight="1">
      <c r="B4" s="246" t="s">
        <v>266</v>
      </c>
      <c r="C4" s="246"/>
      <c r="D4" s="246"/>
      <c r="E4" s="246"/>
      <c r="F4" s="246"/>
      <c r="G4" s="246"/>
      <c r="H4" s="246"/>
    </row>
    <row r="5" spans="2:8" s="84" customFormat="1" ht="6.75" customHeight="1">
      <c r="B5" s="108"/>
      <c r="C5" s="108"/>
      <c r="D5" s="108"/>
      <c r="G5" s="109"/>
      <c r="H5" s="109"/>
    </row>
    <row r="6" spans="2:8" s="84" customFormat="1" ht="12" customHeight="1">
      <c r="B6" s="250" t="s">
        <v>2</v>
      </c>
      <c r="C6" s="252" t="s">
        <v>8</v>
      </c>
      <c r="D6" s="253"/>
      <c r="E6" s="254"/>
      <c r="F6" s="250" t="s">
        <v>9</v>
      </c>
      <c r="G6" s="113" t="s">
        <v>146</v>
      </c>
      <c r="H6" s="113" t="s">
        <v>146</v>
      </c>
    </row>
    <row r="7" spans="2:8" s="84" customFormat="1" ht="12" customHeight="1">
      <c r="B7" s="251"/>
      <c r="C7" s="255"/>
      <c r="D7" s="256"/>
      <c r="E7" s="257"/>
      <c r="F7" s="251"/>
      <c r="G7" s="114" t="s">
        <v>147</v>
      </c>
      <c r="H7" s="115" t="s">
        <v>207</v>
      </c>
    </row>
    <row r="8" spans="2:8" s="120" customFormat="1" ht="24.75" customHeight="1">
      <c r="B8" s="116" t="s">
        <v>3</v>
      </c>
      <c r="C8" s="247" t="s">
        <v>208</v>
      </c>
      <c r="D8" s="248"/>
      <c r="E8" s="249"/>
      <c r="F8" s="118"/>
      <c r="G8" s="232">
        <v>56726373</v>
      </c>
      <c r="H8" s="232">
        <v>1682147</v>
      </c>
    </row>
    <row r="9" spans="2:8" s="120" customFormat="1" ht="16.5" customHeight="1">
      <c r="B9" s="121"/>
      <c r="C9" s="117">
        <v>1</v>
      </c>
      <c r="D9" s="112" t="s">
        <v>10</v>
      </c>
      <c r="E9" s="122"/>
      <c r="F9" s="123"/>
      <c r="G9" s="232">
        <v>55136841</v>
      </c>
      <c r="H9" s="119">
        <v>352526</v>
      </c>
    </row>
    <row r="10" spans="2:8" s="128" customFormat="1" ht="16.5" customHeight="1">
      <c r="B10" s="121"/>
      <c r="C10" s="117"/>
      <c r="D10" s="124" t="s">
        <v>109</v>
      </c>
      <c r="E10" s="125" t="s">
        <v>29</v>
      </c>
      <c r="F10" s="126"/>
      <c r="G10" s="127">
        <v>55136841</v>
      </c>
      <c r="H10" s="127">
        <v>352526</v>
      </c>
    </row>
    <row r="11" spans="2:8" s="128" customFormat="1" ht="16.5" customHeight="1">
      <c r="B11" s="129"/>
      <c r="C11" s="117"/>
      <c r="D11" s="124" t="s">
        <v>109</v>
      </c>
      <c r="E11" s="125" t="s">
        <v>30</v>
      </c>
      <c r="F11" s="126"/>
      <c r="G11" s="127"/>
      <c r="H11" s="127"/>
    </row>
    <row r="12" spans="2:8" s="120" customFormat="1" ht="16.5" customHeight="1">
      <c r="B12" s="129"/>
      <c r="C12" s="117">
        <v>2</v>
      </c>
      <c r="D12" s="112" t="s">
        <v>209</v>
      </c>
      <c r="E12" s="122"/>
      <c r="F12" s="123"/>
      <c r="G12" s="119"/>
      <c r="H12" s="119"/>
    </row>
    <row r="13" spans="2:8" s="120" customFormat="1" ht="16.5" customHeight="1">
      <c r="B13" s="121"/>
      <c r="C13" s="117">
        <v>3</v>
      </c>
      <c r="D13" s="112" t="s">
        <v>210</v>
      </c>
      <c r="E13" s="122"/>
      <c r="F13" s="123"/>
      <c r="G13" s="232">
        <v>1589532</v>
      </c>
      <c r="H13" s="232">
        <v>1329621</v>
      </c>
    </row>
    <row r="14" spans="2:8" s="128" customFormat="1" ht="16.5" customHeight="1">
      <c r="B14" s="121"/>
      <c r="C14" s="130"/>
      <c r="D14" s="124" t="s">
        <v>109</v>
      </c>
      <c r="E14" s="125" t="s">
        <v>110</v>
      </c>
      <c r="F14" s="126"/>
      <c r="G14" s="127"/>
      <c r="H14" s="127"/>
    </row>
    <row r="15" spans="2:8" s="128" customFormat="1" ht="16.5" customHeight="1">
      <c r="B15" s="129"/>
      <c r="C15" s="131"/>
      <c r="D15" s="132" t="s">
        <v>109</v>
      </c>
      <c r="E15" s="125" t="s">
        <v>111</v>
      </c>
      <c r="F15" s="126"/>
      <c r="G15" s="127"/>
      <c r="H15" s="127"/>
    </row>
    <row r="16" spans="2:8" s="128" customFormat="1" ht="16.5" customHeight="1">
      <c r="B16" s="129"/>
      <c r="C16" s="131"/>
      <c r="D16" s="132" t="s">
        <v>109</v>
      </c>
      <c r="E16" s="125" t="s">
        <v>112</v>
      </c>
      <c r="F16" s="126"/>
      <c r="G16" s="127">
        <v>280941</v>
      </c>
      <c r="H16" s="127">
        <v>304884</v>
      </c>
    </row>
    <row r="17" spans="2:8" s="128" customFormat="1" ht="16.5" customHeight="1">
      <c r="B17" s="129"/>
      <c r="C17" s="131"/>
      <c r="D17" s="132" t="s">
        <v>109</v>
      </c>
      <c r="E17" s="125" t="s">
        <v>113</v>
      </c>
      <c r="F17" s="126"/>
      <c r="G17" s="127">
        <v>1308591</v>
      </c>
      <c r="H17" s="127">
        <v>1024727</v>
      </c>
    </row>
    <row r="18" spans="2:8" s="128" customFormat="1" ht="16.5" customHeight="1">
      <c r="B18" s="129"/>
      <c r="C18" s="131"/>
      <c r="D18" s="132" t="s">
        <v>109</v>
      </c>
      <c r="E18" s="125" t="s">
        <v>116</v>
      </c>
      <c r="F18" s="126"/>
      <c r="G18" s="127"/>
      <c r="H18" s="127"/>
    </row>
    <row r="19" spans="2:8" s="128" customFormat="1" ht="16.5" customHeight="1">
      <c r="B19" s="129"/>
      <c r="C19" s="131"/>
      <c r="D19" s="132" t="s">
        <v>109</v>
      </c>
      <c r="E19" s="125"/>
      <c r="F19" s="126"/>
      <c r="G19" s="127"/>
      <c r="H19" s="127"/>
    </row>
    <row r="20" spans="2:8" s="128" customFormat="1" ht="16.5" customHeight="1">
      <c r="B20" s="129"/>
      <c r="C20" s="131"/>
      <c r="D20" s="132" t="s">
        <v>109</v>
      </c>
      <c r="E20" s="125"/>
      <c r="F20" s="126"/>
      <c r="G20" s="127"/>
      <c r="H20" s="127"/>
    </row>
    <row r="21" spans="2:8" s="120" customFormat="1" ht="16.5" customHeight="1">
      <c r="B21" s="129"/>
      <c r="C21" s="117">
        <v>4</v>
      </c>
      <c r="D21" s="112" t="s">
        <v>11</v>
      </c>
      <c r="E21" s="122"/>
      <c r="F21" s="123"/>
      <c r="G21" s="119"/>
      <c r="H21" s="119">
        <v>0</v>
      </c>
    </row>
    <row r="22" spans="2:8" s="128" customFormat="1" ht="16.5" customHeight="1">
      <c r="B22" s="121"/>
      <c r="C22" s="130"/>
      <c r="D22" s="124" t="s">
        <v>109</v>
      </c>
      <c r="E22" s="125" t="s">
        <v>12</v>
      </c>
      <c r="F22" s="126"/>
      <c r="G22" s="127"/>
      <c r="H22" s="127"/>
    </row>
    <row r="23" spans="2:8" s="128" customFormat="1" ht="16.5" customHeight="1">
      <c r="B23" s="129"/>
      <c r="C23" s="131"/>
      <c r="D23" s="132" t="s">
        <v>109</v>
      </c>
      <c r="E23" s="125" t="s">
        <v>115</v>
      </c>
      <c r="F23" s="126"/>
      <c r="G23" s="127"/>
      <c r="H23" s="127"/>
    </row>
    <row r="24" spans="2:8" s="128" customFormat="1" ht="16.5" customHeight="1">
      <c r="B24" s="129"/>
      <c r="C24" s="131"/>
      <c r="D24" s="132" t="s">
        <v>109</v>
      </c>
      <c r="E24" s="125" t="s">
        <v>13</v>
      </c>
      <c r="F24" s="126"/>
      <c r="G24" s="127"/>
      <c r="H24" s="127"/>
    </row>
    <row r="25" spans="2:8" s="128" customFormat="1" ht="16.5" customHeight="1">
      <c r="B25" s="129"/>
      <c r="C25" s="131"/>
      <c r="D25" s="132" t="s">
        <v>109</v>
      </c>
      <c r="E25" s="125" t="s">
        <v>213</v>
      </c>
      <c r="F25" s="126"/>
      <c r="G25" s="127"/>
      <c r="H25" s="127"/>
    </row>
    <row r="26" spans="2:8" s="128" customFormat="1" ht="16.5" customHeight="1">
      <c r="B26" s="129"/>
      <c r="C26" s="131"/>
      <c r="D26" s="132" t="s">
        <v>109</v>
      </c>
      <c r="E26" s="125" t="s">
        <v>14</v>
      </c>
      <c r="F26" s="126"/>
      <c r="G26" s="127"/>
      <c r="H26" s="127"/>
    </row>
    <row r="27" spans="2:8" s="128" customFormat="1" ht="16.5" customHeight="1">
      <c r="B27" s="129"/>
      <c r="C27" s="131"/>
      <c r="D27" s="132" t="s">
        <v>109</v>
      </c>
      <c r="E27" s="125" t="s">
        <v>15</v>
      </c>
      <c r="F27" s="126"/>
      <c r="G27" s="127"/>
      <c r="H27" s="127"/>
    </row>
    <row r="28" spans="2:8" s="128" customFormat="1" ht="16.5" customHeight="1">
      <c r="B28" s="129"/>
      <c r="C28" s="131"/>
      <c r="D28" s="132" t="s">
        <v>109</v>
      </c>
      <c r="E28" s="125"/>
      <c r="F28" s="126"/>
      <c r="G28" s="127"/>
      <c r="H28" s="127"/>
    </row>
    <row r="29" spans="2:8" s="120" customFormat="1" ht="16.5" customHeight="1">
      <c r="B29" s="129"/>
      <c r="C29" s="117">
        <v>5</v>
      </c>
      <c r="D29" s="112" t="s">
        <v>211</v>
      </c>
      <c r="E29" s="122"/>
      <c r="F29" s="123"/>
      <c r="G29" s="119"/>
      <c r="H29" s="119"/>
    </row>
    <row r="30" spans="2:8" s="120" customFormat="1" ht="16.5" customHeight="1">
      <c r="B30" s="121"/>
      <c r="C30" s="117">
        <v>6</v>
      </c>
      <c r="D30" s="112" t="s">
        <v>212</v>
      </c>
      <c r="E30" s="122"/>
      <c r="F30" s="123"/>
      <c r="G30" s="119"/>
      <c r="H30" s="119"/>
    </row>
    <row r="31" spans="2:8" s="120" customFormat="1" ht="16.5" customHeight="1">
      <c r="B31" s="121"/>
      <c r="C31" s="117">
        <v>7</v>
      </c>
      <c r="D31" s="112" t="s">
        <v>16</v>
      </c>
      <c r="E31" s="122"/>
      <c r="F31" s="123"/>
      <c r="G31" s="119">
        <v>0</v>
      </c>
      <c r="H31" s="119">
        <v>0</v>
      </c>
    </row>
    <row r="32" spans="2:8" s="120" customFormat="1" ht="16.5" customHeight="1">
      <c r="B32" s="121"/>
      <c r="C32" s="117"/>
      <c r="D32" s="124" t="s">
        <v>109</v>
      </c>
      <c r="E32" s="122" t="s">
        <v>214</v>
      </c>
      <c r="F32" s="123"/>
      <c r="G32" s="119"/>
      <c r="H32" s="119"/>
    </row>
    <row r="33" spans="2:8" s="120" customFormat="1" ht="16.5" customHeight="1">
      <c r="B33" s="121"/>
      <c r="C33" s="117"/>
      <c r="D33" s="124" t="s">
        <v>109</v>
      </c>
      <c r="E33" s="122"/>
      <c r="F33" s="123"/>
      <c r="G33" s="119"/>
      <c r="H33" s="119"/>
    </row>
    <row r="34" spans="2:8" s="120" customFormat="1" ht="24.75" customHeight="1">
      <c r="B34" s="133" t="s">
        <v>4</v>
      </c>
      <c r="C34" s="247" t="s">
        <v>17</v>
      </c>
      <c r="D34" s="248"/>
      <c r="E34" s="249"/>
      <c r="F34" s="123"/>
      <c r="G34" s="232">
        <v>69630061</v>
      </c>
      <c r="H34" s="232">
        <v>71730415</v>
      </c>
    </row>
    <row r="35" spans="2:8" s="120" customFormat="1" ht="16.5" customHeight="1">
      <c r="B35" s="121"/>
      <c r="C35" s="117">
        <v>1</v>
      </c>
      <c r="D35" s="112" t="s">
        <v>18</v>
      </c>
      <c r="E35" s="122"/>
      <c r="F35" s="123"/>
      <c r="G35" s="119"/>
      <c r="H35" s="119"/>
    </row>
    <row r="36" spans="2:8" s="120" customFormat="1" ht="16.5" customHeight="1">
      <c r="B36" s="121"/>
      <c r="C36" s="117">
        <v>2</v>
      </c>
      <c r="D36" s="112" t="s">
        <v>19</v>
      </c>
      <c r="E36" s="134"/>
      <c r="F36" s="123"/>
      <c r="G36" s="119"/>
      <c r="H36" s="119"/>
    </row>
    <row r="37" spans="2:8" s="128" customFormat="1" ht="16.5" customHeight="1">
      <c r="B37" s="121"/>
      <c r="C37" s="130"/>
      <c r="D37" s="124" t="s">
        <v>109</v>
      </c>
      <c r="E37" s="125" t="s">
        <v>24</v>
      </c>
      <c r="F37" s="126"/>
      <c r="G37" s="127">
        <v>0</v>
      </c>
      <c r="H37" s="127">
        <v>0</v>
      </c>
    </row>
    <row r="38" spans="2:8" s="128" customFormat="1" ht="16.5" customHeight="1">
      <c r="B38" s="129"/>
      <c r="C38" s="131"/>
      <c r="D38" s="132" t="s">
        <v>109</v>
      </c>
      <c r="E38" s="125" t="s">
        <v>5</v>
      </c>
      <c r="F38" s="126"/>
      <c r="G38" s="127">
        <v>0</v>
      </c>
      <c r="H38" s="127">
        <v>0</v>
      </c>
    </row>
    <row r="39" spans="2:8" s="128" customFormat="1" ht="16.5" customHeight="1">
      <c r="B39" s="129"/>
      <c r="C39" s="131"/>
      <c r="D39" s="132" t="s">
        <v>109</v>
      </c>
      <c r="E39" s="125" t="s">
        <v>114</v>
      </c>
      <c r="F39" s="126"/>
      <c r="G39" s="127">
        <v>0</v>
      </c>
      <c r="H39" s="127">
        <v>0</v>
      </c>
    </row>
    <row r="40" spans="2:8" s="128" customFormat="1" ht="16.5" customHeight="1">
      <c r="B40" s="129"/>
      <c r="C40" s="131"/>
      <c r="D40" s="132" t="s">
        <v>109</v>
      </c>
      <c r="E40" s="125" t="s">
        <v>123</v>
      </c>
      <c r="F40" s="126"/>
      <c r="G40" s="127">
        <v>69630061</v>
      </c>
      <c r="H40" s="127">
        <v>71730415</v>
      </c>
    </row>
    <row r="41" spans="2:8" s="120" customFormat="1" ht="16.5" customHeight="1">
      <c r="B41" s="129"/>
      <c r="C41" s="117">
        <v>3</v>
      </c>
      <c r="D41" s="112" t="s">
        <v>20</v>
      </c>
      <c r="E41" s="122"/>
      <c r="F41" s="123"/>
      <c r="G41" s="119"/>
      <c r="H41" s="119"/>
    </row>
    <row r="42" spans="2:8" s="120" customFormat="1" ht="16.5" customHeight="1">
      <c r="B42" s="121"/>
      <c r="C42" s="117">
        <v>4</v>
      </c>
      <c r="D42" s="112" t="s">
        <v>21</v>
      </c>
      <c r="E42" s="122"/>
      <c r="F42" s="123"/>
      <c r="G42" s="119"/>
      <c r="H42" s="119"/>
    </row>
    <row r="43" spans="2:8" s="120" customFormat="1" ht="16.5" customHeight="1">
      <c r="B43" s="121"/>
      <c r="C43" s="117">
        <v>5</v>
      </c>
      <c r="D43" s="112" t="s">
        <v>22</v>
      </c>
      <c r="E43" s="122"/>
      <c r="F43" s="123"/>
      <c r="G43" s="119"/>
      <c r="H43" s="119"/>
    </row>
    <row r="44" spans="2:8" s="120" customFormat="1" ht="16.5" customHeight="1">
      <c r="B44" s="121"/>
      <c r="C44" s="117">
        <v>6</v>
      </c>
      <c r="D44" s="112" t="s">
        <v>23</v>
      </c>
      <c r="E44" s="122"/>
      <c r="F44" s="123"/>
      <c r="G44" s="119"/>
      <c r="H44" s="119"/>
    </row>
    <row r="45" spans="2:8" s="120" customFormat="1" ht="30" customHeight="1">
      <c r="B45" s="123"/>
      <c r="C45" s="247" t="s">
        <v>54</v>
      </c>
      <c r="D45" s="248"/>
      <c r="E45" s="249"/>
      <c r="F45" s="123"/>
      <c r="G45" s="232">
        <v>126356434</v>
      </c>
      <c r="H45" s="232">
        <v>73412562</v>
      </c>
    </row>
    <row r="46" spans="2:8" s="120" customFormat="1" ht="9.75" customHeight="1">
      <c r="B46" s="135"/>
      <c r="C46" s="135"/>
      <c r="D46" s="135"/>
      <c r="E46" s="135"/>
      <c r="F46" s="136"/>
      <c r="G46" s="137"/>
      <c r="H46" s="137"/>
    </row>
    <row r="47" spans="2:8" s="120" customFormat="1" ht="15.75" customHeight="1">
      <c r="B47" s="135"/>
      <c r="C47" s="135"/>
      <c r="D47" s="135"/>
      <c r="E47" s="135"/>
      <c r="F47" s="136"/>
      <c r="G47" s="137"/>
      <c r="H47" s="137"/>
    </row>
  </sheetData>
  <mergeCells count="7">
    <mergeCell ref="B4:H4"/>
    <mergeCell ref="C34:E34"/>
    <mergeCell ref="C45:E45"/>
    <mergeCell ref="F6:F7"/>
    <mergeCell ref="C6:E7"/>
    <mergeCell ref="B6:B7"/>
    <mergeCell ref="C8:E8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56"/>
  <sheetViews>
    <sheetView tabSelected="1" workbookViewId="0" topLeftCell="A1">
      <selection activeCell="G46" sqref="G46"/>
    </sheetView>
  </sheetViews>
  <sheetFormatPr defaultColWidth="9.140625" defaultRowHeight="12.75"/>
  <cols>
    <col min="1" max="1" width="13.28125" style="138" customWidth="1"/>
    <col min="2" max="2" width="3.7109375" style="139" customWidth="1"/>
    <col min="3" max="3" width="2.7109375" style="139" customWidth="1"/>
    <col min="4" max="4" width="4.00390625" style="139" customWidth="1"/>
    <col min="5" max="5" width="40.57421875" style="138" customWidth="1"/>
    <col min="6" max="6" width="8.28125" style="138" customWidth="1"/>
    <col min="7" max="8" width="15.7109375" style="140" customWidth="1"/>
    <col min="9" max="9" width="1.421875" style="138" customWidth="1"/>
    <col min="10" max="16384" width="9.140625" style="138" customWidth="1"/>
  </cols>
  <sheetData>
    <row r="2" spans="2:8" s="105" customFormat="1" ht="18">
      <c r="B2" s="102" t="s">
        <v>261</v>
      </c>
      <c r="C2" s="103"/>
      <c r="D2" s="103"/>
      <c r="E2" s="104"/>
      <c r="H2" s="106" t="s">
        <v>240</v>
      </c>
    </row>
    <row r="3" spans="2:8" s="105" customFormat="1" ht="6" customHeight="1">
      <c r="B3" s="102"/>
      <c r="C3" s="103"/>
      <c r="D3" s="103"/>
      <c r="E3" s="104"/>
      <c r="G3" s="106"/>
      <c r="H3" s="106"/>
    </row>
    <row r="4" spans="2:8" s="107" customFormat="1" ht="18" customHeight="1">
      <c r="B4" s="246" t="s">
        <v>266</v>
      </c>
      <c r="C4" s="246"/>
      <c r="D4" s="246"/>
      <c r="E4" s="246"/>
      <c r="F4" s="246"/>
      <c r="G4" s="246"/>
      <c r="H4" s="246"/>
    </row>
    <row r="5" spans="2:8" s="84" customFormat="1" ht="6.75" customHeight="1">
      <c r="B5" s="108"/>
      <c r="C5" s="108"/>
      <c r="D5" s="108"/>
      <c r="G5" s="109"/>
      <c r="H5" s="109"/>
    </row>
    <row r="6" spans="2:8" s="107" customFormat="1" ht="15.75" customHeight="1">
      <c r="B6" s="250" t="s">
        <v>2</v>
      </c>
      <c r="C6" s="252" t="s">
        <v>49</v>
      </c>
      <c r="D6" s="253"/>
      <c r="E6" s="254"/>
      <c r="F6" s="250" t="s">
        <v>9</v>
      </c>
      <c r="G6" s="113" t="s">
        <v>146</v>
      </c>
      <c r="H6" s="113" t="s">
        <v>146</v>
      </c>
    </row>
    <row r="7" spans="2:8" s="107" customFormat="1" ht="15.75" customHeight="1">
      <c r="B7" s="251"/>
      <c r="C7" s="255"/>
      <c r="D7" s="256"/>
      <c r="E7" s="257"/>
      <c r="F7" s="251"/>
      <c r="G7" s="114" t="s">
        <v>147</v>
      </c>
      <c r="H7" s="115" t="s">
        <v>207</v>
      </c>
    </row>
    <row r="8" spans="2:8" s="120" customFormat="1" ht="24.75" customHeight="1">
      <c r="B8" s="133" t="s">
        <v>3</v>
      </c>
      <c r="C8" s="247" t="s">
        <v>50</v>
      </c>
      <c r="D8" s="248"/>
      <c r="E8" s="249"/>
      <c r="F8" s="123"/>
      <c r="G8" s="232">
        <v>106261250</v>
      </c>
      <c r="H8" s="232">
        <v>59112868</v>
      </c>
    </row>
    <row r="9" spans="2:8" s="120" customFormat="1" ht="15.75" customHeight="1">
      <c r="B9" s="121"/>
      <c r="C9" s="117">
        <v>1</v>
      </c>
      <c r="D9" s="112" t="s">
        <v>25</v>
      </c>
      <c r="E9" s="122"/>
      <c r="F9" s="123"/>
      <c r="G9" s="119"/>
      <c r="H9" s="119"/>
    </row>
    <row r="10" spans="2:8" s="120" customFormat="1" ht="15.75" customHeight="1">
      <c r="B10" s="121"/>
      <c r="C10" s="117">
        <v>2</v>
      </c>
      <c r="D10" s="112" t="s">
        <v>26</v>
      </c>
      <c r="E10" s="122"/>
      <c r="F10" s="123"/>
      <c r="G10" s="232">
        <v>86573577</v>
      </c>
      <c r="H10" s="232">
        <v>33535720</v>
      </c>
    </row>
    <row r="11" spans="2:8" s="128" customFormat="1" ht="15.75" customHeight="1">
      <c r="B11" s="121"/>
      <c r="C11" s="130"/>
      <c r="D11" s="124" t="s">
        <v>109</v>
      </c>
      <c r="E11" s="125" t="s">
        <v>117</v>
      </c>
      <c r="F11" s="126"/>
      <c r="G11" s="127">
        <v>13341490</v>
      </c>
      <c r="H11" s="127">
        <v>33535720</v>
      </c>
    </row>
    <row r="12" spans="2:8" s="128" customFormat="1" ht="15.75" customHeight="1">
      <c r="B12" s="129"/>
      <c r="C12" s="131"/>
      <c r="D12" s="132" t="s">
        <v>109</v>
      </c>
      <c r="E12" s="125" t="s">
        <v>215</v>
      </c>
      <c r="F12" s="126"/>
      <c r="G12" s="127">
        <v>73232087</v>
      </c>
      <c r="H12" s="127">
        <v>0</v>
      </c>
    </row>
    <row r="13" spans="2:8" s="120" customFormat="1" ht="15.75" customHeight="1">
      <c r="B13" s="129"/>
      <c r="C13" s="117">
        <v>3</v>
      </c>
      <c r="D13" s="112" t="s">
        <v>27</v>
      </c>
      <c r="E13" s="122"/>
      <c r="F13" s="123"/>
      <c r="G13" s="232">
        <v>19687673</v>
      </c>
      <c r="H13" s="232">
        <v>25577148</v>
      </c>
    </row>
    <row r="14" spans="2:8" s="128" customFormat="1" ht="15.75" customHeight="1">
      <c r="B14" s="121"/>
      <c r="C14" s="130"/>
      <c r="D14" s="124" t="s">
        <v>109</v>
      </c>
      <c r="E14" s="125" t="s">
        <v>33</v>
      </c>
      <c r="F14" s="126"/>
      <c r="G14" s="127">
        <v>19602111</v>
      </c>
      <c r="H14" s="127">
        <v>25503306</v>
      </c>
    </row>
    <row r="15" spans="2:8" s="128" customFormat="1" ht="15.75" customHeight="1">
      <c r="B15" s="129"/>
      <c r="C15" s="131"/>
      <c r="D15" s="132" t="s">
        <v>109</v>
      </c>
      <c r="E15" s="125" t="s">
        <v>64</v>
      </c>
      <c r="F15" s="126"/>
      <c r="G15" s="127"/>
      <c r="H15" s="127">
        <v>0</v>
      </c>
    </row>
    <row r="16" spans="2:8" s="128" customFormat="1" ht="15.75" customHeight="1">
      <c r="B16" s="129"/>
      <c r="C16" s="131"/>
      <c r="D16" s="132" t="s">
        <v>109</v>
      </c>
      <c r="E16" s="125" t="s">
        <v>118</v>
      </c>
      <c r="F16" s="126"/>
      <c r="G16" s="127">
        <v>68875</v>
      </c>
      <c r="H16" s="127">
        <v>59512</v>
      </c>
    </row>
    <row r="17" spans="2:8" s="128" customFormat="1" ht="15.75" customHeight="1">
      <c r="B17" s="129"/>
      <c r="C17" s="131"/>
      <c r="D17" s="132" t="s">
        <v>109</v>
      </c>
      <c r="E17" s="125" t="s">
        <v>119</v>
      </c>
      <c r="F17" s="126"/>
      <c r="G17" s="127">
        <v>16687</v>
      </c>
      <c r="H17" s="127">
        <v>14330</v>
      </c>
    </row>
    <row r="18" spans="2:8" s="128" customFormat="1" ht="15.75" customHeight="1">
      <c r="B18" s="129"/>
      <c r="C18" s="131"/>
      <c r="D18" s="132" t="s">
        <v>109</v>
      </c>
      <c r="E18" s="125" t="s">
        <v>120</v>
      </c>
      <c r="F18" s="126"/>
      <c r="G18" s="127"/>
      <c r="H18" s="127">
        <v>0</v>
      </c>
    </row>
    <row r="19" spans="2:8" s="128" customFormat="1" ht="15.75" customHeight="1">
      <c r="B19" s="129"/>
      <c r="C19" s="131"/>
      <c r="D19" s="132" t="s">
        <v>109</v>
      </c>
      <c r="E19" s="125" t="s">
        <v>121</v>
      </c>
      <c r="F19" s="126"/>
      <c r="G19" s="127"/>
      <c r="H19" s="127">
        <v>0</v>
      </c>
    </row>
    <row r="20" spans="2:8" s="128" customFormat="1" ht="15.75" customHeight="1">
      <c r="B20" s="129"/>
      <c r="C20" s="131"/>
      <c r="D20" s="132" t="s">
        <v>109</v>
      </c>
      <c r="E20" s="125" t="s">
        <v>122</v>
      </c>
      <c r="F20" s="126"/>
      <c r="G20" s="127"/>
      <c r="H20" s="127">
        <v>0</v>
      </c>
    </row>
    <row r="21" spans="2:8" s="128" customFormat="1" ht="15.75" customHeight="1">
      <c r="B21" s="129"/>
      <c r="C21" s="131"/>
      <c r="D21" s="132" t="s">
        <v>109</v>
      </c>
      <c r="E21" s="125" t="s">
        <v>116</v>
      </c>
      <c r="F21" s="126"/>
      <c r="G21" s="127"/>
      <c r="H21" s="127"/>
    </row>
    <row r="22" spans="2:8" s="128" customFormat="1" ht="15.75" customHeight="1">
      <c r="B22" s="129"/>
      <c r="C22" s="131"/>
      <c r="D22" s="132" t="s">
        <v>109</v>
      </c>
      <c r="E22" s="125" t="s">
        <v>125</v>
      </c>
      <c r="F22" s="126"/>
      <c r="G22" s="127"/>
      <c r="H22" s="127"/>
    </row>
    <row r="23" spans="2:8" s="128" customFormat="1" ht="15.75" customHeight="1">
      <c r="B23" s="129"/>
      <c r="C23" s="131"/>
      <c r="D23" s="132" t="s">
        <v>109</v>
      </c>
      <c r="E23" s="125" t="s">
        <v>124</v>
      </c>
      <c r="F23" s="126"/>
      <c r="G23" s="127"/>
      <c r="H23" s="127">
        <v>0</v>
      </c>
    </row>
    <row r="24" spans="2:8" s="120" customFormat="1" ht="15.75" customHeight="1">
      <c r="B24" s="129"/>
      <c r="C24" s="117">
        <v>4</v>
      </c>
      <c r="D24" s="112" t="s">
        <v>28</v>
      </c>
      <c r="E24" s="122"/>
      <c r="F24" s="123"/>
      <c r="G24" s="119"/>
      <c r="H24" s="119"/>
    </row>
    <row r="25" spans="2:8" s="120" customFormat="1" ht="15.75" customHeight="1">
      <c r="B25" s="121"/>
      <c r="C25" s="117">
        <v>5</v>
      </c>
      <c r="D25" s="112" t="s">
        <v>216</v>
      </c>
      <c r="E25" s="122"/>
      <c r="F25" s="123"/>
      <c r="G25" s="119"/>
      <c r="H25" s="119"/>
    </row>
    <row r="26" spans="2:8" s="120" customFormat="1" ht="24.75" customHeight="1">
      <c r="B26" s="133" t="s">
        <v>4</v>
      </c>
      <c r="C26" s="247" t="s">
        <v>51</v>
      </c>
      <c r="D26" s="248"/>
      <c r="E26" s="249"/>
      <c r="F26" s="123"/>
      <c r="G26" s="119"/>
      <c r="H26" s="119">
        <v>0</v>
      </c>
    </row>
    <row r="27" spans="2:8" s="120" customFormat="1" ht="15.75" customHeight="1">
      <c r="B27" s="121"/>
      <c r="C27" s="117">
        <v>1</v>
      </c>
      <c r="D27" s="112" t="s">
        <v>34</v>
      </c>
      <c r="E27" s="134"/>
      <c r="F27" s="123"/>
      <c r="G27" s="119"/>
      <c r="H27" s="119">
        <v>0</v>
      </c>
    </row>
    <row r="28" spans="2:8" s="128" customFormat="1" ht="15.75" customHeight="1">
      <c r="B28" s="121"/>
      <c r="C28" s="130"/>
      <c r="D28" s="124" t="s">
        <v>109</v>
      </c>
      <c r="E28" s="125" t="s">
        <v>35</v>
      </c>
      <c r="F28" s="126"/>
      <c r="G28" s="127"/>
      <c r="H28" s="127"/>
    </row>
    <row r="29" spans="2:8" s="128" customFormat="1" ht="15.75" customHeight="1">
      <c r="B29" s="129"/>
      <c r="C29" s="131"/>
      <c r="D29" s="132" t="s">
        <v>109</v>
      </c>
      <c r="E29" s="125" t="s">
        <v>31</v>
      </c>
      <c r="F29" s="126"/>
      <c r="G29" s="127"/>
      <c r="H29" s="127"/>
    </row>
    <row r="30" spans="2:8" s="120" customFormat="1" ht="15.75" customHeight="1">
      <c r="B30" s="129"/>
      <c r="C30" s="117">
        <v>2</v>
      </c>
      <c r="D30" s="112" t="s">
        <v>36</v>
      </c>
      <c r="E30" s="122"/>
      <c r="F30" s="123"/>
      <c r="G30" s="119"/>
      <c r="H30" s="119">
        <v>0</v>
      </c>
    </row>
    <row r="31" spans="2:8" s="120" customFormat="1" ht="15.75" customHeight="1">
      <c r="B31" s="121"/>
      <c r="C31" s="117">
        <v>3</v>
      </c>
      <c r="D31" s="112" t="s">
        <v>28</v>
      </c>
      <c r="E31" s="122"/>
      <c r="F31" s="123"/>
      <c r="G31" s="119"/>
      <c r="H31" s="119"/>
    </row>
    <row r="32" spans="2:8" s="120" customFormat="1" ht="15.75" customHeight="1">
      <c r="B32" s="121"/>
      <c r="C32" s="117">
        <v>4</v>
      </c>
      <c r="D32" s="112" t="s">
        <v>37</v>
      </c>
      <c r="E32" s="122"/>
      <c r="F32" s="123"/>
      <c r="G32" s="119"/>
      <c r="H32" s="119"/>
    </row>
    <row r="33" spans="2:8" s="120" customFormat="1" ht="24.75" customHeight="1">
      <c r="B33" s="121"/>
      <c r="C33" s="247" t="s">
        <v>53</v>
      </c>
      <c r="D33" s="248"/>
      <c r="E33" s="249"/>
      <c r="F33" s="123"/>
      <c r="G33" s="232">
        <v>106261250</v>
      </c>
      <c r="H33" s="232">
        <v>59112868</v>
      </c>
    </row>
    <row r="34" spans="2:8" s="120" customFormat="1" ht="24.75" customHeight="1">
      <c r="B34" s="133" t="s">
        <v>38</v>
      </c>
      <c r="C34" s="247" t="s">
        <v>39</v>
      </c>
      <c r="D34" s="248"/>
      <c r="E34" s="249"/>
      <c r="F34" s="123"/>
      <c r="G34" s="232">
        <v>20095184</v>
      </c>
      <c r="H34" s="232">
        <v>14299694</v>
      </c>
    </row>
    <row r="35" spans="2:8" s="120" customFormat="1" ht="15.75" customHeight="1">
      <c r="B35" s="121"/>
      <c r="C35" s="117">
        <v>1</v>
      </c>
      <c r="D35" s="112" t="s">
        <v>40</v>
      </c>
      <c r="E35" s="122"/>
      <c r="F35" s="123"/>
      <c r="G35" s="119"/>
      <c r="H35" s="119"/>
    </row>
    <row r="36" spans="2:8" s="120" customFormat="1" ht="15.75" customHeight="1">
      <c r="B36" s="121"/>
      <c r="C36" s="141">
        <v>2</v>
      </c>
      <c r="D36" s="112" t="s">
        <v>41</v>
      </c>
      <c r="E36" s="122"/>
      <c r="F36" s="123"/>
      <c r="G36" s="119"/>
      <c r="H36" s="119"/>
    </row>
    <row r="37" spans="2:8" s="120" customFormat="1" ht="15.75" customHeight="1">
      <c r="B37" s="121"/>
      <c r="C37" s="117">
        <v>3</v>
      </c>
      <c r="D37" s="112" t="s">
        <v>42</v>
      </c>
      <c r="E37" s="122"/>
      <c r="F37" s="123"/>
      <c r="G37" s="119">
        <v>8660000</v>
      </c>
      <c r="H37" s="119">
        <v>8660000</v>
      </c>
    </row>
    <row r="38" spans="2:8" s="120" customFormat="1" ht="15.75" customHeight="1">
      <c r="B38" s="121"/>
      <c r="C38" s="141">
        <v>4</v>
      </c>
      <c r="D38" s="112" t="s">
        <v>43</v>
      </c>
      <c r="E38" s="122"/>
      <c r="F38" s="123"/>
      <c r="G38" s="119"/>
      <c r="H38" s="119"/>
    </row>
    <row r="39" spans="2:8" s="120" customFormat="1" ht="15.75" customHeight="1">
      <c r="B39" s="121"/>
      <c r="C39" s="117">
        <v>5</v>
      </c>
      <c r="D39" s="112" t="s">
        <v>126</v>
      </c>
      <c r="E39" s="122"/>
      <c r="F39" s="123"/>
      <c r="G39" s="119"/>
      <c r="H39" s="119"/>
    </row>
    <row r="40" spans="2:8" s="120" customFormat="1" ht="15.75" customHeight="1">
      <c r="B40" s="121"/>
      <c r="C40" s="141">
        <v>6</v>
      </c>
      <c r="D40" s="112" t="s">
        <v>44</v>
      </c>
      <c r="E40" s="122"/>
      <c r="F40" s="123"/>
      <c r="G40" s="119">
        <v>320000</v>
      </c>
      <c r="H40" s="119">
        <v>320000</v>
      </c>
    </row>
    <row r="41" spans="2:8" s="120" customFormat="1" ht="15.75" customHeight="1">
      <c r="B41" s="121"/>
      <c r="C41" s="117">
        <v>7</v>
      </c>
      <c r="D41" s="112" t="s">
        <v>45</v>
      </c>
      <c r="E41" s="122"/>
      <c r="F41" s="123"/>
      <c r="G41" s="119">
        <v>610000</v>
      </c>
      <c r="H41" s="119">
        <v>610000</v>
      </c>
    </row>
    <row r="42" spans="2:8" s="120" customFormat="1" ht="15.75" customHeight="1">
      <c r="B42" s="121"/>
      <c r="C42" s="141">
        <v>8</v>
      </c>
      <c r="D42" s="112" t="s">
        <v>46</v>
      </c>
      <c r="E42" s="122"/>
      <c r="F42" s="123"/>
      <c r="G42" s="119">
        <v>4709694</v>
      </c>
      <c r="H42" s="119">
        <v>694</v>
      </c>
    </row>
    <row r="43" spans="2:8" s="120" customFormat="1" ht="15.75" customHeight="1">
      <c r="B43" s="121"/>
      <c r="C43" s="117">
        <v>9</v>
      </c>
      <c r="D43" s="112" t="s">
        <v>47</v>
      </c>
      <c r="E43" s="122"/>
      <c r="F43" s="123"/>
      <c r="G43" s="119"/>
      <c r="H43" s="119">
        <v>0</v>
      </c>
    </row>
    <row r="44" spans="2:8" s="120" customFormat="1" ht="15.75" customHeight="1">
      <c r="B44" s="121"/>
      <c r="C44" s="141">
        <v>10</v>
      </c>
      <c r="D44" s="112" t="s">
        <v>48</v>
      </c>
      <c r="E44" s="122"/>
      <c r="F44" s="123"/>
      <c r="G44" s="119">
        <v>5795490</v>
      </c>
      <c r="H44" s="119">
        <v>4709000</v>
      </c>
    </row>
    <row r="45" spans="2:8" s="120" customFormat="1" ht="24.75" customHeight="1">
      <c r="B45" s="121"/>
      <c r="C45" s="247" t="s">
        <v>52</v>
      </c>
      <c r="D45" s="248"/>
      <c r="E45" s="249"/>
      <c r="F45" s="123"/>
      <c r="G45" s="232">
        <v>126356434</v>
      </c>
      <c r="H45" s="232">
        <v>73412562</v>
      </c>
    </row>
    <row r="46" spans="2:8" s="120" customFormat="1" ht="15.75" customHeight="1">
      <c r="B46" s="135"/>
      <c r="C46" s="135"/>
      <c r="D46" s="142"/>
      <c r="E46" s="136"/>
      <c r="F46" s="136"/>
      <c r="G46" s="137"/>
      <c r="H46" s="137"/>
    </row>
    <row r="47" spans="2:8" s="120" customFormat="1" ht="15.75" customHeight="1">
      <c r="B47" s="135"/>
      <c r="C47" s="135"/>
      <c r="D47" s="142"/>
      <c r="E47" s="136"/>
      <c r="F47" s="136"/>
      <c r="G47" s="137"/>
      <c r="H47" s="137"/>
    </row>
    <row r="48" spans="2:8" s="120" customFormat="1" ht="15.75" customHeight="1">
      <c r="B48" s="135"/>
      <c r="C48" s="135"/>
      <c r="D48" s="142"/>
      <c r="E48" s="136"/>
      <c r="F48" s="136"/>
      <c r="G48" s="137"/>
      <c r="H48" s="137"/>
    </row>
    <row r="49" spans="2:8" s="120" customFormat="1" ht="15.75" customHeight="1">
      <c r="B49" s="135"/>
      <c r="C49" s="135"/>
      <c r="D49" s="142"/>
      <c r="E49" s="136"/>
      <c r="F49" s="136"/>
      <c r="G49" s="137"/>
      <c r="H49" s="137"/>
    </row>
    <row r="50" spans="2:8" s="120" customFormat="1" ht="15.75" customHeight="1">
      <c r="B50" s="135"/>
      <c r="C50" s="135"/>
      <c r="D50" s="142"/>
      <c r="E50" s="136"/>
      <c r="F50" s="136"/>
      <c r="G50" s="137"/>
      <c r="H50" s="137"/>
    </row>
    <row r="51" spans="2:8" s="120" customFormat="1" ht="15.75" customHeight="1">
      <c r="B51" s="135"/>
      <c r="C51" s="135"/>
      <c r="D51" s="142"/>
      <c r="E51" s="136"/>
      <c r="F51" s="136"/>
      <c r="G51" s="137"/>
      <c r="H51" s="137"/>
    </row>
    <row r="52" spans="2:8" s="120" customFormat="1" ht="15.75" customHeight="1">
      <c r="B52" s="135"/>
      <c r="C52" s="135"/>
      <c r="D52" s="142"/>
      <c r="E52" s="136"/>
      <c r="F52" s="136"/>
      <c r="G52" s="137"/>
      <c r="H52" s="137"/>
    </row>
    <row r="53" spans="2:8" s="120" customFormat="1" ht="15.75" customHeight="1">
      <c r="B53" s="135"/>
      <c r="C53" s="135"/>
      <c r="D53" s="142"/>
      <c r="E53" s="136"/>
      <c r="F53" s="136"/>
      <c r="G53" s="137"/>
      <c r="H53" s="137"/>
    </row>
    <row r="54" spans="2:8" s="120" customFormat="1" ht="15.75" customHeight="1">
      <c r="B54" s="135"/>
      <c r="C54" s="135"/>
      <c r="D54" s="142"/>
      <c r="E54" s="136"/>
      <c r="F54" s="136"/>
      <c r="G54" s="137"/>
      <c r="H54" s="137"/>
    </row>
    <row r="55" spans="2:8" s="120" customFormat="1" ht="15.75" customHeight="1">
      <c r="B55" s="135"/>
      <c r="C55" s="135"/>
      <c r="D55" s="135"/>
      <c r="E55" s="135"/>
      <c r="F55" s="136"/>
      <c r="G55" s="137"/>
      <c r="H55" s="137"/>
    </row>
    <row r="56" spans="2:8" ht="12.75">
      <c r="B56" s="143"/>
      <c r="C56" s="143"/>
      <c r="D56" s="144"/>
      <c r="E56" s="145"/>
      <c r="F56" s="145"/>
      <c r="G56" s="146"/>
      <c r="H56" s="146"/>
    </row>
  </sheetData>
  <mergeCells count="9">
    <mergeCell ref="B4:H4"/>
    <mergeCell ref="C33:E33"/>
    <mergeCell ref="C8:E8"/>
    <mergeCell ref="F6:F7"/>
    <mergeCell ref="C34:E34"/>
    <mergeCell ref="C45:E45"/>
    <mergeCell ref="B6:B7"/>
    <mergeCell ref="C6:E7"/>
    <mergeCell ref="C26:E26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42"/>
  <sheetViews>
    <sheetView workbookViewId="0" topLeftCell="A1">
      <selection activeCell="F12" sqref="F12:F13"/>
    </sheetView>
  </sheetViews>
  <sheetFormatPr defaultColWidth="9.140625" defaultRowHeight="12.75"/>
  <cols>
    <col min="1" max="1" width="13.28125" style="84" customWidth="1"/>
    <col min="2" max="2" width="3.7109375" style="108" customWidth="1"/>
    <col min="3" max="3" width="5.28125" style="108" customWidth="1"/>
    <col min="4" max="4" width="2.7109375" style="108" customWidth="1"/>
    <col min="5" max="5" width="51.7109375" style="84" customWidth="1"/>
    <col min="6" max="6" width="14.8515625" style="109" customWidth="1"/>
    <col min="7" max="7" width="14.00390625" style="109" customWidth="1"/>
    <col min="8" max="8" width="1.421875" style="84" customWidth="1"/>
    <col min="9" max="9" width="9.140625" style="84" customWidth="1"/>
    <col min="10" max="10" width="18.00390625" style="150" customWidth="1"/>
    <col min="11" max="11" width="13.57421875" style="84" customWidth="1"/>
    <col min="12" max="16384" width="9.140625" style="84" customWidth="1"/>
  </cols>
  <sheetData>
    <row r="2" spans="2:10" s="107" customFormat="1" ht="18">
      <c r="B2" s="102" t="s">
        <v>261</v>
      </c>
      <c r="C2" s="102"/>
      <c r="D2" s="103"/>
      <c r="E2" s="104"/>
      <c r="F2" s="105"/>
      <c r="G2" s="106" t="s">
        <v>267</v>
      </c>
      <c r="H2" s="105"/>
      <c r="I2" s="105"/>
      <c r="J2" s="148"/>
    </row>
    <row r="3" spans="2:10" s="107" customFormat="1" ht="7.5" customHeight="1">
      <c r="B3" s="102"/>
      <c r="C3" s="102"/>
      <c r="D3" s="103"/>
      <c r="E3" s="104"/>
      <c r="F3" s="106"/>
      <c r="G3" s="147"/>
      <c r="H3" s="105"/>
      <c r="I3" s="105"/>
      <c r="J3" s="148"/>
    </row>
    <row r="4" spans="2:10" s="107" customFormat="1" ht="29.25" customHeight="1">
      <c r="B4" s="242" t="s">
        <v>264</v>
      </c>
      <c r="C4" s="242"/>
      <c r="D4" s="242"/>
      <c r="E4" s="242"/>
      <c r="F4" s="242"/>
      <c r="G4" s="242"/>
      <c r="H4" s="105"/>
      <c r="I4" s="105"/>
      <c r="J4" s="148"/>
    </row>
    <row r="5" spans="2:10" s="107" customFormat="1" ht="18.75" customHeight="1">
      <c r="B5" s="271" t="s">
        <v>144</v>
      </c>
      <c r="C5" s="271"/>
      <c r="D5" s="271"/>
      <c r="E5" s="271"/>
      <c r="F5" s="271"/>
      <c r="G5" s="271"/>
      <c r="H5" s="149"/>
      <c r="I5" s="149"/>
      <c r="J5" s="148"/>
    </row>
    <row r="6" ht="7.5" customHeight="1"/>
    <row r="7" spans="2:10" s="107" customFormat="1" ht="15.75" customHeight="1">
      <c r="B7" s="264" t="s">
        <v>2</v>
      </c>
      <c r="C7" s="258" t="s">
        <v>145</v>
      </c>
      <c r="D7" s="259"/>
      <c r="E7" s="260"/>
      <c r="F7" s="151" t="s">
        <v>146</v>
      </c>
      <c r="G7" s="151" t="s">
        <v>146</v>
      </c>
      <c r="H7" s="120"/>
      <c r="I7" s="120"/>
      <c r="J7" s="148"/>
    </row>
    <row r="8" spans="2:10" s="107" customFormat="1" ht="15.75" customHeight="1">
      <c r="B8" s="265"/>
      <c r="C8" s="261"/>
      <c r="D8" s="262"/>
      <c r="E8" s="263"/>
      <c r="F8" s="152" t="s">
        <v>147</v>
      </c>
      <c r="G8" s="153" t="s">
        <v>207</v>
      </c>
      <c r="H8" s="120"/>
      <c r="I8" s="120"/>
      <c r="J8" s="148" t="s">
        <v>98</v>
      </c>
    </row>
    <row r="9" spans="2:10" s="107" customFormat="1" ht="24.75" customHeight="1">
      <c r="B9" s="154">
        <v>1</v>
      </c>
      <c r="C9" s="266" t="s">
        <v>55</v>
      </c>
      <c r="D9" s="267"/>
      <c r="E9" s="268"/>
      <c r="F9" s="156">
        <v>83125993</v>
      </c>
      <c r="G9" s="233">
        <v>73741310</v>
      </c>
      <c r="J9" s="148">
        <v>701.705</v>
      </c>
    </row>
    <row r="10" spans="2:10" s="107" customFormat="1" ht="24.75" customHeight="1">
      <c r="B10" s="154">
        <v>2</v>
      </c>
      <c r="C10" s="266" t="s">
        <v>56</v>
      </c>
      <c r="D10" s="267"/>
      <c r="E10" s="268"/>
      <c r="F10" s="156"/>
      <c r="G10" s="156"/>
      <c r="J10" s="148" t="s">
        <v>127</v>
      </c>
    </row>
    <row r="11" spans="2:10" s="107" customFormat="1" ht="24.75" customHeight="1">
      <c r="B11" s="110">
        <v>3</v>
      </c>
      <c r="C11" s="266" t="s">
        <v>217</v>
      </c>
      <c r="D11" s="267"/>
      <c r="E11" s="268"/>
      <c r="F11" s="157"/>
      <c r="G11" s="157"/>
      <c r="J11" s="148">
        <v>71</v>
      </c>
    </row>
    <row r="12" spans="2:10" s="107" customFormat="1" ht="24.75" customHeight="1">
      <c r="B12" s="110">
        <v>4</v>
      </c>
      <c r="C12" s="266" t="s">
        <v>128</v>
      </c>
      <c r="D12" s="267"/>
      <c r="E12" s="268"/>
      <c r="F12" s="157">
        <v>35324568</v>
      </c>
      <c r="G12" s="157">
        <v>34882670</v>
      </c>
      <c r="J12" s="148" t="s">
        <v>135</v>
      </c>
    </row>
    <row r="13" spans="2:10" s="107" customFormat="1" ht="24.75" customHeight="1">
      <c r="B13" s="110">
        <v>5</v>
      </c>
      <c r="C13" s="266" t="s">
        <v>129</v>
      </c>
      <c r="D13" s="267"/>
      <c r="E13" s="268"/>
      <c r="F13" s="157">
        <v>3213859</v>
      </c>
      <c r="G13" s="157">
        <v>2926602</v>
      </c>
      <c r="J13" s="148">
        <v>641.648</v>
      </c>
    </row>
    <row r="14" spans="2:10" s="107" customFormat="1" ht="24.75" customHeight="1">
      <c r="B14" s="110"/>
      <c r="C14" s="155"/>
      <c r="D14" s="269" t="s">
        <v>130</v>
      </c>
      <c r="E14" s="270"/>
      <c r="F14" s="158">
        <v>2753950</v>
      </c>
      <c r="G14" s="158">
        <v>2507800</v>
      </c>
      <c r="H14" s="128"/>
      <c r="I14" s="128"/>
      <c r="J14" s="148">
        <v>641</v>
      </c>
    </row>
    <row r="15" spans="2:10" s="107" customFormat="1" ht="24.75" customHeight="1">
      <c r="B15" s="110"/>
      <c r="C15" s="155"/>
      <c r="D15" s="269" t="s">
        <v>131</v>
      </c>
      <c r="E15" s="270"/>
      <c r="F15" s="158">
        <v>459909</v>
      </c>
      <c r="G15" s="158">
        <v>418802</v>
      </c>
      <c r="H15" s="128"/>
      <c r="I15" s="128"/>
      <c r="J15" s="148">
        <v>644</v>
      </c>
    </row>
    <row r="16" spans="2:10" s="107" customFormat="1" ht="24.75" customHeight="1">
      <c r="B16" s="154">
        <v>6</v>
      </c>
      <c r="C16" s="266" t="s">
        <v>132</v>
      </c>
      <c r="D16" s="267"/>
      <c r="E16" s="268"/>
      <c r="F16" s="156">
        <v>2100354</v>
      </c>
      <c r="G16" s="156">
        <v>5600000</v>
      </c>
      <c r="J16" s="148" t="s">
        <v>136</v>
      </c>
    </row>
    <row r="17" spans="2:10" s="107" customFormat="1" ht="24.75" customHeight="1">
      <c r="B17" s="154">
        <v>7</v>
      </c>
      <c r="C17" s="266" t="s">
        <v>133</v>
      </c>
      <c r="D17" s="267"/>
      <c r="E17" s="268"/>
      <c r="F17" s="156">
        <v>33956222</v>
      </c>
      <c r="G17" s="156">
        <v>23485500</v>
      </c>
      <c r="J17" s="148">
        <v>61.63</v>
      </c>
    </row>
    <row r="18" spans="2:10" s="107" customFormat="1" ht="39.75" customHeight="1">
      <c r="B18" s="154">
        <v>8</v>
      </c>
      <c r="C18" s="247" t="s">
        <v>134</v>
      </c>
      <c r="D18" s="248"/>
      <c r="E18" s="249"/>
      <c r="F18" s="159">
        <v>74595003</v>
      </c>
      <c r="G18" s="233">
        <v>66894772</v>
      </c>
      <c r="H18" s="120"/>
      <c r="I18" s="120"/>
      <c r="J18" s="148"/>
    </row>
    <row r="19" spans="2:10" s="107" customFormat="1" ht="39.75" customHeight="1">
      <c r="B19" s="154">
        <v>9</v>
      </c>
      <c r="C19" s="243" t="s">
        <v>137</v>
      </c>
      <c r="D19" s="244"/>
      <c r="E19" s="245"/>
      <c r="F19" s="159">
        <f>(F9+F10+F11)-F18</f>
        <v>8530990</v>
      </c>
      <c r="G19" s="233">
        <f>(G9+G10+G11)-G18</f>
        <v>6846538</v>
      </c>
      <c r="H19" s="120"/>
      <c r="I19" s="120"/>
      <c r="J19" s="148"/>
    </row>
    <row r="20" spans="2:10" s="107" customFormat="1" ht="24.75" customHeight="1">
      <c r="B20" s="154">
        <v>10</v>
      </c>
      <c r="C20" s="266" t="s">
        <v>57</v>
      </c>
      <c r="D20" s="267"/>
      <c r="E20" s="268"/>
      <c r="F20" s="156"/>
      <c r="G20" s="156"/>
      <c r="J20" s="148">
        <v>761.661</v>
      </c>
    </row>
    <row r="21" spans="2:10" s="107" customFormat="1" ht="24.75" customHeight="1">
      <c r="B21" s="154">
        <v>11</v>
      </c>
      <c r="C21" s="266" t="s">
        <v>138</v>
      </c>
      <c r="D21" s="267"/>
      <c r="E21" s="268"/>
      <c r="F21" s="156"/>
      <c r="G21" s="156"/>
      <c r="J21" s="148">
        <v>762.662</v>
      </c>
    </row>
    <row r="22" spans="2:10" s="107" customFormat="1" ht="24.75" customHeight="1">
      <c r="B22" s="154">
        <v>12</v>
      </c>
      <c r="C22" s="266" t="s">
        <v>58</v>
      </c>
      <c r="D22" s="267"/>
      <c r="E22" s="268"/>
      <c r="F22" s="156">
        <v>-2091557</v>
      </c>
      <c r="G22" s="156">
        <v>-1616050</v>
      </c>
      <c r="J22" s="148"/>
    </row>
    <row r="23" spans="2:10" s="107" customFormat="1" ht="24.75" customHeight="1">
      <c r="B23" s="154"/>
      <c r="C23" s="160">
        <v>121</v>
      </c>
      <c r="D23" s="269" t="s">
        <v>59</v>
      </c>
      <c r="E23" s="270"/>
      <c r="F23" s="161"/>
      <c r="G23" s="161"/>
      <c r="H23" s="128"/>
      <c r="I23" s="128"/>
      <c r="J23" s="148" t="s">
        <v>140</v>
      </c>
    </row>
    <row r="24" spans="2:10" s="107" customFormat="1" ht="24.75" customHeight="1">
      <c r="B24" s="154"/>
      <c r="C24" s="155">
        <v>122</v>
      </c>
      <c r="D24" s="269" t="s">
        <v>139</v>
      </c>
      <c r="E24" s="270"/>
      <c r="F24" s="161">
        <v>-2791911</v>
      </c>
      <c r="G24" s="161">
        <v>-1616050</v>
      </c>
      <c r="H24" s="128"/>
      <c r="I24" s="128"/>
      <c r="J24" s="148">
        <v>767.667</v>
      </c>
    </row>
    <row r="25" spans="2:10" s="107" customFormat="1" ht="24.75" customHeight="1">
      <c r="B25" s="154"/>
      <c r="C25" s="155">
        <v>123</v>
      </c>
      <c r="D25" s="269" t="s">
        <v>60</v>
      </c>
      <c r="E25" s="270"/>
      <c r="F25" s="161">
        <v>700354</v>
      </c>
      <c r="G25" s="161"/>
      <c r="H25" s="128"/>
      <c r="I25" s="128"/>
      <c r="J25" s="148">
        <v>769.669</v>
      </c>
    </row>
    <row r="26" spans="2:11" s="107" customFormat="1" ht="24.75" customHeight="1">
      <c r="B26" s="154"/>
      <c r="C26" s="155">
        <v>124</v>
      </c>
      <c r="D26" s="269" t="s">
        <v>61</v>
      </c>
      <c r="E26" s="270"/>
      <c r="F26" s="161">
        <v>0</v>
      </c>
      <c r="G26" s="161">
        <v>1734</v>
      </c>
      <c r="H26" s="128"/>
      <c r="I26" s="128"/>
      <c r="J26" s="148">
        <v>768.668</v>
      </c>
      <c r="K26" s="162" t="s">
        <v>202</v>
      </c>
    </row>
    <row r="27" spans="2:10" s="107" customFormat="1" ht="39.75" customHeight="1">
      <c r="B27" s="154">
        <v>13</v>
      </c>
      <c r="C27" s="243" t="s">
        <v>62</v>
      </c>
      <c r="D27" s="244"/>
      <c r="E27" s="245"/>
      <c r="F27" s="233">
        <v>-2091557</v>
      </c>
      <c r="G27" s="233">
        <v>-1614316</v>
      </c>
      <c r="H27" s="120"/>
      <c r="I27" s="120"/>
      <c r="J27" s="148"/>
    </row>
    <row r="28" spans="2:10" s="107" customFormat="1" ht="39.75" customHeight="1">
      <c r="B28" s="154">
        <v>14</v>
      </c>
      <c r="C28" s="243" t="s">
        <v>142</v>
      </c>
      <c r="D28" s="244"/>
      <c r="E28" s="245"/>
      <c r="F28" s="233">
        <v>6439433</v>
      </c>
      <c r="G28" s="233">
        <v>5232222</v>
      </c>
      <c r="H28" s="120"/>
      <c r="I28" s="120"/>
      <c r="J28" s="148"/>
    </row>
    <row r="29" spans="2:10" s="107" customFormat="1" ht="24.75" customHeight="1">
      <c r="B29" s="154">
        <v>15</v>
      </c>
      <c r="C29" s="266" t="s">
        <v>63</v>
      </c>
      <c r="D29" s="267"/>
      <c r="E29" s="268"/>
      <c r="F29" s="156">
        <v>643943</v>
      </c>
      <c r="G29" s="156">
        <v>523222</v>
      </c>
      <c r="J29" s="148">
        <v>69</v>
      </c>
    </row>
    <row r="30" spans="2:10" s="107" customFormat="1" ht="39.75" customHeight="1">
      <c r="B30" s="154">
        <v>16</v>
      </c>
      <c r="C30" s="243" t="s">
        <v>143</v>
      </c>
      <c r="D30" s="244"/>
      <c r="E30" s="245"/>
      <c r="F30" s="233">
        <v>5795490</v>
      </c>
      <c r="G30" s="233">
        <v>4709000</v>
      </c>
      <c r="H30" s="120"/>
      <c r="I30" s="120"/>
      <c r="J30" s="148"/>
    </row>
    <row r="31" spans="2:10" s="107" customFormat="1" ht="24.75" customHeight="1">
      <c r="B31" s="154">
        <v>17</v>
      </c>
      <c r="C31" s="266" t="s">
        <v>141</v>
      </c>
      <c r="D31" s="267"/>
      <c r="E31" s="268"/>
      <c r="F31" s="156"/>
      <c r="G31" s="156"/>
      <c r="J31" s="148"/>
    </row>
    <row r="32" spans="2:10" s="107" customFormat="1" ht="15.75" customHeight="1">
      <c r="B32" s="163"/>
      <c r="C32" s="163"/>
      <c r="D32" s="163"/>
      <c r="E32" s="164"/>
      <c r="F32" s="165"/>
      <c r="G32" s="165"/>
      <c r="J32" s="201"/>
    </row>
    <row r="33" spans="2:10" s="107" customFormat="1" ht="15.75" customHeight="1">
      <c r="B33" s="163"/>
      <c r="C33" s="163"/>
      <c r="D33" s="163"/>
      <c r="E33" s="164"/>
      <c r="F33" s="165">
        <f>'Centro 08'!M7</f>
        <v>5795490</v>
      </c>
      <c r="G33" s="165"/>
      <c r="J33" s="201"/>
    </row>
    <row r="34" spans="2:10" s="107" customFormat="1" ht="15.75" customHeight="1">
      <c r="B34" s="163"/>
      <c r="C34" s="163"/>
      <c r="D34" s="163"/>
      <c r="E34" s="164"/>
      <c r="F34" s="165"/>
      <c r="G34" s="165"/>
      <c r="J34" s="148"/>
    </row>
    <row r="35" spans="2:10" s="107" customFormat="1" ht="15.75" customHeight="1">
      <c r="B35" s="163"/>
      <c r="E35" s="164" t="s">
        <v>142</v>
      </c>
      <c r="F35" s="165">
        <f>F28</f>
        <v>6439433</v>
      </c>
      <c r="G35" s="164"/>
      <c r="J35" s="148"/>
    </row>
    <row r="36" spans="2:10" s="107" customFormat="1" ht="15.75" customHeight="1">
      <c r="B36" s="163"/>
      <c r="C36" s="163"/>
      <c r="E36" s="166" t="s">
        <v>203</v>
      </c>
      <c r="F36" s="165">
        <f>F26</f>
        <v>0</v>
      </c>
      <c r="G36" s="165"/>
      <c r="J36" s="148"/>
    </row>
    <row r="37" spans="2:10" s="107" customFormat="1" ht="15.75" customHeight="1">
      <c r="B37" s="163"/>
      <c r="C37" s="163"/>
      <c r="D37" s="163"/>
      <c r="E37" s="164" t="s">
        <v>204</v>
      </c>
      <c r="F37" s="165">
        <f>F35+F36</f>
        <v>6439433</v>
      </c>
      <c r="G37" s="165"/>
      <c r="J37" s="148"/>
    </row>
    <row r="38" spans="2:10" s="107" customFormat="1" ht="15.75" customHeight="1">
      <c r="B38" s="163"/>
      <c r="C38" s="163"/>
      <c r="D38" s="163"/>
      <c r="E38" s="164" t="s">
        <v>205</v>
      </c>
      <c r="F38" s="165">
        <f>F37*10%</f>
        <v>643943.3</v>
      </c>
      <c r="G38" s="165"/>
      <c r="J38" s="148"/>
    </row>
    <row r="39" spans="2:10" s="107" customFormat="1" ht="15.75" customHeight="1">
      <c r="B39" s="163"/>
      <c r="C39" s="163"/>
      <c r="D39" s="163"/>
      <c r="E39" s="164" t="s">
        <v>143</v>
      </c>
      <c r="F39" s="165">
        <f>F35-F38</f>
        <v>5795489.7</v>
      </c>
      <c r="G39" s="165"/>
      <c r="J39" s="148"/>
    </row>
    <row r="40" spans="2:10" s="107" customFormat="1" ht="15.75" customHeight="1">
      <c r="B40" s="163"/>
      <c r="C40" s="163"/>
      <c r="D40" s="163"/>
      <c r="E40" s="164"/>
      <c r="F40" s="165"/>
      <c r="G40" s="165"/>
      <c r="J40" s="148"/>
    </row>
    <row r="41" spans="2:10" s="107" customFormat="1" ht="15.75" customHeight="1">
      <c r="B41" s="163"/>
      <c r="C41" s="163"/>
      <c r="D41" s="163"/>
      <c r="E41" s="163"/>
      <c r="F41" s="165"/>
      <c r="G41" s="165"/>
      <c r="J41" s="148"/>
    </row>
    <row r="42" spans="2:7" ht="12.75">
      <c r="B42" s="167"/>
      <c r="C42" s="167"/>
      <c r="D42" s="167"/>
      <c r="E42" s="82"/>
      <c r="F42" s="168"/>
      <c r="G42" s="168"/>
    </row>
  </sheetData>
  <mergeCells count="27">
    <mergeCell ref="B5:G5"/>
    <mergeCell ref="D26:E26"/>
    <mergeCell ref="C28:E28"/>
    <mergeCell ref="C29:E29"/>
    <mergeCell ref="C22:E22"/>
    <mergeCell ref="D23:E23"/>
    <mergeCell ref="D24:E24"/>
    <mergeCell ref="D25:E25"/>
    <mergeCell ref="C17:E17"/>
    <mergeCell ref="C20:E20"/>
    <mergeCell ref="C21:E21"/>
    <mergeCell ref="C31:E31"/>
    <mergeCell ref="C30:E30"/>
    <mergeCell ref="C13:E13"/>
    <mergeCell ref="D14:E14"/>
    <mergeCell ref="D15:E15"/>
    <mergeCell ref="C16:E16"/>
    <mergeCell ref="B4:G4"/>
    <mergeCell ref="C27:E27"/>
    <mergeCell ref="C7:E8"/>
    <mergeCell ref="B7:B8"/>
    <mergeCell ref="C18:E18"/>
    <mergeCell ref="C19:E19"/>
    <mergeCell ref="C9:E9"/>
    <mergeCell ref="C10:E10"/>
    <mergeCell ref="C11:E11"/>
    <mergeCell ref="C12:E12"/>
  </mergeCells>
  <printOptions horizontalCentered="1" verticalCentered="1"/>
  <pageMargins left="0" right="0" top="0" bottom="0" header="0.5118110236220472" footer="0.5118110236220472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J44"/>
  <sheetViews>
    <sheetView workbookViewId="0" topLeftCell="A1">
      <selection activeCell="F38" sqref="F38:F39"/>
    </sheetView>
  </sheetViews>
  <sheetFormatPr defaultColWidth="9.140625" defaultRowHeight="12.75"/>
  <cols>
    <col min="1" max="1" width="13.28125" style="63" customWidth="1"/>
    <col min="2" max="3" width="3.7109375" style="100" customWidth="1"/>
    <col min="4" max="4" width="3.57421875" style="100" customWidth="1"/>
    <col min="5" max="5" width="44.421875" style="63" customWidth="1"/>
    <col min="6" max="7" width="15.421875" style="101" customWidth="1"/>
    <col min="8" max="8" width="1.421875" style="63" customWidth="1"/>
    <col min="9" max="16384" width="9.140625" style="63" customWidth="1"/>
  </cols>
  <sheetData>
    <row r="2" spans="2:7" s="173" customFormat="1" ht="18">
      <c r="B2" s="102" t="s">
        <v>276</v>
      </c>
      <c r="C2" s="102"/>
      <c r="D2" s="103"/>
      <c r="E2" s="104"/>
      <c r="F2" s="105"/>
      <c r="G2" s="106" t="s">
        <v>240</v>
      </c>
    </row>
    <row r="3" spans="2:7" s="173" customFormat="1" ht="7.5" customHeight="1">
      <c r="B3" s="102"/>
      <c r="C3" s="102"/>
      <c r="D3" s="103"/>
      <c r="E3" s="104"/>
      <c r="F3" s="175"/>
      <c r="G3" s="176"/>
    </row>
    <row r="4" spans="2:7" s="173" customFormat="1" ht="8.25" customHeight="1">
      <c r="B4" s="102"/>
      <c r="C4" s="102"/>
      <c r="D4" s="103"/>
      <c r="E4" s="104"/>
      <c r="F4" s="177"/>
      <c r="G4" s="174"/>
    </row>
    <row r="5" spans="2:7" s="173" customFormat="1" ht="18" customHeight="1">
      <c r="B5" s="242" t="s">
        <v>275</v>
      </c>
      <c r="C5" s="242"/>
      <c r="D5" s="242"/>
      <c r="E5" s="242"/>
      <c r="F5" s="242"/>
      <c r="G5" s="242"/>
    </row>
    <row r="6" ht="6.75" customHeight="1"/>
    <row r="7" spans="2:7" s="173" customFormat="1" ht="15.75" customHeight="1">
      <c r="B7" s="274" t="s">
        <v>2</v>
      </c>
      <c r="C7" s="258" t="s">
        <v>221</v>
      </c>
      <c r="D7" s="259"/>
      <c r="E7" s="260"/>
      <c r="F7" s="178" t="s">
        <v>146</v>
      </c>
      <c r="G7" s="178" t="s">
        <v>146</v>
      </c>
    </row>
    <row r="8" spans="2:7" s="173" customFormat="1" ht="15.75" customHeight="1">
      <c r="B8" s="275"/>
      <c r="C8" s="261"/>
      <c r="D8" s="262"/>
      <c r="E8" s="263"/>
      <c r="F8" s="180" t="s">
        <v>147</v>
      </c>
      <c r="G8" s="181" t="s">
        <v>207</v>
      </c>
    </row>
    <row r="9" spans="2:7" s="173" customFormat="1" ht="24.75" customHeight="1">
      <c r="B9" s="182"/>
      <c r="C9" s="169" t="s">
        <v>222</v>
      </c>
      <c r="D9" s="170"/>
      <c r="E9" s="134"/>
      <c r="F9" s="232">
        <f>F10+F11+F16+F18+F19+F21+F22+F23+F24</f>
        <v>54784315</v>
      </c>
      <c r="G9" s="232">
        <f>G10+G11+G16+G18+G19+G21+G22+G23+G24</f>
        <v>69080575</v>
      </c>
    </row>
    <row r="10" spans="2:7" s="173" customFormat="1" ht="19.5" customHeight="1">
      <c r="B10" s="182"/>
      <c r="C10" s="169"/>
      <c r="D10" s="184" t="s">
        <v>206</v>
      </c>
      <c r="E10" s="184"/>
      <c r="F10" s="183">
        <v>6439433</v>
      </c>
      <c r="G10" s="183">
        <v>5232222</v>
      </c>
    </row>
    <row r="11" spans="2:7" s="173" customFormat="1" ht="19.5" customHeight="1">
      <c r="B11" s="182"/>
      <c r="C11" s="171"/>
      <c r="D11" s="185" t="s">
        <v>223</v>
      </c>
      <c r="F11" s="183">
        <f>F12+F13+F14</f>
        <v>2100354</v>
      </c>
      <c r="G11" s="183">
        <f>G12+G13+G14</f>
        <v>5600000</v>
      </c>
    </row>
    <row r="12" spans="2:7" s="173" customFormat="1" ht="19.5" customHeight="1">
      <c r="B12" s="182"/>
      <c r="C12" s="169"/>
      <c r="D12" s="170"/>
      <c r="E12" s="186" t="s">
        <v>224</v>
      </c>
      <c r="F12" s="183">
        <v>2100354</v>
      </c>
      <c r="G12" s="183">
        <v>5600000</v>
      </c>
    </row>
    <row r="13" spans="2:7" s="173" customFormat="1" ht="19.5" customHeight="1">
      <c r="B13" s="182"/>
      <c r="C13" s="169"/>
      <c r="D13" s="170"/>
      <c r="E13" s="186" t="s">
        <v>225</v>
      </c>
      <c r="F13" s="183"/>
      <c r="G13" s="183">
        <f>Rezultati!G25</f>
        <v>0</v>
      </c>
    </row>
    <row r="14" spans="2:7" s="173" customFormat="1" ht="19.5" customHeight="1">
      <c r="B14" s="182"/>
      <c r="C14" s="169"/>
      <c r="D14" s="170"/>
      <c r="E14" s="186" t="s">
        <v>226</v>
      </c>
      <c r="F14" s="183"/>
      <c r="G14" s="183"/>
    </row>
    <row r="15" spans="2:7" s="173" customFormat="1" ht="19.5" customHeight="1">
      <c r="B15" s="182"/>
      <c r="C15" s="169"/>
      <c r="D15" s="170"/>
      <c r="E15" s="186" t="s">
        <v>227</v>
      </c>
      <c r="F15" s="183">
        <v>-2791911</v>
      </c>
      <c r="G15" s="183"/>
    </row>
    <row r="16" spans="2:7" s="188" customFormat="1" ht="19.5" customHeight="1">
      <c r="B16" s="276"/>
      <c r="C16" s="258"/>
      <c r="D16" s="187" t="s">
        <v>228</v>
      </c>
      <c r="F16" s="272">
        <v>-259911</v>
      </c>
      <c r="G16" s="272">
        <v>-270105</v>
      </c>
    </row>
    <row r="17" spans="2:7" s="188" customFormat="1" ht="19.5" customHeight="1">
      <c r="B17" s="277"/>
      <c r="C17" s="261"/>
      <c r="D17" s="189" t="s">
        <v>229</v>
      </c>
      <c r="F17" s="273"/>
      <c r="G17" s="273"/>
    </row>
    <row r="18" spans="2:7" s="173" customFormat="1" ht="19.5" customHeight="1">
      <c r="B18" s="179"/>
      <c r="C18" s="169"/>
      <c r="D18" s="184" t="s">
        <v>230</v>
      </c>
      <c r="E18" s="184"/>
      <c r="F18" s="190"/>
      <c r="G18" s="190"/>
    </row>
    <row r="19" spans="2:7" s="173" customFormat="1" ht="19.5" customHeight="1">
      <c r="B19" s="274"/>
      <c r="C19" s="258"/>
      <c r="D19" s="187" t="s">
        <v>231</v>
      </c>
      <c r="E19" s="187"/>
      <c r="F19" s="272">
        <v>47148382</v>
      </c>
      <c r="G19" s="272">
        <v>59041680</v>
      </c>
    </row>
    <row r="20" spans="2:7" s="173" customFormat="1" ht="19.5" customHeight="1">
      <c r="B20" s="275"/>
      <c r="C20" s="261"/>
      <c r="D20" s="185" t="s">
        <v>232</v>
      </c>
      <c r="E20" s="185"/>
      <c r="F20" s="273"/>
      <c r="G20" s="273"/>
    </row>
    <row r="21" spans="2:7" s="173" customFormat="1" ht="19.5" customHeight="1">
      <c r="B21" s="182"/>
      <c r="C21" s="169"/>
      <c r="D21" s="184" t="s">
        <v>233</v>
      </c>
      <c r="E21" s="184"/>
      <c r="F21" s="191"/>
      <c r="G21" s="191"/>
    </row>
    <row r="22" spans="2:7" s="173" customFormat="1" ht="19.5" customHeight="1">
      <c r="B22" s="182"/>
      <c r="C22" s="169"/>
      <c r="D22" s="184" t="s">
        <v>82</v>
      </c>
      <c r="E22" s="184"/>
      <c r="F22" s="183"/>
      <c r="G22" s="183"/>
    </row>
    <row r="23" spans="2:7" s="173" customFormat="1" ht="19.5" customHeight="1">
      <c r="B23" s="182"/>
      <c r="C23" s="169"/>
      <c r="D23" s="184" t="s">
        <v>83</v>
      </c>
      <c r="E23" s="184"/>
      <c r="F23" s="183">
        <v>-643943</v>
      </c>
      <c r="G23" s="183">
        <v>-523222</v>
      </c>
    </row>
    <row r="24" spans="2:7" s="173" customFormat="1" ht="19.5" customHeight="1">
      <c r="B24" s="182"/>
      <c r="C24" s="169"/>
      <c r="D24" s="125" t="s">
        <v>234</v>
      </c>
      <c r="E24" s="184"/>
      <c r="F24" s="183"/>
      <c r="G24" s="183"/>
    </row>
    <row r="25" spans="2:7" s="173" customFormat="1" ht="24.75" customHeight="1">
      <c r="B25" s="182"/>
      <c r="C25" s="172" t="s">
        <v>84</v>
      </c>
      <c r="D25" s="170"/>
      <c r="E25" s="184"/>
      <c r="F25" s="183"/>
      <c r="G25" s="183"/>
    </row>
    <row r="26" spans="2:7" s="173" customFormat="1" ht="19.5" customHeight="1">
      <c r="B26" s="182"/>
      <c r="C26" s="169"/>
      <c r="D26" s="184" t="s">
        <v>235</v>
      </c>
      <c r="E26" s="184"/>
      <c r="F26" s="183"/>
      <c r="G26" s="183"/>
    </row>
    <row r="27" spans="2:7" s="173" customFormat="1" ht="19.5" customHeight="1">
      <c r="B27" s="182"/>
      <c r="C27" s="169"/>
      <c r="D27" s="184" t="s">
        <v>85</v>
      </c>
      <c r="E27" s="184"/>
      <c r="F27" s="183"/>
      <c r="G27" s="183">
        <v>-69776753</v>
      </c>
    </row>
    <row r="28" spans="2:7" s="173" customFormat="1" ht="19.5" customHeight="1">
      <c r="B28" s="182"/>
      <c r="C28" s="111"/>
      <c r="D28" s="184" t="s">
        <v>86</v>
      </c>
      <c r="E28" s="184"/>
      <c r="F28" s="183"/>
      <c r="G28" s="183"/>
    </row>
    <row r="29" spans="2:7" s="173" customFormat="1" ht="19.5" customHeight="1">
      <c r="B29" s="182"/>
      <c r="C29" s="192"/>
      <c r="D29" s="184" t="s">
        <v>87</v>
      </c>
      <c r="E29" s="184"/>
      <c r="F29" s="183"/>
      <c r="G29" s="183"/>
    </row>
    <row r="30" spans="2:7" s="173" customFormat="1" ht="19.5" customHeight="1">
      <c r="B30" s="182"/>
      <c r="C30" s="192"/>
      <c r="D30" s="184" t="s">
        <v>88</v>
      </c>
      <c r="E30" s="184"/>
      <c r="F30" s="183"/>
      <c r="G30" s="183"/>
    </row>
    <row r="31" spans="2:7" s="173" customFormat="1" ht="19.5" customHeight="1">
      <c r="B31" s="182"/>
      <c r="C31" s="192"/>
      <c r="D31" s="125" t="s">
        <v>89</v>
      </c>
      <c r="E31" s="184"/>
      <c r="F31" s="183"/>
      <c r="G31" s="183"/>
    </row>
    <row r="32" spans="2:7" s="173" customFormat="1" ht="24.75" customHeight="1">
      <c r="B32" s="182"/>
      <c r="C32" s="169" t="s">
        <v>90</v>
      </c>
      <c r="D32" s="193"/>
      <c r="E32" s="184"/>
      <c r="F32" s="183">
        <f>F33+F34+F35+F36+F37</f>
        <v>0</v>
      </c>
      <c r="G32" s="232">
        <v>-69776753</v>
      </c>
    </row>
    <row r="33" spans="2:7" s="173" customFormat="1" ht="19.5" customHeight="1">
      <c r="B33" s="182"/>
      <c r="C33" s="192"/>
      <c r="D33" s="184" t="s">
        <v>97</v>
      </c>
      <c r="E33" s="184"/>
      <c r="F33" s="183"/>
      <c r="G33" s="183"/>
    </row>
    <row r="34" spans="2:7" s="173" customFormat="1" ht="19.5" customHeight="1">
      <c r="B34" s="182"/>
      <c r="C34" s="192"/>
      <c r="D34" s="184" t="s">
        <v>91</v>
      </c>
      <c r="E34" s="184"/>
      <c r="F34" s="183"/>
      <c r="G34" s="183"/>
    </row>
    <row r="35" spans="2:7" s="173" customFormat="1" ht="19.5" customHeight="1">
      <c r="B35" s="182"/>
      <c r="C35" s="192"/>
      <c r="D35" s="184" t="s">
        <v>92</v>
      </c>
      <c r="E35" s="184"/>
      <c r="F35" s="183"/>
      <c r="G35" s="183"/>
    </row>
    <row r="36" spans="2:7" s="173" customFormat="1" ht="19.5" customHeight="1">
      <c r="B36" s="182"/>
      <c r="C36" s="192"/>
      <c r="D36" s="184" t="s">
        <v>93</v>
      </c>
      <c r="E36" s="184"/>
      <c r="F36" s="183"/>
      <c r="G36" s="183"/>
    </row>
    <row r="37" spans="2:7" s="173" customFormat="1" ht="19.5" customHeight="1">
      <c r="B37" s="182"/>
      <c r="C37" s="192"/>
      <c r="D37" s="125" t="s">
        <v>236</v>
      </c>
      <c r="E37" s="184"/>
      <c r="F37" s="183"/>
      <c r="G37" s="183"/>
    </row>
    <row r="38" spans="2:7" ht="25.5" customHeight="1">
      <c r="B38" s="194"/>
      <c r="C38" s="172" t="s">
        <v>94</v>
      </c>
      <c r="D38" s="194"/>
      <c r="E38" s="195"/>
      <c r="F38" s="241">
        <f>F9+F25+F32</f>
        <v>54784315</v>
      </c>
      <c r="G38" s="241">
        <f>G9+G25+G32</f>
        <v>-696178</v>
      </c>
    </row>
    <row r="39" spans="2:10" ht="25.5" customHeight="1">
      <c r="B39" s="194"/>
      <c r="C39" s="172" t="s">
        <v>95</v>
      </c>
      <c r="D39" s="194"/>
      <c r="E39" s="195"/>
      <c r="F39" s="196">
        <f>G40</f>
        <v>352526</v>
      </c>
      <c r="G39" s="224">
        <v>1048704</v>
      </c>
      <c r="J39" s="101"/>
    </row>
    <row r="40" spans="2:7" ht="25.5" customHeight="1">
      <c r="B40" s="194"/>
      <c r="C40" s="172" t="s">
        <v>96</v>
      </c>
      <c r="D40" s="194"/>
      <c r="E40" s="195"/>
      <c r="F40" s="196">
        <f>SUM(F38:F39)</f>
        <v>55136841</v>
      </c>
      <c r="G40" s="196">
        <f>SUM(G38:G39)</f>
        <v>352526</v>
      </c>
    </row>
    <row r="42" ht="12.75">
      <c r="G42" s="225"/>
    </row>
    <row r="44" ht="12.75">
      <c r="G44" s="101">
        <f>G40-G42</f>
        <v>352526</v>
      </c>
    </row>
  </sheetData>
  <mergeCells count="11">
    <mergeCell ref="B5:G5"/>
    <mergeCell ref="C7:E8"/>
    <mergeCell ref="B7:B8"/>
    <mergeCell ref="F16:F17"/>
    <mergeCell ref="G16:G17"/>
    <mergeCell ref="B16:B17"/>
    <mergeCell ref="C16:C17"/>
    <mergeCell ref="G19:G20"/>
    <mergeCell ref="C19:C20"/>
    <mergeCell ref="B19:B20"/>
    <mergeCell ref="F19:F20"/>
  </mergeCells>
  <printOptions horizontalCentered="1" verticalCentered="1"/>
  <pageMargins left="0" right="0" top="0" bottom="0" header="0.5118110236220472" footer="0.5118110236220472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21"/>
  <sheetViews>
    <sheetView workbookViewId="0" topLeftCell="A1">
      <selection activeCell="B2" sqref="B2"/>
    </sheetView>
  </sheetViews>
  <sheetFormatPr defaultColWidth="17.7109375" defaultRowHeight="12.75"/>
  <cols>
    <col min="1" max="1" width="2.8515625" style="0" customWidth="1"/>
    <col min="2" max="2" width="32.140625" style="0" customWidth="1"/>
    <col min="3" max="3" width="14.8515625" style="0" bestFit="1" customWidth="1"/>
    <col min="4" max="4" width="13.00390625" style="0" customWidth="1"/>
    <col min="5" max="5" width="14.00390625" style="0" bestFit="1" customWidth="1"/>
    <col min="6" max="6" width="17.140625" style="0" customWidth="1"/>
    <col min="7" max="7" width="18.140625" style="0" bestFit="1" customWidth="1"/>
    <col min="8" max="8" width="12.140625" style="0" customWidth="1"/>
    <col min="9" max="9" width="2.7109375" style="0" customWidth="1"/>
  </cols>
  <sheetData>
    <row r="2" spans="2:8" ht="15">
      <c r="B2" s="102" t="s">
        <v>280</v>
      </c>
      <c r="G2" s="105"/>
      <c r="H2" s="106" t="s">
        <v>240</v>
      </c>
    </row>
    <row r="3" ht="6.75" customHeight="1"/>
    <row r="4" spans="1:8" ht="25.5" customHeight="1">
      <c r="A4" s="278" t="s">
        <v>279</v>
      </c>
      <c r="B4" s="278"/>
      <c r="C4" s="278"/>
      <c r="D4" s="278"/>
      <c r="E4" s="278"/>
      <c r="F4" s="278"/>
      <c r="G4" s="278"/>
      <c r="H4" s="278"/>
    </row>
    <row r="5" ht="6.75" customHeight="1"/>
    <row r="6" spans="2:7" ht="12.75" customHeight="1">
      <c r="B6" s="25" t="s">
        <v>71</v>
      </c>
      <c r="G6" s="12"/>
    </row>
    <row r="7" ht="6.75" customHeight="1" thickBot="1"/>
    <row r="8" spans="1:8" s="13" customFormat="1" ht="24.75" customHeight="1" thickTop="1">
      <c r="A8" s="279"/>
      <c r="B8" s="280"/>
      <c r="C8" s="33" t="s">
        <v>42</v>
      </c>
      <c r="D8" s="33" t="s">
        <v>43</v>
      </c>
      <c r="E8" s="34" t="s">
        <v>73</v>
      </c>
      <c r="F8" s="34" t="s">
        <v>72</v>
      </c>
      <c r="G8" s="33" t="s">
        <v>74</v>
      </c>
      <c r="H8" s="35" t="s">
        <v>67</v>
      </c>
    </row>
    <row r="9" spans="1:8" s="18" customFormat="1" ht="30" customHeight="1">
      <c r="A9" s="59" t="s">
        <v>3</v>
      </c>
      <c r="B9" s="60" t="s">
        <v>65</v>
      </c>
      <c r="C9" s="16"/>
      <c r="D9" s="16"/>
      <c r="E9" s="16"/>
      <c r="F9" s="16"/>
      <c r="G9" s="16"/>
      <c r="H9" s="17">
        <f>SUM(C9:G9)</f>
        <v>0</v>
      </c>
    </row>
    <row r="10" spans="1:8" s="18" customFormat="1" ht="19.5" customHeight="1">
      <c r="A10" s="14" t="s">
        <v>218</v>
      </c>
      <c r="B10" s="15" t="s">
        <v>68</v>
      </c>
      <c r="C10" s="16"/>
      <c r="D10" s="16"/>
      <c r="E10" s="16"/>
      <c r="F10" s="16"/>
      <c r="G10" s="16"/>
      <c r="H10" s="17">
        <f aca="true" t="shared" si="0" ref="H10:H15">SUM(C10:G10)</f>
        <v>0</v>
      </c>
    </row>
    <row r="11" spans="1:8" s="18" customFormat="1" ht="19.5" customHeight="1">
      <c r="A11" s="59" t="s">
        <v>219</v>
      </c>
      <c r="B11" s="60" t="s">
        <v>66</v>
      </c>
      <c r="C11" s="16"/>
      <c r="D11" s="16"/>
      <c r="E11" s="16"/>
      <c r="F11" s="16"/>
      <c r="G11" s="16"/>
      <c r="H11" s="17">
        <f t="shared" si="0"/>
        <v>0</v>
      </c>
    </row>
    <row r="12" spans="1:8" s="18" customFormat="1" ht="19.5" customHeight="1">
      <c r="A12" s="22">
        <v>1</v>
      </c>
      <c r="B12" s="19" t="s">
        <v>70</v>
      </c>
      <c r="C12" s="20"/>
      <c r="D12" s="20"/>
      <c r="E12" s="20"/>
      <c r="F12" s="20"/>
      <c r="G12" s="20"/>
      <c r="H12" s="17">
        <f t="shared" si="0"/>
        <v>0</v>
      </c>
    </row>
    <row r="13" spans="1:8" s="18" customFormat="1" ht="19.5" customHeight="1">
      <c r="A13" s="22">
        <v>2</v>
      </c>
      <c r="B13" s="19" t="s">
        <v>69</v>
      </c>
      <c r="C13" s="20"/>
      <c r="D13" s="20"/>
      <c r="E13" s="20"/>
      <c r="F13" s="20"/>
      <c r="G13" s="20"/>
      <c r="H13" s="17">
        <f t="shared" si="0"/>
        <v>0</v>
      </c>
    </row>
    <row r="14" spans="1:8" s="18" customFormat="1" ht="19.5" customHeight="1">
      <c r="A14" s="22">
        <v>3</v>
      </c>
      <c r="B14" s="19" t="s">
        <v>75</v>
      </c>
      <c r="C14" s="20"/>
      <c r="D14" s="20"/>
      <c r="E14" s="20"/>
      <c r="F14" s="20"/>
      <c r="G14" s="20"/>
      <c r="H14" s="17">
        <f t="shared" si="0"/>
        <v>0</v>
      </c>
    </row>
    <row r="15" spans="1:8" s="18" customFormat="1" ht="19.5" customHeight="1">
      <c r="A15" s="22">
        <v>4</v>
      </c>
      <c r="B15" s="19" t="s">
        <v>76</v>
      </c>
      <c r="C15" s="20"/>
      <c r="D15" s="20"/>
      <c r="E15" s="20"/>
      <c r="F15" s="20"/>
      <c r="G15" s="20"/>
      <c r="H15" s="17">
        <f t="shared" si="0"/>
        <v>0</v>
      </c>
    </row>
    <row r="16" spans="1:8" s="18" customFormat="1" ht="30" customHeight="1">
      <c r="A16" s="59" t="s">
        <v>4</v>
      </c>
      <c r="B16" s="60" t="s">
        <v>277</v>
      </c>
      <c r="C16" s="20">
        <v>8660000</v>
      </c>
      <c r="D16" s="20">
        <f>SUM(D9:D15)</f>
        <v>0</v>
      </c>
      <c r="E16" s="20">
        <f>SUM(E9:E15)</f>
        <v>0</v>
      </c>
      <c r="F16" s="20">
        <v>930694</v>
      </c>
      <c r="G16" s="20">
        <v>4709000</v>
      </c>
      <c r="H16" s="21">
        <f>SUM(C16:G16)</f>
        <v>14299694</v>
      </c>
    </row>
    <row r="17" spans="1:8" s="18" customFormat="1" ht="19.5" customHeight="1">
      <c r="A17" s="14">
        <v>1</v>
      </c>
      <c r="B17" s="19" t="s">
        <v>70</v>
      </c>
      <c r="C17" s="20"/>
      <c r="D17" s="20"/>
      <c r="E17" s="20"/>
      <c r="F17" s="20"/>
      <c r="G17" s="20">
        <v>5795490</v>
      </c>
      <c r="H17" s="21">
        <f>SUM(G17)</f>
        <v>5795490</v>
      </c>
    </row>
    <row r="18" spans="1:8" s="18" customFormat="1" ht="19.5" customHeight="1">
      <c r="A18" s="14">
        <v>2</v>
      </c>
      <c r="B18" s="19" t="s">
        <v>69</v>
      </c>
      <c r="C18" s="20"/>
      <c r="D18" s="20"/>
      <c r="E18" s="20"/>
      <c r="F18" s="20">
        <v>4709000</v>
      </c>
      <c r="G18" s="20">
        <v>-4709000</v>
      </c>
      <c r="H18" s="21">
        <f>SUM(F18:G18)</f>
        <v>0</v>
      </c>
    </row>
    <row r="19" spans="1:8" s="18" customFormat="1" ht="19.5" customHeight="1">
      <c r="A19" s="14">
        <v>3</v>
      </c>
      <c r="B19" s="19" t="s">
        <v>77</v>
      </c>
      <c r="C19" s="20"/>
      <c r="D19" s="20"/>
      <c r="E19" s="20"/>
      <c r="F19" s="20"/>
      <c r="G19" s="20"/>
      <c r="H19" s="21"/>
    </row>
    <row r="20" spans="1:8" s="18" customFormat="1" ht="19.5" customHeight="1">
      <c r="A20" s="14">
        <v>4</v>
      </c>
      <c r="B20" s="19" t="s">
        <v>220</v>
      </c>
      <c r="C20" s="20"/>
      <c r="D20" s="20"/>
      <c r="E20" s="20"/>
      <c r="F20" s="20"/>
      <c r="G20" s="20"/>
      <c r="H20" s="21"/>
    </row>
    <row r="21" spans="1:8" s="18" customFormat="1" ht="30" customHeight="1" thickBot="1">
      <c r="A21" s="61" t="s">
        <v>38</v>
      </c>
      <c r="B21" s="62" t="s">
        <v>278</v>
      </c>
      <c r="C21" s="23">
        <f aca="true" t="shared" si="1" ref="C21:H21">SUM(C16:C20)</f>
        <v>8660000</v>
      </c>
      <c r="D21" s="23">
        <f t="shared" si="1"/>
        <v>0</v>
      </c>
      <c r="E21" s="23">
        <f t="shared" si="1"/>
        <v>0</v>
      </c>
      <c r="F21" s="23">
        <f t="shared" si="1"/>
        <v>5639694</v>
      </c>
      <c r="G21" s="23">
        <f t="shared" si="1"/>
        <v>5795490</v>
      </c>
      <c r="H21" s="24">
        <f t="shared" si="1"/>
        <v>20095184</v>
      </c>
    </row>
    <row r="22" ht="13.5" customHeight="1" thickTop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</sheetData>
  <mergeCells count="1">
    <mergeCell ref="A4:H4"/>
  </mergeCells>
  <printOptions horizontalCentered="1"/>
  <pageMargins left="0" right="0" top="0.708661417322835" bottom="0.31496062992126" header="0.511811023622047" footer="0.511811023622047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27"/>
  <sheetViews>
    <sheetView workbookViewId="0" topLeftCell="A1">
      <selection activeCell="I29" sqref="I29"/>
    </sheetView>
  </sheetViews>
  <sheetFormatPr defaultColWidth="9.140625" defaultRowHeight="12.75"/>
  <cols>
    <col min="1" max="1" width="3.28125" style="73" customWidth="1"/>
    <col min="2" max="2" width="30.00390625" style="73" customWidth="1"/>
    <col min="3" max="3" width="16.7109375" style="73" customWidth="1"/>
    <col min="4" max="4" width="11.421875" style="73" customWidth="1"/>
    <col min="5" max="5" width="10.7109375" style="73" customWidth="1"/>
    <col min="6" max="6" width="10.28125" style="73" customWidth="1"/>
    <col min="7" max="7" width="12.28125" style="73" customWidth="1"/>
    <col min="8" max="8" width="11.28125" style="73" customWidth="1"/>
    <col min="9" max="9" width="9.7109375" style="73" customWidth="1"/>
    <col min="10" max="10" width="10.421875" style="73" customWidth="1"/>
    <col min="11" max="16384" width="9.140625" style="73" customWidth="1"/>
  </cols>
  <sheetData>
    <row r="2" ht="15">
      <c r="B2" s="102" t="s">
        <v>259</v>
      </c>
    </row>
    <row r="3" ht="15">
      <c r="C3" s="228" t="s">
        <v>255</v>
      </c>
    </row>
    <row r="4" ht="6.75" customHeight="1"/>
    <row r="5" spans="1:10" ht="13.5" customHeight="1">
      <c r="A5" s="281" t="s">
        <v>2</v>
      </c>
      <c r="B5" s="281" t="s">
        <v>241</v>
      </c>
      <c r="C5" s="203"/>
      <c r="D5" s="203"/>
      <c r="E5" s="203"/>
      <c r="F5" s="203"/>
      <c r="G5" s="203"/>
      <c r="H5" s="204" t="s">
        <v>242</v>
      </c>
      <c r="I5" s="204" t="s">
        <v>242</v>
      </c>
      <c r="J5" s="203" t="s">
        <v>243</v>
      </c>
    </row>
    <row r="6" spans="1:10" ht="13.5" customHeight="1">
      <c r="A6" s="282"/>
      <c r="B6" s="282"/>
      <c r="C6" s="205"/>
      <c r="D6" s="205"/>
      <c r="E6" s="205"/>
      <c r="F6" s="205"/>
      <c r="G6" s="205"/>
      <c r="H6" s="226">
        <v>1.3000925925925926</v>
      </c>
      <c r="I6" s="206" t="s">
        <v>244</v>
      </c>
      <c r="J6" s="205" t="s">
        <v>245</v>
      </c>
    </row>
    <row r="7" spans="1:10" ht="12">
      <c r="A7" s="207">
        <v>1</v>
      </c>
      <c r="B7" s="208" t="s">
        <v>29</v>
      </c>
      <c r="C7" s="208"/>
      <c r="D7" s="209"/>
      <c r="E7" s="209"/>
      <c r="F7" s="209"/>
      <c r="G7" s="209"/>
      <c r="H7" s="210">
        <f>Aktivet!G10</f>
        <v>55136841</v>
      </c>
      <c r="I7" s="210">
        <f>Aktivet!H10</f>
        <v>352526</v>
      </c>
      <c r="J7" s="210">
        <f>H7-I7</f>
        <v>54784315</v>
      </c>
    </row>
    <row r="8" spans="1:10" ht="12">
      <c r="A8" s="207">
        <v>2</v>
      </c>
      <c r="B8" s="208" t="s">
        <v>30</v>
      </c>
      <c r="C8" s="208"/>
      <c r="D8" s="209"/>
      <c r="E8" s="209"/>
      <c r="F8" s="209"/>
      <c r="G8" s="209"/>
      <c r="H8" s="210">
        <f>Aktivet!G11</f>
        <v>0</v>
      </c>
      <c r="I8" s="210">
        <f>Aktivet!H11</f>
        <v>0</v>
      </c>
      <c r="J8" s="210">
        <f>H8-I8</f>
        <v>0</v>
      </c>
    </row>
    <row r="9" spans="1:10" s="215" customFormat="1" ht="27" customHeight="1">
      <c r="A9" s="211"/>
      <c r="B9" s="212" t="s">
        <v>246</v>
      </c>
      <c r="C9" s="212"/>
      <c r="D9" s="213"/>
      <c r="E9" s="213"/>
      <c r="F9" s="213"/>
      <c r="G9" s="213"/>
      <c r="H9" s="214">
        <f>SUM(H7:H8)</f>
        <v>55136841</v>
      </c>
      <c r="I9" s="214">
        <f>SUM(I7:I8)</f>
        <v>352526</v>
      </c>
      <c r="J9" s="214">
        <f>SUM(J7:J8)</f>
        <v>54784315</v>
      </c>
    </row>
    <row r="10" spans="4:10" ht="12">
      <c r="D10" s="216"/>
      <c r="E10" s="216"/>
      <c r="F10" s="216"/>
      <c r="G10" s="216"/>
      <c r="H10" s="216"/>
      <c r="I10" s="216"/>
      <c r="J10" s="216"/>
    </row>
    <row r="11" spans="1:10" s="215" customFormat="1" ht="13.5" customHeight="1">
      <c r="A11" s="217" t="s">
        <v>2</v>
      </c>
      <c r="B11" s="281" t="s">
        <v>241</v>
      </c>
      <c r="C11" s="281" t="s">
        <v>247</v>
      </c>
      <c r="D11" s="218" t="s">
        <v>242</v>
      </c>
      <c r="E11" s="218" t="s">
        <v>242</v>
      </c>
      <c r="F11" s="218" t="s">
        <v>248</v>
      </c>
      <c r="G11" s="218" t="s">
        <v>248</v>
      </c>
      <c r="H11" s="218" t="s">
        <v>249</v>
      </c>
      <c r="I11" s="218" t="s">
        <v>250</v>
      </c>
      <c r="J11" s="218" t="s">
        <v>243</v>
      </c>
    </row>
    <row r="12" spans="1:10" s="215" customFormat="1" ht="13.5" customHeight="1">
      <c r="A12" s="219"/>
      <c r="B12" s="282"/>
      <c r="C12" s="282"/>
      <c r="D12" s="226">
        <v>1.3000925925925926</v>
      </c>
      <c r="E12" s="206" t="s">
        <v>244</v>
      </c>
      <c r="F12" s="220"/>
      <c r="G12" s="220"/>
      <c r="H12" s="221"/>
      <c r="I12" s="221"/>
      <c r="J12" s="221" t="s">
        <v>245</v>
      </c>
    </row>
    <row r="13" spans="1:10" s="215" customFormat="1" ht="13.5" customHeight="1">
      <c r="A13" s="207">
        <v>1</v>
      </c>
      <c r="B13" s="112" t="s">
        <v>210</v>
      </c>
      <c r="C13" s="222" t="s">
        <v>251</v>
      </c>
      <c r="D13" s="229">
        <f>Aktivet!G13</f>
        <v>1589532</v>
      </c>
      <c r="E13" s="229">
        <f>Aktivet!H13</f>
        <v>1329621</v>
      </c>
      <c r="F13" s="210">
        <f>D13-E13</f>
        <v>259911</v>
      </c>
      <c r="G13" s="210">
        <f>E13-D13</f>
        <v>-259911</v>
      </c>
      <c r="H13" s="221"/>
      <c r="I13" s="221"/>
      <c r="J13" s="210">
        <f>H13-I13</f>
        <v>0</v>
      </c>
    </row>
    <row r="14" spans="1:10" s="215" customFormat="1" ht="13.5" customHeight="1">
      <c r="A14" s="207">
        <v>2</v>
      </c>
      <c r="B14" s="112" t="s">
        <v>11</v>
      </c>
      <c r="C14" s="222" t="s">
        <v>251</v>
      </c>
      <c r="D14" s="229">
        <f>Aktivet!G21</f>
        <v>0</v>
      </c>
      <c r="E14" s="229">
        <f>Aktivet!H21</f>
        <v>0</v>
      </c>
      <c r="F14" s="210">
        <f>D14-E14</f>
        <v>0</v>
      </c>
      <c r="G14" s="210">
        <f>E14-D14</f>
        <v>0</v>
      </c>
      <c r="H14" s="221"/>
      <c r="I14" s="221"/>
      <c r="J14" s="210">
        <f>H14-I14</f>
        <v>0</v>
      </c>
    </row>
    <row r="15" spans="1:10" ht="12.75">
      <c r="A15" s="207">
        <v>3</v>
      </c>
      <c r="B15" s="112" t="s">
        <v>19</v>
      </c>
      <c r="C15" s="222" t="s">
        <v>251</v>
      </c>
      <c r="D15" s="230">
        <f>'Centro 08'!K10+'Centro 08'!K11</f>
        <v>69630061</v>
      </c>
      <c r="E15" s="230">
        <f>'Centro 08'!C10+'Centro 08'!C11</f>
        <v>71730415</v>
      </c>
      <c r="F15" s="210">
        <f aca="true" t="shared" si="0" ref="F15:F20">D15-E15</f>
        <v>-2100354</v>
      </c>
      <c r="G15" s="210">
        <f aca="true" t="shared" si="1" ref="G15:G20">E15-D15</f>
        <v>2100354</v>
      </c>
      <c r="H15" s="210"/>
      <c r="I15" s="210"/>
      <c r="J15" s="210">
        <f aca="true" t="shared" si="2" ref="J15:J20">H15-I15</f>
        <v>0</v>
      </c>
    </row>
    <row r="16" spans="1:10" ht="12">
      <c r="A16" s="207">
        <v>4</v>
      </c>
      <c r="B16" s="227" t="s">
        <v>252</v>
      </c>
      <c r="C16" s="222" t="s">
        <v>253</v>
      </c>
      <c r="D16" s="230">
        <f>('Centro 08'!K14+'Centro 08'!K15)*-1</f>
        <v>-2100354</v>
      </c>
      <c r="E16" s="230">
        <f>('Centro 08'!C14+'Centro 08'!C15)*-1</f>
        <v>0</v>
      </c>
      <c r="F16" s="210">
        <f t="shared" si="0"/>
        <v>-2100354</v>
      </c>
      <c r="G16" s="210">
        <f t="shared" si="1"/>
        <v>2100354</v>
      </c>
      <c r="H16" s="210"/>
      <c r="I16" s="210"/>
      <c r="J16" s="210">
        <f t="shared" si="2"/>
        <v>0</v>
      </c>
    </row>
    <row r="17" spans="1:10" ht="12.75">
      <c r="A17" s="207">
        <v>5</v>
      </c>
      <c r="B17" s="112" t="s">
        <v>20</v>
      </c>
      <c r="C17" s="222" t="s">
        <v>251</v>
      </c>
      <c r="D17" s="230">
        <f>Aktivet!G41</f>
        <v>0</v>
      </c>
      <c r="E17" s="230">
        <f>Aktivet!H41</f>
        <v>0</v>
      </c>
      <c r="F17" s="210">
        <f t="shared" si="0"/>
        <v>0</v>
      </c>
      <c r="G17" s="210">
        <f t="shared" si="1"/>
        <v>0</v>
      </c>
      <c r="H17" s="210"/>
      <c r="I17" s="210"/>
      <c r="J17" s="210">
        <f t="shared" si="2"/>
        <v>0</v>
      </c>
    </row>
    <row r="18" spans="1:10" ht="12.75">
      <c r="A18" s="207">
        <v>6</v>
      </c>
      <c r="B18" s="112" t="s">
        <v>21</v>
      </c>
      <c r="C18" s="222" t="s">
        <v>251</v>
      </c>
      <c r="D18" s="230">
        <f>Aktivet!G42</f>
        <v>0</v>
      </c>
      <c r="E18" s="230">
        <f>Aktivet!H42</f>
        <v>0</v>
      </c>
      <c r="F18" s="210">
        <f t="shared" si="0"/>
        <v>0</v>
      </c>
      <c r="G18" s="210">
        <f t="shared" si="1"/>
        <v>0</v>
      </c>
      <c r="H18" s="210"/>
      <c r="I18" s="210"/>
      <c r="J18" s="210">
        <f t="shared" si="2"/>
        <v>0</v>
      </c>
    </row>
    <row r="19" spans="1:10" ht="12.75">
      <c r="A19" s="207">
        <v>7</v>
      </c>
      <c r="B19" s="112" t="s">
        <v>22</v>
      </c>
      <c r="C19" s="222" t="s">
        <v>251</v>
      </c>
      <c r="D19" s="230">
        <f>Aktivet!G43</f>
        <v>0</v>
      </c>
      <c r="E19" s="230">
        <f>Aktivet!H43</f>
        <v>0</v>
      </c>
      <c r="F19" s="210">
        <f t="shared" si="0"/>
        <v>0</v>
      </c>
      <c r="G19" s="210">
        <f t="shared" si="1"/>
        <v>0</v>
      </c>
      <c r="H19" s="210"/>
      <c r="I19" s="210"/>
      <c r="J19" s="210">
        <f t="shared" si="2"/>
        <v>0</v>
      </c>
    </row>
    <row r="20" spans="1:10" ht="12.75">
      <c r="A20" s="207">
        <v>8</v>
      </c>
      <c r="B20" s="112" t="s">
        <v>23</v>
      </c>
      <c r="C20" s="222" t="s">
        <v>253</v>
      </c>
      <c r="D20" s="230">
        <f>Aktivet!G44</f>
        <v>0</v>
      </c>
      <c r="E20" s="230">
        <f>Aktivet!H44</f>
        <v>0</v>
      </c>
      <c r="F20" s="210">
        <f t="shared" si="0"/>
        <v>0</v>
      </c>
      <c r="G20" s="210">
        <f t="shared" si="1"/>
        <v>0</v>
      </c>
      <c r="H20" s="210"/>
      <c r="I20" s="210"/>
      <c r="J20" s="210">
        <f t="shared" si="2"/>
        <v>0</v>
      </c>
    </row>
    <row r="21" spans="1:10" ht="12.75">
      <c r="A21" s="207"/>
      <c r="B21" s="112"/>
      <c r="C21" s="222"/>
      <c r="D21" s="230"/>
      <c r="E21" s="230"/>
      <c r="F21" s="210">
        <f>D21-E21</f>
        <v>0</v>
      </c>
      <c r="G21" s="210">
        <f>E21-D21</f>
        <v>0</v>
      </c>
      <c r="H21" s="210"/>
      <c r="I21" s="210"/>
      <c r="J21" s="210">
        <f>H21-I21</f>
        <v>0</v>
      </c>
    </row>
    <row r="22" spans="1:10" ht="12.75">
      <c r="A22" s="207">
        <v>9</v>
      </c>
      <c r="B22" s="112" t="s">
        <v>257</v>
      </c>
      <c r="C22" s="222" t="s">
        <v>253</v>
      </c>
      <c r="D22" s="230">
        <f>Pasivet!G8</f>
        <v>106261250</v>
      </c>
      <c r="E22" s="230">
        <f>Pasivet!H8</f>
        <v>59112868</v>
      </c>
      <c r="F22" s="210">
        <f>D22-E22</f>
        <v>47148382</v>
      </c>
      <c r="G22" s="210">
        <f>E22-D22</f>
        <v>-47148382</v>
      </c>
      <c r="H22" s="210"/>
      <c r="I22" s="210"/>
      <c r="J22" s="210">
        <f>H22-I22</f>
        <v>0</v>
      </c>
    </row>
    <row r="23" spans="1:10" ht="12.75">
      <c r="A23" s="207">
        <v>10</v>
      </c>
      <c r="B23" s="112" t="s">
        <v>256</v>
      </c>
      <c r="C23" s="222" t="s">
        <v>253</v>
      </c>
      <c r="D23" s="230">
        <f>Pasivet!G26</f>
        <v>0</v>
      </c>
      <c r="E23" s="230">
        <f>Pasivet!H26</f>
        <v>0</v>
      </c>
      <c r="F23" s="210">
        <f>D23-E23</f>
        <v>0</v>
      </c>
      <c r="G23" s="210">
        <f>E23-D23</f>
        <v>0</v>
      </c>
      <c r="H23" s="210"/>
      <c r="I23" s="210"/>
      <c r="J23" s="210">
        <f>H23-I23</f>
        <v>0</v>
      </c>
    </row>
    <row r="24" spans="1:10" ht="12.75">
      <c r="A24" s="207">
        <v>11</v>
      </c>
      <c r="B24" s="112" t="s">
        <v>258</v>
      </c>
      <c r="C24" s="222" t="s">
        <v>253</v>
      </c>
      <c r="D24" s="230">
        <f>Pasivet!G34</f>
        <v>20095184</v>
      </c>
      <c r="E24" s="230">
        <f>Pasivet!H34</f>
        <v>14299694</v>
      </c>
      <c r="F24" s="210">
        <f>D24-E24</f>
        <v>5795490</v>
      </c>
      <c r="G24" s="210">
        <f>E24-D24</f>
        <v>-5795490</v>
      </c>
      <c r="H24" s="210"/>
      <c r="I24" s="210"/>
      <c r="J24" s="210">
        <f>H24-I24</f>
        <v>0</v>
      </c>
    </row>
    <row r="25" spans="1:10" s="215" customFormat="1" ht="27" customHeight="1">
      <c r="A25" s="211"/>
      <c r="B25" s="211" t="s">
        <v>254</v>
      </c>
      <c r="C25" s="211"/>
      <c r="D25" s="231">
        <f>SUM(D13:D24)</f>
        <v>195475673</v>
      </c>
      <c r="E25" s="231">
        <f aca="true" t="shared" si="3" ref="E25:J25">SUM(E13:E24)</f>
        <v>146472598</v>
      </c>
      <c r="F25" s="231">
        <f t="shared" si="3"/>
        <v>49003075</v>
      </c>
      <c r="G25" s="231">
        <f t="shared" si="3"/>
        <v>-49003075</v>
      </c>
      <c r="H25" s="231">
        <f t="shared" si="3"/>
        <v>0</v>
      </c>
      <c r="I25" s="231">
        <f t="shared" si="3"/>
        <v>0</v>
      </c>
      <c r="J25" s="231">
        <f t="shared" si="3"/>
        <v>0</v>
      </c>
    </row>
    <row r="27" ht="12">
      <c r="J27" s="223">
        <f>+J25-J9</f>
        <v>-54784315</v>
      </c>
    </row>
  </sheetData>
  <mergeCells count="4">
    <mergeCell ref="C11:C12"/>
    <mergeCell ref="A5:A6"/>
    <mergeCell ref="B5:B6"/>
    <mergeCell ref="B11:B12"/>
  </mergeCells>
  <printOptions horizontalCentered="1"/>
  <pageMargins left="0" right="0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K57"/>
  <sheetViews>
    <sheetView workbookViewId="0" topLeftCell="A22">
      <selection activeCell="H16" sqref="H16"/>
    </sheetView>
  </sheetViews>
  <sheetFormatPr defaultColWidth="9.140625" defaultRowHeight="12.75"/>
  <cols>
    <col min="1" max="1" width="16.140625" style="99" customWidth="1"/>
    <col min="2" max="3" width="9.140625" style="99" customWidth="1"/>
    <col min="4" max="4" width="9.28125" style="99" customWidth="1"/>
    <col min="5" max="5" width="11.421875" style="99" customWidth="1"/>
    <col min="6" max="6" width="12.8515625" style="99" customWidth="1"/>
    <col min="7" max="7" width="5.421875" style="99" customWidth="1"/>
    <col min="8" max="9" width="9.140625" style="99" customWidth="1"/>
    <col min="10" max="10" width="3.140625" style="99" customWidth="1"/>
    <col min="11" max="11" width="9.140625" style="99" customWidth="1"/>
    <col min="12" max="12" width="1.8515625" style="99" customWidth="1"/>
    <col min="13" max="16384" width="9.140625" style="99" customWidth="1"/>
  </cols>
  <sheetData>
    <row r="1" s="63" customFormat="1" ht="6.75" customHeight="1"/>
    <row r="2" spans="2:11" s="63" customFormat="1" ht="12.75">
      <c r="B2" s="64"/>
      <c r="C2" s="65"/>
      <c r="D2" s="65"/>
      <c r="E2" s="65"/>
      <c r="F2" s="65"/>
      <c r="G2" s="65"/>
      <c r="H2" s="65"/>
      <c r="I2" s="65"/>
      <c r="J2" s="65"/>
      <c r="K2" s="66"/>
    </row>
    <row r="3" spans="2:11" s="73" customFormat="1" ht="21" customHeight="1">
      <c r="B3" s="67"/>
      <c r="C3" s="68" t="s">
        <v>237</v>
      </c>
      <c r="D3" s="68"/>
      <c r="E3" s="68"/>
      <c r="F3" s="202" t="s">
        <v>262</v>
      </c>
      <c r="G3" s="70"/>
      <c r="H3" s="71"/>
      <c r="I3" s="69"/>
      <c r="J3" s="68"/>
      <c r="K3" s="72"/>
    </row>
    <row r="4" spans="2:11" s="73" customFormat="1" ht="13.5" customHeight="1">
      <c r="B4" s="67"/>
      <c r="C4" s="68" t="s">
        <v>99</v>
      </c>
      <c r="D4" s="68"/>
      <c r="E4" s="68"/>
      <c r="F4" s="69" t="s">
        <v>268</v>
      </c>
      <c r="G4" s="74"/>
      <c r="H4" s="75"/>
      <c r="I4" s="76"/>
      <c r="J4" s="76"/>
      <c r="K4" s="72"/>
    </row>
    <row r="5" spans="2:11" s="73" customFormat="1" ht="13.5" customHeight="1">
      <c r="B5" s="67"/>
      <c r="C5" s="68" t="s">
        <v>6</v>
      </c>
      <c r="D5" s="68"/>
      <c r="E5" s="68"/>
      <c r="F5" s="77" t="s">
        <v>273</v>
      </c>
      <c r="G5" s="69"/>
      <c r="H5" s="69"/>
      <c r="I5" s="69"/>
      <c r="J5" s="69"/>
      <c r="K5" s="72"/>
    </row>
    <row r="6" spans="2:11" s="73" customFormat="1" ht="13.5" customHeight="1">
      <c r="B6" s="67"/>
      <c r="C6" s="68"/>
      <c r="D6" s="68"/>
      <c r="E6" s="68"/>
      <c r="F6" s="68"/>
      <c r="G6" s="68"/>
      <c r="H6" s="78" t="s">
        <v>274</v>
      </c>
      <c r="I6" s="78"/>
      <c r="J6" s="76"/>
      <c r="K6" s="72"/>
    </row>
    <row r="7" spans="2:11" s="73" customFormat="1" ht="13.5" customHeight="1">
      <c r="B7" s="67"/>
      <c r="C7" s="68" t="s">
        <v>0</v>
      </c>
      <c r="D7" s="68"/>
      <c r="E7" s="68"/>
      <c r="F7" s="69" t="s">
        <v>272</v>
      </c>
      <c r="G7" s="79"/>
      <c r="H7" s="68"/>
      <c r="I7" s="68"/>
      <c r="J7" s="68"/>
      <c r="K7" s="72"/>
    </row>
    <row r="8" spans="2:11" s="73" customFormat="1" ht="13.5" customHeight="1">
      <c r="B8" s="67"/>
      <c r="C8" s="68" t="s">
        <v>1</v>
      </c>
      <c r="D8" s="68"/>
      <c r="E8" s="68"/>
      <c r="F8" s="77">
        <v>29532</v>
      </c>
      <c r="G8" s="80"/>
      <c r="H8" s="68"/>
      <c r="I8" s="68"/>
      <c r="J8" s="68"/>
      <c r="K8" s="72"/>
    </row>
    <row r="9" spans="2:11" s="73" customFormat="1" ht="13.5" customHeight="1">
      <c r="B9" s="67"/>
      <c r="C9" s="68"/>
      <c r="D9" s="68"/>
      <c r="E9" s="68"/>
      <c r="F9" s="68"/>
      <c r="G9" s="68"/>
      <c r="H9" s="68"/>
      <c r="I9" s="68"/>
      <c r="J9" s="68"/>
      <c r="K9" s="72"/>
    </row>
    <row r="10" spans="2:11" s="73" customFormat="1" ht="13.5" customHeight="1">
      <c r="B10" s="67"/>
      <c r="C10" s="68" t="s">
        <v>32</v>
      </c>
      <c r="D10" s="68"/>
      <c r="E10" s="68"/>
      <c r="F10" s="69" t="s">
        <v>269</v>
      </c>
      <c r="G10" s="69"/>
      <c r="H10" s="69"/>
      <c r="I10" s="69"/>
      <c r="J10" s="69"/>
      <c r="K10" s="72"/>
    </row>
    <row r="11" spans="2:11" s="73" customFormat="1" ht="13.5" customHeight="1">
      <c r="B11" s="67"/>
      <c r="C11" s="68"/>
      <c r="D11" s="68"/>
      <c r="E11" s="68"/>
      <c r="F11" s="77"/>
      <c r="G11" s="77"/>
      <c r="H11" s="77"/>
      <c r="I11" s="77"/>
      <c r="J11" s="77"/>
      <c r="K11" s="72"/>
    </row>
    <row r="12" spans="2:11" s="73" customFormat="1" ht="13.5" customHeight="1">
      <c r="B12" s="67"/>
      <c r="C12" s="68"/>
      <c r="D12" s="68"/>
      <c r="E12" s="68"/>
      <c r="F12" s="77"/>
      <c r="G12" s="77"/>
      <c r="H12" s="77"/>
      <c r="I12" s="77"/>
      <c r="J12" s="77"/>
      <c r="K12" s="72"/>
    </row>
    <row r="13" spans="2:11" s="84" customFormat="1" ht="12.75">
      <c r="B13" s="81"/>
      <c r="C13" s="82"/>
      <c r="D13" s="82"/>
      <c r="E13" s="82"/>
      <c r="F13" s="82"/>
      <c r="G13" s="82"/>
      <c r="H13" s="82"/>
      <c r="I13" s="82"/>
      <c r="J13" s="82"/>
      <c r="K13" s="83"/>
    </row>
    <row r="14" spans="2:11" s="84" customFormat="1" ht="12.75">
      <c r="B14" s="81"/>
      <c r="C14" s="82"/>
      <c r="D14" s="82"/>
      <c r="E14" s="82"/>
      <c r="F14" s="82"/>
      <c r="G14" s="82"/>
      <c r="H14" s="82"/>
      <c r="I14" s="82"/>
      <c r="J14" s="82"/>
      <c r="K14" s="83"/>
    </row>
    <row r="15" spans="2:11" s="84" customFormat="1" ht="12.75">
      <c r="B15" s="81"/>
      <c r="C15" s="82"/>
      <c r="D15" s="82"/>
      <c r="E15" s="82"/>
      <c r="F15" s="82"/>
      <c r="G15" s="82"/>
      <c r="H15" s="82"/>
      <c r="I15" s="82"/>
      <c r="J15" s="82"/>
      <c r="K15" s="83"/>
    </row>
    <row r="16" spans="2:11" s="84" customFormat="1" ht="12.75">
      <c r="B16" s="81"/>
      <c r="C16" s="82"/>
      <c r="D16" s="82"/>
      <c r="E16" s="82"/>
      <c r="F16" s="82"/>
      <c r="G16" s="82"/>
      <c r="H16" s="82"/>
      <c r="I16" s="82"/>
      <c r="J16" s="82"/>
      <c r="K16" s="83"/>
    </row>
    <row r="17" spans="2:11" s="84" customFormat="1" ht="12.75">
      <c r="B17" s="81"/>
      <c r="C17" s="82"/>
      <c r="D17" s="82"/>
      <c r="E17" s="82"/>
      <c r="F17" s="82"/>
      <c r="G17" s="82"/>
      <c r="H17" s="82"/>
      <c r="I17" s="82"/>
      <c r="J17" s="82"/>
      <c r="K17" s="83"/>
    </row>
    <row r="18" spans="2:11" s="84" customFormat="1" ht="12.75">
      <c r="B18" s="81"/>
      <c r="C18" s="82"/>
      <c r="D18" s="82"/>
      <c r="E18" s="82"/>
      <c r="F18" s="82"/>
      <c r="G18" s="82"/>
      <c r="H18" s="82"/>
      <c r="I18" s="82"/>
      <c r="J18" s="82"/>
      <c r="K18" s="83"/>
    </row>
    <row r="19" spans="2:11" s="84" customFormat="1" ht="12.75">
      <c r="B19" s="81"/>
      <c r="C19" s="82"/>
      <c r="D19" s="82"/>
      <c r="E19" s="82"/>
      <c r="F19" s="82"/>
      <c r="G19" s="82"/>
      <c r="H19" s="82"/>
      <c r="I19" s="82"/>
      <c r="J19" s="82"/>
      <c r="K19" s="83"/>
    </row>
    <row r="20" spans="2:11" s="84" customFormat="1" ht="12.75">
      <c r="B20" s="81"/>
      <c r="C20" s="82"/>
      <c r="D20" s="82"/>
      <c r="E20" s="82"/>
      <c r="F20" s="82"/>
      <c r="G20" s="82"/>
      <c r="H20" s="82"/>
      <c r="I20" s="82"/>
      <c r="J20" s="82"/>
      <c r="K20" s="83"/>
    </row>
    <row r="21" spans="2:11" s="84" customFormat="1" ht="12.75">
      <c r="B21" s="81"/>
      <c r="D21" s="82"/>
      <c r="E21" s="82"/>
      <c r="F21" s="82"/>
      <c r="G21" s="82"/>
      <c r="H21" s="82"/>
      <c r="I21" s="82"/>
      <c r="J21" s="82"/>
      <c r="K21" s="83"/>
    </row>
    <row r="22" spans="2:11" s="84" customFormat="1" ht="12.75">
      <c r="B22" s="81"/>
      <c r="C22" s="82"/>
      <c r="D22" s="82"/>
      <c r="E22" s="82"/>
      <c r="F22" s="82"/>
      <c r="G22" s="82"/>
      <c r="H22" s="82"/>
      <c r="I22" s="82"/>
      <c r="J22" s="82"/>
      <c r="K22" s="83"/>
    </row>
    <row r="23" spans="2:11" s="84" customFormat="1" ht="12.75">
      <c r="B23" s="81"/>
      <c r="C23" s="82"/>
      <c r="D23" s="82"/>
      <c r="E23" s="82"/>
      <c r="F23" s="82"/>
      <c r="G23" s="82"/>
      <c r="H23" s="82"/>
      <c r="I23" s="82"/>
      <c r="J23" s="82"/>
      <c r="K23" s="83"/>
    </row>
    <row r="24" spans="2:11" s="84" customFormat="1" ht="12.75">
      <c r="B24" s="81"/>
      <c r="C24" s="82"/>
      <c r="D24" s="82"/>
      <c r="E24" s="82"/>
      <c r="F24" s="82"/>
      <c r="G24" s="82"/>
      <c r="H24" s="82"/>
      <c r="I24" s="82"/>
      <c r="J24" s="82"/>
      <c r="K24" s="83"/>
    </row>
    <row r="25" spans="2:11" s="85" customFormat="1" ht="33.75">
      <c r="B25" s="283" t="s">
        <v>7</v>
      </c>
      <c r="C25" s="284"/>
      <c r="D25" s="284"/>
      <c r="E25" s="284"/>
      <c r="F25" s="284"/>
      <c r="G25" s="284"/>
      <c r="H25" s="284"/>
      <c r="I25" s="284"/>
      <c r="J25" s="284"/>
      <c r="K25" s="285"/>
    </row>
    <row r="26" spans="2:11" s="84" customFormat="1" ht="12.75">
      <c r="B26" s="86"/>
      <c r="C26" s="286" t="s">
        <v>80</v>
      </c>
      <c r="D26" s="286"/>
      <c r="E26" s="286"/>
      <c r="F26" s="286"/>
      <c r="G26" s="286"/>
      <c r="H26" s="286"/>
      <c r="I26" s="286"/>
      <c r="J26" s="286"/>
      <c r="K26" s="83"/>
    </row>
    <row r="27" spans="2:11" s="84" customFormat="1" ht="12.75">
      <c r="B27" s="81"/>
      <c r="C27" s="286" t="s">
        <v>81</v>
      </c>
      <c r="D27" s="286"/>
      <c r="E27" s="286"/>
      <c r="F27" s="286"/>
      <c r="G27" s="286"/>
      <c r="H27" s="286"/>
      <c r="I27" s="286"/>
      <c r="J27" s="286"/>
      <c r="K27" s="83"/>
    </row>
    <row r="28" spans="2:11" s="84" customFormat="1" ht="12.75">
      <c r="B28" s="81"/>
      <c r="C28" s="82"/>
      <c r="D28" s="82"/>
      <c r="E28" s="82"/>
      <c r="F28" s="82"/>
      <c r="G28" s="82"/>
      <c r="H28" s="82"/>
      <c r="I28" s="82"/>
      <c r="J28" s="82"/>
      <c r="K28" s="83"/>
    </row>
    <row r="29" spans="2:11" s="84" customFormat="1" ht="12.75">
      <c r="B29" s="81"/>
      <c r="C29" s="82"/>
      <c r="D29" s="82"/>
      <c r="E29" s="82"/>
      <c r="F29" s="82"/>
      <c r="G29" s="82"/>
      <c r="H29" s="82"/>
      <c r="I29" s="82"/>
      <c r="J29" s="82"/>
      <c r="K29" s="83"/>
    </row>
    <row r="30" spans="2:11" s="90" customFormat="1" ht="33.75">
      <c r="B30" s="81"/>
      <c r="C30" s="82"/>
      <c r="D30" s="82"/>
      <c r="E30" s="82"/>
      <c r="F30" s="87" t="s">
        <v>263</v>
      </c>
      <c r="G30" s="88"/>
      <c r="H30" s="88"/>
      <c r="I30" s="88"/>
      <c r="J30" s="88"/>
      <c r="K30" s="89"/>
    </row>
    <row r="31" spans="2:11" s="90" customFormat="1" ht="12.75">
      <c r="B31" s="91"/>
      <c r="C31" s="88"/>
      <c r="D31" s="88"/>
      <c r="E31" s="88"/>
      <c r="F31" s="88"/>
      <c r="G31" s="88"/>
      <c r="H31" s="88"/>
      <c r="I31" s="88"/>
      <c r="J31" s="88"/>
      <c r="K31" s="89"/>
    </row>
    <row r="32" spans="2:11" s="90" customFormat="1" ht="12.75">
      <c r="B32" s="91"/>
      <c r="C32" s="88"/>
      <c r="D32" s="88"/>
      <c r="E32" s="88"/>
      <c r="F32" s="88"/>
      <c r="G32" s="88"/>
      <c r="H32" s="88"/>
      <c r="I32" s="88"/>
      <c r="J32" s="88"/>
      <c r="K32" s="89"/>
    </row>
    <row r="33" spans="2:11" s="90" customFormat="1" ht="12.75">
      <c r="B33" s="91"/>
      <c r="C33" s="88"/>
      <c r="D33" s="88"/>
      <c r="E33" s="88"/>
      <c r="F33" s="88"/>
      <c r="G33" s="88"/>
      <c r="H33" s="88"/>
      <c r="I33" s="88"/>
      <c r="J33" s="88"/>
      <c r="K33" s="89"/>
    </row>
    <row r="34" spans="2:11" s="90" customFormat="1" ht="12.75">
      <c r="B34" s="91"/>
      <c r="C34" s="88"/>
      <c r="D34" s="88"/>
      <c r="E34" s="88"/>
      <c r="F34" s="88"/>
      <c r="G34" s="88"/>
      <c r="H34" s="88"/>
      <c r="I34" s="88"/>
      <c r="J34" s="88"/>
      <c r="K34" s="89"/>
    </row>
    <row r="35" spans="2:11" s="90" customFormat="1" ht="12.75">
      <c r="B35" s="91"/>
      <c r="C35" s="88"/>
      <c r="D35" s="88"/>
      <c r="E35" s="88"/>
      <c r="F35" s="88"/>
      <c r="G35" s="88"/>
      <c r="H35" s="88"/>
      <c r="I35" s="88"/>
      <c r="J35" s="88"/>
      <c r="K35" s="89"/>
    </row>
    <row r="36" spans="2:11" s="90" customFormat="1" ht="12.75">
      <c r="B36" s="91"/>
      <c r="C36" s="88"/>
      <c r="D36" s="88"/>
      <c r="E36" s="88"/>
      <c r="F36" s="88"/>
      <c r="G36" s="88"/>
      <c r="H36" s="88"/>
      <c r="I36" s="88"/>
      <c r="J36" s="88"/>
      <c r="K36" s="89"/>
    </row>
    <row r="37" spans="2:11" s="90" customFormat="1" ht="12.75">
      <c r="B37" s="91"/>
      <c r="C37" s="88"/>
      <c r="D37" s="88"/>
      <c r="E37" s="88"/>
      <c r="F37" s="88"/>
      <c r="G37" s="88"/>
      <c r="H37" s="88"/>
      <c r="I37" s="88"/>
      <c r="J37" s="88"/>
      <c r="K37" s="89"/>
    </row>
    <row r="38" spans="2:11" s="90" customFormat="1" ht="12.75">
      <c r="B38" s="91"/>
      <c r="C38" s="88"/>
      <c r="D38" s="88"/>
      <c r="E38" s="88"/>
      <c r="F38" s="88"/>
      <c r="G38" s="88"/>
      <c r="H38" s="88"/>
      <c r="I38" s="88"/>
      <c r="J38" s="88"/>
      <c r="K38" s="89"/>
    </row>
    <row r="39" spans="2:11" s="90" customFormat="1" ht="12.75">
      <c r="B39" s="91"/>
      <c r="C39" s="88"/>
      <c r="D39" s="88"/>
      <c r="E39" s="88"/>
      <c r="F39" s="88"/>
      <c r="G39" s="88"/>
      <c r="H39" s="88"/>
      <c r="I39" s="88"/>
      <c r="J39" s="88"/>
      <c r="K39" s="89"/>
    </row>
    <row r="40" spans="2:11" s="90" customFormat="1" ht="12.75">
      <c r="B40" s="91"/>
      <c r="C40" s="88"/>
      <c r="D40" s="88"/>
      <c r="E40" s="88"/>
      <c r="F40" s="88"/>
      <c r="G40" s="88"/>
      <c r="H40" s="88"/>
      <c r="I40" s="88"/>
      <c r="J40" s="88"/>
      <c r="K40" s="89"/>
    </row>
    <row r="41" spans="2:11" s="90" customFormat="1" ht="12.75">
      <c r="B41" s="91"/>
      <c r="C41" s="88"/>
      <c r="D41" s="88"/>
      <c r="E41" s="88"/>
      <c r="F41" s="88"/>
      <c r="G41" s="88"/>
      <c r="H41" s="88"/>
      <c r="I41" s="88"/>
      <c r="J41" s="88"/>
      <c r="K41" s="89"/>
    </row>
    <row r="42" spans="2:11" s="90" customFormat="1" ht="12.75">
      <c r="B42" s="91"/>
      <c r="C42" s="88"/>
      <c r="D42" s="88"/>
      <c r="E42" s="88"/>
      <c r="F42" s="88"/>
      <c r="G42" s="88"/>
      <c r="H42" s="88"/>
      <c r="I42" s="88"/>
      <c r="J42" s="88"/>
      <c r="K42" s="89"/>
    </row>
    <row r="43" spans="2:11" s="90" customFormat="1" ht="12.75">
      <c r="B43" s="91"/>
      <c r="C43" s="88"/>
      <c r="D43" s="88"/>
      <c r="E43" s="88"/>
      <c r="F43" s="88"/>
      <c r="G43" s="88"/>
      <c r="H43" s="88"/>
      <c r="I43" s="88"/>
      <c r="J43" s="88"/>
      <c r="K43" s="89"/>
    </row>
    <row r="44" spans="2:11" s="90" customFormat="1" ht="12.75">
      <c r="B44" s="91"/>
      <c r="C44" s="88"/>
      <c r="D44" s="88"/>
      <c r="E44" s="88"/>
      <c r="F44" s="88"/>
      <c r="G44" s="88"/>
      <c r="H44" s="88"/>
      <c r="I44" s="88"/>
      <c r="J44" s="88"/>
      <c r="K44" s="89"/>
    </row>
    <row r="45" spans="2:11" s="90" customFormat="1" ht="9" customHeight="1">
      <c r="B45" s="91"/>
      <c r="C45" s="88"/>
      <c r="D45" s="88"/>
      <c r="E45" s="88"/>
      <c r="F45" s="88"/>
      <c r="G45" s="88"/>
      <c r="H45" s="88"/>
      <c r="I45" s="88"/>
      <c r="J45" s="88"/>
      <c r="K45" s="89"/>
    </row>
    <row r="46" spans="2:11" s="90" customFormat="1" ht="12.75">
      <c r="B46" s="91"/>
      <c r="C46" s="88"/>
      <c r="D46" s="88"/>
      <c r="E46" s="88"/>
      <c r="F46" s="88"/>
      <c r="G46" s="88"/>
      <c r="H46" s="88"/>
      <c r="I46" s="88"/>
      <c r="J46" s="88"/>
      <c r="K46" s="89"/>
    </row>
    <row r="47" spans="2:11" s="90" customFormat="1" ht="12.75">
      <c r="B47" s="91"/>
      <c r="C47" s="88"/>
      <c r="D47" s="88"/>
      <c r="E47" s="88"/>
      <c r="F47" s="88"/>
      <c r="G47" s="88"/>
      <c r="H47" s="88"/>
      <c r="I47" s="88"/>
      <c r="J47" s="88"/>
      <c r="K47" s="89"/>
    </row>
    <row r="48" spans="2:11" s="73" customFormat="1" ht="12.75" customHeight="1">
      <c r="B48" s="67"/>
      <c r="C48" s="68" t="s">
        <v>105</v>
      </c>
      <c r="D48" s="68"/>
      <c r="E48" s="68"/>
      <c r="F48" s="68"/>
      <c r="G48" s="68"/>
      <c r="H48" s="287" t="s">
        <v>238</v>
      </c>
      <c r="I48" s="287"/>
      <c r="J48" s="68"/>
      <c r="K48" s="72"/>
    </row>
    <row r="49" spans="2:11" s="73" customFormat="1" ht="12.75" customHeight="1">
      <c r="B49" s="67"/>
      <c r="C49" s="68" t="s">
        <v>106</v>
      </c>
      <c r="D49" s="68"/>
      <c r="E49" s="68"/>
      <c r="F49" s="68"/>
      <c r="G49" s="68"/>
      <c r="H49" s="288" t="s">
        <v>239</v>
      </c>
      <c r="I49" s="288"/>
      <c r="J49" s="68"/>
      <c r="K49" s="72"/>
    </row>
    <row r="50" spans="2:11" s="73" customFormat="1" ht="12.75" customHeight="1">
      <c r="B50" s="67"/>
      <c r="C50" s="68" t="s">
        <v>100</v>
      </c>
      <c r="D50" s="68"/>
      <c r="E50" s="68"/>
      <c r="F50" s="68"/>
      <c r="G50" s="68"/>
      <c r="H50" s="288" t="s">
        <v>107</v>
      </c>
      <c r="I50" s="288"/>
      <c r="J50" s="68"/>
      <c r="K50" s="72"/>
    </row>
    <row r="51" spans="2:11" s="73" customFormat="1" ht="12.75" customHeight="1">
      <c r="B51" s="67"/>
      <c r="C51" s="68" t="s">
        <v>101</v>
      </c>
      <c r="D51" s="68"/>
      <c r="E51" s="68"/>
      <c r="F51" s="68"/>
      <c r="G51" s="68"/>
      <c r="H51" s="288" t="s">
        <v>107</v>
      </c>
      <c r="I51" s="288"/>
      <c r="J51" s="68"/>
      <c r="K51" s="72"/>
    </row>
    <row r="52" spans="2:11" s="84" customFormat="1" ht="12.75">
      <c r="B52" s="81"/>
      <c r="C52" s="82"/>
      <c r="D52" s="82"/>
      <c r="E52" s="82"/>
      <c r="F52" s="82"/>
      <c r="G52" s="82"/>
      <c r="H52" s="82"/>
      <c r="I52" s="82"/>
      <c r="J52" s="82"/>
      <c r="K52" s="83"/>
    </row>
    <row r="53" spans="2:11" s="95" customFormat="1" ht="12.75" customHeight="1">
      <c r="B53" s="92"/>
      <c r="C53" s="68" t="s">
        <v>108</v>
      </c>
      <c r="D53" s="68"/>
      <c r="E53" s="68"/>
      <c r="F53" s="68"/>
      <c r="G53" s="80" t="s">
        <v>102</v>
      </c>
      <c r="H53" s="289" t="s">
        <v>270</v>
      </c>
      <c r="I53" s="287"/>
      <c r="J53" s="93"/>
      <c r="K53" s="94"/>
    </row>
    <row r="54" spans="2:11" s="95" customFormat="1" ht="12.75" customHeight="1">
      <c r="B54" s="92"/>
      <c r="C54" s="68"/>
      <c r="D54" s="68"/>
      <c r="E54" s="68"/>
      <c r="F54" s="68"/>
      <c r="G54" s="80" t="s">
        <v>103</v>
      </c>
      <c r="H54" s="288" t="s">
        <v>271</v>
      </c>
      <c r="I54" s="288"/>
      <c r="J54" s="93"/>
      <c r="K54" s="94"/>
    </row>
    <row r="55" spans="2:11" s="95" customFormat="1" ht="7.5" customHeight="1">
      <c r="B55" s="92"/>
      <c r="C55" s="68"/>
      <c r="D55" s="68"/>
      <c r="E55" s="68"/>
      <c r="F55" s="68"/>
      <c r="G55" s="80"/>
      <c r="H55" s="80"/>
      <c r="I55" s="80"/>
      <c r="J55" s="93"/>
      <c r="K55" s="94"/>
    </row>
    <row r="56" spans="2:11" s="95" customFormat="1" ht="12.75" customHeight="1">
      <c r="B56" s="92"/>
      <c r="C56" s="68" t="s">
        <v>104</v>
      </c>
      <c r="D56" s="68"/>
      <c r="E56" s="68"/>
      <c r="F56" s="80"/>
      <c r="G56" s="68"/>
      <c r="H56" s="69"/>
      <c r="I56" s="69"/>
      <c r="J56" s="93"/>
      <c r="K56" s="94"/>
    </row>
    <row r="57" spans="2:11" ht="22.5" customHeight="1">
      <c r="B57" s="96"/>
      <c r="C57" s="97"/>
      <c r="D57" s="97"/>
      <c r="E57" s="97"/>
      <c r="F57" s="97"/>
      <c r="G57" s="97"/>
      <c r="H57" s="97"/>
      <c r="I57" s="97"/>
      <c r="J57" s="97"/>
      <c r="K57" s="98"/>
    </row>
    <row r="58" ht="6.75" customHeight="1"/>
  </sheetData>
  <mergeCells count="9">
    <mergeCell ref="H54:I54"/>
    <mergeCell ref="H49:I49"/>
    <mergeCell ref="H50:I50"/>
    <mergeCell ref="H51:I51"/>
    <mergeCell ref="H53:I53"/>
    <mergeCell ref="B25:K25"/>
    <mergeCell ref="C26:J26"/>
    <mergeCell ref="C27:J27"/>
    <mergeCell ref="H48:I48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K57"/>
  <sheetViews>
    <sheetView workbookViewId="0" topLeftCell="A28">
      <selection activeCell="I54" sqref="I54"/>
    </sheetView>
  </sheetViews>
  <sheetFormatPr defaultColWidth="9.140625" defaultRowHeight="12.75"/>
  <cols>
    <col min="1" max="1" width="14.421875" style="0" customWidth="1"/>
    <col min="2" max="10" width="8.7109375" style="0" customWidth="1"/>
    <col min="11" max="11" width="10.7109375" style="0" customWidth="1"/>
    <col min="12" max="12" width="2.140625" style="0" customWidth="1"/>
    <col min="13" max="13" width="9.421875" style="0" customWidth="1"/>
  </cols>
  <sheetData>
    <row r="2" spans="2:11" ht="12.75">
      <c r="B2" s="1"/>
      <c r="C2" s="2"/>
      <c r="D2" s="2"/>
      <c r="E2" s="2"/>
      <c r="F2" s="2"/>
      <c r="G2" s="2"/>
      <c r="H2" s="2"/>
      <c r="I2" s="2"/>
      <c r="J2" s="2"/>
      <c r="K2" s="3"/>
    </row>
    <row r="3" spans="2:11" ht="12.75">
      <c r="B3" s="4"/>
      <c r="C3" s="5"/>
      <c r="D3" s="5"/>
      <c r="E3" s="5"/>
      <c r="F3" s="5"/>
      <c r="G3" s="5"/>
      <c r="H3" s="5"/>
      <c r="I3" s="5"/>
      <c r="J3" s="5"/>
      <c r="K3" s="6"/>
    </row>
    <row r="4" spans="2:11" s="11" customFormat="1" ht="33" customHeight="1">
      <c r="B4" s="290" t="s">
        <v>78</v>
      </c>
      <c r="C4" s="291"/>
      <c r="D4" s="291"/>
      <c r="E4" s="291"/>
      <c r="F4" s="291"/>
      <c r="G4" s="291"/>
      <c r="H4" s="291"/>
      <c r="I4" s="291"/>
      <c r="J4" s="291"/>
      <c r="K4" s="292"/>
    </row>
    <row r="5" spans="2:11" ht="12.75">
      <c r="B5" s="4"/>
      <c r="C5" s="5"/>
      <c r="D5" s="5"/>
      <c r="E5" s="5"/>
      <c r="F5" s="5"/>
      <c r="G5" s="5"/>
      <c r="H5" s="5"/>
      <c r="I5" s="5"/>
      <c r="J5" s="5"/>
      <c r="K5" s="6"/>
    </row>
    <row r="6" spans="2:11" ht="15">
      <c r="B6" s="4"/>
      <c r="C6" s="5"/>
      <c r="D6" s="26"/>
      <c r="E6" s="5"/>
      <c r="F6" s="5"/>
      <c r="G6" s="5"/>
      <c r="H6" s="5"/>
      <c r="I6" s="5"/>
      <c r="J6" s="5"/>
      <c r="K6" s="6"/>
    </row>
    <row r="7" spans="2:11" ht="12.75">
      <c r="B7" s="4"/>
      <c r="C7" s="5"/>
      <c r="D7" s="5"/>
      <c r="E7" s="5"/>
      <c r="F7" s="5"/>
      <c r="G7" s="5"/>
      <c r="H7" s="5"/>
      <c r="I7" s="5"/>
      <c r="J7" s="5"/>
      <c r="K7" s="6"/>
    </row>
    <row r="8" spans="2:11" ht="12.75">
      <c r="B8" s="4"/>
      <c r="C8" s="5"/>
      <c r="D8" s="5"/>
      <c r="E8" s="5"/>
      <c r="F8" s="5"/>
      <c r="G8" s="5"/>
      <c r="H8" s="5"/>
      <c r="I8" s="5"/>
      <c r="J8" s="5"/>
      <c r="K8" s="6"/>
    </row>
    <row r="9" spans="2:11" ht="12.75">
      <c r="B9" s="4"/>
      <c r="C9" s="5"/>
      <c r="D9" s="5"/>
      <c r="E9" s="5"/>
      <c r="F9" s="5"/>
      <c r="G9" s="5"/>
      <c r="H9" s="5"/>
      <c r="I9" s="5"/>
      <c r="J9" s="5"/>
      <c r="K9" s="6"/>
    </row>
    <row r="10" spans="2:11" ht="12.75">
      <c r="B10" s="4"/>
      <c r="C10" s="5"/>
      <c r="D10" s="5"/>
      <c r="E10" s="5"/>
      <c r="F10" s="5"/>
      <c r="G10" s="5"/>
      <c r="H10" s="5"/>
      <c r="I10" s="5"/>
      <c r="J10" s="5"/>
      <c r="K10" s="6"/>
    </row>
    <row r="11" spans="2:11" ht="12.75">
      <c r="B11" s="4"/>
      <c r="C11" s="5"/>
      <c r="D11" s="5"/>
      <c r="E11" s="5"/>
      <c r="F11" s="5"/>
      <c r="G11" s="5"/>
      <c r="H11" s="5"/>
      <c r="I11" s="5"/>
      <c r="J11" s="5"/>
      <c r="K11" s="6"/>
    </row>
    <row r="12" spans="2:11" ht="12.75">
      <c r="B12" s="4"/>
      <c r="C12" s="5"/>
      <c r="D12" s="5"/>
      <c r="E12" s="5"/>
      <c r="F12" s="5"/>
      <c r="G12" s="5"/>
      <c r="H12" s="5"/>
      <c r="I12" s="5"/>
      <c r="J12" s="5"/>
      <c r="K12" s="6"/>
    </row>
    <row r="13" spans="2:11" ht="12.75">
      <c r="B13" s="4"/>
      <c r="C13" s="5"/>
      <c r="D13" s="5"/>
      <c r="E13" s="5"/>
      <c r="F13" s="5"/>
      <c r="G13" s="5"/>
      <c r="H13" s="5"/>
      <c r="I13" s="5"/>
      <c r="J13" s="5"/>
      <c r="K13" s="6"/>
    </row>
    <row r="14" spans="2:11" ht="12.75">
      <c r="B14" s="4"/>
      <c r="C14" s="5"/>
      <c r="D14" s="5"/>
      <c r="E14" s="5"/>
      <c r="F14" s="5"/>
      <c r="G14" s="5"/>
      <c r="H14" s="5"/>
      <c r="I14" s="5"/>
      <c r="J14" s="5"/>
      <c r="K14" s="6"/>
    </row>
    <row r="15" spans="2:11" ht="12.75">
      <c r="B15" s="4"/>
      <c r="C15" s="5"/>
      <c r="D15" s="5"/>
      <c r="E15" s="5"/>
      <c r="F15" s="5"/>
      <c r="G15" s="5"/>
      <c r="H15" s="5"/>
      <c r="I15" s="5"/>
      <c r="J15" s="5"/>
      <c r="K15" s="6"/>
    </row>
    <row r="16" spans="2:11" ht="12.75">
      <c r="B16" s="4"/>
      <c r="C16" s="5"/>
      <c r="D16" s="5"/>
      <c r="E16" s="5"/>
      <c r="F16" s="5"/>
      <c r="G16" s="5"/>
      <c r="H16" s="5"/>
      <c r="I16" s="5"/>
      <c r="J16" s="5"/>
      <c r="K16" s="6"/>
    </row>
    <row r="17" spans="2:11" ht="12.75">
      <c r="B17" s="4"/>
      <c r="C17" s="5"/>
      <c r="D17" s="5"/>
      <c r="E17" s="5"/>
      <c r="F17" s="5"/>
      <c r="G17" s="5"/>
      <c r="H17" s="5"/>
      <c r="I17" s="5"/>
      <c r="J17" s="5"/>
      <c r="K17" s="6"/>
    </row>
    <row r="18" spans="2:11" ht="12.75">
      <c r="B18" s="4"/>
      <c r="C18" s="5"/>
      <c r="D18" s="5"/>
      <c r="E18" s="5"/>
      <c r="F18" s="5"/>
      <c r="G18" s="5"/>
      <c r="H18" s="5"/>
      <c r="I18" s="5"/>
      <c r="J18" s="5"/>
      <c r="K18" s="6"/>
    </row>
    <row r="19" spans="2:11" ht="12.75">
      <c r="B19" s="4"/>
      <c r="C19" s="5"/>
      <c r="D19" s="5"/>
      <c r="E19" s="5"/>
      <c r="F19" s="5"/>
      <c r="G19" s="5"/>
      <c r="H19" s="5"/>
      <c r="I19" s="5"/>
      <c r="J19" s="5"/>
      <c r="K19" s="6"/>
    </row>
    <row r="20" spans="2:11" ht="12.75">
      <c r="B20" s="4"/>
      <c r="C20" s="5"/>
      <c r="D20" s="5"/>
      <c r="E20" s="5"/>
      <c r="F20" s="5"/>
      <c r="G20" s="5"/>
      <c r="H20" s="5"/>
      <c r="I20" s="5"/>
      <c r="J20" s="5"/>
      <c r="K20" s="6"/>
    </row>
    <row r="21" spans="2:11" ht="12.75">
      <c r="B21" s="4"/>
      <c r="C21" s="5"/>
      <c r="D21" s="5"/>
      <c r="E21" s="5"/>
      <c r="F21" s="5"/>
      <c r="G21" s="5"/>
      <c r="H21" s="5"/>
      <c r="I21" s="5"/>
      <c r="J21" s="5"/>
      <c r="K21" s="6"/>
    </row>
    <row r="22" spans="2:11" ht="12.75">
      <c r="B22" s="4"/>
      <c r="C22" s="5"/>
      <c r="D22" s="5"/>
      <c r="E22" s="5"/>
      <c r="F22" s="5"/>
      <c r="G22" s="5"/>
      <c r="H22" s="5"/>
      <c r="I22" s="5"/>
      <c r="J22" s="5"/>
      <c r="K22" s="6"/>
    </row>
    <row r="23" spans="2:11" ht="12.75">
      <c r="B23" s="4"/>
      <c r="C23" s="5"/>
      <c r="D23" s="5"/>
      <c r="E23" s="5"/>
      <c r="F23" s="5"/>
      <c r="G23" s="5"/>
      <c r="H23" s="5"/>
      <c r="I23" s="5"/>
      <c r="J23" s="5"/>
      <c r="K23" s="6"/>
    </row>
    <row r="24" spans="2:11" ht="12.75">
      <c r="B24" s="4"/>
      <c r="C24" s="5"/>
      <c r="D24" s="5"/>
      <c r="E24" s="5"/>
      <c r="F24" s="5"/>
      <c r="G24" s="5"/>
      <c r="H24" s="5"/>
      <c r="I24" s="5"/>
      <c r="J24" s="5"/>
      <c r="K24" s="6"/>
    </row>
    <row r="25" spans="2:11" ht="12.75">
      <c r="B25" s="4"/>
      <c r="C25" s="5"/>
      <c r="D25" s="5"/>
      <c r="E25" s="5"/>
      <c r="F25" s="5"/>
      <c r="G25" s="5"/>
      <c r="H25" s="5"/>
      <c r="I25" s="5"/>
      <c r="J25" s="5"/>
      <c r="K25" s="6"/>
    </row>
    <row r="26" spans="2:11" ht="12.75">
      <c r="B26" s="4"/>
      <c r="C26" s="5"/>
      <c r="D26" s="5"/>
      <c r="E26" s="5"/>
      <c r="F26" s="5"/>
      <c r="G26" s="5"/>
      <c r="H26" s="5"/>
      <c r="I26" s="5"/>
      <c r="J26" s="5"/>
      <c r="K26" s="6"/>
    </row>
    <row r="27" spans="2:11" ht="12.75">
      <c r="B27" s="4"/>
      <c r="C27" s="5"/>
      <c r="D27" s="5"/>
      <c r="E27" s="5"/>
      <c r="F27" s="5"/>
      <c r="G27" s="5"/>
      <c r="H27" s="5"/>
      <c r="I27" s="5"/>
      <c r="J27" s="5"/>
      <c r="K27" s="6"/>
    </row>
    <row r="28" spans="2:11" ht="12.75">
      <c r="B28" s="4"/>
      <c r="C28" s="5"/>
      <c r="D28" s="5"/>
      <c r="E28" s="5"/>
      <c r="F28" s="5"/>
      <c r="G28" s="5"/>
      <c r="H28" s="5"/>
      <c r="I28" s="5"/>
      <c r="J28" s="5"/>
      <c r="K28" s="6"/>
    </row>
    <row r="29" spans="2:11" ht="12.75">
      <c r="B29" s="4"/>
      <c r="C29" s="5"/>
      <c r="D29" s="5"/>
      <c r="E29" s="5"/>
      <c r="F29" s="5"/>
      <c r="G29" s="5"/>
      <c r="H29" s="5"/>
      <c r="I29" s="5"/>
      <c r="J29" s="5"/>
      <c r="K29" s="6"/>
    </row>
    <row r="30" spans="2:11" ht="12.75">
      <c r="B30" s="4"/>
      <c r="C30" s="5"/>
      <c r="D30" s="5"/>
      <c r="E30" s="5"/>
      <c r="F30" s="5"/>
      <c r="G30" s="5"/>
      <c r="H30" s="5"/>
      <c r="I30" s="5"/>
      <c r="J30" s="5"/>
      <c r="K30" s="6"/>
    </row>
    <row r="31" spans="2:11" ht="12.75">
      <c r="B31" s="4"/>
      <c r="C31" s="5"/>
      <c r="D31" s="5"/>
      <c r="E31" s="5"/>
      <c r="F31" s="5"/>
      <c r="G31" s="5"/>
      <c r="H31" s="5"/>
      <c r="I31" s="5"/>
      <c r="J31" s="5"/>
      <c r="K31" s="6"/>
    </row>
    <row r="32" spans="2:11" ht="12.75">
      <c r="B32" s="4"/>
      <c r="C32" s="5"/>
      <c r="D32" s="5"/>
      <c r="E32" s="5"/>
      <c r="F32" s="5"/>
      <c r="G32" s="5"/>
      <c r="H32" s="5"/>
      <c r="I32" s="5"/>
      <c r="J32" s="5"/>
      <c r="K32" s="6"/>
    </row>
    <row r="33" spans="2:11" ht="12.75">
      <c r="B33" s="4"/>
      <c r="C33" s="5"/>
      <c r="D33" s="5"/>
      <c r="E33" s="5"/>
      <c r="F33" s="5"/>
      <c r="G33" s="5"/>
      <c r="H33" s="5"/>
      <c r="I33" s="5"/>
      <c r="J33" s="5"/>
      <c r="K33" s="6"/>
    </row>
    <row r="34" spans="2:11" ht="12.75">
      <c r="B34" s="4"/>
      <c r="C34" s="5"/>
      <c r="D34" s="5"/>
      <c r="E34" s="5"/>
      <c r="F34" s="5"/>
      <c r="G34" s="5"/>
      <c r="H34" s="5"/>
      <c r="I34" s="5"/>
      <c r="J34" s="5"/>
      <c r="K34" s="6"/>
    </row>
    <row r="35" spans="2:11" ht="12.75">
      <c r="B35" s="4"/>
      <c r="C35" s="5"/>
      <c r="D35" s="5"/>
      <c r="E35" s="5"/>
      <c r="F35" s="5"/>
      <c r="G35" s="5"/>
      <c r="H35" s="5"/>
      <c r="I35" s="5"/>
      <c r="J35" s="5"/>
      <c r="K35" s="6"/>
    </row>
    <row r="36" spans="2:11" ht="12.75">
      <c r="B36" s="4"/>
      <c r="C36" s="5"/>
      <c r="D36" s="5"/>
      <c r="E36" s="5"/>
      <c r="F36" s="5"/>
      <c r="G36" s="5"/>
      <c r="H36" s="5"/>
      <c r="I36" s="5"/>
      <c r="J36" s="5"/>
      <c r="K36" s="6"/>
    </row>
    <row r="37" spans="2:11" ht="12.75">
      <c r="B37" s="4"/>
      <c r="C37" s="5"/>
      <c r="D37" s="5"/>
      <c r="E37" s="5"/>
      <c r="F37" s="5"/>
      <c r="G37" s="5"/>
      <c r="H37" s="5"/>
      <c r="I37" s="5"/>
      <c r="J37" s="5"/>
      <c r="K37" s="6"/>
    </row>
    <row r="38" spans="2:11" ht="12.75">
      <c r="B38" s="4"/>
      <c r="C38" s="5"/>
      <c r="D38" s="5"/>
      <c r="E38" s="5"/>
      <c r="F38" s="5"/>
      <c r="G38" s="5"/>
      <c r="H38" s="5"/>
      <c r="I38" s="5"/>
      <c r="J38" s="5"/>
      <c r="K38" s="6"/>
    </row>
    <row r="39" spans="2:11" ht="12.75">
      <c r="B39" s="4"/>
      <c r="C39" s="5"/>
      <c r="D39" s="5"/>
      <c r="E39" s="5"/>
      <c r="F39" s="5"/>
      <c r="G39" s="5"/>
      <c r="H39" s="5"/>
      <c r="I39" s="5"/>
      <c r="J39" s="5"/>
      <c r="K39" s="6"/>
    </row>
    <row r="40" spans="2:11" ht="12.75">
      <c r="B40" s="4"/>
      <c r="C40" s="5"/>
      <c r="D40" s="5"/>
      <c r="E40" s="5"/>
      <c r="F40" s="5"/>
      <c r="G40" s="5"/>
      <c r="H40" s="5"/>
      <c r="I40" s="5"/>
      <c r="J40" s="5"/>
      <c r="K40" s="6"/>
    </row>
    <row r="41" spans="2:11" ht="12.75">
      <c r="B41" s="4"/>
      <c r="C41" s="5"/>
      <c r="D41" s="5"/>
      <c r="E41" s="5"/>
      <c r="F41" s="5"/>
      <c r="G41" s="5"/>
      <c r="H41" s="5"/>
      <c r="I41" s="5"/>
      <c r="J41" s="5"/>
      <c r="K41" s="6"/>
    </row>
    <row r="42" spans="2:11" ht="12.75">
      <c r="B42" s="4"/>
      <c r="C42" s="5"/>
      <c r="D42" s="5"/>
      <c r="E42" s="5"/>
      <c r="F42" s="5"/>
      <c r="G42" s="5"/>
      <c r="H42" s="5"/>
      <c r="I42" s="5"/>
      <c r="J42" s="5"/>
      <c r="K42" s="6"/>
    </row>
    <row r="43" spans="2:11" ht="12.75">
      <c r="B43" s="4"/>
      <c r="C43" s="5"/>
      <c r="D43" s="5"/>
      <c r="E43" s="5"/>
      <c r="F43" s="5"/>
      <c r="G43" s="5"/>
      <c r="H43" s="5"/>
      <c r="I43" s="5"/>
      <c r="J43" s="5"/>
      <c r="K43" s="6"/>
    </row>
    <row r="44" spans="2:11" ht="12.75">
      <c r="B44" s="4"/>
      <c r="C44" s="5"/>
      <c r="D44" s="5"/>
      <c r="E44" s="5"/>
      <c r="F44" s="5"/>
      <c r="G44" s="5"/>
      <c r="H44" s="5"/>
      <c r="I44" s="5"/>
      <c r="J44" s="5"/>
      <c r="K44" s="6"/>
    </row>
    <row r="45" spans="2:11" ht="12.75">
      <c r="B45" s="4"/>
      <c r="C45" s="5"/>
      <c r="D45" s="5"/>
      <c r="E45" s="5"/>
      <c r="F45" s="5"/>
      <c r="G45" s="5"/>
      <c r="H45" s="5"/>
      <c r="I45" s="5"/>
      <c r="J45" s="5"/>
      <c r="K45" s="6"/>
    </row>
    <row r="46" spans="2:11" ht="12.75">
      <c r="B46" s="4"/>
      <c r="C46" s="5"/>
      <c r="D46" s="5"/>
      <c r="E46" s="5"/>
      <c r="F46" s="5"/>
      <c r="G46" s="5"/>
      <c r="H46" s="5"/>
      <c r="I46" s="5"/>
      <c r="J46" s="5"/>
      <c r="K46" s="6"/>
    </row>
    <row r="47" spans="2:11" ht="12.75">
      <c r="B47" s="4"/>
      <c r="C47" s="5"/>
      <c r="D47" s="5"/>
      <c r="E47" s="5"/>
      <c r="F47" s="5"/>
      <c r="G47" s="5"/>
      <c r="H47" s="5"/>
      <c r="I47" s="5"/>
      <c r="J47" s="5"/>
      <c r="K47" s="6"/>
    </row>
    <row r="48" spans="2:11" ht="12.75">
      <c r="B48" s="4"/>
      <c r="C48" s="5"/>
      <c r="D48" s="5"/>
      <c r="E48" s="5"/>
      <c r="F48" s="5"/>
      <c r="G48" s="5"/>
      <c r="H48" s="5"/>
      <c r="I48" s="5"/>
      <c r="J48" s="5"/>
      <c r="K48" s="6"/>
    </row>
    <row r="49" spans="2:11" ht="12.75">
      <c r="B49" s="4"/>
      <c r="C49" s="5"/>
      <c r="D49" s="5"/>
      <c r="E49" s="5"/>
      <c r="F49" s="5"/>
      <c r="G49" s="5"/>
      <c r="H49" s="5"/>
      <c r="I49" s="5"/>
      <c r="J49" s="5"/>
      <c r="K49" s="6"/>
    </row>
    <row r="50" spans="2:11" s="30" customFormat="1" ht="15">
      <c r="B50" s="27"/>
      <c r="C50" s="28"/>
      <c r="D50" s="26"/>
      <c r="E50" s="28"/>
      <c r="F50" s="28"/>
      <c r="G50" s="28"/>
      <c r="H50" s="28"/>
      <c r="I50" s="28"/>
      <c r="J50" s="28"/>
      <c r="K50" s="29"/>
    </row>
    <row r="51" spans="2:11" s="30" customFormat="1" ht="15">
      <c r="B51" s="27"/>
      <c r="C51" s="10"/>
      <c r="E51" s="10"/>
      <c r="F51" s="10"/>
      <c r="G51" s="10"/>
      <c r="H51" s="10"/>
      <c r="I51" s="10"/>
      <c r="J51" s="28"/>
      <c r="K51" s="29"/>
    </row>
    <row r="52" spans="2:11" s="30" customFormat="1" ht="15">
      <c r="B52" s="27"/>
      <c r="C52" s="10"/>
      <c r="D52" s="10"/>
      <c r="E52" s="10"/>
      <c r="F52" s="10"/>
      <c r="G52" s="10"/>
      <c r="H52" s="10"/>
      <c r="I52" s="26" t="s">
        <v>79</v>
      </c>
      <c r="J52" s="28"/>
      <c r="K52" s="29"/>
    </row>
    <row r="53" spans="2:11" s="30" customFormat="1" ht="15">
      <c r="B53" s="27"/>
      <c r="C53" s="10"/>
      <c r="D53" s="10"/>
      <c r="E53" s="10"/>
      <c r="F53" s="10"/>
      <c r="G53" s="10"/>
      <c r="H53" s="10"/>
      <c r="I53" s="31" t="s">
        <v>260</v>
      </c>
      <c r="J53" s="28"/>
      <c r="K53" s="29"/>
    </row>
    <row r="54" spans="2:11" ht="15.75">
      <c r="B54" s="4"/>
      <c r="C54" s="32"/>
      <c r="D54" s="32"/>
      <c r="E54" s="32"/>
      <c r="F54" s="32"/>
      <c r="G54" s="32"/>
      <c r="H54" s="32"/>
      <c r="I54" s="32"/>
      <c r="J54" s="5"/>
      <c r="K54" s="6"/>
    </row>
    <row r="55" spans="2:11" ht="12.75">
      <c r="B55" s="4"/>
      <c r="C55" s="5"/>
      <c r="D55" s="5"/>
      <c r="E55" s="5"/>
      <c r="F55" s="5"/>
      <c r="G55" s="5"/>
      <c r="H55" s="5"/>
      <c r="I55" s="5"/>
      <c r="J55" s="5"/>
      <c r="K55" s="6"/>
    </row>
    <row r="56" spans="2:11" ht="12.75">
      <c r="B56" s="4"/>
      <c r="C56" s="5"/>
      <c r="D56" s="5"/>
      <c r="E56" s="5"/>
      <c r="F56" s="5"/>
      <c r="G56" s="5"/>
      <c r="H56" s="5"/>
      <c r="I56" s="5"/>
      <c r="J56" s="5"/>
      <c r="K56" s="6"/>
    </row>
    <row r="57" spans="2:11" ht="12.75">
      <c r="B57" s="7"/>
      <c r="C57" s="8"/>
      <c r="D57" s="8"/>
      <c r="E57" s="8"/>
      <c r="F57" s="8"/>
      <c r="G57" s="8"/>
      <c r="H57" s="8"/>
      <c r="I57" s="8"/>
      <c r="J57" s="8"/>
      <c r="K57" s="9"/>
    </row>
  </sheetData>
  <mergeCells count="1">
    <mergeCell ref="B4:K4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3d klient</cp:lastModifiedBy>
  <cp:lastPrinted>2012-01-30T08:28:20Z</cp:lastPrinted>
  <dcterms:created xsi:type="dcterms:W3CDTF">2002-02-16T18:16:52Z</dcterms:created>
  <dcterms:modified xsi:type="dcterms:W3CDTF">2012-04-11T15:46:33Z</dcterms:modified>
  <cp:category/>
  <cp:version/>
  <cp:contentType/>
  <cp:contentStatus/>
</cp:coreProperties>
</file>