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8835" firstSheet="1" activeTab="7"/>
  </bookViews>
  <sheets>
    <sheet name="kapaku" sheetId="1" r:id="rId1"/>
    <sheet name="AKTIVI" sheetId="2" r:id="rId2"/>
    <sheet name="PASIVI" sheetId="3" r:id="rId3"/>
    <sheet name="Te ardhura+shpenzime" sheetId="4" r:id="rId4"/>
    <sheet name="kapitalet e veta" sheetId="5" r:id="rId5"/>
    <sheet name="cash flow " sheetId="6" r:id="rId6"/>
    <sheet name="BANKAT" sheetId="7" r:id="rId7"/>
    <sheet name="A.A MATERIALE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<sst xmlns="http://schemas.openxmlformats.org/spreadsheetml/2006/main" count="392" uniqueCount="252">
  <si>
    <t>Shenime</t>
  </si>
  <si>
    <t>AKTIVET</t>
  </si>
  <si>
    <t>l</t>
  </si>
  <si>
    <t>Aktive monetare</t>
  </si>
  <si>
    <t>Derivative dhe aktive te mbajtura per tregt.</t>
  </si>
  <si>
    <t>(i)</t>
  </si>
  <si>
    <t>Derivativet</t>
  </si>
  <si>
    <t>(ii)</t>
  </si>
  <si>
    <t xml:space="preserve"> - Derivativet</t>
  </si>
  <si>
    <t xml:space="preserve"> - Aktivet e mbajtura per tregetim</t>
  </si>
  <si>
    <t>Totali 2</t>
  </si>
  <si>
    <t>Aktive te tjera financiare afatshkurtra</t>
  </si>
  <si>
    <t>Llogari/Kerkesa te arketueshme</t>
  </si>
  <si>
    <t>Llogari/Kerkesa te tjera te arketueshme</t>
  </si>
  <si>
    <t>(iv)</t>
  </si>
  <si>
    <t>(iii)</t>
  </si>
  <si>
    <t>Investime te tjera financiare</t>
  </si>
  <si>
    <t>Totali 3</t>
  </si>
  <si>
    <t>Inventari</t>
  </si>
  <si>
    <t>Lendet e para</t>
  </si>
  <si>
    <t>Prodhim ne proces</t>
  </si>
  <si>
    <t>Produkte te gatshme</t>
  </si>
  <si>
    <t>Mallra per shitje</t>
  </si>
  <si>
    <t>(v)</t>
  </si>
  <si>
    <t>Parapagesat per furnizime</t>
  </si>
  <si>
    <t>Totali 4</t>
  </si>
  <si>
    <t>Aktivet biologjike afatshkurtra</t>
  </si>
  <si>
    <t>Aktivet afatshkurtra</t>
  </si>
  <si>
    <t>Aktivet afatshkurtra te mbajtura per shitje</t>
  </si>
  <si>
    <t>Parapagimet dhe shpenzimet e shtyra</t>
  </si>
  <si>
    <t>Totali i Aktiveve Afatshkurtra (l)</t>
  </si>
  <si>
    <t>ll</t>
  </si>
  <si>
    <t>Aktivet afatgjata</t>
  </si>
  <si>
    <t>Investimet financiare afatgjata</t>
  </si>
  <si>
    <t>Pjesmarrje te tjera ne njesi te kontrolluara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</si>
  <si>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</si>
  <si>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</si>
  <si>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</si>
  <si>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</si>
  <si>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</si>
  <si>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</si>
  <si>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</si>
  <si>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Makineri dhe pajisje</t>
  </si>
  <si>
    <t>Aktive te tjera afatgjata materiale (me vl.kontab.)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</si>
  <si>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</si>
  <si>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</si>
  <si>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</si>
  <si>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</si>
  <si>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</si>
  <si>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</si>
  <si>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</t>
  </si>
  <si>
    <t>Totali i Aktiveve Afatgjata (ll)</t>
  </si>
  <si>
    <t>TOTALI I AKTIVEVE (I + II)</t>
  </si>
  <si>
    <t>DETYRIMET DHE KAPITALI</t>
  </si>
  <si>
    <t>Detyrimet afatshkurta</t>
  </si>
  <si>
    <t>Huamarrjet</t>
  </si>
  <si>
    <t>Kthimet/Ripagesat e huave afatgjata</t>
  </si>
  <si>
    <t>Bono te konvertueshme</t>
  </si>
  <si>
    <t>Te pagueshme ndaj furnitoreve</t>
  </si>
  <si>
    <t>Te pagueshme ndaj punonjesve</t>
  </si>
  <si>
    <t>Detyrime tatimore</t>
  </si>
  <si>
    <t>Hua te tjera</t>
  </si>
  <si>
    <t>Huat dhe parapagimet</t>
  </si>
  <si>
    <t>Huat dhe obligacionet afatshkurtra</t>
  </si>
  <si>
    <t>Parapagimet e arketuara</t>
  </si>
  <si>
    <t>Grantet dhe te ardhurat e shtyra</t>
  </si>
  <si>
    <t>Provizionet afatshkurtra</t>
  </si>
  <si>
    <t>Totali i detyrimeve afatshkurtra (l)</t>
  </si>
  <si>
    <t>Detyrime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</si>
  <si>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</si>
  <si>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</si>
  <si>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</si>
  <si>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</si>
  <si>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</si>
  <si>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Totali i detyrimeve afatgjata (ll)</t>
  </si>
  <si>
    <t xml:space="preserve">Totali i detyrimeve  </t>
  </si>
  <si>
    <t>lll</t>
  </si>
  <si>
    <t>KAPITALI</t>
  </si>
  <si>
    <t>Aksionet e pakices (perdoret vetem ne pasqyrat financiare te konsoliduara)</t>
  </si>
  <si>
    <t>Kapitali qe i perket aksionereve te shoqerise meme (perdoret vetem ne PF te konsoliduara)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</si>
  <si>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</si>
  <si>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</si>
  <si>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</si>
  <si>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</si>
  <si>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</si>
  <si>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</si>
  <si>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</si>
  <si>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</si>
  <si>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(lll)</t>
  </si>
  <si>
    <t>TOTALI I DETYRIMEVE E KAPITALIT (l, ll, lll)</t>
  </si>
  <si>
    <t>Nr</t>
  </si>
  <si>
    <t>Pershkrimi i elementeve</t>
  </si>
  <si>
    <t xml:space="preserve">             2. Pasqyra e te ardhurave dhe shpenzimeve per periudhen</t>
  </si>
  <si>
    <t>Shitjet neto</t>
  </si>
  <si>
    <t>Te ardhura te tjera nga veprimtaria e shfrytezimit</t>
  </si>
  <si>
    <t>Ndryshimet ne inventarin e produkteve te gateshme dhe prodhimit ne proces</t>
  </si>
  <si>
    <t>Materialet e konsumuara</t>
  </si>
  <si>
    <t>Kosto e punes</t>
  </si>
  <si>
    <t xml:space="preserve"> - pagat e personelit</t>
  </si>
  <si>
    <t xml:space="preserve"> - te tjera personeli</t>
  </si>
  <si>
    <t>Amortizimi dhe zhvleresimet</t>
  </si>
  <si>
    <t>Shpenzime te tjera</t>
  </si>
  <si>
    <t>Totali i shpenzimeve (shuma 4-7)</t>
  </si>
  <si>
    <t>Fitimi apo humbja nga veprimtaria kryesore (1+2+/-3-8)</t>
  </si>
  <si>
    <t>Te ardhura dhe shpenzimet financiare nga njesite e kontrolluara</t>
  </si>
  <si>
    <t>Te ardhurat dhe shpenzimet financiare nga pjesemarrjet</t>
  </si>
  <si>
    <t>Te ardhuart dhe shpenzimet financiare</t>
  </si>
  <si>
    <t>Te ardhurat dhe shpenzimet financiare nga investime te tjera financiare afatgjata</t>
  </si>
  <si>
    <t>Te ardhurat dhe shpenzimet nga interesi</t>
  </si>
  <si>
    <t>Fitimet (humbjet) nga kursi i kembimit</t>
  </si>
  <si>
    <t>Te ardhura dhe shpenzime te tjera financiare</t>
  </si>
  <si>
    <t>Totali i te ardhurave dhe shpenzimeve financiare (12.1+/-12.2+/-12.3+/-12.4)</t>
  </si>
  <si>
    <t>Fitimi (humbja) para tatimit (9+/-13)</t>
  </si>
  <si>
    <t>Shpenzimet e tatimit mbi fitimin</t>
  </si>
  <si>
    <t>Fitimi/humbja neto e vitit financiar (14-15)</t>
  </si>
  <si>
    <t xml:space="preserve">             3. Pasqyra e levizjeve ne kapitalet e veta  per periudhen</t>
  </si>
  <si>
    <t xml:space="preserve">                         Kapitali aksionar qe i perket aksionareve te shoqerise meme</t>
  </si>
  <si>
    <t xml:space="preserve">Primi i aksionit </t>
  </si>
  <si>
    <t>Rezerva statutore dhe ligjore</t>
  </si>
  <si>
    <t>Rez. Konvert te monedh te huaja</t>
  </si>
  <si>
    <t>Totali</t>
  </si>
  <si>
    <t>Efekti i ndryshimeve ne politikat kontabel</t>
  </si>
  <si>
    <t>Fitimi i pa- shperndare</t>
  </si>
  <si>
    <t>Pozicioni i rregulluar</t>
  </si>
  <si>
    <t>Fitimi neto i periudhes kontabel</t>
  </si>
  <si>
    <t>Dividentet e paguar / deklaruar</t>
  </si>
  <si>
    <t xml:space="preserve"> Transferime ne rezerven e detyrueshme ligjore</t>
  </si>
  <si>
    <t xml:space="preserve"> Transferime ne rezerven e detyrueshme statutore</t>
  </si>
  <si>
    <t xml:space="preserve"> Transferime ne rezerva te tjera</t>
  </si>
  <si>
    <t>Emetim i kapitalit aksionar</t>
  </si>
  <si>
    <t xml:space="preserve"> Rezerva rivleresimi i AAGJ</t>
  </si>
  <si>
    <t xml:space="preserve"> Transferim ne detyrimet</t>
  </si>
  <si>
    <t xml:space="preserve"> Blerje aksionesh thesari</t>
  </si>
  <si>
    <t xml:space="preserve"> Terheqje kapitali per zvogelim</t>
  </si>
  <si>
    <t>Aksione te thesarit</t>
  </si>
  <si>
    <t xml:space="preserve"> - shpenzimet per sigurimet shoqerore dhe   shendetesore</t>
  </si>
  <si>
    <t xml:space="preserve">                                </t>
  </si>
  <si>
    <t xml:space="preserve">             4. Pasqyra e flukseve te parase per periudhen</t>
  </si>
  <si>
    <t>Metoda indirekte</t>
  </si>
  <si>
    <t>Fluksi i parave nga veprimtarite e shfrytezimit</t>
  </si>
  <si>
    <t>Fitimi para tatimit</t>
  </si>
  <si>
    <t>Rregullime per:</t>
  </si>
  <si>
    <t>Amortizimin</t>
  </si>
  <si>
    <t>Humbje nga kembimet valutore</t>
  </si>
  <si>
    <t>Te ardhura nga investimet</t>
  </si>
  <si>
    <t>Shpenzime per interesa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</si>
  <si>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</si>
  <si>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</si>
  <si>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</si>
  <si>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</si>
  <si>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</si>
  <si>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 xml:space="preserve">Tatim fitimi i paguar 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</si>
  <si>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</si>
  <si>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</si>
  <si>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</si>
  <si>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</si>
  <si>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</si>
  <si>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</si>
  <si>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Fluksi i parave nga veprimtarite financiare</t>
  </si>
  <si>
    <t>Te ardhuara nga emetimi i kapitalit aksionar</t>
  </si>
  <si>
    <t>Te ardhura nga huamarrje afatgjata</t>
  </si>
  <si>
    <t>Pagesat e detyrimeve te qirase financiare</t>
  </si>
  <si>
    <t>Dividentet e paguar</t>
  </si>
  <si>
    <t>Paraja neto e perdorur ne aktivitetet financiare</t>
  </si>
  <si>
    <t>Paraja neto e perdorur ne aktivitetet investuese</t>
  </si>
  <si>
    <t>Paraja neto nga aktivitetet e shfrytezimit</t>
  </si>
  <si>
    <t>Rritja/renia neto e mjeteve monetare</t>
  </si>
  <si>
    <t>Mjetet monetare ne fillim te periudhes kontabel</t>
  </si>
  <si>
    <t>Mjetet monetare ne fund te periudhes kontabel</t>
  </si>
  <si>
    <t xml:space="preserve"> </t>
  </si>
  <si>
    <t xml:space="preserve">    PASQYRAT FINANCIARE</t>
  </si>
  <si>
    <t xml:space="preserve">
</t>
  </si>
  <si>
    <t>Viti</t>
  </si>
  <si>
    <t>Banka</t>
  </si>
  <si>
    <t>Arka</t>
  </si>
  <si>
    <t>&gt;</t>
  </si>
  <si>
    <t>Emertimi</t>
  </si>
  <si>
    <t>Gjendje</t>
  </si>
  <si>
    <t>Shuma ne leke</t>
  </si>
  <si>
    <t>Sasia</t>
  </si>
  <si>
    <t>Shtesa</t>
  </si>
  <si>
    <t>Pakesime</t>
  </si>
  <si>
    <t>Ndertime</t>
  </si>
  <si>
    <t>Makineri,paisje</t>
  </si>
  <si>
    <t>Mjete transporti</t>
  </si>
  <si>
    <t>Zyre</t>
  </si>
  <si>
    <t xml:space="preserve">             TOTALI</t>
  </si>
  <si>
    <t>Makineri,paisje,vegla</t>
  </si>
  <si>
    <t>Emertimi dhe Forma ligjore</t>
  </si>
  <si>
    <t>NIPT -I</t>
  </si>
  <si>
    <t>Adresa e Selise</t>
  </si>
  <si>
    <t>Tirane</t>
  </si>
  <si>
    <t>Data e krijimit</t>
  </si>
  <si>
    <t>Nr. Regjistrit Tregtar</t>
  </si>
  <si>
    <t>Veprimtaria Kryesore</t>
  </si>
  <si>
    <t xml:space="preserve">        (Ne zbatim te Standartit Kombetar te Kontabilitetit Nr. 2 dhe </t>
  </si>
  <si>
    <t xml:space="preserve">      Ligjin Nr.9228 Date 29.04.2004 per Kontabilitetin dhe Pasqyrat Financiare)</t>
  </si>
  <si>
    <t>Pasqyrat Financiare jane individuale</t>
  </si>
  <si>
    <t>Pasqyrat Financiare jane te konsoliduara</t>
  </si>
  <si>
    <t>Pasqyrat financiare jane te shprehura ne</t>
  </si>
  <si>
    <t>Leke</t>
  </si>
  <si>
    <t xml:space="preserve">Pasqyrat financiare jane te rrumbullakosura ne </t>
  </si>
  <si>
    <t>Periudha Kontabel e Pasqyrave Financiare</t>
  </si>
  <si>
    <t>Nga</t>
  </si>
  <si>
    <t>Deri</t>
  </si>
  <si>
    <t>Data e mbylljes se Pasqyrave Financiare</t>
  </si>
  <si>
    <t>SHUMA</t>
  </si>
  <si>
    <t>Inventari I Llogarive Bankare</t>
  </si>
  <si>
    <t>Emertimi I Bankes</t>
  </si>
  <si>
    <t>Numri I llogarise</t>
  </si>
  <si>
    <t>Shuma monedhe e huaj</t>
  </si>
  <si>
    <t>Raiffeisen Bank</t>
  </si>
  <si>
    <t>Union Bank</t>
  </si>
  <si>
    <t>Kompjuterike</t>
  </si>
  <si>
    <t>Viti 2013</t>
  </si>
  <si>
    <t>"KOHA JONE"SH.P.K</t>
  </si>
  <si>
    <t xml:space="preserve"> J71425013C</t>
  </si>
  <si>
    <t>Botim gazete</t>
  </si>
  <si>
    <t>11.03.1994</t>
  </si>
  <si>
    <t>Rruga"Sami Frasheri" Pallati i Aviacionit</t>
  </si>
  <si>
    <t>"KOHA JONE   " shpk</t>
  </si>
  <si>
    <t>J71425013C</t>
  </si>
  <si>
    <t>NIKOLL LESI</t>
  </si>
  <si>
    <t xml:space="preserve">Administrator                           </t>
  </si>
  <si>
    <t xml:space="preserve">Hartoi Pasqyrat Financiare      </t>
  </si>
  <si>
    <t xml:space="preserve">                             Administrator                           </t>
  </si>
  <si>
    <t>0117377325020118</t>
  </si>
  <si>
    <t>0101001419</t>
  </si>
  <si>
    <t>Instrumenta te tjera borxhi(debitore te tjere)</t>
  </si>
  <si>
    <t>Viti 2014</t>
  </si>
  <si>
    <t xml:space="preserve">                              1.  Bilanci Kontabel i dates 31.12.2014</t>
  </si>
  <si>
    <t xml:space="preserve">                     01 Janar - 31 Dhjetor 2014</t>
  </si>
  <si>
    <t>31.12.2014</t>
  </si>
  <si>
    <t>Aktivet Afatgjata Materiale  me vlere fillestare   2014</t>
  </si>
  <si>
    <t>Amortizimi A.A.Materiale   2014</t>
  </si>
  <si>
    <t>Vlera Kontabel Neto e A.A.Materiale  2014</t>
  </si>
  <si>
    <t>01.01.2014</t>
  </si>
  <si>
    <t>01 Janar -31 Dhjetor 2014</t>
  </si>
  <si>
    <t>Credins Bank</t>
  </si>
  <si>
    <t>104$</t>
  </si>
  <si>
    <t>0117377325020129</t>
  </si>
  <si>
    <t>508523</t>
  </si>
  <si>
    <t>8005001419</t>
  </si>
  <si>
    <t>8006001419</t>
  </si>
  <si>
    <t>Fabiola  Doda</t>
  </si>
  <si>
    <t>Fabiola Doda</t>
  </si>
  <si>
    <t>25.03.2015</t>
  </si>
  <si>
    <t>Trasheguar nga ish Pronari</t>
  </si>
  <si>
    <t>Humbje (Debit I trasheg.nga vitet e kaluara)3.III</t>
  </si>
  <si>
    <t>Pozicioni me 31 dhjetor 2014</t>
  </si>
  <si>
    <t>Pozicioni me  31.12.2013</t>
  </si>
  <si>
    <t>Debit I Trasheguar nga vitet e kaluara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</si>
</sst>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(* #,##0.0_);_(* \(#,##0.0\);_(* &quot;-&quot;??_);_(@_)"/>
    <numFmt numFmtId="181" formatCode="_(* #,##0_);_(* \(#,##0\);_(* &quot;-&quot;??_);_(@_)"/>
    <numFmt numFmtId="182" formatCode="_-* #,##0.00_-;\-* #,##0.00_-;_-* &quot;-&quot;_-;_-@_-"/>
    <numFmt numFmtId="183" formatCode="_-* #,##0.0_L_e_k_-;\-* #,##0.0_L_e_k_-;_-* &quot;-&quot;?_L_e_k_-;_-@_-"/>
    <numFmt numFmtId="184" formatCode="[$-409]dddd\,\ mmmm\ dd\,\ yyyy"/>
    <numFmt numFmtId="185" formatCode="[$-409]h:mm:ss\ AM/PM"/>
    <numFmt numFmtId="186" formatCode="#,##0.00_);\-#,##0.00"/>
    <numFmt numFmtId="187" formatCode="#,##0.0"/>
    <numFmt numFmtId="188" formatCode="dd/mm/yyyy"/>
    <numFmt numFmtId="189" formatCode="_ * #,##0.00_)\ [$€-1]_ ;_ * \(#,##0.00\)\ [$€-1]_ ;_ * &quot;-&quot;??_)\ [$€-1]_ ;_ @_ "/>
    <numFmt numFmtId="190" formatCode="_ * #,##0.00_)\ [$$-C0C]_ ;_ * \(#,##0.00\)\ [$$-C0C]_ ;_ * &quot;-&quot;??_)\ [$$-C0C]_ ;_ @_ "/>
    <numFmt numFmtId="191" formatCode="_-* #,##0.00[$Lek-41C]_-;\-* #,##0.00[$Lek-41C]_-;_-* &quot;-&quot;??[$Lek-41C]_-;_-@_-"/>
    <numFmt numFmtId="192" formatCode="0.0%"/>
    <numFmt numFmtId="193" formatCode="_-* #,##0.00\ [$€-1]_-;\-* #,##0.00\ [$€-1]_-;_-* &quot;-&quot;??\ [$€-1]_-;_-@_-"/>
    <numFmt numFmtId="194" formatCode="_ * #,##0.00_ \ [$$-C0C]_ ;_ * \-#,##0.00\ \ [$$-C0C]_ ;_ * &quot;-&quot;??_ \ [$$-C0C]_ ;_ @_ "/>
  </numFmts>
  <fonts count="52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 style="hair"/>
      <top style="double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hair"/>
      <right style="double"/>
      <top style="double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dashed"/>
      <top style="double"/>
      <bottom style="medium"/>
    </border>
    <border>
      <left style="dashed"/>
      <right style="dashed"/>
      <top style="double"/>
      <bottom style="medium"/>
    </border>
    <border>
      <left style="dashed"/>
      <right style="double"/>
      <top style="double"/>
      <bottom style="medium"/>
    </border>
    <border>
      <left style="double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 wrapText="1" shrinkToFit="1"/>
    </xf>
    <xf numFmtId="0" fontId="0" fillId="0" borderId="10" xfId="0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43" fontId="0" fillId="0" borderId="0" xfId="42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3" xfId="0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/>
    </xf>
    <xf numFmtId="43" fontId="3" fillId="0" borderId="0" xfId="42" applyFont="1" applyAlignment="1">
      <alignment/>
    </xf>
    <xf numFmtId="0" fontId="3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81" fontId="3" fillId="0" borderId="10" xfId="42" applyNumberFormat="1" applyFont="1" applyBorder="1" applyAlignment="1">
      <alignment/>
    </xf>
    <xf numFmtId="181" fontId="3" fillId="0" borderId="16" xfId="42" applyNumberFormat="1" applyFont="1" applyBorder="1" applyAlignment="1">
      <alignment/>
    </xf>
    <xf numFmtId="181" fontId="0" fillId="0" borderId="10" xfId="42" applyNumberFormat="1" applyFont="1" applyBorder="1" applyAlignment="1">
      <alignment vertical="center" wrapText="1"/>
    </xf>
    <xf numFmtId="181" fontId="0" fillId="0" borderId="16" xfId="42" applyNumberFormat="1" applyFont="1" applyBorder="1" applyAlignment="1">
      <alignment vertical="center" wrapText="1"/>
    </xf>
    <xf numFmtId="181" fontId="0" fillId="0" borderId="10" xfId="42" applyNumberFormat="1" applyFont="1" applyBorder="1" applyAlignment="1">
      <alignment/>
    </xf>
    <xf numFmtId="181" fontId="0" fillId="0" borderId="16" xfId="42" applyNumberFormat="1" applyFont="1" applyBorder="1" applyAlignment="1">
      <alignment/>
    </xf>
    <xf numFmtId="181" fontId="0" fillId="0" borderId="10" xfId="42" applyNumberFormat="1" applyFont="1" applyBorder="1" applyAlignment="1">
      <alignment/>
    </xf>
    <xf numFmtId="181" fontId="0" fillId="0" borderId="16" xfId="42" applyNumberFormat="1" applyFont="1" applyBorder="1" applyAlignment="1">
      <alignment/>
    </xf>
    <xf numFmtId="181" fontId="0" fillId="0" borderId="11" xfId="42" applyNumberFormat="1" applyFont="1" applyBorder="1" applyAlignment="1">
      <alignment/>
    </xf>
    <xf numFmtId="181" fontId="0" fillId="0" borderId="17" xfId="42" applyNumberFormat="1" applyFont="1" applyBorder="1" applyAlignment="1">
      <alignment/>
    </xf>
    <xf numFmtId="181" fontId="0" fillId="0" borderId="10" xfId="42" applyNumberFormat="1" applyFont="1" applyBorder="1" applyAlignment="1">
      <alignment vertical="center" wrapText="1" shrinkToFit="1"/>
    </xf>
    <xf numFmtId="181" fontId="0" fillId="0" borderId="16" xfId="42" applyNumberFormat="1" applyFont="1" applyBorder="1" applyAlignment="1">
      <alignment vertical="center" wrapText="1" shrinkToFit="1"/>
    </xf>
    <xf numFmtId="181" fontId="3" fillId="0" borderId="11" xfId="42" applyNumberFormat="1" applyFont="1" applyBorder="1" applyAlignment="1">
      <alignment/>
    </xf>
    <xf numFmtId="181" fontId="3" fillId="0" borderId="17" xfId="42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indent="3"/>
    </xf>
    <xf numFmtId="0" fontId="0" fillId="0" borderId="10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181" fontId="0" fillId="0" borderId="0" xfId="0" applyNumberFormat="1" applyFont="1" applyAlignment="1">
      <alignment/>
    </xf>
    <xf numFmtId="0" fontId="3" fillId="0" borderId="15" xfId="0" applyFont="1" applyBorder="1" applyAlignment="1">
      <alignment horizontal="right"/>
    </xf>
    <xf numFmtId="181" fontId="0" fillId="0" borderId="10" xfId="42" applyNumberFormat="1" applyBorder="1" applyAlignment="1">
      <alignment/>
    </xf>
    <xf numFmtId="181" fontId="2" fillId="0" borderId="10" xfId="42" applyNumberFormat="1" applyFont="1" applyBorder="1" applyAlignment="1">
      <alignment/>
    </xf>
    <xf numFmtId="181" fontId="5" fillId="0" borderId="10" xfId="42" applyNumberFormat="1" applyFont="1" applyBorder="1" applyAlignment="1">
      <alignment/>
    </xf>
    <xf numFmtId="181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181" fontId="0" fillId="0" borderId="0" xfId="0" applyNumberFormat="1" applyAlignment="1">
      <alignment/>
    </xf>
    <xf numFmtId="181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81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3" xfId="0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0" xfId="0" applyFont="1" applyAlignment="1">
      <alignment/>
    </xf>
    <xf numFmtId="43" fontId="3" fillId="0" borderId="0" xfId="0" applyNumberFormat="1" applyFont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28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43" fontId="3" fillId="0" borderId="12" xfId="42" applyFont="1" applyBorder="1" applyAlignment="1">
      <alignment/>
    </xf>
    <xf numFmtId="43" fontId="3" fillId="0" borderId="10" xfId="42" applyFont="1" applyBorder="1" applyAlignment="1">
      <alignment/>
    </xf>
    <xf numFmtId="43" fontId="0" fillId="0" borderId="10" xfId="42" applyFont="1" applyBorder="1" applyAlignment="1">
      <alignment/>
    </xf>
    <xf numFmtId="43" fontId="3" fillId="0" borderId="11" xfId="42" applyFont="1" applyBorder="1" applyAlignment="1">
      <alignment/>
    </xf>
    <xf numFmtId="43" fontId="0" fillId="0" borderId="0" xfId="0" applyNumberFormat="1" applyAlignment="1">
      <alignment/>
    </xf>
    <xf numFmtId="181" fontId="2" fillId="0" borderId="0" xfId="42" applyNumberFormat="1" applyFont="1" applyAlignment="1">
      <alignment/>
    </xf>
    <xf numFmtId="3" fontId="3" fillId="0" borderId="0" xfId="42" applyNumberFormat="1" applyFont="1" applyAlignment="1">
      <alignment/>
    </xf>
    <xf numFmtId="3" fontId="0" fillId="0" borderId="0" xfId="42" applyNumberFormat="1" applyFont="1" applyAlignment="1">
      <alignment/>
    </xf>
    <xf numFmtId="3" fontId="3" fillId="0" borderId="12" xfId="42" applyNumberFormat="1" applyFont="1" applyBorder="1" applyAlignment="1">
      <alignment horizontal="center"/>
    </xf>
    <xf numFmtId="3" fontId="3" fillId="0" borderId="29" xfId="42" applyNumberFormat="1" applyFont="1" applyBorder="1" applyAlignment="1">
      <alignment horizontal="center"/>
    </xf>
    <xf numFmtId="3" fontId="3" fillId="0" borderId="10" xfId="42" applyNumberFormat="1" applyFont="1" applyBorder="1" applyAlignment="1">
      <alignment/>
    </xf>
    <xf numFmtId="3" fontId="3" fillId="0" borderId="16" xfId="42" applyNumberFormat="1" applyFont="1" applyBorder="1" applyAlignment="1">
      <alignment/>
    </xf>
    <xf numFmtId="3" fontId="0" fillId="0" borderId="10" xfId="42" applyNumberFormat="1" applyFont="1" applyBorder="1" applyAlignment="1">
      <alignment/>
    </xf>
    <xf numFmtId="3" fontId="3" fillId="0" borderId="11" xfId="42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Alignment="1">
      <alignment/>
    </xf>
    <xf numFmtId="0" fontId="0" fillId="0" borderId="31" xfId="0" applyFont="1" applyBorder="1" applyAlignment="1">
      <alignment horizontal="center"/>
    </xf>
    <xf numFmtId="14" fontId="0" fillId="0" borderId="32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30" xfId="44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30" xfId="0" applyFont="1" applyBorder="1" applyAlignment="1">
      <alignment/>
    </xf>
    <xf numFmtId="0" fontId="0" fillId="0" borderId="31" xfId="0" applyBorder="1" applyAlignment="1">
      <alignment horizontal="center"/>
    </xf>
    <xf numFmtId="3" fontId="0" fillId="0" borderId="31" xfId="44" applyNumberFormat="1" applyBorder="1" applyAlignment="1">
      <alignment/>
    </xf>
    <xf numFmtId="0" fontId="0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3" fontId="2" fillId="0" borderId="34" xfId="44" applyNumberFormat="1" applyFont="1" applyBorder="1" applyAlignment="1">
      <alignment vertical="center"/>
    </xf>
    <xf numFmtId="3" fontId="2" fillId="0" borderId="35" xfId="44" applyNumberFormat="1" applyFont="1" applyBorder="1" applyAlignment="1">
      <alignment vertic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/>
    </xf>
    <xf numFmtId="3" fontId="0" fillId="0" borderId="0" xfId="44" applyNumberFormat="1" applyFill="1" applyBorder="1" applyAlignment="1">
      <alignment/>
    </xf>
    <xf numFmtId="0" fontId="51" fillId="0" borderId="0" xfId="0" applyFont="1" applyAlignment="1">
      <alignment vertical="center" wrapText="1"/>
    </xf>
    <xf numFmtId="181" fontId="0" fillId="0" borderId="0" xfId="0" applyNumberFormat="1" applyAlignment="1">
      <alignment vertical="center" wrapText="1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7" xfId="0" applyFont="1" applyBorder="1" applyAlignment="1">
      <alignment horizontal="center"/>
    </xf>
    <xf numFmtId="3" fontId="0" fillId="0" borderId="3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30" xfId="0" applyFont="1" applyBorder="1" applyAlignment="1">
      <alignment/>
    </xf>
    <xf numFmtId="0" fontId="0" fillId="0" borderId="0" xfId="0" applyFont="1" applyAlignment="1">
      <alignment/>
    </xf>
    <xf numFmtId="181" fontId="0" fillId="0" borderId="16" xfId="42" applyNumberFormat="1" applyBorder="1" applyAlignment="1">
      <alignment/>
    </xf>
    <xf numFmtId="181" fontId="5" fillId="0" borderId="16" xfId="42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right"/>
    </xf>
    <xf numFmtId="49" fontId="0" fillId="0" borderId="30" xfId="0" applyNumberFormat="1" applyFon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81" fontId="3" fillId="0" borderId="0" xfId="0" applyNumberFormat="1" applyFont="1" applyAlignment="1">
      <alignment vertical="center" wrapText="1"/>
    </xf>
    <xf numFmtId="181" fontId="0" fillId="33" borderId="10" xfId="42" applyNumberFormat="1" applyFont="1" applyFill="1" applyBorder="1" applyAlignment="1">
      <alignment/>
    </xf>
    <xf numFmtId="3" fontId="0" fillId="33" borderId="10" xfId="42" applyNumberFormat="1" applyFont="1" applyFill="1" applyBorder="1" applyAlignment="1">
      <alignment/>
    </xf>
    <xf numFmtId="3" fontId="0" fillId="0" borderId="10" xfId="42" applyNumberFormat="1" applyFont="1" applyBorder="1" applyAlignment="1">
      <alignment/>
    </xf>
    <xf numFmtId="3" fontId="0" fillId="33" borderId="10" xfId="42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4" fontId="0" fillId="0" borderId="0" xfId="0" applyNumberFormat="1" applyBorder="1" applyAlignment="1">
      <alignment/>
    </xf>
    <xf numFmtId="3" fontId="15" fillId="0" borderId="38" xfId="0" applyNumberFormat="1" applyFont="1" applyFill="1" applyBorder="1" applyAlignment="1">
      <alignment horizontal="right" vertical="center"/>
    </xf>
    <xf numFmtId="181" fontId="2" fillId="0" borderId="16" xfId="42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31" xfId="0" applyFont="1" applyBorder="1" applyAlignment="1">
      <alignment/>
    </xf>
    <xf numFmtId="49" fontId="0" fillId="0" borderId="31" xfId="0" applyNumberFormat="1" applyFont="1" applyBorder="1" applyAlignment="1">
      <alignment horizontal="right"/>
    </xf>
    <xf numFmtId="189" fontId="14" fillId="0" borderId="31" xfId="45" applyNumberFormat="1" applyFont="1" applyFill="1" applyBorder="1" applyAlignment="1">
      <alignment horizontal="right" indent="1"/>
    </xf>
    <xf numFmtId="0" fontId="0" fillId="0" borderId="39" xfId="0" applyBorder="1" applyAlignment="1">
      <alignment/>
    </xf>
    <xf numFmtId="4" fontId="0" fillId="0" borderId="32" xfId="0" applyNumberFormat="1" applyBorder="1" applyAlignment="1">
      <alignment/>
    </xf>
    <xf numFmtId="191" fontId="14" fillId="33" borderId="40" xfId="0" applyNumberFormat="1" applyFont="1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4" xfId="0" applyFill="1" applyBorder="1" applyAlignment="1">
      <alignment wrapText="1"/>
    </xf>
    <xf numFmtId="4" fontId="0" fillId="34" borderId="35" xfId="0" applyNumberFormat="1" applyFill="1" applyBorder="1" applyAlignment="1">
      <alignment wrapText="1"/>
    </xf>
    <xf numFmtId="0" fontId="16" fillId="0" borderId="36" xfId="0" applyFont="1" applyBorder="1" applyAlignment="1">
      <alignment/>
    </xf>
    <xf numFmtId="0" fontId="16" fillId="0" borderId="37" xfId="0" applyFont="1" applyBorder="1" applyAlignment="1">
      <alignment/>
    </xf>
    <xf numFmtId="0" fontId="16" fillId="33" borderId="37" xfId="0" applyFont="1" applyFill="1" applyBorder="1" applyAlignment="1">
      <alignment/>
    </xf>
    <xf numFmtId="181" fontId="3" fillId="0" borderId="16" xfId="42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0" fillId="0" borderId="32" xfId="0" applyNumberFormat="1" applyFont="1" applyBorder="1" applyAlignment="1">
      <alignment/>
    </xf>
    <xf numFmtId="9" fontId="3" fillId="0" borderId="0" xfId="58" applyFont="1" applyAlignment="1">
      <alignment/>
    </xf>
    <xf numFmtId="181" fontId="3" fillId="0" borderId="0" xfId="58" applyNumberFormat="1" applyFont="1" applyAlignment="1">
      <alignment/>
    </xf>
    <xf numFmtId="3" fontId="0" fillId="0" borderId="10" xfId="0" applyNumberFormat="1" applyBorder="1" applyAlignment="1">
      <alignment/>
    </xf>
    <xf numFmtId="3" fontId="0" fillId="33" borderId="10" xfId="42" applyNumberFormat="1" applyFont="1" applyFill="1" applyBorder="1" applyAlignment="1">
      <alignment/>
    </xf>
    <xf numFmtId="0" fontId="0" fillId="0" borderId="41" xfId="0" applyBorder="1" applyAlignment="1">
      <alignment/>
    </xf>
    <xf numFmtId="0" fontId="3" fillId="0" borderId="42" xfId="0" applyFont="1" applyBorder="1" applyAlignment="1">
      <alignment/>
    </xf>
    <xf numFmtId="3" fontId="3" fillId="0" borderId="42" xfId="42" applyNumberFormat="1" applyFont="1" applyBorder="1" applyAlignment="1">
      <alignment horizontal="center"/>
    </xf>
    <xf numFmtId="3" fontId="3" fillId="0" borderId="43" xfId="42" applyNumberFormat="1" applyFont="1" applyBorder="1" applyAlignment="1">
      <alignment horizontal="center"/>
    </xf>
    <xf numFmtId="0" fontId="0" fillId="0" borderId="44" xfId="0" applyBorder="1" applyAlignment="1">
      <alignment/>
    </xf>
    <xf numFmtId="0" fontId="3" fillId="0" borderId="45" xfId="0" applyFont="1" applyBorder="1" applyAlignment="1">
      <alignment/>
    </xf>
    <xf numFmtId="43" fontId="3" fillId="0" borderId="45" xfId="42" applyFont="1" applyBorder="1" applyAlignment="1">
      <alignment horizontal="center"/>
    </xf>
    <xf numFmtId="43" fontId="3" fillId="0" borderId="46" xfId="42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189" fontId="14" fillId="0" borderId="0" xfId="45" applyNumberFormat="1" applyFont="1" applyFill="1" applyBorder="1" applyAlignment="1">
      <alignment horizontal="right" indent="1"/>
    </xf>
    <xf numFmtId="191" fontId="14" fillId="33" borderId="30" xfId="0" applyNumberFormat="1" applyFont="1" applyFill="1" applyBorder="1" applyAlignment="1">
      <alignment/>
    </xf>
    <xf numFmtId="189" fontId="14" fillId="0" borderId="30" xfId="45" applyNumberFormat="1" applyFont="1" applyFill="1" applyBorder="1" applyAlignment="1">
      <alignment horizontal="right" indent="1"/>
    </xf>
    <xf numFmtId="191" fontId="14" fillId="33" borderId="31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91" fontId="14" fillId="33" borderId="0" xfId="0" applyNumberFormat="1" applyFont="1" applyFill="1" applyBorder="1" applyAlignment="1">
      <alignment/>
    </xf>
    <xf numFmtId="4" fontId="0" fillId="0" borderId="0" xfId="0" applyNumberFormat="1" applyBorder="1" applyAlignment="1">
      <alignment horizontal="right"/>
    </xf>
    <xf numFmtId="3" fontId="15" fillId="0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4" fontId="0" fillId="33" borderId="0" xfId="0" applyNumberFormat="1" applyFill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" fontId="0" fillId="0" borderId="0" xfId="44" applyNumberForma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0" xfId="44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" fontId="0" fillId="0" borderId="0" xfId="0" applyNumberForma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1" xfId="0" applyFont="1" applyBorder="1" applyAlignment="1">
      <alignment/>
    </xf>
    <xf numFmtId="181" fontId="3" fillId="0" borderId="52" xfId="42" applyNumberFormat="1" applyFont="1" applyBorder="1" applyAlignment="1">
      <alignment/>
    </xf>
    <xf numFmtId="0" fontId="0" fillId="0" borderId="51" xfId="0" applyFont="1" applyBorder="1" applyAlignment="1">
      <alignment vertical="center" wrapText="1"/>
    </xf>
    <xf numFmtId="181" fontId="0" fillId="0" borderId="52" xfId="42" applyNumberFormat="1" applyFont="1" applyBorder="1" applyAlignment="1">
      <alignment vertical="center" wrapText="1"/>
    </xf>
    <xf numFmtId="0" fontId="0" fillId="0" borderId="51" xfId="0" applyFont="1" applyBorder="1" applyAlignment="1">
      <alignment/>
    </xf>
    <xf numFmtId="181" fontId="0" fillId="0" borderId="52" xfId="42" applyNumberFormat="1" applyFont="1" applyBorder="1" applyAlignment="1">
      <alignment/>
    </xf>
    <xf numFmtId="0" fontId="0" fillId="0" borderId="51" xfId="0" applyFont="1" applyBorder="1" applyAlignment="1">
      <alignment horizontal="left" vertical="center" wrapText="1"/>
    </xf>
    <xf numFmtId="0" fontId="3" fillId="0" borderId="53" xfId="0" applyFont="1" applyBorder="1" applyAlignment="1">
      <alignment vertical="center" wrapText="1"/>
    </xf>
    <xf numFmtId="181" fontId="3" fillId="0" borderId="54" xfId="42" applyNumberFormat="1" applyFont="1" applyBorder="1" applyAlignment="1">
      <alignment vertical="center" wrapText="1"/>
    </xf>
    <xf numFmtId="181" fontId="3" fillId="0" borderId="55" xfId="42" applyNumberFormat="1" applyFont="1" applyBorder="1" applyAlignment="1">
      <alignment vertical="center" wrapText="1"/>
    </xf>
    <xf numFmtId="0" fontId="6" fillId="0" borderId="37" xfId="0" applyFont="1" applyBorder="1" applyAlignment="1">
      <alignment horizontal="center"/>
    </xf>
    <xf numFmtId="14" fontId="16" fillId="0" borderId="37" xfId="0" applyNumberFormat="1" applyFont="1" applyBorder="1" applyAlignment="1">
      <alignment horizontal="center"/>
    </xf>
    <xf numFmtId="0" fontId="16" fillId="33" borderId="3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5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28">
      <selection activeCell="O21" sqref="N21:O21"/>
    </sheetView>
  </sheetViews>
  <sheetFormatPr defaultColWidth="9.140625" defaultRowHeight="12.75"/>
  <cols>
    <col min="1" max="1" width="3.28125" style="0" customWidth="1"/>
    <col min="2" max="2" width="8.8515625" style="0" customWidth="1"/>
    <col min="3" max="3" width="10.421875" style="0" customWidth="1"/>
    <col min="4" max="4" width="9.57421875" style="0" customWidth="1"/>
    <col min="5" max="5" width="7.7109375" style="0" customWidth="1"/>
    <col min="6" max="6" width="15.140625" style="0" customWidth="1"/>
    <col min="7" max="7" width="12.00390625" style="0" customWidth="1"/>
    <col min="8" max="8" width="8.7109375" style="0" customWidth="1"/>
    <col min="9" max="9" width="13.421875" style="0" customWidth="1"/>
    <col min="10" max="10" width="4.00390625" style="0" customWidth="1"/>
    <col min="11" max="11" width="15.7109375" style="0" customWidth="1"/>
  </cols>
  <sheetData>
    <row r="1" spans="1:14" ht="15" thickTop="1">
      <c r="A1" s="72"/>
      <c r="B1" s="73"/>
      <c r="C1" s="73"/>
      <c r="D1" s="73"/>
      <c r="E1" s="73"/>
      <c r="F1" s="73"/>
      <c r="G1" s="73"/>
      <c r="H1" s="73"/>
      <c r="I1" s="73"/>
      <c r="J1" s="74"/>
      <c r="K1" s="70"/>
      <c r="L1" s="70"/>
      <c r="M1" s="70"/>
      <c r="N1" s="70"/>
    </row>
    <row r="2" spans="1:14" ht="14.25">
      <c r="A2" s="75"/>
      <c r="B2" s="76" t="s">
        <v>188</v>
      </c>
      <c r="C2" s="76"/>
      <c r="D2" s="76"/>
      <c r="E2" s="76"/>
      <c r="F2" s="76"/>
      <c r="G2" s="179" t="s">
        <v>215</v>
      </c>
      <c r="H2" s="179"/>
      <c r="I2" s="179"/>
      <c r="J2" s="77"/>
      <c r="K2" s="70"/>
      <c r="L2" s="70"/>
      <c r="M2" s="70"/>
      <c r="N2" s="70"/>
    </row>
    <row r="3" spans="1:14" ht="14.25">
      <c r="A3" s="75"/>
      <c r="B3" s="76" t="s">
        <v>189</v>
      </c>
      <c r="C3" s="76"/>
      <c r="D3" s="76"/>
      <c r="E3" s="76"/>
      <c r="F3" s="76"/>
      <c r="G3" s="180" t="s">
        <v>216</v>
      </c>
      <c r="H3" s="180"/>
      <c r="I3" s="180"/>
      <c r="J3" s="77"/>
      <c r="K3" s="70"/>
      <c r="L3" s="70"/>
      <c r="M3" s="70"/>
      <c r="N3" s="70"/>
    </row>
    <row r="4" spans="1:14" ht="14.25">
      <c r="A4" s="75"/>
      <c r="B4" s="76" t="s">
        <v>190</v>
      </c>
      <c r="C4" s="76"/>
      <c r="D4" s="76"/>
      <c r="E4" s="76"/>
      <c r="F4" s="76"/>
      <c r="G4" s="180" t="s">
        <v>219</v>
      </c>
      <c r="H4" s="180"/>
      <c r="I4" s="180"/>
      <c r="J4" s="77"/>
      <c r="K4" s="70"/>
      <c r="L4" s="70"/>
      <c r="M4" s="70"/>
      <c r="N4" s="70"/>
    </row>
    <row r="5" spans="1:14" ht="14.25">
      <c r="A5" s="75"/>
      <c r="B5" s="76"/>
      <c r="C5" s="76"/>
      <c r="D5" s="76"/>
      <c r="E5" s="76"/>
      <c r="F5" s="76"/>
      <c r="G5" s="180"/>
      <c r="H5" s="180"/>
      <c r="I5" s="180" t="s">
        <v>191</v>
      </c>
      <c r="J5" s="77"/>
      <c r="K5" s="70"/>
      <c r="L5" s="70"/>
      <c r="M5" s="70"/>
      <c r="N5" s="70"/>
    </row>
    <row r="6" spans="1:14" ht="14.25">
      <c r="A6" s="75"/>
      <c r="B6" s="76" t="s">
        <v>192</v>
      </c>
      <c r="C6" s="76"/>
      <c r="D6" s="76"/>
      <c r="E6" s="76"/>
      <c r="F6" s="76"/>
      <c r="G6" s="241" t="s">
        <v>218</v>
      </c>
      <c r="H6" s="241"/>
      <c r="I6" s="179"/>
      <c r="J6" s="77"/>
      <c r="K6" s="70"/>
      <c r="L6" s="70"/>
      <c r="M6" s="70"/>
      <c r="N6" s="70"/>
    </row>
    <row r="7" spans="1:14" ht="14.25">
      <c r="A7" s="75"/>
      <c r="B7" s="76" t="s">
        <v>193</v>
      </c>
      <c r="C7" s="76"/>
      <c r="D7" s="76"/>
      <c r="E7" s="76"/>
      <c r="F7" s="76"/>
      <c r="G7" s="242">
        <v>33812</v>
      </c>
      <c r="H7" s="242"/>
      <c r="I7" s="180"/>
      <c r="J7" s="77"/>
      <c r="K7" s="70"/>
      <c r="L7" s="70"/>
      <c r="M7" s="70"/>
      <c r="N7" s="70"/>
    </row>
    <row r="8" spans="1:14" ht="14.25">
      <c r="A8" s="75"/>
      <c r="B8" s="76" t="s">
        <v>194</v>
      </c>
      <c r="C8" s="76"/>
      <c r="D8" s="76"/>
      <c r="E8" s="76"/>
      <c r="F8" s="76"/>
      <c r="G8" s="181" t="s">
        <v>217</v>
      </c>
      <c r="H8" s="181"/>
      <c r="I8" s="181"/>
      <c r="J8" s="77"/>
      <c r="K8" s="70"/>
      <c r="L8" s="70"/>
      <c r="M8" s="70"/>
      <c r="N8" s="70"/>
    </row>
    <row r="9" spans="1:14" ht="14.25">
      <c r="A9" s="75"/>
      <c r="B9" s="76"/>
      <c r="C9" s="76"/>
      <c r="D9" s="76"/>
      <c r="E9" s="76"/>
      <c r="F9" s="76"/>
      <c r="G9" s="76"/>
      <c r="H9" s="76"/>
      <c r="I9" s="76"/>
      <c r="J9" s="77"/>
      <c r="K9" s="70"/>
      <c r="L9" s="70"/>
      <c r="M9" s="70"/>
      <c r="N9" s="70"/>
    </row>
    <row r="10" spans="1:14" ht="14.25">
      <c r="A10" s="75"/>
      <c r="B10" s="76"/>
      <c r="C10" s="76"/>
      <c r="D10" s="76"/>
      <c r="E10" s="76"/>
      <c r="F10" s="76"/>
      <c r="G10" s="76"/>
      <c r="H10" s="76"/>
      <c r="I10" s="76"/>
      <c r="J10" s="77"/>
      <c r="K10" s="70"/>
      <c r="L10" s="70"/>
      <c r="M10" s="70"/>
      <c r="N10" s="70"/>
    </row>
    <row r="11" spans="1:14" ht="14.25">
      <c r="A11" s="75"/>
      <c r="B11" s="76"/>
      <c r="C11" s="76"/>
      <c r="D11" s="76"/>
      <c r="E11" s="76"/>
      <c r="F11" s="76"/>
      <c r="G11" s="76"/>
      <c r="H11" s="76"/>
      <c r="I11" s="76"/>
      <c r="J11" s="77"/>
      <c r="K11" s="70"/>
      <c r="L11" s="70"/>
      <c r="M11" s="70"/>
      <c r="N11" s="70"/>
    </row>
    <row r="12" spans="1:14" ht="14.25">
      <c r="A12" s="75"/>
      <c r="B12" s="76"/>
      <c r="C12" s="76"/>
      <c r="D12" s="76"/>
      <c r="E12" s="76"/>
      <c r="F12" s="76"/>
      <c r="G12" s="76"/>
      <c r="H12" s="76"/>
      <c r="I12" s="76"/>
      <c r="J12" s="77"/>
      <c r="K12" s="70"/>
      <c r="L12" s="70"/>
      <c r="M12" s="70"/>
      <c r="N12" s="70"/>
    </row>
    <row r="13" spans="1:10" ht="14.25">
      <c r="A13" s="75"/>
      <c r="B13" s="76"/>
      <c r="C13" s="76"/>
      <c r="D13" s="76"/>
      <c r="E13" s="76"/>
      <c r="F13" s="76"/>
      <c r="G13" s="76"/>
      <c r="H13" s="76"/>
      <c r="I13" s="76"/>
      <c r="J13" s="77"/>
    </row>
    <row r="14" spans="1:10" ht="14.25">
      <c r="A14" s="75"/>
      <c r="B14" s="76"/>
      <c r="C14" s="76"/>
      <c r="D14" s="76"/>
      <c r="E14" s="76"/>
      <c r="F14" s="76"/>
      <c r="G14" s="76"/>
      <c r="H14" s="76"/>
      <c r="I14" s="76"/>
      <c r="J14" s="77"/>
    </row>
    <row r="15" spans="1:12" ht="14.25">
      <c r="A15" s="75"/>
      <c r="B15" s="76"/>
      <c r="C15" s="76"/>
      <c r="D15" s="76"/>
      <c r="E15" s="76"/>
      <c r="F15" s="76"/>
      <c r="G15" s="76"/>
      <c r="H15" s="76"/>
      <c r="I15" s="76"/>
      <c r="J15" s="77"/>
      <c r="L15" s="70"/>
    </row>
    <row r="16" spans="1:10" ht="14.25">
      <c r="A16" s="75"/>
      <c r="B16" s="76"/>
      <c r="C16" s="76"/>
      <c r="D16" s="76"/>
      <c r="E16" s="76"/>
      <c r="F16" s="76"/>
      <c r="G16" s="76"/>
      <c r="H16" s="76"/>
      <c r="I16" s="76"/>
      <c r="J16" s="77"/>
    </row>
    <row r="17" spans="1:10" ht="14.25">
      <c r="A17" s="75"/>
      <c r="B17" s="78"/>
      <c r="C17" s="78"/>
      <c r="D17" s="78"/>
      <c r="E17" s="78"/>
      <c r="F17" s="78"/>
      <c r="G17" s="78"/>
      <c r="H17" s="78"/>
      <c r="I17" s="78"/>
      <c r="J17" s="77"/>
    </row>
    <row r="18" spans="1:11" ht="30" customHeight="1">
      <c r="A18" s="75"/>
      <c r="B18" s="78" t="s">
        <v>169</v>
      </c>
      <c r="C18" s="78"/>
      <c r="D18" s="116"/>
      <c r="E18" s="79" t="s">
        <v>170</v>
      </c>
      <c r="F18" s="79"/>
      <c r="G18" s="79"/>
      <c r="H18" s="80"/>
      <c r="I18" s="80"/>
      <c r="J18" s="81"/>
      <c r="K18" s="82" t="s">
        <v>171</v>
      </c>
    </row>
    <row r="19" spans="1:11" ht="15">
      <c r="A19" s="75"/>
      <c r="B19" s="83"/>
      <c r="C19" s="83"/>
      <c r="D19" s="83"/>
      <c r="E19" s="84" t="s">
        <v>195</v>
      </c>
      <c r="F19" s="84"/>
      <c r="G19" s="84"/>
      <c r="H19" s="84"/>
      <c r="I19" s="85"/>
      <c r="J19" s="86"/>
      <c r="K19" s="19"/>
    </row>
    <row r="20" spans="1:11" ht="15">
      <c r="A20" s="75"/>
      <c r="B20" s="83"/>
      <c r="C20" s="83"/>
      <c r="D20" s="83"/>
      <c r="E20" s="84" t="s">
        <v>196</v>
      </c>
      <c r="F20" s="84"/>
      <c r="G20" s="84"/>
      <c r="H20" s="84"/>
      <c r="I20" s="85"/>
      <c r="J20" s="86"/>
      <c r="K20" s="19"/>
    </row>
    <row r="21" spans="1:11" ht="14.25">
      <c r="A21" s="75"/>
      <c r="B21" s="78"/>
      <c r="C21" s="78"/>
      <c r="D21" s="78"/>
      <c r="E21" s="85"/>
      <c r="F21" s="85"/>
      <c r="G21" s="85"/>
      <c r="H21" s="85"/>
      <c r="I21" s="85"/>
      <c r="J21" s="86"/>
      <c r="K21" s="19"/>
    </row>
    <row r="22" spans="1:11" ht="30">
      <c r="A22" s="75"/>
      <c r="B22" s="76"/>
      <c r="C22" s="76"/>
      <c r="D22" s="87" t="s">
        <v>172</v>
      </c>
      <c r="E22" s="85"/>
      <c r="F22" s="88">
        <v>2014</v>
      </c>
      <c r="G22" s="85"/>
      <c r="H22" s="85"/>
      <c r="I22" s="85"/>
      <c r="J22" s="86"/>
      <c r="K22" s="19"/>
    </row>
    <row r="23" spans="1:10" ht="14.25">
      <c r="A23" s="75"/>
      <c r="B23" s="76"/>
      <c r="C23" s="76"/>
      <c r="D23" s="76"/>
      <c r="E23" s="76"/>
      <c r="F23" s="76"/>
      <c r="G23" s="76"/>
      <c r="H23" s="76"/>
      <c r="I23" s="76"/>
      <c r="J23" s="77"/>
    </row>
    <row r="24" spans="1:10" ht="14.25">
      <c r="A24" s="75"/>
      <c r="B24" s="76"/>
      <c r="C24" s="76"/>
      <c r="D24" s="76"/>
      <c r="E24" s="76"/>
      <c r="F24" s="76"/>
      <c r="G24" s="76"/>
      <c r="H24" s="76"/>
      <c r="I24" s="76"/>
      <c r="J24" s="77"/>
    </row>
    <row r="25" spans="1:10" ht="14.25">
      <c r="A25" s="75"/>
      <c r="B25" s="76"/>
      <c r="C25" s="76"/>
      <c r="D25" s="76"/>
      <c r="E25" s="76"/>
      <c r="F25" s="76"/>
      <c r="G25" s="76"/>
      <c r="H25" s="76"/>
      <c r="I25" s="76"/>
      <c r="J25" s="77"/>
    </row>
    <row r="26" spans="1:10" ht="14.25">
      <c r="A26" s="75"/>
      <c r="B26" s="76"/>
      <c r="C26" s="76"/>
      <c r="D26" s="76"/>
      <c r="E26" s="76"/>
      <c r="F26" s="76"/>
      <c r="G26" s="76"/>
      <c r="H26" s="76"/>
      <c r="I26" s="76"/>
      <c r="J26" s="77"/>
    </row>
    <row r="27" spans="1:10" ht="14.25">
      <c r="A27" s="75"/>
      <c r="B27" s="76"/>
      <c r="C27" s="76"/>
      <c r="D27" s="76"/>
      <c r="E27" s="76"/>
      <c r="F27" s="76"/>
      <c r="G27" s="76"/>
      <c r="H27" s="76"/>
      <c r="I27" s="76"/>
      <c r="J27" s="77"/>
    </row>
    <row r="28" spans="1:10" ht="14.25">
      <c r="A28" s="75"/>
      <c r="B28" s="76"/>
      <c r="C28" s="76"/>
      <c r="D28" s="76"/>
      <c r="E28" s="76"/>
      <c r="F28" s="76"/>
      <c r="G28" s="76"/>
      <c r="H28" s="76"/>
      <c r="I28" s="76"/>
      <c r="J28" s="77"/>
    </row>
    <row r="29" spans="1:10" ht="14.25">
      <c r="A29" s="75"/>
      <c r="B29" s="76"/>
      <c r="C29" s="76"/>
      <c r="D29" s="76"/>
      <c r="E29" s="76"/>
      <c r="F29" s="76"/>
      <c r="G29" s="76"/>
      <c r="H29" s="76"/>
      <c r="I29" s="76"/>
      <c r="J29" s="77"/>
    </row>
    <row r="30" spans="1:10" ht="14.25">
      <c r="A30" s="75"/>
      <c r="B30" s="76"/>
      <c r="C30" s="76"/>
      <c r="D30" s="76"/>
      <c r="E30" s="76"/>
      <c r="F30" s="76"/>
      <c r="G30" s="76"/>
      <c r="H30" s="76"/>
      <c r="I30" s="76"/>
      <c r="J30" s="77"/>
    </row>
    <row r="31" spans="1:10" ht="14.25">
      <c r="A31" s="75"/>
      <c r="B31" s="76"/>
      <c r="C31" s="76"/>
      <c r="D31" s="76"/>
      <c r="E31" s="76"/>
      <c r="F31" s="76"/>
      <c r="G31" s="76"/>
      <c r="H31" s="76"/>
      <c r="I31" s="76"/>
      <c r="J31" s="77"/>
    </row>
    <row r="32" spans="1:10" ht="14.25">
      <c r="A32" s="75"/>
      <c r="B32" s="76"/>
      <c r="C32" s="76"/>
      <c r="D32" s="76"/>
      <c r="E32" s="76"/>
      <c r="F32" s="76"/>
      <c r="G32" s="76"/>
      <c r="H32" s="76"/>
      <c r="I32" s="76"/>
      <c r="J32" s="77"/>
    </row>
    <row r="33" spans="1:10" ht="14.25">
      <c r="A33" s="75"/>
      <c r="B33" s="76"/>
      <c r="C33" s="76"/>
      <c r="D33" s="76"/>
      <c r="E33" s="76"/>
      <c r="F33" s="76"/>
      <c r="G33" s="76"/>
      <c r="H33" s="76"/>
      <c r="I33" s="76"/>
      <c r="J33" s="77"/>
    </row>
    <row r="34" spans="1:10" ht="14.25">
      <c r="A34" s="75"/>
      <c r="B34" s="76"/>
      <c r="C34" s="76"/>
      <c r="D34" s="76"/>
      <c r="E34" s="76"/>
      <c r="F34" s="76"/>
      <c r="G34" s="76"/>
      <c r="H34" s="76"/>
      <c r="I34" s="76"/>
      <c r="J34" s="77"/>
    </row>
    <row r="35" spans="1:10" ht="14.25">
      <c r="A35" s="75"/>
      <c r="B35" s="76"/>
      <c r="C35" s="76"/>
      <c r="D35" s="76"/>
      <c r="E35" s="76"/>
      <c r="F35" s="76"/>
      <c r="G35" s="76"/>
      <c r="H35" s="76"/>
      <c r="I35" s="76"/>
      <c r="J35" s="77"/>
    </row>
    <row r="36" spans="1:10" ht="14.25">
      <c r="A36" s="75"/>
      <c r="B36" s="76"/>
      <c r="C36" s="76"/>
      <c r="D36" s="76"/>
      <c r="E36" s="76"/>
      <c r="F36" s="76"/>
      <c r="G36" s="76"/>
      <c r="H36" s="76"/>
      <c r="I36" s="76"/>
      <c r="J36" s="77"/>
    </row>
    <row r="37" spans="1:10" ht="14.25">
      <c r="A37" s="75"/>
      <c r="B37" s="76"/>
      <c r="C37" s="76"/>
      <c r="D37" s="76"/>
      <c r="E37" s="76"/>
      <c r="F37" s="76"/>
      <c r="G37" s="76"/>
      <c r="H37" s="76"/>
      <c r="I37" s="76"/>
      <c r="J37" s="77"/>
    </row>
    <row r="38" spans="1:12" ht="14.25">
      <c r="A38" s="75"/>
      <c r="B38" s="76" t="s">
        <v>197</v>
      </c>
      <c r="C38" s="76"/>
      <c r="D38" s="76"/>
      <c r="E38" s="76"/>
      <c r="F38" s="76"/>
      <c r="G38" s="76"/>
      <c r="H38" s="76"/>
      <c r="I38" s="76"/>
      <c r="J38" s="77"/>
      <c r="L38" s="70"/>
    </row>
    <row r="39" spans="1:10" ht="14.25">
      <c r="A39" s="75"/>
      <c r="B39" s="76" t="s">
        <v>198</v>
      </c>
      <c r="C39" s="76"/>
      <c r="D39" s="76"/>
      <c r="E39" s="76"/>
      <c r="F39" s="76"/>
      <c r="G39" s="141"/>
      <c r="H39" s="141"/>
      <c r="I39" s="141"/>
      <c r="J39" s="77"/>
    </row>
    <row r="40" spans="1:12" ht="14.25">
      <c r="A40" s="75"/>
      <c r="B40" s="76" t="s">
        <v>199</v>
      </c>
      <c r="C40" s="76"/>
      <c r="D40" s="76"/>
      <c r="E40" s="76"/>
      <c r="F40" s="76"/>
      <c r="G40" s="142"/>
      <c r="H40" s="142"/>
      <c r="I40" s="143" t="s">
        <v>200</v>
      </c>
      <c r="J40" s="77"/>
      <c r="L40" s="70"/>
    </row>
    <row r="41" spans="1:10" ht="18.75" customHeight="1">
      <c r="A41" s="75"/>
      <c r="B41" s="76" t="s">
        <v>201</v>
      </c>
      <c r="C41" s="76"/>
      <c r="D41" s="76"/>
      <c r="E41" s="76"/>
      <c r="F41" s="76"/>
      <c r="G41" s="142"/>
      <c r="H41" s="142"/>
      <c r="I41" s="142"/>
      <c r="J41" s="77"/>
    </row>
    <row r="42" spans="1:10" ht="21.75" customHeight="1">
      <c r="A42" s="75"/>
      <c r="B42" s="76" t="s">
        <v>202</v>
      </c>
      <c r="C42" s="76"/>
      <c r="D42" s="76"/>
      <c r="E42" s="76"/>
      <c r="F42" s="76"/>
      <c r="G42" s="142"/>
      <c r="H42" s="142"/>
      <c r="I42" s="142"/>
      <c r="J42" s="77"/>
    </row>
    <row r="43" spans="1:10" ht="14.25">
      <c r="A43" s="75"/>
      <c r="B43" s="76"/>
      <c r="C43" s="76"/>
      <c r="D43" s="76"/>
      <c r="E43" s="76"/>
      <c r="F43" s="76"/>
      <c r="G43" s="142"/>
      <c r="H43" s="142"/>
      <c r="I43" s="142"/>
      <c r="J43" s="77"/>
    </row>
    <row r="44" spans="1:10" ht="14.25">
      <c r="A44" s="75"/>
      <c r="B44" s="76"/>
      <c r="C44" s="76"/>
      <c r="D44" s="76"/>
      <c r="E44" s="76"/>
      <c r="F44" s="76" t="s">
        <v>203</v>
      </c>
      <c r="G44" s="240" t="s">
        <v>236</v>
      </c>
      <c r="H44" s="240"/>
      <c r="I44" s="141"/>
      <c r="J44" s="77"/>
    </row>
    <row r="45" spans="1:10" ht="14.25">
      <c r="A45" s="75"/>
      <c r="B45" s="76"/>
      <c r="C45" s="76"/>
      <c r="D45" s="76"/>
      <c r="E45" s="76"/>
      <c r="F45" s="76" t="s">
        <v>204</v>
      </c>
      <c r="G45" s="240" t="s">
        <v>232</v>
      </c>
      <c r="H45" s="240"/>
      <c r="I45" s="142"/>
      <c r="J45" s="77"/>
    </row>
    <row r="46" spans="1:10" ht="14.25">
      <c r="A46" s="75"/>
      <c r="B46" s="76"/>
      <c r="C46" s="76"/>
      <c r="D46" s="76"/>
      <c r="E46" s="76"/>
      <c r="F46" s="76"/>
      <c r="G46" s="142"/>
      <c r="H46" s="142"/>
      <c r="I46" s="142"/>
      <c r="J46" s="77"/>
    </row>
    <row r="47" spans="1:10" ht="14.25">
      <c r="A47" s="75"/>
      <c r="B47" s="76" t="s">
        <v>205</v>
      </c>
      <c r="C47" s="76"/>
      <c r="D47" s="76"/>
      <c r="E47" s="76"/>
      <c r="F47" s="76"/>
      <c r="G47" s="240" t="s">
        <v>246</v>
      </c>
      <c r="H47" s="240"/>
      <c r="I47" s="142"/>
      <c r="J47" s="77"/>
    </row>
    <row r="48" spans="1:10" ht="15">
      <c r="A48" s="75"/>
      <c r="B48" s="89"/>
      <c r="C48" s="89"/>
      <c r="D48" s="89"/>
      <c r="E48" s="89"/>
      <c r="F48" s="89"/>
      <c r="G48" s="89"/>
      <c r="H48" s="89"/>
      <c r="I48" s="89"/>
      <c r="J48" s="90"/>
    </row>
    <row r="49" spans="1:10" ht="15.75" thickBot="1">
      <c r="A49" s="91"/>
      <c r="B49" s="92"/>
      <c r="C49" s="92"/>
      <c r="D49" s="92"/>
      <c r="E49" s="92"/>
      <c r="F49" s="92"/>
      <c r="G49" s="92"/>
      <c r="H49" s="92"/>
      <c r="I49" s="92"/>
      <c r="J49" s="93"/>
    </row>
    <row r="50" spans="2:10" ht="15.75" thickTop="1">
      <c r="B50" s="94"/>
      <c r="C50" s="94"/>
      <c r="D50" s="94"/>
      <c r="E50" s="94"/>
      <c r="F50" s="94"/>
      <c r="G50" s="94"/>
      <c r="H50" s="94"/>
      <c r="I50" s="94"/>
      <c r="J50" s="94"/>
    </row>
    <row r="51" spans="2:10" ht="15">
      <c r="B51" s="94"/>
      <c r="C51" s="94"/>
      <c r="D51" s="94"/>
      <c r="E51" s="94"/>
      <c r="F51" s="94"/>
      <c r="G51" s="94"/>
      <c r="H51" s="94"/>
      <c r="I51" s="94"/>
      <c r="J51" s="94"/>
    </row>
    <row r="52" spans="2:10" ht="15">
      <c r="B52" s="94"/>
      <c r="C52" s="94"/>
      <c r="D52" s="94"/>
      <c r="E52" s="94"/>
      <c r="F52" s="94"/>
      <c r="G52" s="94"/>
      <c r="H52" s="94"/>
      <c r="I52" s="94"/>
      <c r="J52" s="94"/>
    </row>
    <row r="53" spans="2:10" ht="15">
      <c r="B53" s="94"/>
      <c r="C53" s="94"/>
      <c r="D53" s="94"/>
      <c r="E53" s="94"/>
      <c r="F53" s="94"/>
      <c r="G53" s="94"/>
      <c r="H53" s="94"/>
      <c r="I53" s="94"/>
      <c r="J53" s="94"/>
    </row>
    <row r="54" spans="2:10" ht="15">
      <c r="B54" s="94"/>
      <c r="C54" s="94"/>
      <c r="D54" s="94"/>
      <c r="E54" s="94"/>
      <c r="F54" s="94"/>
      <c r="G54" s="94"/>
      <c r="H54" s="94"/>
      <c r="I54" s="94"/>
      <c r="J54" s="94"/>
    </row>
    <row r="55" spans="2:10" ht="15">
      <c r="B55" s="94"/>
      <c r="C55" s="94"/>
      <c r="D55" s="94"/>
      <c r="E55" s="94"/>
      <c r="F55" s="94"/>
      <c r="G55" s="94"/>
      <c r="H55" s="94"/>
      <c r="I55" s="94"/>
      <c r="J55" s="94"/>
    </row>
    <row r="56" spans="2:10" ht="15">
      <c r="B56" s="94"/>
      <c r="C56" s="94"/>
      <c r="D56" s="94"/>
      <c r="E56" s="94"/>
      <c r="F56" s="94"/>
      <c r="G56" s="94"/>
      <c r="H56" s="94"/>
      <c r="I56" s="94"/>
      <c r="J56" s="94"/>
    </row>
  </sheetData>
  <sheetProtection/>
  <mergeCells count="5">
    <mergeCell ref="G47:H47"/>
    <mergeCell ref="G44:H44"/>
    <mergeCell ref="G6:H6"/>
    <mergeCell ref="G7:H7"/>
    <mergeCell ref="G45:H45"/>
  </mergeCells>
  <printOptions/>
  <pageMargins left="0.7" right="0.2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34">
      <selection activeCell="I25" sqref="I25"/>
    </sheetView>
  </sheetViews>
  <sheetFormatPr defaultColWidth="9.140625" defaultRowHeight="12.75"/>
  <cols>
    <col min="1" max="2" width="7.00390625" style="3" customWidth="1"/>
    <col min="3" max="3" width="41.421875" style="0" customWidth="1"/>
    <col min="4" max="4" width="8.00390625" style="12" customWidth="1"/>
    <col min="5" max="5" width="11.421875" style="109" customWidth="1"/>
    <col min="6" max="6" width="11.00390625" style="109" customWidth="1"/>
    <col min="7" max="7" width="16.421875" style="0" customWidth="1"/>
    <col min="8" max="8" width="10.8515625" style="0" hidden="1" customWidth="1"/>
  </cols>
  <sheetData>
    <row r="1" spans="1:5" s="6" customFormat="1" ht="12.75">
      <c r="A1" s="25" t="s">
        <v>220</v>
      </c>
      <c r="D1" s="24"/>
      <c r="E1" s="24"/>
    </row>
    <row r="2" spans="1:5" s="6" customFormat="1" ht="12.75">
      <c r="A2" s="6" t="s">
        <v>221</v>
      </c>
      <c r="D2" s="24"/>
      <c r="E2" s="24"/>
    </row>
    <row r="3" ht="12.75">
      <c r="C3" s="6" t="s">
        <v>230</v>
      </c>
    </row>
    <row r="4" spans="3:6" ht="13.5" customHeight="1" thickBot="1">
      <c r="C4" s="6"/>
      <c r="F4" s="108"/>
    </row>
    <row r="5" spans="1:6" ht="13.5" customHeight="1" thickTop="1">
      <c r="A5" s="61"/>
      <c r="B5" s="96"/>
      <c r="C5" s="13"/>
      <c r="D5" s="102" t="s">
        <v>0</v>
      </c>
      <c r="E5" s="110" t="s">
        <v>229</v>
      </c>
      <c r="F5" s="111" t="s">
        <v>214</v>
      </c>
    </row>
    <row r="6" spans="1:6" ht="12.75" customHeight="1">
      <c r="A6" s="14"/>
      <c r="B6" s="97"/>
      <c r="C6" s="5" t="s">
        <v>1</v>
      </c>
      <c r="D6" s="103"/>
      <c r="E6" s="112"/>
      <c r="F6" s="113"/>
    </row>
    <row r="7" spans="1:6" s="6" customFormat="1" ht="12.75">
      <c r="A7" s="15" t="s">
        <v>2</v>
      </c>
      <c r="B7" s="98"/>
      <c r="C7" s="7" t="s">
        <v>27</v>
      </c>
      <c r="D7" s="103"/>
      <c r="E7" s="112"/>
      <c r="F7" s="113"/>
    </row>
    <row r="8" spans="1:8" ht="12.75">
      <c r="A8" s="16">
        <v>1</v>
      </c>
      <c r="B8" s="245" t="s">
        <v>3</v>
      </c>
      <c r="C8" s="246"/>
      <c r="D8" s="103"/>
      <c r="E8" s="112"/>
      <c r="F8" s="112"/>
      <c r="H8" s="67"/>
    </row>
    <row r="9" spans="1:8" ht="12.75">
      <c r="A9" s="16"/>
      <c r="B9" s="99" t="s">
        <v>175</v>
      </c>
      <c r="C9" s="7" t="s">
        <v>173</v>
      </c>
      <c r="D9" s="104"/>
      <c r="E9" s="114">
        <v>-434848</v>
      </c>
      <c r="F9" s="114">
        <v>-358946.544</v>
      </c>
      <c r="G9" s="135"/>
      <c r="H9" s="67"/>
    </row>
    <row r="10" spans="1:8" ht="12.75">
      <c r="A10" s="16"/>
      <c r="B10" s="99" t="s">
        <v>175</v>
      </c>
      <c r="C10" s="7" t="s">
        <v>174</v>
      </c>
      <c r="D10" s="104"/>
      <c r="E10" s="114">
        <v>155973</v>
      </c>
      <c r="F10" s="114"/>
      <c r="G10" s="135"/>
      <c r="H10" s="67"/>
    </row>
    <row r="11" spans="1:6" ht="12.75" customHeight="1">
      <c r="A11" s="16">
        <v>2</v>
      </c>
      <c r="B11" s="99"/>
      <c r="C11" s="1" t="s">
        <v>4</v>
      </c>
      <c r="D11" s="104"/>
      <c r="E11" s="114"/>
      <c r="F11" s="114"/>
    </row>
    <row r="12" spans="1:6" ht="13.5" customHeight="1">
      <c r="A12" s="16" t="s">
        <v>5</v>
      </c>
      <c r="B12" s="99" t="s">
        <v>175</v>
      </c>
      <c r="C12" s="4" t="s">
        <v>8</v>
      </c>
      <c r="D12" s="104"/>
      <c r="E12" s="114"/>
      <c r="F12" s="114"/>
    </row>
    <row r="13" spans="1:6" ht="12.75">
      <c r="A13" s="16" t="s">
        <v>7</v>
      </c>
      <c r="B13" s="99" t="s">
        <v>175</v>
      </c>
      <c r="C13" s="4" t="s">
        <v>9</v>
      </c>
      <c r="D13" s="104"/>
      <c r="E13" s="114"/>
      <c r="F13" s="114"/>
    </row>
    <row r="14" spans="1:6" ht="12.75">
      <c r="A14" s="16"/>
      <c r="B14" s="99"/>
      <c r="C14" s="101" t="s">
        <v>10</v>
      </c>
      <c r="D14" s="103">
        <f>SUM(D9:D13)</f>
        <v>0</v>
      </c>
      <c r="E14" s="112">
        <f>SUM(E9:E13)</f>
        <v>-278875</v>
      </c>
      <c r="F14" s="112">
        <v>-358946.544</v>
      </c>
    </row>
    <row r="15" spans="1:6" ht="12.75">
      <c r="A15" s="16">
        <v>3</v>
      </c>
      <c r="B15" s="245" t="s">
        <v>11</v>
      </c>
      <c r="C15" s="246"/>
      <c r="D15" s="104"/>
      <c r="E15" s="114"/>
      <c r="F15" s="114"/>
    </row>
    <row r="16" spans="1:7" ht="12.75">
      <c r="A16" s="16" t="s">
        <v>5</v>
      </c>
      <c r="B16" s="99" t="s">
        <v>175</v>
      </c>
      <c r="C16" s="4" t="s">
        <v>12</v>
      </c>
      <c r="D16" s="104"/>
      <c r="E16" s="114">
        <v>2055502</v>
      </c>
      <c r="F16" s="114">
        <v>1550375</v>
      </c>
      <c r="G16" s="135"/>
    </row>
    <row r="17" spans="1:7" ht="12.75">
      <c r="A17" s="16" t="s">
        <v>7</v>
      </c>
      <c r="B17" s="99" t="s">
        <v>175</v>
      </c>
      <c r="C17" s="4" t="s">
        <v>13</v>
      </c>
      <c r="D17" s="104"/>
      <c r="E17" s="159"/>
      <c r="F17" s="159"/>
      <c r="G17" s="135"/>
    </row>
    <row r="18" spans="1:7" ht="12.75">
      <c r="A18" s="16" t="s">
        <v>15</v>
      </c>
      <c r="B18" s="99" t="s">
        <v>175</v>
      </c>
      <c r="C18" s="4" t="s">
        <v>228</v>
      </c>
      <c r="D18" s="104"/>
      <c r="E18" s="114"/>
      <c r="F18" s="114">
        <v>13893733</v>
      </c>
      <c r="G18" s="135"/>
    </row>
    <row r="19" spans="1:7" ht="12.75">
      <c r="A19" s="16"/>
      <c r="B19" s="99"/>
      <c r="C19" s="4" t="s">
        <v>247</v>
      </c>
      <c r="D19" s="104"/>
      <c r="E19" s="114"/>
      <c r="F19" s="114"/>
      <c r="G19" s="135"/>
    </row>
    <row r="20" spans="1:6" ht="12.75">
      <c r="A20" s="16" t="s">
        <v>14</v>
      </c>
      <c r="B20" s="99" t="s">
        <v>175</v>
      </c>
      <c r="C20" s="4" t="s">
        <v>16</v>
      </c>
      <c r="D20" s="104"/>
      <c r="E20" s="114"/>
      <c r="F20" s="114"/>
    </row>
    <row r="21" spans="1:8" ht="12.75">
      <c r="A21" s="15"/>
      <c r="B21" s="98"/>
      <c r="C21" s="101" t="s">
        <v>17</v>
      </c>
      <c r="D21" s="103">
        <f>SUM(D16:D20)</f>
        <v>0</v>
      </c>
      <c r="E21" s="112">
        <f>SUM(E16:E20)</f>
        <v>2055502</v>
      </c>
      <c r="F21" s="112">
        <v>15444108</v>
      </c>
      <c r="H21" s="67"/>
    </row>
    <row r="22" spans="1:6" ht="12.75">
      <c r="A22" s="15">
        <v>4</v>
      </c>
      <c r="B22" s="245" t="s">
        <v>18</v>
      </c>
      <c r="C22" s="246"/>
      <c r="D22" s="103"/>
      <c r="E22" s="112"/>
      <c r="F22" s="112"/>
    </row>
    <row r="23" spans="1:6" ht="12.75">
      <c r="A23" s="16" t="s">
        <v>5</v>
      </c>
      <c r="B23" s="99" t="s">
        <v>175</v>
      </c>
      <c r="C23" s="4" t="s">
        <v>19</v>
      </c>
      <c r="D23" s="104"/>
      <c r="E23" s="114"/>
      <c r="F23" s="114"/>
    </row>
    <row r="24" spans="1:6" ht="12.75">
      <c r="A24" s="16" t="s">
        <v>7</v>
      </c>
      <c r="B24" s="99" t="s">
        <v>175</v>
      </c>
      <c r="C24" s="4" t="s">
        <v>20</v>
      </c>
      <c r="D24" s="104"/>
      <c r="E24" s="114"/>
      <c r="F24" s="114"/>
    </row>
    <row r="25" spans="1:6" ht="12.75">
      <c r="A25" s="16" t="s">
        <v>15</v>
      </c>
      <c r="B25" s="99" t="s">
        <v>175</v>
      </c>
      <c r="C25" s="4" t="s">
        <v>21</v>
      </c>
      <c r="D25" s="104"/>
      <c r="E25" s="114"/>
      <c r="F25" s="114"/>
    </row>
    <row r="26" spans="1:7" ht="12.75">
      <c r="A26" s="16" t="s">
        <v>14</v>
      </c>
      <c r="B26" s="99" t="s">
        <v>175</v>
      </c>
      <c r="C26" s="4" t="s">
        <v>22</v>
      </c>
      <c r="D26" s="104"/>
      <c r="E26" s="114"/>
      <c r="F26" s="114"/>
      <c r="G26" s="106"/>
    </row>
    <row r="27" spans="1:6" ht="12.75">
      <c r="A27" s="16" t="s">
        <v>23</v>
      </c>
      <c r="B27" s="99" t="s">
        <v>175</v>
      </c>
      <c r="C27" s="4" t="s">
        <v>24</v>
      </c>
      <c r="D27" s="104"/>
      <c r="E27" s="114"/>
      <c r="F27" s="114"/>
    </row>
    <row r="28" spans="1:6" ht="12.75">
      <c r="A28" s="15"/>
      <c r="B28" s="98"/>
      <c r="C28" s="101" t="s">
        <v>25</v>
      </c>
      <c r="D28" s="103">
        <f>SUM(D23:D27)</f>
        <v>0</v>
      </c>
      <c r="E28" s="112"/>
      <c r="F28" s="112">
        <v>0</v>
      </c>
    </row>
    <row r="29" spans="1:6" ht="12.75">
      <c r="A29" s="15">
        <v>5</v>
      </c>
      <c r="B29" s="245" t="s">
        <v>26</v>
      </c>
      <c r="C29" s="246"/>
      <c r="D29" s="103"/>
      <c r="E29" s="112"/>
      <c r="F29" s="112"/>
    </row>
    <row r="30" spans="1:6" ht="12.75">
      <c r="A30" s="16">
        <v>6</v>
      </c>
      <c r="B30" s="247" t="s">
        <v>28</v>
      </c>
      <c r="C30" s="248"/>
      <c r="D30" s="104"/>
      <c r="E30" s="114"/>
      <c r="F30" s="114"/>
    </row>
    <row r="31" spans="1:6" ht="12.75">
      <c r="A31" s="16">
        <v>7</v>
      </c>
      <c r="B31" s="247" t="s">
        <v>29</v>
      </c>
      <c r="C31" s="248"/>
      <c r="D31" s="104"/>
      <c r="E31" s="114"/>
      <c r="F31" s="114">
        <v>1000000</v>
      </c>
    </row>
    <row r="32" spans="1:7" s="6" customFormat="1" ht="12.75">
      <c r="A32" s="15"/>
      <c r="B32" s="98"/>
      <c r="C32" s="5" t="s">
        <v>30</v>
      </c>
      <c r="D32" s="103">
        <f>D31+D30+D28+D21+D14</f>
        <v>0</v>
      </c>
      <c r="E32" s="112">
        <f>E14+E21</f>
        <v>1776627</v>
      </c>
      <c r="F32" s="112">
        <v>16085161.456</v>
      </c>
      <c r="G32" s="68"/>
    </row>
    <row r="33" spans="1:6" s="6" customFormat="1" ht="12.75">
      <c r="A33" s="15" t="s">
        <v>31</v>
      </c>
      <c r="B33" s="98"/>
      <c r="C33" s="5" t="s">
        <v>32</v>
      </c>
      <c r="D33" s="103"/>
      <c r="E33" s="112"/>
      <c r="F33" s="112"/>
    </row>
    <row r="34" spans="1:6" ht="12.75">
      <c r="A34" s="16">
        <v>1</v>
      </c>
      <c r="B34" s="247" t="s">
        <v>33</v>
      </c>
      <c r="C34" s="248"/>
      <c r="D34" s="104"/>
      <c r="E34" s="114"/>
      <c r="F34" s="114"/>
    </row>
    <row r="35" spans="1:6" ht="12.75">
      <c r="A35" s="16" t="s">
        <v>5</v>
      </c>
      <c r="B35" s="99" t="s">
        <v>175</v>
      </c>
      <c r="C35" s="4" t="s">
        <v>34</v>
      </c>
      <c r="D35" s="104"/>
      <c r="E35" s="114"/>
      <c r="F35" s="114"/>
    </row>
    <row r="36" spans="1:6" ht="12.75">
      <c r="A36" s="16" t="s">
        <v>7</v>
      </c>
      <c r="B36" s="99" t="s">
        <v>175</v>
      </c>
      <c r="C36" s="4" t="s">
        <v>35</v>
      </c>
      <c r="D36" s="104"/>
      <c r="E36" s="114"/>
      <c r="F36" s="114"/>
    </row>
    <row r="37" spans="1:6" ht="12.75">
      <c r="A37" s="16" t="s">
        <v>15</v>
      </c>
      <c r="B37" s="99" t="s">
        <v>175</v>
      </c>
      <c r="C37" s="4" t="s">
        <v>36</v>
      </c>
      <c r="D37" s="104"/>
      <c r="E37" s="114"/>
      <c r="F37" s="114"/>
    </row>
    <row r="38" spans="1:6" ht="12.75">
      <c r="A38" s="16" t="s">
        <v>14</v>
      </c>
      <c r="B38" s="99" t="s">
        <v>175</v>
      </c>
      <c r="C38" s="4" t="s">
        <v>37</v>
      </c>
      <c r="D38" s="104"/>
      <c r="E38" s="114"/>
      <c r="F38" s="114"/>
    </row>
    <row r="39" spans="1:6" s="6" customFormat="1" ht="12.75">
      <c r="A39" s="15"/>
      <c r="B39" s="98"/>
      <c r="C39" s="101" t="s">
        <v>38</v>
      </c>
      <c r="D39" s="103"/>
      <c r="E39" s="112"/>
      <c r="F39" s="112"/>
    </row>
    <row r="40" spans="1:6" s="6" customFormat="1" ht="12.75">
      <c r="A40" s="15">
        <v>2</v>
      </c>
      <c r="B40" s="245" t="s">
        <v>39</v>
      </c>
      <c r="C40" s="246"/>
      <c r="D40" s="103"/>
      <c r="E40" s="112"/>
      <c r="F40" s="112"/>
    </row>
    <row r="41" spans="1:6" ht="12.75">
      <c r="A41" s="16" t="s">
        <v>5</v>
      </c>
      <c r="B41" s="99" t="s">
        <v>175</v>
      </c>
      <c r="C41" s="4" t="s">
        <v>40</v>
      </c>
      <c r="D41" s="104"/>
      <c r="E41" s="114"/>
      <c r="F41" s="114"/>
    </row>
    <row r="42" spans="1:6" ht="12.75">
      <c r="A42" s="16" t="s">
        <v>7</v>
      </c>
      <c r="B42" s="99" t="s">
        <v>175</v>
      </c>
      <c r="C42" s="4" t="s">
        <v>41</v>
      </c>
      <c r="D42" s="104"/>
      <c r="E42" s="114"/>
      <c r="F42" s="114"/>
    </row>
    <row r="43" spans="1:7" ht="12.75">
      <c r="A43" s="16" t="s">
        <v>15</v>
      </c>
      <c r="B43" s="99" t="s">
        <v>175</v>
      </c>
      <c r="C43" s="4" t="s">
        <v>42</v>
      </c>
      <c r="D43" s="104"/>
      <c r="E43" s="114">
        <v>5556507</v>
      </c>
      <c r="F43" s="114">
        <v>3683501.6500000004</v>
      </c>
      <c r="G43" s="147"/>
    </row>
    <row r="44" spans="1:6" ht="12.75">
      <c r="A44" s="16" t="s">
        <v>14</v>
      </c>
      <c r="B44" s="99" t="s">
        <v>175</v>
      </c>
      <c r="C44" s="4" t="s">
        <v>43</v>
      </c>
      <c r="D44" s="104"/>
      <c r="E44" s="114"/>
      <c r="F44" s="114"/>
    </row>
    <row r="45" spans="1:8" s="6" customFormat="1" ht="12.75">
      <c r="A45" s="15"/>
      <c r="B45" s="98"/>
      <c r="C45" s="101" t="s">
        <v>10</v>
      </c>
      <c r="D45" s="103">
        <f>SUM(D43:D44)</f>
        <v>0</v>
      </c>
      <c r="E45" s="112">
        <v>5556507</v>
      </c>
      <c r="F45" s="112">
        <v>3683501.6500000004</v>
      </c>
      <c r="G45" s="68"/>
      <c r="H45" s="68"/>
    </row>
    <row r="46" spans="1:6" s="6" customFormat="1" ht="12.75">
      <c r="A46" s="15">
        <v>3</v>
      </c>
      <c r="B46" s="98"/>
      <c r="C46" s="5" t="s">
        <v>44</v>
      </c>
      <c r="D46" s="103"/>
      <c r="E46" s="112"/>
      <c r="F46" s="112"/>
    </row>
    <row r="47" spans="1:8" ht="12.75">
      <c r="A47" s="16">
        <v>4</v>
      </c>
      <c r="B47" s="99"/>
      <c r="C47" s="1" t="s">
        <v>45</v>
      </c>
      <c r="D47" s="104"/>
      <c r="E47" s="114"/>
      <c r="F47" s="114"/>
      <c r="G47" s="106"/>
      <c r="H47" s="67"/>
    </row>
    <row r="48" spans="1:6" ht="12.75">
      <c r="A48" s="16" t="s">
        <v>5</v>
      </c>
      <c r="B48" s="99" t="s">
        <v>175</v>
      </c>
      <c r="C48" s="4" t="s">
        <v>46</v>
      </c>
      <c r="D48" s="104"/>
      <c r="E48" s="114"/>
      <c r="F48" s="114"/>
    </row>
    <row r="49" spans="1:6" ht="12.75">
      <c r="A49" s="16" t="s">
        <v>7</v>
      </c>
      <c r="B49" s="99" t="s">
        <v>175</v>
      </c>
      <c r="C49" s="4" t="s">
        <v>47</v>
      </c>
      <c r="D49" s="104"/>
      <c r="E49" s="114"/>
      <c r="F49" s="114"/>
    </row>
    <row r="50" spans="1:6" ht="12.75">
      <c r="A50" s="16" t="s">
        <v>15</v>
      </c>
      <c r="B50" s="99" t="s">
        <v>175</v>
      </c>
      <c r="C50" s="4" t="s">
        <v>48</v>
      </c>
      <c r="D50" s="104"/>
      <c r="E50" s="114"/>
      <c r="F50" s="114"/>
    </row>
    <row r="51" spans="1:6" s="6" customFormat="1" ht="12.75">
      <c r="A51" s="15"/>
      <c r="B51" s="98"/>
      <c r="C51" s="101" t="s">
        <v>25</v>
      </c>
      <c r="D51" s="103"/>
      <c r="E51" s="112"/>
      <c r="F51" s="112"/>
    </row>
    <row r="52" spans="1:6" s="6" customFormat="1" ht="12.75">
      <c r="A52" s="15">
        <v>5</v>
      </c>
      <c r="B52" s="245" t="s">
        <v>49</v>
      </c>
      <c r="C52" s="246"/>
      <c r="D52" s="103"/>
      <c r="E52" s="112"/>
      <c r="F52" s="112"/>
    </row>
    <row r="53" spans="1:6" s="6" customFormat="1" ht="12.75">
      <c r="A53" s="15">
        <v>6</v>
      </c>
      <c r="B53" s="245" t="s">
        <v>50</v>
      </c>
      <c r="C53" s="246"/>
      <c r="D53" s="103"/>
      <c r="E53" s="112"/>
      <c r="F53" s="112"/>
    </row>
    <row r="54" spans="1:6" s="6" customFormat="1" ht="12.75">
      <c r="A54" s="15"/>
      <c r="B54" s="98"/>
      <c r="C54" s="5" t="s">
        <v>51</v>
      </c>
      <c r="D54" s="103">
        <f>D51+D45+D39</f>
        <v>0</v>
      </c>
      <c r="E54" s="112">
        <v>5556507</v>
      </c>
      <c r="F54" s="112">
        <v>3683501.6500000004</v>
      </c>
    </row>
    <row r="55" spans="1:6" s="6" customFormat="1" ht="13.5" thickBot="1">
      <c r="A55" s="17"/>
      <c r="B55" s="100"/>
      <c r="C55" s="18" t="s">
        <v>52</v>
      </c>
      <c r="D55" s="105">
        <f>D54+D32</f>
        <v>0</v>
      </c>
      <c r="E55" s="115">
        <f>E32+E45</f>
        <v>7333134</v>
      </c>
      <c r="F55" s="115">
        <v>19768663.106</v>
      </c>
    </row>
    <row r="56" ht="13.5" thickTop="1"/>
    <row r="58" spans="1:6" ht="12.75">
      <c r="A58"/>
      <c r="B58" s="69" t="s">
        <v>223</v>
      </c>
      <c r="D58" s="244" t="s">
        <v>224</v>
      </c>
      <c r="E58" s="244"/>
      <c r="F58" s="244"/>
    </row>
    <row r="59" spans="1:6" ht="24" customHeight="1">
      <c r="A59"/>
      <c r="B59" s="183" t="s">
        <v>222</v>
      </c>
      <c r="D59" s="243" t="s">
        <v>244</v>
      </c>
      <c r="E59" s="243"/>
      <c r="F59" s="243"/>
    </row>
    <row r="60" ht="12.75">
      <c r="C60" s="69"/>
    </row>
    <row r="61" ht="12.75">
      <c r="C61" s="69"/>
    </row>
  </sheetData>
  <sheetProtection/>
  <mergeCells count="12">
    <mergeCell ref="B30:C30"/>
    <mergeCell ref="B31:C31"/>
    <mergeCell ref="D59:F59"/>
    <mergeCell ref="D58:F58"/>
    <mergeCell ref="B40:C40"/>
    <mergeCell ref="B52:C52"/>
    <mergeCell ref="B53:C53"/>
    <mergeCell ref="B8:C8"/>
    <mergeCell ref="B15:C15"/>
    <mergeCell ref="B22:C22"/>
    <mergeCell ref="B29:C29"/>
    <mergeCell ref="B34:C34"/>
  </mergeCells>
  <printOptions/>
  <pageMargins left="0.75" right="0.75" top="0.3" bottom="0.23" header="0.3" footer="0.2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37">
      <selection activeCell="J33" sqref="J33"/>
    </sheetView>
  </sheetViews>
  <sheetFormatPr defaultColWidth="9.140625" defaultRowHeight="12.75"/>
  <cols>
    <col min="1" max="1" width="7.140625" style="19" customWidth="1"/>
    <col min="2" max="2" width="40.00390625" style="0" customWidth="1"/>
    <col min="4" max="4" width="15.00390625" style="0" customWidth="1"/>
    <col min="5" max="5" width="15.421875" style="0" customWidth="1"/>
  </cols>
  <sheetData>
    <row r="1" spans="1:5" s="6" customFormat="1" ht="12.75">
      <c r="A1" s="25" t="s">
        <v>220</v>
      </c>
      <c r="D1" s="24"/>
      <c r="E1" s="24"/>
    </row>
    <row r="2" spans="1:5" s="6" customFormat="1" ht="12.75">
      <c r="A2" s="6" t="s">
        <v>221</v>
      </c>
      <c r="D2" s="24"/>
      <c r="E2" s="24"/>
    </row>
    <row r="3" spans="1:5" ht="12.75">
      <c r="A3" s="3"/>
      <c r="B3" s="6" t="s">
        <v>230</v>
      </c>
      <c r="D3" s="12"/>
      <c r="E3" s="12"/>
    </row>
    <row r="4" spans="1:5" ht="13.5" thickBot="1">
      <c r="A4" s="3"/>
      <c r="B4" s="6"/>
      <c r="D4" s="12"/>
      <c r="E4" s="24"/>
    </row>
    <row r="5" spans="1:5" ht="13.5" thickTop="1">
      <c r="A5" s="20"/>
      <c r="B5" s="13" t="s">
        <v>53</v>
      </c>
      <c r="C5" s="13" t="s">
        <v>0</v>
      </c>
      <c r="D5" s="110" t="s">
        <v>229</v>
      </c>
      <c r="E5" s="111" t="s">
        <v>214</v>
      </c>
    </row>
    <row r="6" spans="1:5" ht="12.75">
      <c r="A6" s="16"/>
      <c r="B6" s="5"/>
      <c r="C6" s="5"/>
      <c r="D6" s="5"/>
      <c r="E6" s="21"/>
    </row>
    <row r="7" spans="1:5" s="6" customFormat="1" ht="12.75">
      <c r="A7" s="15" t="s">
        <v>2</v>
      </c>
      <c r="B7" s="5" t="s">
        <v>54</v>
      </c>
      <c r="C7" s="5"/>
      <c r="D7" s="38"/>
      <c r="E7" s="39"/>
    </row>
    <row r="8" spans="1:5" ht="12.75">
      <c r="A8" s="16">
        <v>1</v>
      </c>
      <c r="B8" s="1" t="s">
        <v>6</v>
      </c>
      <c r="C8" s="1"/>
      <c r="D8" s="44"/>
      <c r="E8" s="45"/>
    </row>
    <row r="9" spans="1:5" ht="12.75">
      <c r="A9" s="16">
        <v>2</v>
      </c>
      <c r="B9" s="1" t="s">
        <v>55</v>
      </c>
      <c r="C9" s="1"/>
      <c r="D9" s="44"/>
      <c r="E9" s="45"/>
    </row>
    <row r="10" spans="1:5" ht="12.75">
      <c r="A10" s="16" t="s">
        <v>5</v>
      </c>
      <c r="B10" s="4" t="s">
        <v>63</v>
      </c>
      <c r="C10" s="1"/>
      <c r="D10" s="44"/>
      <c r="E10" s="45"/>
    </row>
    <row r="11" spans="1:5" ht="12.75">
      <c r="A11" s="16" t="s">
        <v>7</v>
      </c>
      <c r="B11" s="4" t="s">
        <v>56</v>
      </c>
      <c r="C11" s="1"/>
      <c r="D11" s="44"/>
      <c r="E11" s="45"/>
    </row>
    <row r="12" spans="1:5" ht="12.75">
      <c r="A12" s="16" t="s">
        <v>15</v>
      </c>
      <c r="B12" s="4" t="s">
        <v>57</v>
      </c>
      <c r="C12" s="1"/>
      <c r="D12" s="44"/>
      <c r="E12" s="45"/>
    </row>
    <row r="13" spans="1:5" ht="12.75">
      <c r="A13" s="16"/>
      <c r="B13" s="1" t="s">
        <v>10</v>
      </c>
      <c r="C13" s="1"/>
      <c r="D13" s="44"/>
      <c r="E13" s="45">
        <v>0</v>
      </c>
    </row>
    <row r="14" spans="1:5" ht="12.75">
      <c r="A14" s="16">
        <v>3</v>
      </c>
      <c r="B14" s="1" t="s">
        <v>62</v>
      </c>
      <c r="C14" s="1"/>
      <c r="D14" s="44"/>
      <c r="E14" s="45"/>
    </row>
    <row r="15" spans="1:5" ht="12.75">
      <c r="A15" s="16" t="s">
        <v>5</v>
      </c>
      <c r="B15" s="4" t="s">
        <v>58</v>
      </c>
      <c r="C15" s="1"/>
      <c r="D15" s="44">
        <v>632842</v>
      </c>
      <c r="E15" s="45">
        <v>680000</v>
      </c>
    </row>
    <row r="16" spans="1:5" ht="12.75">
      <c r="A16" s="16" t="s">
        <v>7</v>
      </c>
      <c r="B16" s="4" t="s">
        <v>59</v>
      </c>
      <c r="C16" s="1"/>
      <c r="D16" s="44"/>
      <c r="E16" s="45"/>
    </row>
    <row r="17" spans="1:5" ht="12.75">
      <c r="A17" s="16" t="s">
        <v>15</v>
      </c>
      <c r="B17" s="4" t="s">
        <v>60</v>
      </c>
      <c r="C17" s="1"/>
      <c r="D17" s="44">
        <v>119802</v>
      </c>
      <c r="E17" s="45">
        <v>147919</v>
      </c>
    </row>
    <row r="18" spans="1:5" ht="12.75">
      <c r="A18" s="16" t="s">
        <v>14</v>
      </c>
      <c r="B18" s="4" t="s">
        <v>61</v>
      </c>
      <c r="C18" s="1"/>
      <c r="D18" s="158"/>
      <c r="E18" s="45"/>
    </row>
    <row r="19" spans="1:5" ht="12.75">
      <c r="A19" s="16" t="s">
        <v>23</v>
      </c>
      <c r="B19" s="4" t="s">
        <v>64</v>
      </c>
      <c r="C19" s="1"/>
      <c r="D19" s="44"/>
      <c r="E19" s="45"/>
    </row>
    <row r="20" spans="1:5" ht="12.75">
      <c r="A20" s="16"/>
      <c r="B20" s="1" t="s">
        <v>17</v>
      </c>
      <c r="C20" s="1"/>
      <c r="D20" s="44">
        <f>SUM(D15:D19)</f>
        <v>752644</v>
      </c>
      <c r="E20" s="45">
        <v>827919</v>
      </c>
    </row>
    <row r="21" spans="1:5" ht="12.75">
      <c r="A21" s="16">
        <v>4</v>
      </c>
      <c r="B21" s="1" t="s">
        <v>65</v>
      </c>
      <c r="C21" s="1"/>
      <c r="D21" s="44"/>
      <c r="E21" s="45"/>
    </row>
    <row r="22" spans="1:5" ht="12.75">
      <c r="A22" s="16">
        <v>5</v>
      </c>
      <c r="B22" s="1" t="s">
        <v>66</v>
      </c>
      <c r="C22" s="1"/>
      <c r="D22" s="44"/>
      <c r="E22" s="45"/>
    </row>
    <row r="23" spans="1:5" s="6" customFormat="1" ht="12.75">
      <c r="A23" s="15"/>
      <c r="B23" s="5" t="s">
        <v>67</v>
      </c>
      <c r="C23" s="5"/>
      <c r="D23" s="38">
        <v>752644</v>
      </c>
      <c r="E23" s="39">
        <v>827919</v>
      </c>
    </row>
    <row r="24" spans="1:5" ht="12.75">
      <c r="A24" s="16"/>
      <c r="B24" s="1"/>
      <c r="C24" s="1"/>
      <c r="D24" s="44"/>
      <c r="E24" s="45"/>
    </row>
    <row r="25" spans="1:5" s="6" customFormat="1" ht="12.75">
      <c r="A25" s="15" t="s">
        <v>31</v>
      </c>
      <c r="B25" s="5" t="s">
        <v>68</v>
      </c>
      <c r="C25" s="5"/>
      <c r="D25" s="38"/>
      <c r="E25" s="39"/>
    </row>
    <row r="26" spans="1:5" ht="12.75">
      <c r="A26" s="16">
        <v>1</v>
      </c>
      <c r="B26" s="1" t="s">
        <v>69</v>
      </c>
      <c r="C26" s="1"/>
      <c r="D26" s="44"/>
      <c r="E26" s="45"/>
    </row>
    <row r="27" spans="1:5" ht="12.75">
      <c r="A27" s="16" t="s">
        <v>5</v>
      </c>
      <c r="B27" s="4" t="s">
        <v>70</v>
      </c>
      <c r="C27" s="1"/>
      <c r="D27" s="44"/>
      <c r="E27" s="45"/>
    </row>
    <row r="28" spans="1:5" ht="12.75">
      <c r="A28" s="16" t="s">
        <v>7</v>
      </c>
      <c r="B28" s="4" t="s">
        <v>71</v>
      </c>
      <c r="C28" s="1"/>
      <c r="D28" s="44"/>
      <c r="E28" s="45"/>
    </row>
    <row r="29" spans="1:5" ht="12.75">
      <c r="A29" s="16"/>
      <c r="B29" s="1" t="s">
        <v>38</v>
      </c>
      <c r="C29" s="1"/>
      <c r="D29" s="44"/>
      <c r="E29" s="182">
        <v>0</v>
      </c>
    </row>
    <row r="30" spans="1:5" ht="12.75">
      <c r="A30" s="16">
        <v>2</v>
      </c>
      <c r="B30" s="1" t="s">
        <v>72</v>
      </c>
      <c r="C30" s="1"/>
      <c r="D30" s="44"/>
      <c r="E30" s="45">
        <v>0</v>
      </c>
    </row>
    <row r="31" spans="1:5" ht="12.75">
      <c r="A31" s="16">
        <v>3</v>
      </c>
      <c r="B31" s="1" t="s">
        <v>73</v>
      </c>
      <c r="C31" s="1"/>
      <c r="D31" s="44"/>
      <c r="E31" s="45"/>
    </row>
    <row r="32" spans="1:5" ht="12.75">
      <c r="A32" s="16">
        <v>4</v>
      </c>
      <c r="B32" s="1" t="s">
        <v>65</v>
      </c>
      <c r="C32" s="1"/>
      <c r="D32" s="44"/>
      <c r="E32" s="45"/>
    </row>
    <row r="33" spans="1:5" ht="12.75">
      <c r="A33" s="16"/>
      <c r="B33" s="5" t="s">
        <v>74</v>
      </c>
      <c r="C33" s="1"/>
      <c r="D33" s="44"/>
      <c r="E33" s="182">
        <v>0</v>
      </c>
    </row>
    <row r="34" spans="1:5" s="6" customFormat="1" ht="12.75">
      <c r="A34" s="15"/>
      <c r="B34" s="5" t="s">
        <v>75</v>
      </c>
      <c r="C34" s="5"/>
      <c r="D34" s="38">
        <v>752644</v>
      </c>
      <c r="E34" s="39">
        <v>827919</v>
      </c>
    </row>
    <row r="35" spans="1:5" ht="12.75">
      <c r="A35" s="16"/>
      <c r="B35" s="1"/>
      <c r="C35" s="1"/>
      <c r="D35" s="44"/>
      <c r="E35" s="45"/>
    </row>
    <row r="36" spans="1:5" s="6" customFormat="1" ht="12.75">
      <c r="A36" s="15" t="s">
        <v>76</v>
      </c>
      <c r="B36" s="5" t="s">
        <v>77</v>
      </c>
      <c r="C36" s="5"/>
      <c r="D36" s="38"/>
      <c r="E36" s="39"/>
    </row>
    <row r="37" spans="1:5" s="11" customFormat="1" ht="36.75" customHeight="1">
      <c r="A37" s="22">
        <v>1</v>
      </c>
      <c r="B37" s="9" t="s">
        <v>78</v>
      </c>
      <c r="C37" s="10"/>
      <c r="D37" s="48"/>
      <c r="E37" s="49"/>
    </row>
    <row r="38" spans="1:5" s="11" customFormat="1" ht="37.5" customHeight="1">
      <c r="A38" s="22">
        <v>2</v>
      </c>
      <c r="B38" s="9" t="s">
        <v>79</v>
      </c>
      <c r="C38" s="10"/>
      <c r="D38" s="48"/>
      <c r="E38" s="49"/>
    </row>
    <row r="39" spans="1:5" ht="12.75">
      <c r="A39" s="16">
        <v>3</v>
      </c>
      <c r="B39" s="1" t="s">
        <v>80</v>
      </c>
      <c r="C39" s="1"/>
      <c r="D39" s="44">
        <v>15000000</v>
      </c>
      <c r="E39" s="45">
        <v>15000000</v>
      </c>
    </row>
    <row r="40" spans="1:5" ht="12.75">
      <c r="A40" s="16">
        <v>4</v>
      </c>
      <c r="B40" s="1" t="s">
        <v>81</v>
      </c>
      <c r="C40" s="1"/>
      <c r="D40" s="44"/>
      <c r="E40" s="45"/>
    </row>
    <row r="41" spans="1:5" ht="12.75">
      <c r="A41" s="16">
        <v>5</v>
      </c>
      <c r="B41" s="1" t="s">
        <v>82</v>
      </c>
      <c r="C41" s="1"/>
      <c r="D41" s="44"/>
      <c r="E41" s="45"/>
    </row>
    <row r="42" spans="1:5" ht="12.75">
      <c r="A42" s="16">
        <v>6</v>
      </c>
      <c r="B42" s="1" t="s">
        <v>83</v>
      </c>
      <c r="C42" s="1"/>
      <c r="D42" s="44">
        <v>58593</v>
      </c>
      <c r="E42" s="45">
        <v>58593</v>
      </c>
    </row>
    <row r="43" spans="1:5" ht="12.75">
      <c r="A43" s="16">
        <v>7</v>
      </c>
      <c r="B43" s="1" t="s">
        <v>84</v>
      </c>
      <c r="C43" s="1"/>
      <c r="D43" s="44">
        <v>107185</v>
      </c>
      <c r="E43" s="45">
        <v>107185</v>
      </c>
    </row>
    <row r="44" spans="1:5" ht="12.75">
      <c r="A44" s="16">
        <v>8</v>
      </c>
      <c r="B44" s="1" t="s">
        <v>85</v>
      </c>
      <c r="C44" s="1"/>
      <c r="D44" s="44">
        <v>1135185</v>
      </c>
      <c r="E44" s="45">
        <v>1135185</v>
      </c>
    </row>
    <row r="45" spans="1:5" ht="12.75">
      <c r="A45" s="16">
        <v>9</v>
      </c>
      <c r="B45" s="1" t="s">
        <v>86</v>
      </c>
      <c r="C45" s="1"/>
      <c r="D45" s="44">
        <v>2639781</v>
      </c>
      <c r="E45" s="45">
        <v>2048481</v>
      </c>
    </row>
    <row r="46" spans="1:5" ht="12.75">
      <c r="A46" s="16">
        <v>10</v>
      </c>
      <c r="B46" s="1" t="s">
        <v>87</v>
      </c>
      <c r="C46" s="1"/>
      <c r="D46" s="44">
        <v>1533479</v>
      </c>
      <c r="E46" s="45">
        <v>591300</v>
      </c>
    </row>
    <row r="47" spans="1:5" ht="12.75">
      <c r="A47" s="16">
        <v>11</v>
      </c>
      <c r="B47" s="1" t="s">
        <v>248</v>
      </c>
      <c r="C47" s="1"/>
      <c r="D47" s="44">
        <v>-13893733</v>
      </c>
      <c r="E47" s="45"/>
    </row>
    <row r="48" spans="1:5" s="6" customFormat="1" ht="12.75">
      <c r="A48" s="15"/>
      <c r="B48" s="5" t="s">
        <v>88</v>
      </c>
      <c r="C48" s="5"/>
      <c r="D48" s="38">
        <f>SUM(D39:D47)</f>
        <v>6580490</v>
      </c>
      <c r="E48" s="39">
        <v>18940744</v>
      </c>
    </row>
    <row r="49" spans="1:5" ht="12.75">
      <c r="A49" s="16"/>
      <c r="B49" s="1"/>
      <c r="C49" s="1"/>
      <c r="D49" s="44"/>
      <c r="E49" s="45"/>
    </row>
    <row r="50" spans="1:5" s="6" customFormat="1" ht="13.5" thickBot="1">
      <c r="A50" s="23"/>
      <c r="B50" s="18" t="s">
        <v>89</v>
      </c>
      <c r="C50" s="18"/>
      <c r="D50" s="50">
        <f>D48+D34</f>
        <v>7333134</v>
      </c>
      <c r="E50" s="51">
        <f>E48+E34</f>
        <v>19768663</v>
      </c>
    </row>
    <row r="51" spans="4:5" ht="13.5" thickTop="1">
      <c r="D51" s="67"/>
      <c r="E51" s="67"/>
    </row>
    <row r="52" spans="1:3" ht="12.75">
      <c r="A52"/>
      <c r="B52" s="69" t="s">
        <v>223</v>
      </c>
      <c r="C52" s="69" t="s">
        <v>224</v>
      </c>
    </row>
    <row r="53" spans="1:4" ht="24" customHeight="1">
      <c r="A53"/>
      <c r="B53" s="183" t="s">
        <v>222</v>
      </c>
      <c r="C53" s="243" t="s">
        <v>245</v>
      </c>
      <c r="D53" s="243"/>
    </row>
    <row r="54" ht="12.75">
      <c r="B54" s="69"/>
    </row>
    <row r="55" ht="12.75">
      <c r="B55" s="69"/>
    </row>
  </sheetData>
  <sheetProtection/>
  <mergeCells count="1">
    <mergeCell ref="C53:D53"/>
  </mergeCells>
  <printOptions/>
  <pageMargins left="0.75" right="0.75" top="0.52" bottom="0.33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5.8515625" style="0" customWidth="1"/>
    <col min="2" max="2" width="51.28125" style="0" customWidth="1"/>
    <col min="3" max="3" width="1.8515625" style="0" customWidth="1"/>
    <col min="4" max="5" width="15.28125" style="0" customWidth="1"/>
    <col min="6" max="7" width="11.28125" style="0" bestFit="1" customWidth="1"/>
  </cols>
  <sheetData>
    <row r="1" spans="1:5" s="6" customFormat="1" ht="12.75">
      <c r="A1" s="25" t="s">
        <v>220</v>
      </c>
      <c r="D1" s="24"/>
      <c r="E1" s="24"/>
    </row>
    <row r="2" spans="1:5" s="6" customFormat="1" ht="12.75">
      <c r="A2" s="6" t="s">
        <v>221</v>
      </c>
      <c r="D2" s="24"/>
      <c r="E2" s="24"/>
    </row>
    <row r="3" s="6" customFormat="1" ht="12.75">
      <c r="B3" s="6" t="s">
        <v>92</v>
      </c>
    </row>
    <row r="4" s="6" customFormat="1" ht="12.75">
      <c r="B4" s="6" t="s">
        <v>231</v>
      </c>
    </row>
    <row r="5" s="6" customFormat="1" ht="12.75"/>
    <row r="6" spans="2:5" s="6" customFormat="1" ht="13.5" thickBot="1">
      <c r="B6" s="95"/>
      <c r="D6" s="95"/>
      <c r="E6" s="24"/>
    </row>
    <row r="7" spans="1:5" s="6" customFormat="1" ht="13.5" thickTop="1">
      <c r="A7" s="27" t="s">
        <v>90</v>
      </c>
      <c r="B7" s="13" t="s">
        <v>91</v>
      </c>
      <c r="C7" s="13"/>
      <c r="D7" s="110" t="s">
        <v>229</v>
      </c>
      <c r="E7" s="111" t="s">
        <v>214</v>
      </c>
    </row>
    <row r="8" spans="1:5" ht="12.75">
      <c r="A8" s="16"/>
      <c r="B8" s="1"/>
      <c r="C8" s="1"/>
      <c r="D8" s="114"/>
      <c r="E8" s="45"/>
    </row>
    <row r="9" spans="1:6" s="6" customFormat="1" ht="12.75">
      <c r="A9" s="15">
        <v>1</v>
      </c>
      <c r="B9" s="5" t="s">
        <v>93</v>
      </c>
      <c r="C9" s="5"/>
      <c r="D9" s="160">
        <v>25493212</v>
      </c>
      <c r="E9" s="160">
        <v>29347906</v>
      </c>
      <c r="F9" s="68"/>
    </row>
    <row r="10" spans="1:6" s="6" customFormat="1" ht="12.75">
      <c r="A10" s="15">
        <v>2</v>
      </c>
      <c r="B10" s="5" t="s">
        <v>94</v>
      </c>
      <c r="C10" s="5"/>
      <c r="D10" s="114"/>
      <c r="E10" s="114"/>
      <c r="F10" s="68"/>
    </row>
    <row r="11" spans="1:6" s="30" customFormat="1" ht="25.5">
      <c r="A11" s="28">
        <v>3</v>
      </c>
      <c r="B11" s="29" t="s">
        <v>95</v>
      </c>
      <c r="C11" s="29"/>
      <c r="D11" s="189"/>
      <c r="E11" s="189"/>
      <c r="F11" s="140"/>
    </row>
    <row r="12" spans="1:6" ht="12.75">
      <c r="A12" s="16">
        <v>4</v>
      </c>
      <c r="B12" s="1" t="s">
        <v>96</v>
      </c>
      <c r="C12" s="1"/>
      <c r="D12" s="114">
        <v>5111873</v>
      </c>
      <c r="E12" s="114">
        <v>6725800</v>
      </c>
      <c r="F12" s="67"/>
    </row>
    <row r="13" spans="1:5" ht="12.75">
      <c r="A13" s="16">
        <v>5</v>
      </c>
      <c r="B13" s="1" t="s">
        <v>97</v>
      </c>
      <c r="C13" s="1"/>
      <c r="D13" s="114">
        <f>D14+D16</f>
        <v>5758462</v>
      </c>
      <c r="E13" s="114">
        <f>+E14+E15+E16</f>
        <v>8410651</v>
      </c>
    </row>
    <row r="14" spans="1:5" ht="12.75">
      <c r="A14" s="16"/>
      <c r="B14" s="1" t="s">
        <v>98</v>
      </c>
      <c r="C14" s="1"/>
      <c r="D14" s="114">
        <v>4956419</v>
      </c>
      <c r="E14" s="114">
        <v>6744347</v>
      </c>
    </row>
    <row r="15" spans="1:5" ht="12.75">
      <c r="A15" s="16"/>
      <c r="B15" s="1" t="s">
        <v>99</v>
      </c>
      <c r="C15" s="1"/>
      <c r="D15" s="190"/>
      <c r="E15" s="190">
        <f>15*12*3000</f>
        <v>540000</v>
      </c>
    </row>
    <row r="16" spans="1:5" s="30" customFormat="1" ht="15" customHeight="1">
      <c r="A16" s="28"/>
      <c r="B16" s="29" t="s">
        <v>135</v>
      </c>
      <c r="C16" s="29"/>
      <c r="D16" s="114">
        <v>802043</v>
      </c>
      <c r="E16" s="114">
        <v>1126304</v>
      </c>
    </row>
    <row r="17" spans="1:5" ht="12.75">
      <c r="A17" s="16">
        <v>6</v>
      </c>
      <c r="B17" s="1" t="s">
        <v>100</v>
      </c>
      <c r="C17" s="1"/>
      <c r="D17" s="161">
        <v>1369769</v>
      </c>
      <c r="E17" s="161">
        <v>1032961</v>
      </c>
    </row>
    <row r="18" spans="1:5" ht="12.75">
      <c r="A18" s="16">
        <v>7</v>
      </c>
      <c r="B18" s="1" t="s">
        <v>101</v>
      </c>
      <c r="C18" s="1"/>
      <c r="D18" s="159">
        <v>11532619</v>
      </c>
      <c r="E18" s="159">
        <v>12171494</v>
      </c>
    </row>
    <row r="19" spans="1:8" ht="12.75">
      <c r="A19" s="16">
        <v>8</v>
      </c>
      <c r="B19" s="1" t="s">
        <v>102</v>
      </c>
      <c r="C19" s="1"/>
      <c r="D19" s="44">
        <f>D12+D13+D17+D18</f>
        <v>23772723</v>
      </c>
      <c r="E19" s="44">
        <f>+E12+E13+E17+E18+E11</f>
        <v>28340906</v>
      </c>
      <c r="F19" s="135"/>
      <c r="G19" s="67"/>
      <c r="H19" s="135"/>
    </row>
    <row r="20" spans="1:5" s="33" customFormat="1" ht="25.5">
      <c r="A20" s="31">
        <v>9</v>
      </c>
      <c r="B20" s="32" t="s">
        <v>103</v>
      </c>
      <c r="C20" s="32"/>
      <c r="D20" s="44">
        <f>D9-D19</f>
        <v>1720489</v>
      </c>
      <c r="E20" s="44">
        <f>E9+E10-E19</f>
        <v>1007000</v>
      </c>
    </row>
    <row r="21" spans="1:5" s="30" customFormat="1" ht="25.5">
      <c r="A21" s="28">
        <v>10</v>
      </c>
      <c r="B21" s="29" t="s">
        <v>104</v>
      </c>
      <c r="C21" s="29"/>
      <c r="D21" s="114"/>
      <c r="E21" s="114"/>
    </row>
    <row r="22" spans="1:7" s="30" customFormat="1" ht="12.75">
      <c r="A22" s="28">
        <v>11</v>
      </c>
      <c r="B22" s="29" t="s">
        <v>105</v>
      </c>
      <c r="C22" s="29"/>
      <c r="D22" s="114"/>
      <c r="E22" s="114"/>
      <c r="G22" s="139"/>
    </row>
    <row r="23" spans="1:5" ht="12.75">
      <c r="A23" s="16">
        <v>12</v>
      </c>
      <c r="B23" s="1" t="s">
        <v>106</v>
      </c>
      <c r="C23" s="1"/>
      <c r="D23" s="114"/>
      <c r="E23" s="114"/>
    </row>
    <row r="24" spans="1:5" ht="25.5">
      <c r="A24" s="16">
        <v>12.1</v>
      </c>
      <c r="B24" s="29" t="s">
        <v>107</v>
      </c>
      <c r="C24" s="1"/>
      <c r="D24" s="114"/>
      <c r="E24" s="114"/>
    </row>
    <row r="25" spans="1:5" ht="12.75">
      <c r="A25" s="16">
        <v>12.2</v>
      </c>
      <c r="B25" s="1" t="s">
        <v>108</v>
      </c>
      <c r="C25" s="1"/>
      <c r="D25" s="44"/>
      <c r="E25" s="44"/>
    </row>
    <row r="26" spans="1:5" ht="12.75">
      <c r="A26" s="16">
        <v>12.3</v>
      </c>
      <c r="B26" s="1" t="s">
        <v>109</v>
      </c>
      <c r="C26" s="1"/>
      <c r="D26" s="114"/>
      <c r="E26" s="114">
        <v>-350000</v>
      </c>
    </row>
    <row r="27" spans="1:5" ht="12.75">
      <c r="A27" s="16">
        <v>12.4</v>
      </c>
      <c r="B27" s="1" t="s">
        <v>110</v>
      </c>
      <c r="C27" s="1"/>
      <c r="D27" s="44"/>
      <c r="E27" s="44"/>
    </row>
    <row r="28" spans="1:7" s="33" customFormat="1" ht="25.5">
      <c r="A28" s="31">
        <v>13</v>
      </c>
      <c r="B28" s="32" t="s">
        <v>111</v>
      </c>
      <c r="C28" s="32"/>
      <c r="D28" s="44"/>
      <c r="E28" s="44">
        <f>+E24+E25+E26+E27</f>
        <v>-350000</v>
      </c>
      <c r="F28" s="157"/>
      <c r="G28" s="157"/>
    </row>
    <row r="29" spans="1:7" s="6" customFormat="1" ht="12.75">
      <c r="A29" s="15">
        <v>14</v>
      </c>
      <c r="B29" s="5" t="s">
        <v>112</v>
      </c>
      <c r="C29" s="5"/>
      <c r="D29" s="44">
        <v>1720489</v>
      </c>
      <c r="E29" s="44">
        <f>+E20+E21+E22+E28</f>
        <v>657000</v>
      </c>
      <c r="F29" s="188"/>
      <c r="G29" s="68"/>
    </row>
    <row r="30" spans="1:6" ht="12.75">
      <c r="A30" s="16">
        <v>15</v>
      </c>
      <c r="B30" s="1" t="s">
        <v>113</v>
      </c>
      <c r="C30" s="1"/>
      <c r="D30" s="114">
        <v>187010</v>
      </c>
      <c r="E30" s="114">
        <f>E29*10%</f>
        <v>65700</v>
      </c>
      <c r="F30" s="67"/>
    </row>
    <row r="31" spans="1:7" s="6" customFormat="1" ht="12.75">
      <c r="A31" s="15">
        <v>16</v>
      </c>
      <c r="B31" s="5" t="s">
        <v>114</v>
      </c>
      <c r="C31" s="5"/>
      <c r="D31" s="44">
        <v>1533479</v>
      </c>
      <c r="E31" s="44">
        <f>+E29-E30</f>
        <v>591300</v>
      </c>
      <c r="F31" s="68"/>
      <c r="G31" s="68"/>
    </row>
    <row r="32" spans="1:6" ht="13.5" thickBot="1">
      <c r="A32" s="26"/>
      <c r="B32" s="2"/>
      <c r="C32" s="2"/>
      <c r="D32" s="46"/>
      <c r="E32" s="47"/>
      <c r="F32" s="67"/>
    </row>
    <row r="33" spans="2:6" ht="13.5" thickTop="1">
      <c r="B33" s="187"/>
      <c r="D33" s="67"/>
      <c r="F33" s="67"/>
    </row>
    <row r="34" ht="12.75">
      <c r="D34" s="67"/>
    </row>
    <row r="35" spans="2:3" ht="12.75">
      <c r="B35" s="69" t="s">
        <v>223</v>
      </c>
      <c r="C35" s="69" t="s">
        <v>224</v>
      </c>
    </row>
    <row r="36" spans="2:4" ht="24" customHeight="1">
      <c r="B36" s="183" t="s">
        <v>222</v>
      </c>
      <c r="C36" s="243" t="s">
        <v>245</v>
      </c>
      <c r="D36" s="243"/>
    </row>
    <row r="37" ht="12.75">
      <c r="B37" s="69"/>
    </row>
    <row r="38" ht="12.75">
      <c r="B38" s="69"/>
    </row>
  </sheetData>
  <sheetProtection/>
  <mergeCells count="1">
    <mergeCell ref="C36:D36"/>
  </mergeCells>
  <printOptions horizontalCentered="1"/>
  <pageMargins left="0.75" right="0.75" top="1" bottom="1" header="0.5" footer="0.5"/>
  <pageSetup horizontalDpi="600" verticalDpi="600" orientation="portrait" pageOrder="overThenDown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4">
      <selection activeCell="L22" sqref="L22"/>
    </sheetView>
  </sheetViews>
  <sheetFormatPr defaultColWidth="9.140625" defaultRowHeight="12.75"/>
  <cols>
    <col min="1" max="1" width="35.00390625" style="0" customWidth="1"/>
    <col min="2" max="2" width="11.28125" style="0" bestFit="1" customWidth="1"/>
    <col min="3" max="3" width="7.8515625" style="0" customWidth="1"/>
    <col min="4" max="4" width="8.28125" style="0" customWidth="1"/>
    <col min="5" max="5" width="10.8515625" style="0" customWidth="1"/>
    <col min="6" max="6" width="9.57421875" style="0" customWidth="1"/>
    <col min="7" max="7" width="11.421875" style="0" customWidth="1"/>
    <col min="8" max="8" width="10.57421875" style="0" customWidth="1"/>
    <col min="9" max="9" width="12.421875" style="0" customWidth="1"/>
    <col min="10" max="10" width="12.8515625" style="0" customWidth="1"/>
  </cols>
  <sheetData>
    <row r="1" spans="1:5" s="6" customFormat="1" ht="12.75">
      <c r="A1" s="25" t="s">
        <v>220</v>
      </c>
      <c r="D1" s="24"/>
      <c r="E1" s="24"/>
    </row>
    <row r="2" spans="1:5" s="6" customFormat="1" ht="12.75">
      <c r="A2" s="6" t="s">
        <v>221</v>
      </c>
      <c r="D2" s="24"/>
      <c r="E2" s="24"/>
    </row>
    <row r="3" s="6" customFormat="1" ht="12.75">
      <c r="B3" s="6" t="s">
        <v>115</v>
      </c>
    </row>
    <row r="4" spans="2:7" s="6" customFormat="1" ht="12.75">
      <c r="B4" s="168"/>
      <c r="C4" s="6" t="s">
        <v>237</v>
      </c>
      <c r="D4" s="168"/>
      <c r="E4" s="168"/>
      <c r="F4" s="168"/>
      <c r="G4" s="168"/>
    </row>
    <row r="5" s="6" customFormat="1" ht="13.5" thickBot="1"/>
    <row r="6" spans="1:10" s="6" customFormat="1" ht="12.75">
      <c r="A6" s="224"/>
      <c r="B6" s="225" t="s">
        <v>116</v>
      </c>
      <c r="C6" s="226"/>
      <c r="D6" s="226"/>
      <c r="E6" s="226"/>
      <c r="F6" s="226"/>
      <c r="G6" s="226"/>
      <c r="H6" s="226"/>
      <c r="I6" s="226"/>
      <c r="J6" s="227"/>
    </row>
    <row r="7" spans="1:10" s="33" customFormat="1" ht="60" customHeight="1">
      <c r="A7" s="228"/>
      <c r="B7" s="34" t="s">
        <v>80</v>
      </c>
      <c r="C7" s="34" t="s">
        <v>117</v>
      </c>
      <c r="D7" s="34" t="s">
        <v>134</v>
      </c>
      <c r="E7" s="34" t="s">
        <v>118</v>
      </c>
      <c r="F7" s="34" t="s">
        <v>119</v>
      </c>
      <c r="G7" s="34" t="s">
        <v>122</v>
      </c>
      <c r="H7" s="34" t="s">
        <v>85</v>
      </c>
      <c r="I7" s="34" t="s">
        <v>251</v>
      </c>
      <c r="J7" s="229" t="s">
        <v>120</v>
      </c>
    </row>
    <row r="8" spans="1:10" s="6" customFormat="1" ht="12.75">
      <c r="A8" s="230" t="s">
        <v>250</v>
      </c>
      <c r="B8" s="38">
        <v>15000000</v>
      </c>
      <c r="C8" s="38"/>
      <c r="D8" s="38"/>
      <c r="E8" s="38">
        <f>PASIVI!D42+PASIVI!D43</f>
        <v>165778</v>
      </c>
      <c r="F8" s="38"/>
      <c r="G8" s="38">
        <v>2639781</v>
      </c>
      <c r="H8" s="38">
        <f>PASIVI!D44</f>
        <v>1135185</v>
      </c>
      <c r="I8" s="38"/>
      <c r="J8" s="231">
        <f>SUM(B8:I8)</f>
        <v>18940744</v>
      </c>
    </row>
    <row r="9" spans="1:10" s="37" customFormat="1" ht="25.5">
      <c r="A9" s="232" t="s">
        <v>121</v>
      </c>
      <c r="B9" s="40"/>
      <c r="C9" s="40"/>
      <c r="D9" s="40"/>
      <c r="E9" s="40"/>
      <c r="F9" s="40"/>
      <c r="G9" s="40"/>
      <c r="H9" s="40"/>
      <c r="I9" s="40"/>
      <c r="J9" s="233"/>
    </row>
    <row r="10" spans="1:10" s="8" customFormat="1" ht="12.75">
      <c r="A10" s="234" t="s">
        <v>123</v>
      </c>
      <c r="B10" s="42"/>
      <c r="C10" s="42"/>
      <c r="D10" s="42"/>
      <c r="E10" s="42"/>
      <c r="F10" s="42"/>
      <c r="G10" s="42"/>
      <c r="H10" s="42"/>
      <c r="I10" s="42"/>
      <c r="J10" s="235"/>
    </row>
    <row r="11" spans="1:10" s="37" customFormat="1" ht="12.75">
      <c r="A11" s="232"/>
      <c r="B11" s="40"/>
      <c r="C11" s="40"/>
      <c r="D11" s="40"/>
      <c r="E11" s="40"/>
      <c r="F11" s="40"/>
      <c r="G11" s="40"/>
      <c r="H11" s="40"/>
      <c r="I11" s="40"/>
      <c r="J11" s="233"/>
    </row>
    <row r="12" spans="1:10" s="8" customFormat="1" ht="12.75">
      <c r="A12" s="234" t="s">
        <v>124</v>
      </c>
      <c r="B12" s="42"/>
      <c r="C12" s="42"/>
      <c r="D12" s="42"/>
      <c r="E12" s="42"/>
      <c r="F12" s="42"/>
      <c r="G12" s="42">
        <f>PASIVI!D46</f>
        <v>1533479</v>
      </c>
      <c r="H12" s="42"/>
      <c r="I12" s="42"/>
      <c r="J12" s="235">
        <f>SUM(B12:I12)</f>
        <v>1533479</v>
      </c>
    </row>
    <row r="13" spans="1:10" s="8" customFormat="1" ht="12.75">
      <c r="A13" s="234" t="s">
        <v>125</v>
      </c>
      <c r="B13" s="42"/>
      <c r="C13" s="42"/>
      <c r="D13" s="42"/>
      <c r="E13" s="42"/>
      <c r="F13" s="42"/>
      <c r="G13" s="42"/>
      <c r="H13" s="42"/>
      <c r="I13" s="42"/>
      <c r="J13" s="235"/>
    </row>
    <row r="14" spans="1:10" s="37" customFormat="1" ht="25.5">
      <c r="A14" s="236" t="s">
        <v>126</v>
      </c>
      <c r="B14" s="40"/>
      <c r="C14" s="40"/>
      <c r="D14" s="40"/>
      <c r="E14" s="40"/>
      <c r="F14" s="40"/>
      <c r="G14" s="40"/>
      <c r="H14" s="40"/>
      <c r="I14" s="40"/>
      <c r="J14" s="233"/>
    </row>
    <row r="15" spans="1:10" s="8" customFormat="1" ht="25.5">
      <c r="A15" s="232" t="s">
        <v>127</v>
      </c>
      <c r="B15" s="42"/>
      <c r="C15" s="42"/>
      <c r="D15" s="42"/>
      <c r="E15" s="42"/>
      <c r="F15" s="42"/>
      <c r="G15" s="42"/>
      <c r="H15" s="42"/>
      <c r="I15" s="42"/>
      <c r="J15" s="235"/>
    </row>
    <row r="16" spans="1:10" s="37" customFormat="1" ht="12.75">
      <c r="A16" s="234" t="s">
        <v>128</v>
      </c>
      <c r="B16" s="40"/>
      <c r="C16" s="40"/>
      <c r="D16" s="40"/>
      <c r="E16" s="40"/>
      <c r="F16" s="40"/>
      <c r="G16" s="40"/>
      <c r="H16" s="40"/>
      <c r="I16" s="40"/>
      <c r="J16" s="233"/>
    </row>
    <row r="17" spans="1:10" s="8" customFormat="1" ht="12.75">
      <c r="A17" s="234" t="s">
        <v>129</v>
      </c>
      <c r="B17" s="42"/>
      <c r="C17" s="42"/>
      <c r="D17" s="42"/>
      <c r="E17" s="42"/>
      <c r="F17" s="42"/>
      <c r="G17" s="42"/>
      <c r="H17" s="42"/>
      <c r="I17" s="42"/>
      <c r="J17" s="235"/>
    </row>
    <row r="18" spans="1:10" s="8" customFormat="1" ht="12.75">
      <c r="A18" s="234" t="s">
        <v>130</v>
      </c>
      <c r="B18" s="42"/>
      <c r="C18" s="42"/>
      <c r="D18" s="42"/>
      <c r="E18" s="42"/>
      <c r="F18" s="42"/>
      <c r="G18" s="42"/>
      <c r="H18" s="42"/>
      <c r="I18" s="42"/>
      <c r="J18" s="235"/>
    </row>
    <row r="19" spans="1:10" s="8" customFormat="1" ht="12.75">
      <c r="A19" s="234" t="s">
        <v>131</v>
      </c>
      <c r="B19" s="42"/>
      <c r="C19" s="42"/>
      <c r="D19" s="42"/>
      <c r="E19" s="42"/>
      <c r="F19" s="42"/>
      <c r="G19" s="42"/>
      <c r="H19" s="42"/>
      <c r="I19" s="42">
        <v>-13893733</v>
      </c>
      <c r="J19" s="235">
        <v>-13893733</v>
      </c>
    </row>
    <row r="20" spans="1:10" s="37" customFormat="1" ht="12.75">
      <c r="A20" s="232" t="s">
        <v>132</v>
      </c>
      <c r="B20" s="40"/>
      <c r="C20" s="40"/>
      <c r="D20" s="40"/>
      <c r="E20" s="40"/>
      <c r="F20" s="40"/>
      <c r="G20" s="40"/>
      <c r="H20" s="40"/>
      <c r="I20" s="40"/>
      <c r="J20" s="233"/>
    </row>
    <row r="21" spans="1:10" s="37" customFormat="1" ht="12.75">
      <c r="A21" s="232" t="s">
        <v>133</v>
      </c>
      <c r="B21" s="40"/>
      <c r="C21" s="40"/>
      <c r="D21" s="40"/>
      <c r="E21" s="40"/>
      <c r="F21" s="40"/>
      <c r="G21" s="40"/>
      <c r="H21" s="40"/>
      <c r="I21" s="40"/>
      <c r="J21" s="233"/>
    </row>
    <row r="22" spans="1:10" s="6" customFormat="1" ht="13.5" thickBot="1">
      <c r="A22" s="237" t="s">
        <v>249</v>
      </c>
      <c r="B22" s="238">
        <f>SUM(B8:B21)</f>
        <v>15000000</v>
      </c>
      <c r="C22" s="238"/>
      <c r="D22" s="238"/>
      <c r="E22" s="238">
        <f>SUM(E8:E21)</f>
        <v>165778</v>
      </c>
      <c r="F22" s="238"/>
      <c r="G22" s="238">
        <f>SUM(G8:G21)</f>
        <v>4173260</v>
      </c>
      <c r="H22" s="238">
        <f>SUM(H8:H21)</f>
        <v>1135185</v>
      </c>
      <c r="I22" s="238">
        <f>SUM(I8:I21)</f>
        <v>-13893733</v>
      </c>
      <c r="J22" s="239">
        <f>SUM(J8:J21)</f>
        <v>6580490</v>
      </c>
    </row>
    <row r="25" spans="1:3" ht="12.75">
      <c r="A25" s="184" t="s">
        <v>225</v>
      </c>
      <c r="C25" s="69" t="s">
        <v>224</v>
      </c>
    </row>
    <row r="26" spans="1:4" ht="24" customHeight="1">
      <c r="A26" s="184" t="s">
        <v>222</v>
      </c>
      <c r="C26" s="243" t="s">
        <v>245</v>
      </c>
      <c r="D26" s="243"/>
    </row>
    <row r="28" s="6" customFormat="1" ht="12.75"/>
    <row r="30" s="6" customFormat="1" ht="12.75"/>
  </sheetData>
  <sheetProtection/>
  <mergeCells count="1">
    <mergeCell ref="C26:D26"/>
  </mergeCells>
  <printOptions/>
  <pageMargins left="0.75" right="0.23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6">
      <selection activeCell="C39" sqref="C39"/>
    </sheetView>
  </sheetViews>
  <sheetFormatPr defaultColWidth="9.140625" defaultRowHeight="12.75"/>
  <cols>
    <col min="1" max="1" width="4.8515625" style="0" customWidth="1"/>
    <col min="2" max="2" width="53.28125" style="0" customWidth="1"/>
    <col min="3" max="3" width="13.57421875" style="0" customWidth="1"/>
    <col min="4" max="4" width="14.140625" style="0" customWidth="1"/>
    <col min="5" max="5" width="8.28125" style="0" customWidth="1"/>
    <col min="6" max="7" width="10.8515625" style="0" customWidth="1"/>
    <col min="8" max="8" width="11.421875" style="0" customWidth="1"/>
    <col min="10" max="10" width="10.28125" style="0" customWidth="1"/>
    <col min="11" max="11" width="11.28125" style="0" customWidth="1"/>
  </cols>
  <sheetData>
    <row r="1" spans="1:5" s="6" customFormat="1" ht="12.75">
      <c r="A1" s="25" t="s">
        <v>220</v>
      </c>
      <c r="E1" s="24"/>
    </row>
    <row r="2" spans="1:5" s="6" customFormat="1" ht="12.75">
      <c r="A2" s="6" t="s">
        <v>221</v>
      </c>
      <c r="E2" s="24"/>
    </row>
    <row r="3" s="6" customFormat="1" ht="12.75">
      <c r="B3" s="6" t="s">
        <v>137</v>
      </c>
    </row>
    <row r="4" spans="2:3" s="6" customFormat="1" ht="12.75">
      <c r="B4" s="6" t="s">
        <v>231</v>
      </c>
      <c r="C4" s="6" t="s">
        <v>136</v>
      </c>
    </row>
    <row r="5" spans="3:4" ht="12.75">
      <c r="C5" s="52" t="s">
        <v>138</v>
      </c>
      <c r="D5" s="52"/>
    </row>
    <row r="6" ht="13.5" thickBot="1"/>
    <row r="7" spans="1:4" ht="14.25" thickBot="1" thickTop="1">
      <c r="A7" s="191"/>
      <c r="B7" s="192" t="s">
        <v>139</v>
      </c>
      <c r="C7" s="193" t="s">
        <v>229</v>
      </c>
      <c r="D7" s="194" t="s">
        <v>214</v>
      </c>
    </row>
    <row r="8" spans="1:4" ht="12.75">
      <c r="A8" s="195"/>
      <c r="B8" s="196"/>
      <c r="C8" s="197"/>
      <c r="D8" s="198"/>
    </row>
    <row r="9" spans="1:4" ht="12.75">
      <c r="A9" s="53"/>
      <c r="B9" s="1" t="s">
        <v>140</v>
      </c>
      <c r="C9" s="62">
        <f>'Te ardhura+shpenzime'!D29</f>
        <v>1720489</v>
      </c>
      <c r="D9" s="148">
        <v>657000</v>
      </c>
    </row>
    <row r="10" spans="1:4" s="37" customFormat="1" ht="12.75">
      <c r="A10" s="53"/>
      <c r="B10" s="1" t="s">
        <v>141</v>
      </c>
      <c r="C10" s="62"/>
      <c r="D10" s="148"/>
    </row>
    <row r="11" spans="1:4" s="8" customFormat="1" ht="12.75">
      <c r="A11" s="36"/>
      <c r="B11" s="57" t="s">
        <v>142</v>
      </c>
      <c r="C11" s="40">
        <f>'Te ardhura+shpenzime'!D17</f>
        <v>1369769</v>
      </c>
      <c r="D11" s="41">
        <f>'Te ardhura+shpenzime'!E17</f>
        <v>1032961</v>
      </c>
    </row>
    <row r="12" spans="1:4" s="8" customFormat="1" ht="12.75">
      <c r="A12" s="35"/>
      <c r="B12" s="56" t="s">
        <v>143</v>
      </c>
      <c r="C12" s="42"/>
      <c r="D12" s="43"/>
    </row>
    <row r="13" spans="1:4" s="8" customFormat="1" ht="12.75">
      <c r="A13" s="35"/>
      <c r="B13" s="56" t="s">
        <v>144</v>
      </c>
      <c r="C13" s="42"/>
      <c r="D13" s="43"/>
    </row>
    <row r="14" spans="1:4" s="37" customFormat="1" ht="12.75">
      <c r="A14" s="35"/>
      <c r="B14" s="56" t="s">
        <v>145</v>
      </c>
      <c r="C14" s="42"/>
      <c r="D14" s="43"/>
    </row>
    <row r="15" spans="1:4" s="8" customFormat="1" ht="25.5">
      <c r="A15" s="36"/>
      <c r="B15" s="55" t="s">
        <v>146</v>
      </c>
      <c r="C15" s="40">
        <f>AKTIVI!F21-AKTIVI!E21-AKTIVI!E31</f>
        <v>13388606</v>
      </c>
      <c r="D15" s="41">
        <v>-14228</v>
      </c>
    </row>
    <row r="16" spans="1:4" s="8" customFormat="1" ht="12.75">
      <c r="A16" s="35"/>
      <c r="B16" s="7" t="s">
        <v>147</v>
      </c>
      <c r="C16" s="42">
        <f>AKTIVI!F26-AKTIVI!E26</f>
        <v>0</v>
      </c>
      <c r="D16" s="43">
        <f>AKTIVI!G26-AKTIVI!F26</f>
        <v>0</v>
      </c>
    </row>
    <row r="17" spans="1:4" s="8" customFormat="1" ht="12.75">
      <c r="A17" s="35"/>
      <c r="B17" s="7" t="s">
        <v>148</v>
      </c>
      <c r="C17" s="42">
        <f>PASIVI!D34-PASIVI!E34</f>
        <v>-75275</v>
      </c>
      <c r="D17" s="43">
        <v>-10261617</v>
      </c>
    </row>
    <row r="18" spans="1:4" s="8" customFormat="1" ht="12.75">
      <c r="A18" s="35"/>
      <c r="B18" s="5" t="s">
        <v>149</v>
      </c>
      <c r="C18" s="38"/>
      <c r="D18" s="39"/>
    </row>
    <row r="19" spans="1:4" s="8" customFormat="1" ht="12.75">
      <c r="A19" s="35"/>
      <c r="B19" s="7" t="s">
        <v>150</v>
      </c>
      <c r="C19" s="42"/>
      <c r="D19" s="43"/>
    </row>
    <row r="20" spans="1:4" s="59" customFormat="1" ht="12.75">
      <c r="A20" s="35"/>
      <c r="B20" s="7" t="s">
        <v>151</v>
      </c>
      <c r="C20" s="42">
        <f>-'Te ardhura+shpenzime'!D30</f>
        <v>-187010</v>
      </c>
      <c r="D20" s="43">
        <v>-65700</v>
      </c>
    </row>
    <row r="21" spans="1:4" s="8" customFormat="1" ht="12.75">
      <c r="A21" s="58"/>
      <c r="B21" s="4" t="s">
        <v>165</v>
      </c>
      <c r="C21" s="63">
        <f>SUM(C9:C20)</f>
        <v>16216579</v>
      </c>
      <c r="D21" s="167">
        <f>SUM(D9:D20)</f>
        <v>-8651584</v>
      </c>
    </row>
    <row r="22" spans="1:4" s="8" customFormat="1" ht="12.75">
      <c r="A22" s="35"/>
      <c r="B22" s="7"/>
      <c r="C22" s="42"/>
      <c r="D22" s="43"/>
    </row>
    <row r="23" spans="1:4" s="8" customFormat="1" ht="12.75">
      <c r="A23" s="35"/>
      <c r="B23" s="5" t="s">
        <v>152</v>
      </c>
      <c r="C23" s="42"/>
      <c r="D23" s="43"/>
    </row>
    <row r="24" spans="1:6" s="8" customFormat="1" ht="12.75">
      <c r="A24" s="35"/>
      <c r="B24" s="7" t="s">
        <v>153</v>
      </c>
      <c r="C24" s="42"/>
      <c r="D24" s="43"/>
      <c r="F24" s="60"/>
    </row>
    <row r="25" spans="1:4" s="8" customFormat="1" ht="12.75">
      <c r="A25" s="35"/>
      <c r="B25" s="7" t="s">
        <v>154</v>
      </c>
      <c r="C25" s="42"/>
      <c r="D25" s="43"/>
    </row>
    <row r="26" spans="1:6" s="8" customFormat="1" ht="12.75">
      <c r="A26" s="35"/>
      <c r="B26" s="7" t="s">
        <v>155</v>
      </c>
      <c r="C26" s="42"/>
      <c r="D26" s="43"/>
      <c r="F26" s="60"/>
    </row>
    <row r="27" spans="1:4" s="8" customFormat="1" ht="12.75">
      <c r="A27" s="35"/>
      <c r="B27" s="7" t="s">
        <v>156</v>
      </c>
      <c r="C27" s="42"/>
      <c r="D27" s="43"/>
    </row>
    <row r="28" spans="1:7" s="59" customFormat="1" ht="12.75">
      <c r="A28" s="35"/>
      <c r="B28" s="7" t="s">
        <v>157</v>
      </c>
      <c r="C28" s="42"/>
      <c r="D28" s="43"/>
      <c r="G28" s="107"/>
    </row>
    <row r="29" spans="1:4" s="8" customFormat="1" ht="12.75">
      <c r="A29" s="58"/>
      <c r="B29" s="4" t="s">
        <v>164</v>
      </c>
      <c r="C29" s="42"/>
      <c r="D29" s="43">
        <f>SUM(D24:D28)</f>
        <v>0</v>
      </c>
    </row>
    <row r="30" spans="1:7" s="8" customFormat="1" ht="12.75">
      <c r="A30" s="35"/>
      <c r="B30" s="7"/>
      <c r="C30" s="42"/>
      <c r="D30" s="43"/>
      <c r="G30" s="60"/>
    </row>
    <row r="31" spans="1:4" s="8" customFormat="1" ht="12.75">
      <c r="A31" s="35"/>
      <c r="B31" s="5" t="s">
        <v>158</v>
      </c>
      <c r="C31" s="42"/>
      <c r="D31" s="43"/>
    </row>
    <row r="32" spans="1:4" s="8" customFormat="1" ht="12.75">
      <c r="A32" s="35"/>
      <c r="B32" s="7" t="s">
        <v>159</v>
      </c>
      <c r="C32" s="42"/>
      <c r="D32" s="43"/>
    </row>
    <row r="33" spans="1:4" s="8" customFormat="1" ht="12.75">
      <c r="A33" s="35"/>
      <c r="B33" s="7" t="s">
        <v>160</v>
      </c>
      <c r="C33" s="42"/>
      <c r="D33" s="43"/>
    </row>
    <row r="34" spans="1:4" s="8" customFormat="1" ht="12.75">
      <c r="A34" s="35"/>
      <c r="B34" s="7" t="s">
        <v>161</v>
      </c>
      <c r="C34" s="42"/>
      <c r="D34" s="43">
        <v>128245</v>
      </c>
    </row>
    <row r="35" spans="1:4" s="8" customFormat="1" ht="12.75">
      <c r="A35" s="35"/>
      <c r="B35" s="7" t="s">
        <v>162</v>
      </c>
      <c r="C35" s="42"/>
      <c r="D35" s="43"/>
    </row>
    <row r="36" spans="1:6" s="8" customFormat="1" ht="12.75">
      <c r="A36" s="35"/>
      <c r="B36" s="4" t="s">
        <v>163</v>
      </c>
      <c r="C36" s="42"/>
      <c r="D36" s="43"/>
      <c r="F36" s="60"/>
    </row>
    <row r="37" spans="1:7" s="8" customFormat="1" ht="12.75">
      <c r="A37" s="35"/>
      <c r="B37" s="7"/>
      <c r="C37" s="64"/>
      <c r="D37" s="149"/>
      <c r="F37" s="60"/>
      <c r="G37" s="60"/>
    </row>
    <row r="38" spans="1:6" s="8" customFormat="1" ht="12.75">
      <c r="A38" s="35"/>
      <c r="B38" s="5" t="s">
        <v>166</v>
      </c>
      <c r="C38" s="42"/>
      <c r="D38" s="43"/>
      <c r="F38" s="60"/>
    </row>
    <row r="39" spans="1:4" s="8" customFormat="1" ht="12.75">
      <c r="A39" s="35"/>
      <c r="B39" s="5" t="s">
        <v>167</v>
      </c>
      <c r="C39" s="42">
        <v>-358947</v>
      </c>
      <c r="D39" s="43">
        <v>7908075</v>
      </c>
    </row>
    <row r="40" spans="1:4" ht="12.75">
      <c r="A40" s="35"/>
      <c r="B40" s="5" t="s">
        <v>168</v>
      </c>
      <c r="C40" s="42">
        <v>-278875</v>
      </c>
      <c r="D40" s="43">
        <f>AKTIVI!F9+AKTIVI!F10</f>
        <v>-358946.544</v>
      </c>
    </row>
    <row r="41" spans="1:4" ht="13.5" thickBot="1">
      <c r="A41" s="54"/>
      <c r="B41" s="2"/>
      <c r="C41" s="65"/>
      <c r="D41" s="66"/>
    </row>
    <row r="42" spans="1:4" ht="20.25" customHeight="1" thickTop="1">
      <c r="A42" s="70"/>
      <c r="B42" s="70"/>
      <c r="C42" s="71"/>
      <c r="D42" s="70"/>
    </row>
    <row r="43" spans="2:3" ht="12.75">
      <c r="B43" s="69" t="s">
        <v>223</v>
      </c>
      <c r="C43" s="69" t="s">
        <v>224</v>
      </c>
    </row>
    <row r="44" spans="2:4" ht="24" customHeight="1">
      <c r="B44" s="183" t="s">
        <v>222</v>
      </c>
      <c r="C44" s="243" t="s">
        <v>245</v>
      </c>
      <c r="D44" s="243"/>
    </row>
    <row r="45" ht="12.75">
      <c r="B45" s="69"/>
    </row>
    <row r="46" ht="12.75">
      <c r="B46" s="69"/>
    </row>
    <row r="48" ht="12.75">
      <c r="C48" s="67"/>
    </row>
    <row r="82" ht="12.75">
      <c r="B82">
        <f>+-A65535</f>
        <v>0</v>
      </c>
    </row>
  </sheetData>
  <sheetProtection/>
  <mergeCells count="1">
    <mergeCell ref="C44:D44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22"/>
  <sheetViews>
    <sheetView zoomScalePageLayoutView="0" workbookViewId="0" topLeftCell="A1">
      <selection activeCell="H16" sqref="H16:K16"/>
    </sheetView>
  </sheetViews>
  <sheetFormatPr defaultColWidth="9.140625" defaultRowHeight="12.75"/>
  <cols>
    <col min="1" max="1" width="5.421875" style="0" customWidth="1"/>
    <col min="2" max="2" width="29.57421875" style="0" customWidth="1"/>
    <col min="3" max="3" width="17.28125" style="0" customWidth="1"/>
    <col min="4" max="4" width="18.00390625" style="0" customWidth="1"/>
    <col min="5" max="5" width="17.8515625" style="163" customWidth="1"/>
    <col min="9" max="9" width="13.421875" style="0" customWidth="1"/>
    <col min="10" max="10" width="11.7109375" style="0" customWidth="1"/>
    <col min="11" max="11" width="12.421875" style="0" customWidth="1"/>
    <col min="12" max="12" width="16.140625" style="0" customWidth="1"/>
  </cols>
  <sheetData>
    <row r="3" spans="1:5" s="6" customFormat="1" ht="12.75">
      <c r="A3" s="25" t="s">
        <v>220</v>
      </c>
      <c r="D3" s="24"/>
      <c r="E3" s="24"/>
    </row>
    <row r="4" spans="1:5" s="6" customFormat="1" ht="12.75">
      <c r="A4" s="6" t="s">
        <v>221</v>
      </c>
      <c r="D4" s="24"/>
      <c r="E4" s="24"/>
    </row>
    <row r="5" spans="2:5" ht="15" customHeight="1">
      <c r="B5" s="145"/>
      <c r="C5" s="151"/>
      <c r="D5" s="151"/>
      <c r="E5" s="164"/>
    </row>
    <row r="6" spans="1:5" ht="19.5" customHeight="1">
      <c r="A6" s="251" t="s">
        <v>207</v>
      </c>
      <c r="B6" s="251"/>
      <c r="C6" s="251"/>
      <c r="D6" s="251"/>
      <c r="E6" s="251"/>
    </row>
    <row r="7" spans="2:5" ht="12.75">
      <c r="B7" s="150"/>
      <c r="C7" s="150"/>
      <c r="D7" s="152" t="s">
        <v>232</v>
      </c>
      <c r="E7" s="162"/>
    </row>
    <row r="8" spans="8:12" ht="13.5" thickBot="1">
      <c r="H8" s="70"/>
      <c r="I8" s="70"/>
      <c r="J8" s="70"/>
      <c r="K8" s="70"/>
      <c r="L8" s="70"/>
    </row>
    <row r="9" spans="1:12" ht="36.75" customHeight="1" thickBot="1">
      <c r="A9" s="175" t="s">
        <v>90</v>
      </c>
      <c r="B9" s="176" t="s">
        <v>208</v>
      </c>
      <c r="C9" s="176" t="s">
        <v>209</v>
      </c>
      <c r="D9" s="177" t="s">
        <v>210</v>
      </c>
      <c r="E9" s="178" t="s">
        <v>178</v>
      </c>
      <c r="H9" s="211"/>
      <c r="I9" s="211"/>
      <c r="J9" s="211"/>
      <c r="K9" s="212"/>
      <c r="L9" s="213"/>
    </row>
    <row r="10" spans="1:12" ht="18" customHeight="1">
      <c r="A10" s="172">
        <v>1</v>
      </c>
      <c r="B10" s="119" t="s">
        <v>212</v>
      </c>
      <c r="C10" s="186" t="s">
        <v>240</v>
      </c>
      <c r="D10" s="173"/>
      <c r="E10" s="174">
        <v>-497683</v>
      </c>
      <c r="H10" s="70"/>
      <c r="I10" s="70"/>
      <c r="J10" s="206"/>
      <c r="K10" s="207"/>
      <c r="L10" s="208"/>
    </row>
    <row r="11" spans="1:12" ht="18" customHeight="1">
      <c r="A11" s="172">
        <v>2</v>
      </c>
      <c r="B11" s="119" t="s">
        <v>212</v>
      </c>
      <c r="C11" s="186" t="s">
        <v>226</v>
      </c>
      <c r="D11" s="173">
        <v>22</v>
      </c>
      <c r="E11" s="174">
        <v>3080</v>
      </c>
      <c r="H11" s="70"/>
      <c r="I11" s="70"/>
      <c r="J11" s="206"/>
      <c r="K11" s="207"/>
      <c r="L11" s="208"/>
    </row>
    <row r="12" spans="1:12" ht="18" customHeight="1">
      <c r="A12" s="172">
        <v>3</v>
      </c>
      <c r="B12" s="119" t="s">
        <v>238</v>
      </c>
      <c r="C12" s="186" t="s">
        <v>241</v>
      </c>
      <c r="D12" s="173"/>
      <c r="E12" s="174">
        <v>-157</v>
      </c>
      <c r="H12" s="70"/>
      <c r="I12" s="70"/>
      <c r="J12" s="206"/>
      <c r="K12" s="207"/>
      <c r="L12" s="208"/>
    </row>
    <row r="13" spans="1:12" ht="18" customHeight="1">
      <c r="A13" s="117">
        <v>4</v>
      </c>
      <c r="B13" s="146" t="s">
        <v>211</v>
      </c>
      <c r="C13" s="153" t="s">
        <v>227</v>
      </c>
      <c r="D13" s="154"/>
      <c r="E13" s="203">
        <v>44248</v>
      </c>
      <c r="H13" s="70"/>
      <c r="I13" s="200"/>
      <c r="J13" s="201"/>
      <c r="K13" s="209"/>
      <c r="L13" s="208"/>
    </row>
    <row r="14" spans="1:12" ht="18" customHeight="1">
      <c r="A14" s="117">
        <v>5</v>
      </c>
      <c r="B14" s="146" t="s">
        <v>211</v>
      </c>
      <c r="C14" s="153" t="s">
        <v>242</v>
      </c>
      <c r="D14" s="204">
        <v>22</v>
      </c>
      <c r="E14" s="203">
        <v>3080</v>
      </c>
      <c r="H14" s="70"/>
      <c r="I14" s="200"/>
      <c r="J14" s="201"/>
      <c r="K14" s="202"/>
      <c r="L14" s="208"/>
    </row>
    <row r="15" spans="1:12" ht="18" customHeight="1" thickBot="1">
      <c r="A15" s="118"/>
      <c r="B15" s="169" t="s">
        <v>211</v>
      </c>
      <c r="C15" s="170" t="s">
        <v>243</v>
      </c>
      <c r="D15" s="171" t="s">
        <v>239</v>
      </c>
      <c r="E15" s="205">
        <v>12584</v>
      </c>
      <c r="H15" s="70"/>
      <c r="I15" s="200"/>
      <c r="J15" s="201"/>
      <c r="K15" s="202"/>
      <c r="L15" s="208"/>
    </row>
    <row r="16" spans="1:12" s="155" customFormat="1" ht="28.5" customHeight="1" thickBot="1">
      <c r="A16" s="252" t="s">
        <v>206</v>
      </c>
      <c r="B16" s="253"/>
      <c r="C16" s="253"/>
      <c r="D16" s="254"/>
      <c r="E16" s="166">
        <f>SUM(E10:E15)</f>
        <v>-434848</v>
      </c>
      <c r="H16" s="255"/>
      <c r="I16" s="255"/>
      <c r="J16" s="255"/>
      <c r="K16" s="255"/>
      <c r="L16" s="210"/>
    </row>
    <row r="17" spans="3:12" ht="12.75">
      <c r="C17" s="249"/>
      <c r="D17" s="250"/>
      <c r="F17" s="156"/>
      <c r="H17" s="70"/>
      <c r="I17" s="70"/>
      <c r="J17" s="70"/>
      <c r="K17" s="70"/>
      <c r="L17" s="70"/>
    </row>
    <row r="18" spans="3:12" ht="12.75">
      <c r="C18" s="250"/>
      <c r="D18" s="250"/>
      <c r="E18" s="165"/>
      <c r="F18" s="156"/>
      <c r="H18" s="70"/>
      <c r="I18" s="70"/>
      <c r="J18" s="70"/>
      <c r="K18" s="70"/>
      <c r="L18" s="70"/>
    </row>
    <row r="19" spans="3:4" ht="12.75">
      <c r="C19" s="70"/>
      <c r="D19" s="70"/>
    </row>
    <row r="20" spans="3:4" ht="12.75">
      <c r="C20" s="70"/>
      <c r="D20" s="70"/>
    </row>
    <row r="21" spans="2:3" ht="12.75">
      <c r="B21" s="155" t="s">
        <v>223</v>
      </c>
      <c r="C21" s="155"/>
    </row>
    <row r="22" ht="24.75" customHeight="1">
      <c r="B22" s="185" t="s">
        <v>222</v>
      </c>
    </row>
  </sheetData>
  <sheetProtection/>
  <mergeCells count="4">
    <mergeCell ref="C17:D18"/>
    <mergeCell ref="A6:E6"/>
    <mergeCell ref="A16:D16"/>
    <mergeCell ref="H16:K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PageLayoutView="0" workbookViewId="0" topLeftCell="B7">
      <selection activeCell="I39" sqref="I39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  <col min="9" max="10" width="10.140625" style="0" bestFit="1" customWidth="1"/>
    <col min="11" max="11" width="11.8515625" style="0" customWidth="1"/>
    <col min="12" max="12" width="11.00390625" style="0" customWidth="1"/>
    <col min="13" max="13" width="11.140625" style="0" customWidth="1"/>
    <col min="14" max="14" width="11.421875" style="0" customWidth="1"/>
    <col min="16" max="16" width="9.421875" style="0" customWidth="1"/>
  </cols>
  <sheetData>
    <row r="1" spans="2:4" ht="12.75">
      <c r="B1" s="25" t="s">
        <v>220</v>
      </c>
      <c r="C1" s="6"/>
      <c r="D1" s="6"/>
    </row>
    <row r="2" s="6" customFormat="1" ht="12.75">
      <c r="B2" s="6" t="s">
        <v>221</v>
      </c>
    </row>
    <row r="3" ht="12.75">
      <c r="B3" s="52"/>
    </row>
    <row r="4" spans="2:16" ht="15.75">
      <c r="B4" s="256" t="s">
        <v>233</v>
      </c>
      <c r="C4" s="256"/>
      <c r="D4" s="256"/>
      <c r="E4" s="256"/>
      <c r="F4" s="256"/>
      <c r="G4" s="256"/>
      <c r="K4" s="70"/>
      <c r="L4" s="70"/>
      <c r="M4" s="70"/>
      <c r="N4" s="70"/>
      <c r="O4" s="70"/>
      <c r="P4" s="70"/>
    </row>
    <row r="5" spans="11:16" ht="12.75">
      <c r="K5" s="265"/>
      <c r="L5" s="214"/>
      <c r="M5" s="215"/>
      <c r="N5" s="264"/>
      <c r="O5" s="264"/>
      <c r="P5" s="215"/>
    </row>
    <row r="6" spans="1:16" ht="12.75">
      <c r="A6" s="257" t="s">
        <v>90</v>
      </c>
      <c r="B6" s="259" t="s">
        <v>176</v>
      </c>
      <c r="C6" s="257" t="s">
        <v>179</v>
      </c>
      <c r="D6" s="121" t="s">
        <v>177</v>
      </c>
      <c r="E6" s="257" t="s">
        <v>180</v>
      </c>
      <c r="F6" s="257" t="s">
        <v>181</v>
      </c>
      <c r="G6" s="121" t="s">
        <v>177</v>
      </c>
      <c r="K6" s="265"/>
      <c r="L6" s="214"/>
      <c r="M6" s="216"/>
      <c r="N6" s="264"/>
      <c r="O6" s="264"/>
      <c r="P6" s="216"/>
    </row>
    <row r="7" spans="1:16" ht="12.75">
      <c r="A7" s="258"/>
      <c r="B7" s="260"/>
      <c r="C7" s="258"/>
      <c r="D7" s="122" t="s">
        <v>236</v>
      </c>
      <c r="E7" s="258"/>
      <c r="F7" s="258"/>
      <c r="G7" s="122" t="s">
        <v>232</v>
      </c>
      <c r="H7" s="70"/>
      <c r="I7" s="70"/>
      <c r="K7" s="217"/>
      <c r="L7" s="199"/>
      <c r="M7" s="218"/>
      <c r="N7" s="218"/>
      <c r="O7" s="218"/>
      <c r="P7" s="218"/>
    </row>
    <row r="8" spans="1:16" ht="12.75">
      <c r="A8" s="123">
        <v>1</v>
      </c>
      <c r="B8" s="127" t="s">
        <v>40</v>
      </c>
      <c r="C8" s="123"/>
      <c r="D8" s="124"/>
      <c r="E8" s="124"/>
      <c r="F8" s="124"/>
      <c r="G8" s="124">
        <f aca="true" t="shared" si="0" ref="G8:G16">D8+E8-F8</f>
        <v>0</v>
      </c>
      <c r="H8" s="70"/>
      <c r="I8" s="70"/>
      <c r="K8" s="217"/>
      <c r="L8" s="199"/>
      <c r="M8" s="218"/>
      <c r="N8" s="218"/>
      <c r="O8" s="218"/>
      <c r="P8" s="218"/>
    </row>
    <row r="9" spans="1:16" ht="12.75">
      <c r="A9" s="123">
        <v>2</v>
      </c>
      <c r="B9" s="127" t="s">
        <v>182</v>
      </c>
      <c r="C9" s="123"/>
      <c r="D9" s="124"/>
      <c r="E9" s="124"/>
      <c r="F9" s="124"/>
      <c r="G9" s="124">
        <f t="shared" si="0"/>
        <v>0</v>
      </c>
      <c r="H9" s="125"/>
      <c r="I9" s="126"/>
      <c r="K9" s="217"/>
      <c r="L9" s="199"/>
      <c r="M9" s="218"/>
      <c r="N9" s="218"/>
      <c r="O9" s="218"/>
      <c r="P9" s="218"/>
    </row>
    <row r="10" spans="1:16" ht="12.75">
      <c r="A10" s="123">
        <v>3</v>
      </c>
      <c r="B10" s="127" t="s">
        <v>183</v>
      </c>
      <c r="C10" s="123"/>
      <c r="D10" s="124"/>
      <c r="E10" s="124"/>
      <c r="F10" s="124"/>
      <c r="G10" s="124">
        <f t="shared" si="0"/>
        <v>0</v>
      </c>
      <c r="H10" s="125"/>
      <c r="I10" s="126"/>
      <c r="K10" s="217"/>
      <c r="L10" s="199"/>
      <c r="M10" s="218"/>
      <c r="N10" s="218"/>
      <c r="O10" s="218"/>
      <c r="P10" s="218"/>
    </row>
    <row r="11" spans="1:16" ht="12.75">
      <c r="A11" s="123">
        <v>4</v>
      </c>
      <c r="B11" s="127" t="s">
        <v>184</v>
      </c>
      <c r="C11" s="123"/>
      <c r="D11" s="124">
        <v>2049331</v>
      </c>
      <c r="E11" s="124"/>
      <c r="F11" s="124"/>
      <c r="G11" s="124">
        <f t="shared" si="0"/>
        <v>2049331</v>
      </c>
      <c r="H11" s="125"/>
      <c r="I11" s="126"/>
      <c r="K11" s="217"/>
      <c r="L11" s="199"/>
      <c r="M11" s="218"/>
      <c r="N11" s="218"/>
      <c r="O11" s="218"/>
      <c r="P11" s="218"/>
    </row>
    <row r="12" spans="1:16" ht="12.75">
      <c r="A12" s="123">
        <v>5</v>
      </c>
      <c r="B12" s="127" t="s">
        <v>213</v>
      </c>
      <c r="C12" s="123"/>
      <c r="D12" s="124">
        <v>1345031</v>
      </c>
      <c r="E12" s="124">
        <v>829486</v>
      </c>
      <c r="F12" s="124"/>
      <c r="G12" s="124">
        <f t="shared" si="0"/>
        <v>2174517</v>
      </c>
      <c r="H12" s="125"/>
      <c r="I12" s="126"/>
      <c r="K12" s="217"/>
      <c r="L12" s="199"/>
      <c r="M12" s="218"/>
      <c r="N12" s="218"/>
      <c r="O12" s="218"/>
      <c r="P12" s="218"/>
    </row>
    <row r="13" spans="1:16" ht="12.75">
      <c r="A13" s="123">
        <v>1</v>
      </c>
      <c r="B13" s="127" t="s">
        <v>185</v>
      </c>
      <c r="C13" s="123"/>
      <c r="D13" s="124">
        <v>289139</v>
      </c>
      <c r="E13" s="124">
        <v>2413289</v>
      </c>
      <c r="F13" s="124"/>
      <c r="G13" s="124">
        <f t="shared" si="0"/>
        <v>2702428</v>
      </c>
      <c r="H13" s="125"/>
      <c r="I13" s="126"/>
      <c r="K13" s="70"/>
      <c r="L13" s="199"/>
      <c r="M13" s="218"/>
      <c r="N13" s="218"/>
      <c r="O13" s="218"/>
      <c r="P13" s="218"/>
    </row>
    <row r="14" spans="1:16" ht="12.75">
      <c r="A14" s="123">
        <v>2</v>
      </c>
      <c r="B14" s="117"/>
      <c r="C14" s="123"/>
      <c r="D14" s="124"/>
      <c r="E14" s="124"/>
      <c r="F14" s="124"/>
      <c r="G14" s="124">
        <f t="shared" si="0"/>
        <v>0</v>
      </c>
      <c r="H14" s="70"/>
      <c r="I14" s="70"/>
      <c r="K14" s="70"/>
      <c r="L14" s="199"/>
      <c r="M14" s="218"/>
      <c r="N14" s="218"/>
      <c r="O14" s="218"/>
      <c r="P14" s="218"/>
    </row>
    <row r="15" spans="1:16" ht="12.75">
      <c r="A15" s="123">
        <v>3</v>
      </c>
      <c r="B15" s="117"/>
      <c r="C15" s="123"/>
      <c r="D15" s="124"/>
      <c r="E15" s="124"/>
      <c r="F15" s="124"/>
      <c r="G15" s="124">
        <f t="shared" si="0"/>
        <v>0</v>
      </c>
      <c r="H15" s="70"/>
      <c r="I15" s="70"/>
      <c r="K15" s="70"/>
      <c r="L15" s="199"/>
      <c r="M15" s="218"/>
      <c r="N15" s="218"/>
      <c r="O15" s="218"/>
      <c r="P15" s="218"/>
    </row>
    <row r="16" spans="1:16" ht="13.5" thickBot="1">
      <c r="A16" s="128">
        <v>4</v>
      </c>
      <c r="B16" s="118"/>
      <c r="C16" s="128"/>
      <c r="D16" s="129"/>
      <c r="E16" s="129"/>
      <c r="F16" s="129"/>
      <c r="G16" s="129">
        <f t="shared" si="0"/>
        <v>0</v>
      </c>
      <c r="H16" s="70"/>
      <c r="I16" s="70"/>
      <c r="K16" s="219"/>
      <c r="L16" s="220"/>
      <c r="M16" s="221"/>
      <c r="N16" s="221"/>
      <c r="O16" s="221"/>
      <c r="P16" s="221"/>
    </row>
    <row r="17" spans="1:9" ht="13.5" thickBot="1">
      <c r="A17" s="130"/>
      <c r="B17" s="131" t="s">
        <v>186</v>
      </c>
      <c r="C17" s="132"/>
      <c r="D17" s="133">
        <f>SUM(D8:D16)</f>
        <v>3683501</v>
      </c>
      <c r="E17" s="133">
        <f>SUM(E8:E16)</f>
        <v>3242775</v>
      </c>
      <c r="F17" s="133">
        <f>SUM(F8:F16)</f>
        <v>0</v>
      </c>
      <c r="G17" s="134">
        <f>SUM(G8:G16)</f>
        <v>6926276</v>
      </c>
      <c r="I17" s="135"/>
    </row>
    <row r="19" spans="2:17" ht="15.75">
      <c r="B19" s="256" t="s">
        <v>234</v>
      </c>
      <c r="C19" s="256"/>
      <c r="D19" s="256"/>
      <c r="E19" s="256"/>
      <c r="F19" s="256"/>
      <c r="G19" s="256"/>
      <c r="I19" s="135"/>
      <c r="K19" s="70"/>
      <c r="L19" s="267"/>
      <c r="M19" s="267"/>
      <c r="N19" s="267"/>
      <c r="O19" s="267"/>
      <c r="P19" s="267"/>
      <c r="Q19" s="267"/>
    </row>
    <row r="20" spans="11:17" ht="12.75">
      <c r="K20" s="70"/>
      <c r="L20" s="70"/>
      <c r="M20" s="70"/>
      <c r="N20" s="70"/>
      <c r="O20" s="70"/>
      <c r="P20" s="70"/>
      <c r="Q20" s="70"/>
    </row>
    <row r="21" spans="1:17" ht="12.75">
      <c r="A21" s="257" t="s">
        <v>90</v>
      </c>
      <c r="B21" s="261" t="s">
        <v>176</v>
      </c>
      <c r="C21" s="262" t="s">
        <v>179</v>
      </c>
      <c r="D21" s="121" t="s">
        <v>177</v>
      </c>
      <c r="E21" s="257" t="s">
        <v>180</v>
      </c>
      <c r="F21" s="257" t="s">
        <v>181</v>
      </c>
      <c r="G21" s="121" t="s">
        <v>177</v>
      </c>
      <c r="K21" s="264"/>
      <c r="L21" s="265"/>
      <c r="M21" s="264"/>
      <c r="N21" s="215"/>
      <c r="O21" s="264"/>
      <c r="P21" s="264"/>
      <c r="Q21" s="215"/>
    </row>
    <row r="22" spans="1:17" ht="12.75">
      <c r="A22" s="258"/>
      <c r="B22" s="261"/>
      <c r="C22" s="262"/>
      <c r="D22" s="122" t="s">
        <v>236</v>
      </c>
      <c r="E22" s="258"/>
      <c r="F22" s="258"/>
      <c r="G22" s="122" t="s">
        <v>232</v>
      </c>
      <c r="K22" s="264"/>
      <c r="L22" s="265"/>
      <c r="M22" s="264"/>
      <c r="N22" s="216"/>
      <c r="O22" s="264"/>
      <c r="P22" s="264"/>
      <c r="Q22" s="216"/>
    </row>
    <row r="23" spans="1:17" ht="12.75">
      <c r="A23" s="123">
        <v>1</v>
      </c>
      <c r="B23" s="127" t="s">
        <v>40</v>
      </c>
      <c r="C23" s="123"/>
      <c r="D23" s="124">
        <v>0</v>
      </c>
      <c r="E23" s="124">
        <v>0</v>
      </c>
      <c r="F23" s="124"/>
      <c r="G23" s="124">
        <f aca="true" t="shared" si="1" ref="G23:G28">D23+E23</f>
        <v>0</v>
      </c>
      <c r="K23" s="199"/>
      <c r="L23" s="217"/>
      <c r="M23" s="199"/>
      <c r="N23" s="218"/>
      <c r="O23" s="218"/>
      <c r="P23" s="218"/>
      <c r="Q23" s="218"/>
    </row>
    <row r="24" spans="1:17" ht="12.75">
      <c r="A24" s="123">
        <v>2</v>
      </c>
      <c r="B24" s="127" t="s">
        <v>182</v>
      </c>
      <c r="C24" s="123"/>
      <c r="D24" s="124"/>
      <c r="E24" s="124"/>
      <c r="F24" s="124"/>
      <c r="G24" s="124">
        <f t="shared" si="1"/>
        <v>0</v>
      </c>
      <c r="K24" s="199"/>
      <c r="L24" s="217"/>
      <c r="M24" s="199"/>
      <c r="N24" s="218"/>
      <c r="O24" s="218"/>
      <c r="P24" s="218"/>
      <c r="Q24" s="218"/>
    </row>
    <row r="25" spans="1:17" ht="12.75">
      <c r="A25" s="123">
        <v>3</v>
      </c>
      <c r="B25" s="127" t="s">
        <v>187</v>
      </c>
      <c r="C25" s="123"/>
      <c r="D25" s="124"/>
      <c r="E25" s="124"/>
      <c r="F25" s="124"/>
      <c r="G25" s="124">
        <f>D25+E25-F25</f>
        <v>0</v>
      </c>
      <c r="I25" s="135"/>
      <c r="K25" s="199"/>
      <c r="L25" s="217"/>
      <c r="M25" s="199"/>
      <c r="N25" s="218"/>
      <c r="O25" s="218"/>
      <c r="P25" s="218"/>
      <c r="Q25" s="218"/>
    </row>
    <row r="26" spans="1:17" ht="12.75">
      <c r="A26" s="123">
        <v>4</v>
      </c>
      <c r="B26" s="127" t="s">
        <v>184</v>
      </c>
      <c r="C26" s="123"/>
      <c r="D26" s="124">
        <v>569866</v>
      </c>
      <c r="E26" s="124"/>
      <c r="F26" s="124"/>
      <c r="G26" s="124">
        <f t="shared" si="1"/>
        <v>569866</v>
      </c>
      <c r="K26" s="199"/>
      <c r="L26" s="217"/>
      <c r="M26" s="199"/>
      <c r="N26" s="218"/>
      <c r="O26" s="218"/>
      <c r="P26" s="218"/>
      <c r="Q26" s="218"/>
    </row>
    <row r="27" spans="1:17" ht="12.75">
      <c r="A27" s="123">
        <v>5</v>
      </c>
      <c r="B27" s="127" t="s">
        <v>213</v>
      </c>
      <c r="C27" s="123"/>
      <c r="D27" s="124">
        <v>366359</v>
      </c>
      <c r="E27" s="144"/>
      <c r="F27" s="124"/>
      <c r="G27" s="124">
        <f t="shared" si="1"/>
        <v>366359</v>
      </c>
      <c r="K27" s="199"/>
      <c r="L27" s="217"/>
      <c r="M27" s="199"/>
      <c r="N27" s="218"/>
      <c r="O27" s="126"/>
      <c r="P27" s="218"/>
      <c r="Q27" s="218"/>
    </row>
    <row r="28" spans="1:17" ht="12.75">
      <c r="A28" s="123">
        <v>1</v>
      </c>
      <c r="B28" s="127" t="s">
        <v>185</v>
      </c>
      <c r="C28" s="123"/>
      <c r="D28" s="124">
        <v>433544</v>
      </c>
      <c r="E28" s="144"/>
      <c r="F28" s="124"/>
      <c r="G28" s="124">
        <f t="shared" si="1"/>
        <v>433544</v>
      </c>
      <c r="K28" s="199"/>
      <c r="L28" s="217"/>
      <c r="M28" s="199"/>
      <c r="N28" s="218"/>
      <c r="O28" s="126"/>
      <c r="P28" s="218"/>
      <c r="Q28" s="218"/>
    </row>
    <row r="29" spans="1:17" ht="12.75">
      <c r="A29" s="123">
        <v>2</v>
      </c>
      <c r="B29" s="117"/>
      <c r="C29" s="123"/>
      <c r="D29" s="124"/>
      <c r="E29" s="124"/>
      <c r="F29" s="124"/>
      <c r="G29" s="124">
        <f>D29+E29-F29</f>
        <v>0</v>
      </c>
      <c r="K29" s="199"/>
      <c r="L29" s="70"/>
      <c r="M29" s="199"/>
      <c r="N29" s="218"/>
      <c r="O29" s="218"/>
      <c r="P29" s="218"/>
      <c r="Q29" s="218"/>
    </row>
    <row r="30" spans="1:17" ht="12.75">
      <c r="A30" s="123">
        <v>3</v>
      </c>
      <c r="B30" s="117"/>
      <c r="C30" s="123"/>
      <c r="D30" s="124"/>
      <c r="E30" s="124"/>
      <c r="F30" s="124"/>
      <c r="G30" s="124">
        <f>D30+E30-F30</f>
        <v>0</v>
      </c>
      <c r="K30" s="199"/>
      <c r="L30" s="70"/>
      <c r="M30" s="199"/>
      <c r="N30" s="218"/>
      <c r="O30" s="218"/>
      <c r="P30" s="218"/>
      <c r="Q30" s="218"/>
    </row>
    <row r="31" spans="1:17" ht="13.5" thickBot="1">
      <c r="A31" s="128">
        <v>4</v>
      </c>
      <c r="B31" s="118"/>
      <c r="C31" s="128"/>
      <c r="D31" s="129"/>
      <c r="E31" s="129"/>
      <c r="F31" s="129"/>
      <c r="G31" s="129">
        <f>D31+E31-F31</f>
        <v>0</v>
      </c>
      <c r="K31" s="199"/>
      <c r="L31" s="70"/>
      <c r="M31" s="199"/>
      <c r="N31" s="218"/>
      <c r="O31" s="218"/>
      <c r="P31" s="218"/>
      <c r="Q31" s="218"/>
    </row>
    <row r="32" spans="1:17" ht="13.5" thickBot="1">
      <c r="A32" s="130"/>
      <c r="B32" s="131" t="s">
        <v>186</v>
      </c>
      <c r="C32" s="132"/>
      <c r="D32" s="133">
        <f>SUM(D23:D31)</f>
        <v>1369769</v>
      </c>
      <c r="E32" s="133">
        <f>SUM(E23:E31)</f>
        <v>0</v>
      </c>
      <c r="F32" s="133">
        <f>SUM(F23:F31)</f>
        <v>0</v>
      </c>
      <c r="G32" s="134">
        <f>SUM(G23:G31)</f>
        <v>1369769</v>
      </c>
      <c r="H32" s="136"/>
      <c r="I32" s="135"/>
      <c r="J32" s="135"/>
      <c r="K32" s="222"/>
      <c r="L32" s="219"/>
      <c r="M32" s="220"/>
      <c r="N32" s="221"/>
      <c r="O32" s="221"/>
      <c r="P32" s="221"/>
      <c r="Q32" s="221"/>
    </row>
    <row r="33" spans="11:17" ht="12.75">
      <c r="K33" s="70"/>
      <c r="L33" s="70"/>
      <c r="M33" s="70"/>
      <c r="N33" s="70"/>
      <c r="O33" s="70"/>
      <c r="P33" s="70"/>
      <c r="Q33" s="70"/>
    </row>
    <row r="34" spans="2:7" ht="15.75">
      <c r="B34" s="256" t="s">
        <v>235</v>
      </c>
      <c r="C34" s="256"/>
      <c r="D34" s="256"/>
      <c r="E34" s="256"/>
      <c r="F34" s="256"/>
      <c r="G34" s="256"/>
    </row>
    <row r="36" spans="1:17" ht="15.75">
      <c r="A36" s="257" t="s">
        <v>90</v>
      </c>
      <c r="B36" s="259" t="s">
        <v>176</v>
      </c>
      <c r="C36" s="257" t="s">
        <v>179</v>
      </c>
      <c r="D36" s="121" t="s">
        <v>177</v>
      </c>
      <c r="E36" s="257" t="s">
        <v>180</v>
      </c>
      <c r="F36" s="257" t="s">
        <v>181</v>
      </c>
      <c r="G36" s="121" t="s">
        <v>177</v>
      </c>
      <c r="K36" s="70"/>
      <c r="L36" s="267"/>
      <c r="M36" s="267"/>
      <c r="N36" s="267"/>
      <c r="O36" s="267"/>
      <c r="P36" s="267"/>
      <c r="Q36" s="267"/>
    </row>
    <row r="37" spans="1:17" ht="12.75">
      <c r="A37" s="258"/>
      <c r="B37" s="260"/>
      <c r="C37" s="258"/>
      <c r="D37" s="122" t="s">
        <v>236</v>
      </c>
      <c r="E37" s="258"/>
      <c r="F37" s="258"/>
      <c r="G37" s="122" t="s">
        <v>232</v>
      </c>
      <c r="K37" s="70"/>
      <c r="L37" s="70"/>
      <c r="M37" s="70"/>
      <c r="N37" s="70"/>
      <c r="O37" s="70"/>
      <c r="P37" s="70"/>
      <c r="Q37" s="70"/>
    </row>
    <row r="38" spans="1:17" ht="12.75">
      <c r="A38" s="123">
        <v>1</v>
      </c>
      <c r="B38" s="120" t="s">
        <v>40</v>
      </c>
      <c r="C38" s="123"/>
      <c r="D38" s="124">
        <v>0</v>
      </c>
      <c r="E38" s="124"/>
      <c r="F38" s="124">
        <v>0</v>
      </c>
      <c r="G38" s="124">
        <f aca="true" t="shared" si="2" ref="G38:G46">D38+E38-F38</f>
        <v>0</v>
      </c>
      <c r="K38" s="264"/>
      <c r="L38" s="265"/>
      <c r="M38" s="264"/>
      <c r="N38" s="215"/>
      <c r="O38" s="264"/>
      <c r="P38" s="264"/>
      <c r="Q38" s="215"/>
    </row>
    <row r="39" spans="1:17" ht="12.75">
      <c r="A39" s="123">
        <v>2</v>
      </c>
      <c r="B39" s="127" t="s">
        <v>182</v>
      </c>
      <c r="C39" s="123"/>
      <c r="D39" s="124"/>
      <c r="E39" s="124"/>
      <c r="F39" s="124"/>
      <c r="G39" s="124">
        <f t="shared" si="2"/>
        <v>0</v>
      </c>
      <c r="K39" s="264"/>
      <c r="L39" s="265"/>
      <c r="M39" s="264"/>
      <c r="N39" s="216"/>
      <c r="O39" s="264"/>
      <c r="P39" s="264"/>
      <c r="Q39" s="216"/>
    </row>
    <row r="40" spans="1:17" ht="12.75">
      <c r="A40" s="123">
        <v>3</v>
      </c>
      <c r="B40" s="127" t="s">
        <v>187</v>
      </c>
      <c r="C40" s="123"/>
      <c r="D40" s="124">
        <f>D10-D25</f>
        <v>0</v>
      </c>
      <c r="E40" s="136"/>
      <c r="F40" s="124"/>
      <c r="G40" s="124">
        <f t="shared" si="2"/>
        <v>0</v>
      </c>
      <c r="K40" s="199"/>
      <c r="L40" s="217"/>
      <c r="M40" s="199"/>
      <c r="N40" s="218"/>
      <c r="O40" s="218"/>
      <c r="P40" s="218"/>
      <c r="Q40" s="218"/>
    </row>
    <row r="41" spans="1:17" ht="12.75">
      <c r="A41" s="123">
        <v>4</v>
      </c>
      <c r="B41" s="127" t="s">
        <v>184</v>
      </c>
      <c r="C41" s="123"/>
      <c r="D41" s="124">
        <v>1479465</v>
      </c>
      <c r="E41" s="124"/>
      <c r="F41" s="124"/>
      <c r="G41" s="124">
        <f t="shared" si="2"/>
        <v>1479465</v>
      </c>
      <c r="K41" s="199"/>
      <c r="L41" s="217"/>
      <c r="M41" s="199"/>
      <c r="N41" s="218"/>
      <c r="O41" s="218"/>
      <c r="P41" s="218"/>
      <c r="Q41" s="218"/>
    </row>
    <row r="42" spans="1:17" ht="12.75">
      <c r="A42" s="123">
        <v>5</v>
      </c>
      <c r="B42" s="127" t="s">
        <v>213</v>
      </c>
      <c r="C42" s="123"/>
      <c r="D42" s="124">
        <v>1808158</v>
      </c>
      <c r="E42" s="124"/>
      <c r="F42" s="124"/>
      <c r="G42" s="124">
        <f t="shared" si="2"/>
        <v>1808158</v>
      </c>
      <c r="K42" s="199"/>
      <c r="L42" s="217"/>
      <c r="M42" s="199"/>
      <c r="N42" s="218"/>
      <c r="O42" s="223"/>
      <c r="P42" s="218"/>
      <c r="Q42" s="218"/>
    </row>
    <row r="43" spans="1:17" ht="12.75">
      <c r="A43" s="123">
        <v>1</v>
      </c>
      <c r="B43" s="127" t="s">
        <v>185</v>
      </c>
      <c r="C43" s="123"/>
      <c r="D43" s="124">
        <v>2268884</v>
      </c>
      <c r="E43" s="124"/>
      <c r="F43" s="124"/>
      <c r="G43" s="124">
        <f t="shared" si="2"/>
        <v>2268884</v>
      </c>
      <c r="K43" s="199"/>
      <c r="L43" s="217"/>
      <c r="M43" s="199"/>
      <c r="N43" s="218"/>
      <c r="O43" s="218"/>
      <c r="P43" s="218"/>
      <c r="Q43" s="218"/>
    </row>
    <row r="44" spans="1:17" ht="12.75">
      <c r="A44" s="123">
        <v>2</v>
      </c>
      <c r="B44" s="127"/>
      <c r="C44" s="123"/>
      <c r="D44" s="124"/>
      <c r="E44" s="124"/>
      <c r="F44" s="124"/>
      <c r="G44" s="124">
        <f t="shared" si="2"/>
        <v>0</v>
      </c>
      <c r="K44" s="199"/>
      <c r="L44" s="217"/>
      <c r="M44" s="199"/>
      <c r="N44" s="218"/>
      <c r="O44" s="218"/>
      <c r="P44" s="218"/>
      <c r="Q44" s="218"/>
    </row>
    <row r="45" spans="1:17" ht="12.75">
      <c r="A45" s="123">
        <v>3</v>
      </c>
      <c r="B45" s="117"/>
      <c r="C45" s="123"/>
      <c r="D45" s="124"/>
      <c r="E45" s="124"/>
      <c r="F45" s="124"/>
      <c r="G45" s="124">
        <f t="shared" si="2"/>
        <v>0</v>
      </c>
      <c r="K45" s="199"/>
      <c r="L45" s="217"/>
      <c r="M45" s="199"/>
      <c r="N45" s="218"/>
      <c r="O45" s="218"/>
      <c r="P45" s="218"/>
      <c r="Q45" s="218"/>
    </row>
    <row r="46" spans="1:17" ht="13.5" thickBot="1">
      <c r="A46" s="128">
        <v>4</v>
      </c>
      <c r="B46" s="118"/>
      <c r="C46" s="128"/>
      <c r="D46" s="129"/>
      <c r="E46" s="129"/>
      <c r="F46" s="129"/>
      <c r="G46" s="129">
        <f t="shared" si="2"/>
        <v>0</v>
      </c>
      <c r="K46" s="199"/>
      <c r="L46" s="217"/>
      <c r="M46" s="199"/>
      <c r="N46" s="218"/>
      <c r="O46" s="218"/>
      <c r="P46" s="218"/>
      <c r="Q46" s="218"/>
    </row>
    <row r="47" spans="1:17" ht="13.5" thickBot="1">
      <c r="A47" s="130"/>
      <c r="B47" s="131" t="s">
        <v>186</v>
      </c>
      <c r="C47" s="132"/>
      <c r="D47" s="133">
        <f>SUM(D38:D46)</f>
        <v>5556507</v>
      </c>
      <c r="E47" s="133">
        <f>SUM(E38:E46)</f>
        <v>0</v>
      </c>
      <c r="F47" s="133">
        <f>SUM(F38:F46)</f>
        <v>0</v>
      </c>
      <c r="G47" s="134">
        <f>SUM(G38:G46)</f>
        <v>5556507</v>
      </c>
      <c r="I47" s="136"/>
      <c r="J47" s="135"/>
      <c r="K47" s="199"/>
      <c r="L47" s="70"/>
      <c r="M47" s="199"/>
      <c r="N47" s="218"/>
      <c r="O47" s="218"/>
      <c r="P47" s="218"/>
      <c r="Q47" s="218"/>
    </row>
    <row r="48" spans="6:17" s="70" customFormat="1" ht="12.75">
      <c r="F48" s="126"/>
      <c r="G48" s="138"/>
      <c r="J48" s="126"/>
      <c r="K48" s="199"/>
      <c r="M48" s="199"/>
      <c r="N48" s="218"/>
      <c r="O48" s="218"/>
      <c r="P48" s="218"/>
      <c r="Q48" s="218"/>
    </row>
    <row r="49" spans="5:17" ht="15.75">
      <c r="E49" s="266"/>
      <c r="F49" s="266"/>
      <c r="G49" s="266"/>
      <c r="K49" s="222"/>
      <c r="L49" s="219"/>
      <c r="M49" s="220"/>
      <c r="N49" s="221"/>
      <c r="O49" s="221"/>
      <c r="P49" s="221"/>
      <c r="Q49" s="221"/>
    </row>
    <row r="50" spans="2:17" s="6" customFormat="1" ht="15.75" customHeight="1">
      <c r="B50" s="155" t="s">
        <v>223</v>
      </c>
      <c r="E50" s="263"/>
      <c r="F50" s="263"/>
      <c r="G50" s="263"/>
      <c r="K50" s="137"/>
      <c r="L50" s="137"/>
      <c r="M50" s="137"/>
      <c r="N50" s="137"/>
      <c r="O50" s="137"/>
      <c r="P50" s="137"/>
      <c r="Q50" s="137"/>
    </row>
    <row r="51" ht="19.5" customHeight="1">
      <c r="B51" s="185" t="s">
        <v>222</v>
      </c>
    </row>
    <row r="59" spans="6:9" ht="12.75">
      <c r="F59" s="70"/>
      <c r="G59" s="70"/>
      <c r="H59" s="70"/>
      <c r="I59" s="70"/>
    </row>
    <row r="60" spans="6:9" ht="12.75">
      <c r="F60" s="218"/>
      <c r="G60" s="218"/>
      <c r="H60" s="218"/>
      <c r="I60" s="218"/>
    </row>
    <row r="61" spans="6:9" ht="12.75">
      <c r="F61" s="218"/>
      <c r="G61" s="218"/>
      <c r="H61" s="218"/>
      <c r="I61" s="218"/>
    </row>
    <row r="62" spans="6:9" ht="12.75">
      <c r="F62" s="218"/>
      <c r="G62" s="218"/>
      <c r="H62" s="218"/>
      <c r="I62" s="218"/>
    </row>
    <row r="63" spans="6:9" ht="12.75">
      <c r="F63" s="218"/>
      <c r="G63" s="218"/>
      <c r="H63" s="218"/>
      <c r="I63" s="218"/>
    </row>
    <row r="64" spans="6:9" ht="12.75">
      <c r="F64" s="70"/>
      <c r="G64" s="70"/>
      <c r="H64" s="70"/>
      <c r="I64" s="70"/>
    </row>
    <row r="69" spans="6:10" ht="12.75">
      <c r="F69" s="70"/>
      <c r="G69" s="70"/>
      <c r="H69" s="70"/>
      <c r="I69" s="70"/>
      <c r="J69" s="70"/>
    </row>
    <row r="70" spans="6:10" ht="12.75">
      <c r="F70" s="218"/>
      <c r="G70" s="218"/>
      <c r="H70" s="218"/>
      <c r="I70" s="218"/>
      <c r="J70" s="70"/>
    </row>
    <row r="71" spans="6:10" ht="12.75">
      <c r="F71" s="218"/>
      <c r="G71" s="218"/>
      <c r="H71" s="218"/>
      <c r="I71" s="218"/>
      <c r="J71" s="70"/>
    </row>
    <row r="72" spans="6:10" ht="12.75">
      <c r="F72" s="218"/>
      <c r="G72" s="126"/>
      <c r="H72" s="218"/>
      <c r="I72" s="218"/>
      <c r="J72" s="70"/>
    </row>
    <row r="73" spans="6:10" ht="12.75">
      <c r="F73" s="218"/>
      <c r="G73" s="126"/>
      <c r="H73" s="218"/>
      <c r="I73" s="218"/>
      <c r="J73" s="70"/>
    </row>
    <row r="74" spans="6:10" ht="12.75">
      <c r="F74" s="70"/>
      <c r="G74" s="70"/>
      <c r="H74" s="70"/>
      <c r="I74" s="70"/>
      <c r="J74" s="70"/>
    </row>
    <row r="75" spans="6:10" ht="12.75">
      <c r="F75" s="70"/>
      <c r="G75" s="70"/>
      <c r="H75" s="70"/>
      <c r="I75" s="70"/>
      <c r="J75" s="70"/>
    </row>
    <row r="76" spans="6:10" ht="12.75">
      <c r="F76" s="70"/>
      <c r="G76" s="70"/>
      <c r="H76" s="70"/>
      <c r="I76" s="70"/>
      <c r="J76" s="70"/>
    </row>
    <row r="77" spans="6:10" ht="12.75">
      <c r="F77" s="70"/>
      <c r="G77" s="70"/>
      <c r="H77" s="70"/>
      <c r="I77" s="70"/>
      <c r="J77" s="70"/>
    </row>
    <row r="78" spans="6:10" ht="12.75">
      <c r="F78" s="70"/>
      <c r="G78" s="70"/>
      <c r="H78" s="70"/>
      <c r="I78" s="70"/>
      <c r="J78" s="70"/>
    </row>
    <row r="79" spans="6:10" ht="12.75">
      <c r="F79" s="70"/>
      <c r="G79" s="70"/>
      <c r="H79" s="70"/>
      <c r="I79" s="70"/>
      <c r="J79" s="70"/>
    </row>
    <row r="80" spans="6:10" ht="12.75">
      <c r="F80" s="70"/>
      <c r="G80" s="70"/>
      <c r="H80" s="70"/>
      <c r="I80" s="70"/>
      <c r="J80" s="70"/>
    </row>
    <row r="81" spans="6:10" ht="12.75">
      <c r="F81" s="70"/>
      <c r="G81" s="70"/>
      <c r="H81" s="70"/>
      <c r="I81" s="70"/>
      <c r="J81" s="70"/>
    </row>
    <row r="82" spans="6:10" ht="12.75">
      <c r="F82" s="70"/>
      <c r="G82" s="70"/>
      <c r="H82" s="70"/>
      <c r="I82" s="70"/>
      <c r="J82" s="70"/>
    </row>
    <row r="83" spans="6:10" ht="12.75">
      <c r="F83" s="70"/>
      <c r="G83" s="70"/>
      <c r="H83" s="70"/>
      <c r="I83" s="70"/>
      <c r="J83" s="70"/>
    </row>
    <row r="84" spans="6:10" ht="12.75">
      <c r="F84" s="70"/>
      <c r="G84" s="70"/>
      <c r="H84" s="70"/>
      <c r="I84" s="70"/>
      <c r="J84" s="70"/>
    </row>
    <row r="85" spans="6:10" ht="12.75">
      <c r="F85" s="70"/>
      <c r="G85" s="70"/>
      <c r="H85" s="70"/>
      <c r="I85" s="70"/>
      <c r="J85" s="70"/>
    </row>
  </sheetData>
  <sheetProtection/>
  <mergeCells count="35">
    <mergeCell ref="K5:K6"/>
    <mergeCell ref="N5:N6"/>
    <mergeCell ref="O5:O6"/>
    <mergeCell ref="L36:Q36"/>
    <mergeCell ref="K38:K39"/>
    <mergeCell ref="L38:L39"/>
    <mergeCell ref="M38:M39"/>
    <mergeCell ref="O38:O39"/>
    <mergeCell ref="P38:P39"/>
    <mergeCell ref="L19:Q19"/>
    <mergeCell ref="K21:K22"/>
    <mergeCell ref="L21:L22"/>
    <mergeCell ref="M21:M22"/>
    <mergeCell ref="O21:O22"/>
    <mergeCell ref="P21:P22"/>
    <mergeCell ref="E49:G49"/>
    <mergeCell ref="E50:G50"/>
    <mergeCell ref="B34:G34"/>
    <mergeCell ref="A36:A37"/>
    <mergeCell ref="B36:B37"/>
    <mergeCell ref="C36:C37"/>
    <mergeCell ref="E36:E37"/>
    <mergeCell ref="F36:F37"/>
    <mergeCell ref="B19:G19"/>
    <mergeCell ref="A21:A22"/>
    <mergeCell ref="B21:B22"/>
    <mergeCell ref="C21:C22"/>
    <mergeCell ref="E21:E22"/>
    <mergeCell ref="F21:F22"/>
    <mergeCell ref="B4:G4"/>
    <mergeCell ref="A6:A7"/>
    <mergeCell ref="B6:B7"/>
    <mergeCell ref="C6:C7"/>
    <mergeCell ref="E6:E7"/>
    <mergeCell ref="F6:F7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useri</dc:creator>
  <cp:keywords/>
  <dc:description/>
  <cp:lastModifiedBy>User</cp:lastModifiedBy>
  <cp:lastPrinted>2015-03-12T10:40:29Z</cp:lastPrinted>
  <dcterms:created xsi:type="dcterms:W3CDTF">2008-10-23T11:07:49Z</dcterms:created>
  <dcterms:modified xsi:type="dcterms:W3CDTF">2015-03-26T09:19:54Z</dcterms:modified>
  <cp:category/>
  <cp:version/>
  <cp:contentType/>
  <cp:contentStatus/>
</cp:coreProperties>
</file>