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2" windowHeight="9240" tabRatio="774" activeTab="0"/>
  </bookViews>
  <sheets>
    <sheet name="faqe 1" sheetId="1" r:id="rId1"/>
    <sheet name="Aktivet" sheetId="2" r:id="rId2"/>
    <sheet name="Pasivet" sheetId="3" r:id="rId3"/>
    <sheet name="PASH" sheetId="4" r:id="rId4"/>
    <sheet name="Pasqyra e Fluksit te Parse" sheetId="5" r:id="rId5"/>
    <sheet name="Amortizimi AAGj" sheetId="6" r:id="rId6"/>
    <sheet name="Ndryshimet e Kapitalit" sheetId="7" r:id="rId7"/>
    <sheet name="Llogarite Bankare" sheetId="8" r:id="rId8"/>
    <sheet name="Faqe e fundit" sheetId="9" r:id="rId9"/>
  </sheets>
  <definedNames/>
  <calcPr fullCalcOnLoad="1"/>
</workbook>
</file>

<file path=xl/sharedStrings.xml><?xml version="1.0" encoding="utf-8"?>
<sst xmlns="http://schemas.openxmlformats.org/spreadsheetml/2006/main" count="285" uniqueCount="207">
  <si>
    <t>Emertimi Mikronjesise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</si>
  <si>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</si>
  <si>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</si>
  <si>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</si>
  <si>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</si>
  <si>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</si>
  <si>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</si>
  <si>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(  M I K R O N J E S I T E  )</t>
  </si>
  <si>
    <t>Pasqyra Financiare jane te shprehura ne</t>
  </si>
  <si>
    <t>Leke</t>
  </si>
  <si>
    <t>Pasqyra Financiare jane te rumbullakosura ne</t>
  </si>
  <si>
    <t>Nga</t>
  </si>
  <si>
    <t>Deri</t>
  </si>
  <si>
    <t>Nr</t>
  </si>
  <si>
    <t>A K T I V E T</t>
  </si>
  <si>
    <t>Periudha</t>
  </si>
  <si>
    <t>Raportuese</t>
  </si>
  <si>
    <t>I</t>
  </si>
  <si>
    <t>A K T I V E T    A F A T S H K U R T R A</t>
  </si>
  <si>
    <t>Banka</t>
  </si>
  <si>
    <t>Arka</t>
  </si>
  <si>
    <t>Kerkesa te arketushme</t>
  </si>
  <si>
    <t>Te tjera te arketushme</t>
  </si>
  <si>
    <t>Produkte te gatshme</t>
  </si>
  <si>
    <t>Mallra per rishitje</t>
  </si>
  <si>
    <t>II</t>
  </si>
  <si>
    <t>A K T I V E T    A F A T G J A T A</t>
  </si>
  <si>
    <t>Aktive afatgjata materiale</t>
  </si>
  <si>
    <t>Toka</t>
  </si>
  <si>
    <t>Ndertesa</t>
  </si>
  <si>
    <t>Detyrimet tregetare</t>
  </si>
  <si>
    <t>Te pagueshme ndaj punonjesve</t>
  </si>
  <si>
    <t>Parapagimet e arketuara</t>
  </si>
  <si>
    <t>III</t>
  </si>
  <si>
    <t>Kapitali  i  Pronarit</t>
  </si>
  <si>
    <t>Fitimi  (Humbja)   e   vitit   financiar</t>
  </si>
  <si>
    <t>Pershkrimi  i  Elementeve</t>
  </si>
  <si>
    <t>TE ARDHURAT</t>
  </si>
  <si>
    <t xml:space="preserve">Shitjet neto  </t>
  </si>
  <si>
    <t>Të ardhura të tjera nga veprimtaritë e shfrytëzimit</t>
  </si>
  <si>
    <t>SHPENZIMET  =1+2+3+4+5</t>
  </si>
  <si>
    <t>Inventar ne celje</t>
  </si>
  <si>
    <t>Shpenzimet per mallrat e prodhuara</t>
  </si>
  <si>
    <t>Inventari ne fund te vitit</t>
  </si>
  <si>
    <t>Amortizimi i Aktiveve Afatgjata</t>
  </si>
  <si>
    <t>Te tjera</t>
  </si>
  <si>
    <t>Energji uji,fax,telefon,internet</t>
  </si>
  <si>
    <t>Benzin/Naft/Gaz</t>
  </si>
  <si>
    <t>Qera ambjenti</t>
  </si>
  <si>
    <t xml:space="preserve">Pagesa </t>
  </si>
  <si>
    <t>Taksat Doganore e Bashkiake</t>
  </si>
  <si>
    <t>Shpenzime administrative,mirembajtje dhe te tjera</t>
  </si>
  <si>
    <t>A</t>
  </si>
  <si>
    <t>B</t>
  </si>
  <si>
    <t>Nr.</t>
  </si>
  <si>
    <t>Drejtuesi i Subjektit</t>
  </si>
  <si>
    <t>Makineri e paisje</t>
  </si>
  <si>
    <t xml:space="preserve">Numri llogarise </t>
  </si>
  <si>
    <r>
      <t xml:space="preserve">Shuma monedhe  </t>
    </r>
    <r>
      <rPr>
        <sz val="12"/>
        <rFont val="Arial"/>
        <family val="2"/>
      </rPr>
      <t>€</t>
    </r>
    <r>
      <rPr>
        <sz val="12"/>
        <rFont val="Times New Roman"/>
        <family val="1"/>
      </rPr>
      <t xml:space="preserve"> </t>
    </r>
  </si>
  <si>
    <t xml:space="preserve">Shuma monedhe  $ </t>
  </si>
  <si>
    <t>Shuma ne leke</t>
  </si>
  <si>
    <t xml:space="preserve">Shuma </t>
  </si>
  <si>
    <t>Mjete Monetare</t>
  </si>
  <si>
    <t>Periudha Raportuese</t>
  </si>
  <si>
    <t>Periudha Paraardhese</t>
  </si>
  <si>
    <t>Totali i Aktiveve</t>
  </si>
  <si>
    <t>-</t>
  </si>
  <si>
    <t>Te tjera ne Shfrytezim</t>
  </si>
  <si>
    <t>Terheqjet e Pronarit</t>
  </si>
  <si>
    <t>K A P I T A L I</t>
  </si>
  <si>
    <t>(  Sipas Natyres  )</t>
  </si>
  <si>
    <t>Periudha  Kontabel e Pasqyrave Financiare</t>
  </si>
  <si>
    <t>Data  e  mbylljes se Pasqyrave Financiare</t>
  </si>
  <si>
    <t xml:space="preserve">(  Ne zbatim te Standartit Kombetar te Kontabilitetit Nr.15 ) </t>
  </si>
  <si>
    <t>Emertimi Bankes</t>
  </si>
  <si>
    <t>Pagat e Personelit</t>
  </si>
  <si>
    <t>Sigurime shoqerore dhe shendetesore</t>
  </si>
  <si>
    <t>Shpenzime transporti</t>
  </si>
  <si>
    <t>Paraardhese</t>
  </si>
  <si>
    <t>Sipas metodës indirekte</t>
  </si>
  <si>
    <t>Nr.refer.</t>
  </si>
  <si>
    <t>Viti ushtrimor</t>
  </si>
  <si>
    <t xml:space="preserve">Viti paraardhës </t>
  </si>
  <si>
    <t>A K T I V I T E T E T</t>
  </si>
  <si>
    <t>Fluksi monetar nga veprimtaritë e shfrytëzimit</t>
  </si>
  <si>
    <t>Fitimi para tatimit</t>
  </si>
  <si>
    <t>Rregullime për:</t>
  </si>
  <si>
    <t xml:space="preserve">     Amortizimin</t>
  </si>
  <si>
    <t xml:space="preserve">     Humbje nga kembimet valutore</t>
  </si>
  <si>
    <t>kërkesave të arkëtueshme të tjera</t>
  </si>
  <si>
    <t>Rritje/rënie në tepricën e inventarit</t>
  </si>
  <si>
    <t>Rritje/rënie në tepricën e detyrimeve për të paguar nga aktiviteti</t>
  </si>
  <si>
    <t>Interesi i paguar</t>
  </si>
  <si>
    <t>me(-)</t>
  </si>
  <si>
    <t>Tatim fitimi i paguar</t>
  </si>
  <si>
    <t>Fluksi monetar  nga veprimtaritë investuese</t>
  </si>
  <si>
    <t>Blerje e aktiveve afatgjata materiale</t>
  </si>
  <si>
    <t>Të ardhura nga shitja e paisjeve</t>
  </si>
  <si>
    <t>Interesi i arkëtuar</t>
  </si>
  <si>
    <t>C</t>
  </si>
  <si>
    <t>Dividentët e paguar</t>
  </si>
  <si>
    <t>Rritja/rënia neto e mjeteve monetare</t>
  </si>
  <si>
    <t>Mjetet monetare në fillim të periudhës kontabël</t>
  </si>
  <si>
    <t>Mjetet monetare në fund të periudhës kontabël</t>
  </si>
  <si>
    <t xml:space="preserve">                                            b)Në një pasqyre të pakonsoliduar</t>
  </si>
  <si>
    <t>Kapitali</t>
  </si>
  <si>
    <t>Primi i</t>
  </si>
  <si>
    <t>Aksione</t>
  </si>
  <si>
    <t xml:space="preserve">Rezerva  </t>
  </si>
  <si>
    <t xml:space="preserve">Fitimi i </t>
  </si>
  <si>
    <t>Totali</t>
  </si>
  <si>
    <t>aksionar</t>
  </si>
  <si>
    <t>aksionit</t>
  </si>
  <si>
    <t>te thesarit</t>
  </si>
  <si>
    <t>ligjore e statusore</t>
  </si>
  <si>
    <t>pashpërndarë</t>
  </si>
  <si>
    <t>Efekti ndryshimeve ne politikat kontabël</t>
  </si>
  <si>
    <t>Pozicioni I rregulluar</t>
  </si>
  <si>
    <t>Fitimi neto për periudhën kontabël</t>
  </si>
  <si>
    <t>Rritje e rezervës së kapitalit</t>
  </si>
  <si>
    <t>Emetimi i aksioneve(pjeseve te reja te kapitalit)</t>
  </si>
  <si>
    <t xml:space="preserve">Marrja ne fitimet e pashpernd. </t>
  </si>
  <si>
    <t>Dividendët e paguar</t>
  </si>
  <si>
    <t>Emetim i kapitalit aksionar (pjeseve te reja)</t>
  </si>
  <si>
    <t>Aksione te thesarit te riblera</t>
  </si>
  <si>
    <t>Emertimi</t>
  </si>
  <si>
    <t>Paksime te A.Q. Vlere fillestare</t>
  </si>
  <si>
    <t>Shuma mbi te cilen eshte llogaritur amortizimi</t>
  </si>
  <si>
    <t>%     e amortizimit</t>
  </si>
  <si>
    <t>Mjete transporti</t>
  </si>
  <si>
    <t>Paisje informatike</t>
  </si>
  <si>
    <t>Paisje zyrash</t>
  </si>
  <si>
    <t>Totali   I</t>
  </si>
  <si>
    <t>Shpen. te nisjes</t>
  </si>
  <si>
    <t>Pasqyra e te Ardhurave dhe Shpenzimeve</t>
  </si>
  <si>
    <t>Subjekti</t>
  </si>
  <si>
    <t>NIPT-i</t>
  </si>
  <si>
    <t>Pasqyra e Pozicionit Financiar (Bilanci)</t>
  </si>
  <si>
    <t>Inventaret</t>
  </si>
  <si>
    <t>Tedrejta te arketueshme dhe te tjera investime financiare</t>
  </si>
  <si>
    <t>Instrumenta te tjera financiare</t>
  </si>
  <si>
    <t>Lendet e para dhe materjale te konsumueshme</t>
  </si>
  <si>
    <t>Prodhim ne proces dhe gjysem produkte</t>
  </si>
  <si>
    <t>Parapagesa per inventare</t>
  </si>
  <si>
    <t>Aktive Afatgjata Financiare</t>
  </si>
  <si>
    <t>Depozita Afatgjata, huadhenie dhe te tjera te ngjashme</t>
  </si>
  <si>
    <t>Deftesa te arketueshme dhe kliente afatgjate</t>
  </si>
  <si>
    <t>Makineri dhe pajisje</t>
  </si>
  <si>
    <t>Toka dhe Ndertesa</t>
  </si>
  <si>
    <t>Aktive afatgjata jomaterjale</t>
  </si>
  <si>
    <t>Patenta, Licenca, te drejta te tjera te ngjashme</t>
  </si>
  <si>
    <t>D E T Y R I M E T      A F A T S H K U R T R A</t>
  </si>
  <si>
    <t>DETYRIME  DHE  KAPITALI</t>
  </si>
  <si>
    <t>Tituj te huamarrjes</t>
  </si>
  <si>
    <t>Te pagueshme per aktivitetin e shfrytezimit</t>
  </si>
  <si>
    <t>Te pagueshme per detyrime tatimore</t>
  </si>
  <si>
    <t>D E T Y R I M E T      A F A T G J A T A</t>
  </si>
  <si>
    <t>Te Tjera</t>
  </si>
  <si>
    <t>Totali i Detyrimeve dhe Kapitalit</t>
  </si>
  <si>
    <t>Ndryshimet ne Inventarin e Produkteve te Gatshem dhe ne Proces</t>
  </si>
  <si>
    <t>Shpenzime te personelit</t>
  </si>
  <si>
    <t>Te ardhurat dhe shpenzimet financiare</t>
  </si>
  <si>
    <t>Fitimet (humbjet) nga kursi i kembimit</t>
  </si>
  <si>
    <t>Fitimi (humbja) para tatimit</t>
  </si>
  <si>
    <t>Shpenzimet e tatimit mbi fitimin</t>
  </si>
  <si>
    <t>Fitimi (humbja)  neto e vitit financiar</t>
  </si>
  <si>
    <t xml:space="preserve">     Të ardhura nga investimet ne pjesemarrje</t>
  </si>
  <si>
    <t xml:space="preserve">     Shpenzimet për interesa te llogaritura</t>
  </si>
  <si>
    <t>Rritje/rënie e kërkesave të arkëtueshme nga aktiviteti si dhe</t>
  </si>
  <si>
    <t>Mjete Monetare neto nga veprimtarite investuese</t>
  </si>
  <si>
    <t>Mjete Monetare neto nga veprimtarite e shfrytëzimit</t>
  </si>
  <si>
    <t>Fluksi i mjeteve monetar nga aktivitetet financiare</t>
  </si>
  <si>
    <t>Mjete Monetare nga huamarrje afatgjata</t>
  </si>
  <si>
    <t>Mjete Monetare neto nga veprimtarite financiare</t>
  </si>
  <si>
    <t>INFORMACIONE DHE SQARIME SHPJEGUESE</t>
  </si>
  <si>
    <t>Zbatuar Standarti Kombetar I Kontabilitetit Nr. 15 dhe legjislacioni tatimore ne fuqi.</t>
  </si>
  <si>
    <t>Te ardhurat dhe shpenzimet nga interesi</t>
  </si>
  <si>
    <t>Terheqje te pronarit nga fitimi i mbartur</t>
  </si>
  <si>
    <t>Fitimi (Humbja) e periudhave te meparshme</t>
  </si>
  <si>
    <t>Pasqyra e amortizimit per vitin   2019</t>
  </si>
  <si>
    <t>Gjendja e A.Q. 01.01.2019 vlere fillestare</t>
  </si>
  <si>
    <t xml:space="preserve">Shtesa te A.Q ne vitin 2019 Vlere fillestare                   </t>
  </si>
  <si>
    <t>Gjendja e A.Q. 31.12.2019 Vlere fillestare</t>
  </si>
  <si>
    <t>Amortizimi akumuluar 01.01.2019</t>
  </si>
  <si>
    <t>Paksime te amor. te A.Q. ne vitin 2019</t>
  </si>
  <si>
    <t>Shuma e amortizimit te llogaritur ne vitin 2019</t>
  </si>
  <si>
    <t>Pozicioni më 31 Dhjetor 2019</t>
  </si>
  <si>
    <t>Inventari i Llogarive Bankare me 31.12.2019</t>
  </si>
  <si>
    <t>Sopi Engineering sh.p.k.</t>
  </si>
  <si>
    <t>L82209016O</t>
  </si>
  <si>
    <t>Rruga e "Durresit", Hyrja 2, Nr. Pasurie 7/137/ND-N19,</t>
  </si>
  <si>
    <t>Zona Kadastrale nr. 8210</t>
  </si>
  <si>
    <t>Tirane</t>
  </si>
  <si>
    <t>03.10.2018</t>
  </si>
  <si>
    <t>Konsulence teknike ne ndertim.</t>
  </si>
  <si>
    <t>Rezervat ligjore</t>
  </si>
  <si>
    <t>Emetimi i Kapitalit Fillestar</t>
  </si>
  <si>
    <t>Union Bank</t>
  </si>
  <si>
    <t>Detyrime tatimore: Sigurime shoqerore e shendetesore 7254 leke.</t>
  </si>
  <si>
    <t>NIPT L82209016O</t>
  </si>
  <si>
    <t>Pierpaolo Moretti</t>
  </si>
  <si>
    <t>01.01.2020</t>
  </si>
  <si>
    <t>31.12.2020</t>
  </si>
  <si>
    <t>08.02.2021</t>
  </si>
  <si>
    <t>PASQYRA E FLUKSIT TE PARASE 31.12.2020</t>
  </si>
  <si>
    <t>PASQYRA  E NDRYSHIMEVE NE KAPITAL 31.12.2020</t>
  </si>
  <si>
    <t>Pozicioni më 31 Dhjetor 2020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</si>
</sst>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0_);\(0\)"/>
    <numFmt numFmtId="174" formatCode="_(* #,##0_);_(* \(#,##0\);_(* &quot;-&quot;??_);_(@_)"/>
    <numFmt numFmtId="175" formatCode="#,##0.0"/>
    <numFmt numFmtId="176" formatCode="0.0"/>
    <numFmt numFmtId="177" formatCode="0.000"/>
    <numFmt numFmtId="178" formatCode="0.0000"/>
    <numFmt numFmtId="179" formatCode="#,##0.0;\-#,##0.0"/>
  </numFmts>
  <fonts count="61">
    <font>
      <sz val="10"/>
      <name val="Arial"/>
      <family val="0"/>
    </font>
    <font>
      <b/>
      <sz val="10"/>
      <name val="Arial"/>
      <family val="2"/>
    </font>
    <font>
      <b/>
      <sz val="24"/>
      <name val="Arial Narrow"/>
      <family val="2"/>
    </font>
    <font>
      <b/>
      <sz val="20"/>
      <name val="Arial Narrow"/>
      <family val="2"/>
    </font>
    <font>
      <sz val="1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14" fontId="17" fillId="0" borderId="0" xfId="0" applyNumberFormat="1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14" fontId="0" fillId="0" borderId="0" xfId="0" applyNumberFormat="1" applyBorder="1" applyAlignment="1" applyProtection="1" quotePrefix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5" fontId="0" fillId="0" borderId="0" xfId="0" applyNumberFormat="1" applyBorder="1" applyAlignment="1" applyProtection="1" quotePrefix="1">
      <alignment wrapText="1"/>
      <protection hidden="1"/>
    </xf>
    <xf numFmtId="14" fontId="0" fillId="0" borderId="0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left" indent="2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5" fillId="0" borderId="13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14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 wrapText="1"/>
      <protection hidden="1"/>
    </xf>
    <xf numFmtId="0" fontId="1" fillId="0" borderId="24" xfId="0" applyFont="1" applyBorder="1" applyAlignment="1" applyProtection="1">
      <alignment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8" fillId="0" borderId="27" xfId="0" applyFont="1" applyBorder="1" applyAlignment="1" applyProtection="1">
      <alignment horizontal="center" wrapText="1" shrinkToFit="1"/>
      <protection hidden="1"/>
    </xf>
    <xf numFmtId="0" fontId="8" fillId="0" borderId="28" xfId="0" applyFont="1" applyBorder="1" applyAlignment="1" applyProtection="1">
      <alignment horizontal="center" wrapText="1" shrinkToFit="1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 wrapText="1" shrinkToFit="1"/>
      <protection hidden="1"/>
    </xf>
    <xf numFmtId="0" fontId="8" fillId="0" borderId="29" xfId="0" applyFont="1" applyBorder="1" applyAlignment="1" applyProtection="1">
      <alignment horizontal="center" wrapText="1" shrinkToFit="1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4" fontId="1" fillId="0" borderId="20" xfId="0" applyNumberFormat="1" applyFont="1" applyBorder="1" applyAlignment="1" applyProtection="1">
      <alignment/>
      <protection hidden="1"/>
    </xf>
    <xf numFmtId="3" fontId="1" fillId="0" borderId="29" xfId="0" applyNumberFormat="1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/>
      <protection hidden="1"/>
    </xf>
    <xf numFmtId="4" fontId="10" fillId="0" borderId="20" xfId="0" applyNumberFormat="1" applyFont="1" applyBorder="1" applyAlignment="1" applyProtection="1">
      <alignment/>
      <protection hidden="1"/>
    </xf>
    <xf numFmtId="3" fontId="10" fillId="0" borderId="29" xfId="0" applyNumberFormat="1" applyFont="1" applyBorder="1" applyAlignment="1" applyProtection="1">
      <alignment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/>
      <protection hidden="1"/>
    </xf>
    <xf numFmtId="4" fontId="8" fillId="0" borderId="20" xfId="0" applyNumberFormat="1" applyFont="1" applyBorder="1" applyAlignment="1" applyProtection="1">
      <alignment/>
      <protection hidden="1"/>
    </xf>
    <xf numFmtId="3" fontId="8" fillId="0" borderId="29" xfId="0" applyNumberFormat="1" applyFont="1" applyBorder="1" applyAlignment="1" applyProtection="1">
      <alignment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wrapText="1"/>
      <protection hidden="1"/>
    </xf>
    <xf numFmtId="0" fontId="8" fillId="0" borderId="29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4" fontId="4" fillId="0" borderId="20" xfId="0" applyNumberFormat="1" applyFont="1" applyBorder="1" applyAlignment="1" applyProtection="1">
      <alignment/>
      <protection hidden="1"/>
    </xf>
    <xf numFmtId="3" fontId="4" fillId="0" borderId="29" xfId="0" applyNumberFormat="1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10" fillId="0" borderId="20" xfId="0" applyFont="1" applyBorder="1" applyAlignment="1" applyProtection="1">
      <alignment/>
      <protection hidden="1"/>
    </xf>
    <xf numFmtId="0" fontId="8" fillId="0" borderId="30" xfId="0" applyFont="1" applyBorder="1" applyAlignment="1" applyProtection="1">
      <alignment/>
      <protection hidden="1"/>
    </xf>
    <xf numFmtId="0" fontId="12" fillId="0" borderId="31" xfId="0" applyFont="1" applyBorder="1" applyAlignment="1" applyProtection="1">
      <alignment horizontal="right"/>
      <protection hidden="1"/>
    </xf>
    <xf numFmtId="4" fontId="10" fillId="0" borderId="31" xfId="0" applyNumberFormat="1" applyFont="1" applyBorder="1" applyAlignment="1" applyProtection="1">
      <alignment/>
      <protection hidden="1"/>
    </xf>
    <xf numFmtId="3" fontId="10" fillId="0" borderId="32" xfId="0" applyNumberFormat="1" applyFon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8" fillId="0" borderId="34" xfId="0" applyFont="1" applyBorder="1" applyAlignment="1" applyProtection="1">
      <alignment horizontal="center"/>
      <protection hidden="1"/>
    </xf>
    <xf numFmtId="0" fontId="8" fillId="0" borderId="35" xfId="0" applyFont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9" fillId="0" borderId="21" xfId="0" applyFont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8" fillId="0" borderId="38" xfId="0" applyFont="1" applyBorder="1" applyAlignment="1" applyProtection="1">
      <alignment horizontal="center"/>
      <protection hidden="1"/>
    </xf>
    <xf numFmtId="3" fontId="1" fillId="0" borderId="39" xfId="0" applyNumberFormat="1" applyFont="1" applyBorder="1" applyAlignment="1" applyProtection="1">
      <alignment/>
      <protection hidden="1"/>
    </xf>
    <xf numFmtId="3" fontId="1" fillId="0" borderId="38" xfId="0" applyNumberFormat="1" applyFont="1" applyBorder="1" applyAlignment="1" applyProtection="1">
      <alignment/>
      <protection hidden="1"/>
    </xf>
    <xf numFmtId="3" fontId="10" fillId="0" borderId="20" xfId="0" applyNumberFormat="1" applyFont="1" applyBorder="1" applyAlignment="1" applyProtection="1">
      <alignment/>
      <protection hidden="1"/>
    </xf>
    <xf numFmtId="3" fontId="8" fillId="0" borderId="20" xfId="0" applyNumberFormat="1" applyFont="1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3" fontId="1" fillId="0" borderId="20" xfId="0" applyNumberFormat="1" applyFont="1" applyBorder="1" applyAlignment="1" applyProtection="1">
      <alignment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/>
      <protection hidden="1"/>
    </xf>
    <xf numFmtId="0" fontId="10" fillId="0" borderId="40" xfId="0" applyFont="1" applyBorder="1" applyAlignment="1" applyProtection="1">
      <alignment/>
      <protection hidden="1"/>
    </xf>
    <xf numFmtId="0" fontId="10" fillId="0" borderId="40" xfId="0" applyFont="1" applyBorder="1" applyAlignment="1" applyProtection="1">
      <alignment/>
      <protection hidden="1"/>
    </xf>
    <xf numFmtId="0" fontId="10" fillId="0" borderId="18" xfId="0" applyFont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12" fillId="0" borderId="41" xfId="0" applyFont="1" applyBorder="1" applyAlignment="1" applyProtection="1">
      <alignment horizontal="center"/>
      <protection hidden="1"/>
    </xf>
    <xf numFmtId="0" fontId="12" fillId="0" borderId="42" xfId="0" applyFont="1" applyBorder="1" applyAlignment="1" applyProtection="1">
      <alignment horizontal="center"/>
      <protection hidden="1"/>
    </xf>
    <xf numFmtId="0" fontId="12" fillId="0" borderId="43" xfId="0" applyFont="1" applyBorder="1" applyAlignment="1" applyProtection="1">
      <alignment horizontal="center"/>
      <protection hidden="1"/>
    </xf>
    <xf numFmtId="3" fontId="10" fillId="0" borderId="31" xfId="0" applyNumberFormat="1" applyFont="1" applyBorder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0" fillId="0" borderId="16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/>
      <protection hidden="1"/>
    </xf>
    <xf numFmtId="1" fontId="1" fillId="0" borderId="39" xfId="0" applyNumberFormat="1" applyFont="1" applyBorder="1" applyAlignment="1" applyProtection="1">
      <alignment/>
      <protection hidden="1"/>
    </xf>
    <xf numFmtId="1" fontId="1" fillId="0" borderId="38" xfId="0" applyNumberFormat="1" applyFont="1" applyBorder="1" applyAlignment="1" applyProtection="1">
      <alignment/>
      <protection hidden="1"/>
    </xf>
    <xf numFmtId="0" fontId="14" fillId="0" borderId="20" xfId="0" applyFont="1" applyBorder="1" applyAlignment="1" applyProtection="1">
      <alignment horizontal="center"/>
      <protection hidden="1"/>
    </xf>
    <xf numFmtId="0" fontId="15" fillId="0" borderId="20" xfId="0" applyFont="1" applyBorder="1" applyAlignment="1" applyProtection="1">
      <alignment horizontal="left"/>
      <protection hidden="1"/>
    </xf>
    <xf numFmtId="1" fontId="0" fillId="0" borderId="20" xfId="0" applyNumberFormat="1" applyFont="1" applyBorder="1" applyAlignment="1" applyProtection="1">
      <alignment/>
      <protection hidden="1"/>
    </xf>
    <xf numFmtId="1" fontId="0" fillId="0" borderId="29" xfId="0" applyNumberFormat="1" applyFont="1" applyBorder="1" applyAlignment="1" applyProtection="1">
      <alignment/>
      <protection hidden="1"/>
    </xf>
    <xf numFmtId="0" fontId="15" fillId="0" borderId="18" xfId="0" applyFont="1" applyBorder="1" applyAlignment="1" applyProtection="1">
      <alignment/>
      <protection hidden="1"/>
    </xf>
    <xf numFmtId="0" fontId="15" fillId="0" borderId="40" xfId="0" applyFont="1" applyBorder="1" applyAlignment="1" applyProtection="1">
      <alignment/>
      <protection hidden="1"/>
    </xf>
    <xf numFmtId="1" fontId="1" fillId="0" borderId="20" xfId="0" applyNumberFormat="1" applyFont="1" applyBorder="1" applyAlignment="1" applyProtection="1">
      <alignment/>
      <protection hidden="1"/>
    </xf>
    <xf numFmtId="1" fontId="1" fillId="0" borderId="29" xfId="0" applyNumberFormat="1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40" xfId="0" applyFont="1" applyBorder="1" applyAlignment="1" applyProtection="1">
      <alignment/>
      <protection hidden="1"/>
    </xf>
    <xf numFmtId="0" fontId="15" fillId="0" borderId="20" xfId="0" applyFont="1" applyBorder="1" applyAlignment="1" applyProtection="1">
      <alignment/>
      <protection hidden="1"/>
    </xf>
    <xf numFmtId="0" fontId="15" fillId="0" borderId="18" xfId="0" applyFont="1" applyBorder="1" applyAlignment="1" applyProtection="1">
      <alignment horizontal="center"/>
      <protection hidden="1"/>
    </xf>
    <xf numFmtId="0" fontId="15" fillId="0" borderId="40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173" fontId="15" fillId="0" borderId="18" xfId="0" applyNumberFormat="1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/>
      <protection hidden="1"/>
    </xf>
    <xf numFmtId="1" fontId="1" fillId="0" borderId="31" xfId="0" applyNumberFormat="1" applyFont="1" applyBorder="1" applyAlignment="1" applyProtection="1">
      <alignment/>
      <protection hidden="1"/>
    </xf>
    <xf numFmtId="1" fontId="1" fillId="0" borderId="32" xfId="0" applyNumberFormat="1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/>
      <protection hidden="1"/>
    </xf>
    <xf numFmtId="0" fontId="0" fillId="0" borderId="27" xfId="0" applyFont="1" applyFill="1" applyBorder="1" applyAlignment="1" applyProtection="1">
      <alignment/>
      <protection hidden="1"/>
    </xf>
    <xf numFmtId="0" fontId="20" fillId="0" borderId="27" xfId="0" applyFont="1" applyFill="1" applyBorder="1" applyAlignment="1" applyProtection="1">
      <alignment horizontal="center"/>
      <protection hidden="1"/>
    </xf>
    <xf numFmtId="0" fontId="20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22" fillId="0" borderId="20" xfId="0" applyFont="1" applyFill="1" applyBorder="1" applyAlignment="1" applyProtection="1">
      <alignment horizontal="center" vertical="center" wrapText="1"/>
      <protection hidden="1"/>
    </xf>
    <xf numFmtId="0" fontId="22" fillId="0" borderId="29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hidden="1"/>
    </xf>
    <xf numFmtId="37" fontId="1" fillId="0" borderId="20" xfId="0" applyNumberFormat="1" applyFont="1" applyFill="1" applyBorder="1" applyAlignment="1" applyProtection="1">
      <alignment/>
      <protection hidden="1"/>
    </xf>
    <xf numFmtId="37" fontId="1" fillId="0" borderId="29" xfId="0" applyNumberFormat="1" applyFont="1" applyFill="1" applyBorder="1" applyAlignment="1" applyProtection="1">
      <alignment/>
      <protection hidden="1"/>
    </xf>
    <xf numFmtId="37" fontId="0" fillId="0" borderId="20" xfId="0" applyNumberFormat="1" applyFont="1" applyFill="1" applyBorder="1" applyAlignment="1" applyProtection="1">
      <alignment/>
      <protection hidden="1"/>
    </xf>
    <xf numFmtId="37" fontId="0" fillId="0" borderId="29" xfId="0" applyNumberFormat="1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 horizontal="left"/>
      <protection hidden="1"/>
    </xf>
    <xf numFmtId="0" fontId="0" fillId="0" borderId="20" xfId="0" applyFont="1" applyFill="1" applyBorder="1" applyAlignment="1" applyProtection="1">
      <alignment horizontal="left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37" fontId="0" fillId="0" borderId="20" xfId="0" applyNumberFormat="1" applyFont="1" applyFill="1" applyBorder="1" applyAlignment="1" applyProtection="1">
      <alignment/>
      <protection hidden="1"/>
    </xf>
    <xf numFmtId="37" fontId="0" fillId="0" borderId="45" xfId="0" applyNumberFormat="1" applyFont="1" applyFill="1" applyBorder="1" applyAlignment="1" applyProtection="1">
      <alignment/>
      <protection hidden="1"/>
    </xf>
    <xf numFmtId="37" fontId="0" fillId="0" borderId="38" xfId="0" applyNumberFormat="1" applyFont="1" applyFill="1" applyBorder="1" applyAlignment="1" applyProtection="1">
      <alignment/>
      <protection hidden="1"/>
    </xf>
    <xf numFmtId="37" fontId="0" fillId="0" borderId="20" xfId="0" applyNumberFormat="1" applyBorder="1" applyAlignment="1" applyProtection="1">
      <alignment/>
      <protection hidden="1"/>
    </xf>
    <xf numFmtId="37" fontId="0" fillId="0" borderId="29" xfId="0" applyNumberFormat="1" applyBorder="1" applyAlignment="1" applyProtection="1">
      <alignment/>
      <protection hidden="1"/>
    </xf>
    <xf numFmtId="0" fontId="8" fillId="0" borderId="20" xfId="0" applyFont="1" applyFill="1" applyBorder="1" applyAlignment="1" applyProtection="1">
      <alignment horizontal="left"/>
      <protection hidden="1"/>
    </xf>
    <xf numFmtId="37" fontId="0" fillId="0" borderId="20" xfId="0" applyNumberFormat="1" applyFont="1" applyFill="1" applyBorder="1" applyAlignment="1" applyProtection="1">
      <alignment/>
      <protection hidden="1"/>
    </xf>
    <xf numFmtId="37" fontId="0" fillId="0" borderId="29" xfId="0" applyNumberFormat="1" applyFont="1" applyFill="1" applyBorder="1" applyAlignment="1" applyProtection="1">
      <alignment/>
      <protection hidden="1"/>
    </xf>
    <xf numFmtId="37" fontId="0" fillId="0" borderId="38" xfId="0" applyNumberFormat="1" applyFont="1" applyFill="1" applyBorder="1" applyAlignment="1" applyProtection="1">
      <alignment/>
      <protection hidden="1"/>
    </xf>
    <xf numFmtId="0" fontId="1" fillId="0" borderId="20" xfId="0" applyFont="1" applyFill="1" applyBorder="1" applyAlignment="1" applyProtection="1">
      <alignment horizontal="left"/>
      <protection hidden="1"/>
    </xf>
    <xf numFmtId="0" fontId="15" fillId="0" borderId="20" xfId="0" applyFont="1" applyFill="1" applyBorder="1" applyAlignment="1" applyProtection="1">
      <alignment horizontal="left"/>
      <protection hidden="1"/>
    </xf>
    <xf numFmtId="0" fontId="21" fillId="0" borderId="20" xfId="0" applyFont="1" applyFill="1" applyBorder="1" applyAlignment="1" applyProtection="1">
      <alignment/>
      <protection hidden="1"/>
    </xf>
    <xf numFmtId="37" fontId="0" fillId="0" borderId="20" xfId="0" applyNumberFormat="1" applyFont="1" applyFill="1" applyBorder="1" applyAlignment="1" applyProtection="1">
      <alignment/>
      <protection hidden="1"/>
    </xf>
    <xf numFmtId="37" fontId="0" fillId="0" borderId="29" xfId="0" applyNumberFormat="1" applyFont="1" applyFill="1" applyBorder="1" applyAlignment="1" applyProtection="1">
      <alignment/>
      <protection hidden="1"/>
    </xf>
    <xf numFmtId="0" fontId="1" fillId="0" borderId="20" xfId="0" applyFont="1" applyFill="1" applyBorder="1" applyAlignment="1" applyProtection="1">
      <alignment horizontal="left"/>
      <protection hidden="1"/>
    </xf>
    <xf numFmtId="0" fontId="0" fillId="0" borderId="20" xfId="0" applyFont="1" applyFill="1" applyBorder="1" applyAlignment="1" applyProtection="1">
      <alignment horizontal="left" indent="2"/>
      <protection hidden="1"/>
    </xf>
    <xf numFmtId="0" fontId="10" fillId="0" borderId="20" xfId="0" applyFont="1" applyFill="1" applyBorder="1" applyAlignment="1" applyProtection="1">
      <alignment horizontal="left"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21" fillId="0" borderId="20" xfId="0" applyFont="1" applyFill="1" applyBorder="1" applyAlignment="1" applyProtection="1">
      <alignment horizontal="left"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1" fillId="0" borderId="30" xfId="0" applyFont="1" applyFill="1" applyBorder="1" applyAlignment="1" applyProtection="1">
      <alignment horizontal="center"/>
      <protection hidden="1"/>
    </xf>
    <xf numFmtId="0" fontId="1" fillId="0" borderId="31" xfId="0" applyFont="1" applyFill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/>
      <protection hidden="1"/>
    </xf>
    <xf numFmtId="37" fontId="0" fillId="0" borderId="31" xfId="0" applyNumberFormat="1" applyFont="1" applyFill="1" applyBorder="1" applyAlignment="1" applyProtection="1">
      <alignment/>
      <protection hidden="1"/>
    </xf>
    <xf numFmtId="37" fontId="0" fillId="0" borderId="32" xfId="0" applyNumberFormat="1" applyFont="1" applyFill="1" applyBorder="1" applyAlignment="1" applyProtection="1">
      <alignment/>
      <protection hidden="1"/>
    </xf>
    <xf numFmtId="37" fontId="0" fillId="0" borderId="0" xfId="0" applyNumberFormat="1" applyAlignment="1" applyProtection="1">
      <alignment/>
      <protection hidden="1"/>
    </xf>
    <xf numFmtId="37" fontId="0" fillId="0" borderId="0" xfId="0" applyNumberForma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23" fillId="0" borderId="46" xfId="0" applyFont="1" applyBorder="1" applyAlignment="1" applyProtection="1">
      <alignment horizontal="center"/>
      <protection hidden="1"/>
    </xf>
    <xf numFmtId="0" fontId="23" fillId="0" borderId="47" xfId="0" applyFont="1" applyBorder="1" applyAlignment="1" applyProtection="1">
      <alignment horizontal="center"/>
      <protection hidden="1"/>
    </xf>
    <xf numFmtId="0" fontId="23" fillId="0" borderId="48" xfId="0" applyFont="1" applyBorder="1" applyAlignment="1" applyProtection="1">
      <alignment horizontal="center"/>
      <protection hidden="1"/>
    </xf>
    <xf numFmtId="0" fontId="7" fillId="0" borderId="49" xfId="0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 vertical="justify"/>
      <protection hidden="1"/>
    </xf>
    <xf numFmtId="0" fontId="7" fillId="0" borderId="23" xfId="0" applyFont="1" applyBorder="1" applyAlignment="1" applyProtection="1">
      <alignment horizontal="center" vertical="justify"/>
      <protection hidden="1"/>
    </xf>
    <xf numFmtId="0" fontId="7" fillId="0" borderId="24" xfId="0" applyFont="1" applyBorder="1" applyAlignment="1" applyProtection="1">
      <alignment horizontal="center" vertical="justify"/>
      <protection hidden="1"/>
    </xf>
    <xf numFmtId="0" fontId="7" fillId="0" borderId="50" xfId="0" applyFont="1" applyBorder="1" applyAlignment="1" applyProtection="1">
      <alignment/>
      <protection hidden="1"/>
    </xf>
    <xf numFmtId="0" fontId="7" fillId="0" borderId="51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51" xfId="0" applyFont="1" applyBorder="1" applyAlignment="1" applyProtection="1">
      <alignment/>
      <protection hidden="1"/>
    </xf>
    <xf numFmtId="0" fontId="7" fillId="0" borderId="52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1" fontId="7" fillId="0" borderId="14" xfId="0" applyNumberFormat="1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24" fillId="0" borderId="13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/>
      <protection hidden="1"/>
    </xf>
    <xf numFmtId="1" fontId="24" fillId="0" borderId="14" xfId="0" applyNumberFormat="1" applyFont="1" applyBorder="1" applyAlignment="1" applyProtection="1">
      <alignment/>
      <protection hidden="1"/>
    </xf>
    <xf numFmtId="0" fontId="7" fillId="0" borderId="36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/>
      <protection hidden="1"/>
    </xf>
    <xf numFmtId="1" fontId="7" fillId="0" borderId="22" xfId="0" applyNumberFormat="1" applyFont="1" applyBorder="1" applyAlignment="1" applyProtection="1">
      <alignment/>
      <protection hidden="1"/>
    </xf>
    <xf numFmtId="0" fontId="24" fillId="0" borderId="41" xfId="0" applyFont="1" applyBorder="1" applyAlignment="1" applyProtection="1">
      <alignment horizontal="center"/>
      <protection hidden="1"/>
    </xf>
    <xf numFmtId="0" fontId="24" fillId="0" borderId="42" xfId="0" applyFont="1" applyBorder="1" applyAlignment="1" applyProtection="1">
      <alignment horizontal="center"/>
      <protection hidden="1"/>
    </xf>
    <xf numFmtId="0" fontId="24" fillId="0" borderId="42" xfId="0" applyFont="1" applyBorder="1" applyAlignment="1" applyProtection="1">
      <alignment/>
      <protection hidden="1"/>
    </xf>
    <xf numFmtId="1" fontId="24" fillId="0" borderId="53" xfId="0" applyNumberFormat="1" applyFont="1" applyBorder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23" fillId="0" borderId="27" xfId="0" applyFont="1" applyBorder="1" applyAlignment="1" applyProtection="1">
      <alignment horizontal="center" vertical="center" wrapText="1"/>
      <protection hidden="1"/>
    </xf>
    <xf numFmtId="0" fontId="23" fillId="0" borderId="2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/>
      <protection hidden="1"/>
    </xf>
    <xf numFmtId="0" fontId="7" fillId="0" borderId="20" xfId="0" applyFont="1" applyBorder="1" applyAlignment="1" applyProtection="1">
      <alignment/>
      <protection hidden="1"/>
    </xf>
    <xf numFmtId="0" fontId="23" fillId="0" borderId="20" xfId="0" applyFont="1" applyBorder="1" applyAlignment="1" applyProtection="1">
      <alignment horizontal="center"/>
      <protection hidden="1"/>
    </xf>
    <xf numFmtId="0" fontId="23" fillId="0" borderId="20" xfId="0" applyFont="1" applyBorder="1" applyAlignment="1" applyProtection="1">
      <alignment horizontal="center"/>
      <protection hidden="1"/>
    </xf>
    <xf numFmtId="0" fontId="23" fillId="0" borderId="20" xfId="0" applyFont="1" applyBorder="1" applyAlignment="1" applyProtection="1">
      <alignment/>
      <protection hidden="1"/>
    </xf>
    <xf numFmtId="0" fontId="7" fillId="0" borderId="29" xfId="0" applyFont="1" applyBorder="1" applyAlignment="1" applyProtection="1">
      <alignment/>
      <protection hidden="1"/>
    </xf>
    <xf numFmtId="174" fontId="0" fillId="0" borderId="20" xfId="42" applyNumberFormat="1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/>
      <protection hidden="1"/>
    </xf>
    <xf numFmtId="174" fontId="0" fillId="0" borderId="20" xfId="42" applyNumberFormat="1" applyFont="1" applyBorder="1" applyAlignment="1" applyProtection="1">
      <alignment horizontal="center"/>
      <protection hidden="1"/>
    </xf>
    <xf numFmtId="174" fontId="0" fillId="33" borderId="29" xfId="42" applyNumberFormat="1" applyFont="1" applyFill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74" fontId="0" fillId="0" borderId="20" xfId="42" applyNumberFormat="1" applyFont="1" applyFill="1" applyBorder="1" applyAlignment="1" applyProtection="1">
      <alignment horizontal="center"/>
      <protection hidden="1"/>
    </xf>
    <xf numFmtId="174" fontId="0" fillId="0" borderId="20" xfId="42" applyNumberFormat="1" applyFont="1" applyBorder="1" applyAlignment="1" applyProtection="1">
      <alignment horizontal="center"/>
      <protection hidden="1"/>
    </xf>
    <xf numFmtId="174" fontId="0" fillId="0" borderId="29" xfId="42" applyNumberFormat="1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/>
      <protection hidden="1"/>
    </xf>
    <xf numFmtId="0" fontId="23" fillId="0" borderId="31" xfId="0" applyFont="1" applyBorder="1" applyAlignment="1" applyProtection="1">
      <alignment/>
      <protection hidden="1"/>
    </xf>
    <xf numFmtId="174" fontId="0" fillId="0" borderId="31" xfId="42" applyNumberFormat="1" applyFont="1" applyBorder="1" applyAlignment="1" applyProtection="1">
      <alignment horizontal="center"/>
      <protection hidden="1"/>
    </xf>
    <xf numFmtId="174" fontId="0" fillId="0" borderId="32" xfId="42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3" fontId="19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9" fillId="0" borderId="20" xfId="0" applyFont="1" applyFill="1" applyBorder="1" applyAlignment="1" applyProtection="1">
      <alignment horizontal="center" vertical="center" wrapText="1"/>
      <protection hidden="1"/>
    </xf>
    <xf numFmtId="0" fontId="19" fillId="0" borderId="18" xfId="0" applyFont="1" applyFill="1" applyBorder="1" applyAlignment="1" applyProtection="1">
      <alignment horizontal="center" vertical="center"/>
      <protection hidden="1"/>
    </xf>
    <xf numFmtId="0" fontId="19" fillId="0" borderId="20" xfId="0" applyFont="1" applyFill="1" applyBorder="1" applyAlignment="1" applyProtection="1">
      <alignment horizontal="center" vertical="center"/>
      <protection hidden="1"/>
    </xf>
    <xf numFmtId="3" fontId="19" fillId="0" borderId="20" xfId="0" applyNumberFormat="1" applyFont="1" applyFill="1" applyBorder="1" applyAlignment="1" applyProtection="1">
      <alignment horizontal="center" vertical="center"/>
      <protection hidden="1"/>
    </xf>
    <xf numFmtId="0" fontId="19" fillId="0" borderId="20" xfId="0" applyFont="1" applyFill="1" applyBorder="1" applyAlignment="1" applyProtection="1">
      <alignment horizontal="center"/>
      <protection hidden="1"/>
    </xf>
    <xf numFmtId="0" fontId="19" fillId="0" borderId="18" xfId="0" applyFont="1" applyFill="1" applyBorder="1" applyAlignment="1" applyProtection="1">
      <alignment/>
      <protection hidden="1"/>
    </xf>
    <xf numFmtId="0" fontId="19" fillId="0" borderId="20" xfId="0" applyFont="1" applyFill="1" applyBorder="1" applyAlignment="1" applyProtection="1">
      <alignment horizontal="right" indent="1"/>
      <protection hidden="1"/>
    </xf>
    <xf numFmtId="0" fontId="0" fillId="0" borderId="20" xfId="0" applyFont="1" applyBorder="1" applyAlignment="1" applyProtection="1">
      <alignment/>
      <protection hidden="1"/>
    </xf>
    <xf numFmtId="3" fontId="19" fillId="0" borderId="20" xfId="0" applyNumberFormat="1" applyFont="1" applyFill="1" applyBorder="1" applyAlignment="1" applyProtection="1">
      <alignment/>
      <protection hidden="1"/>
    </xf>
    <xf numFmtId="0" fontId="19" fillId="0" borderId="18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3" fontId="19" fillId="0" borderId="20" xfId="0" applyNumberFormat="1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9.28125" style="0" customWidth="1"/>
    <col min="3" max="3" width="7.57421875" style="0" bestFit="1" customWidth="1"/>
    <col min="4" max="4" width="7.140625" style="0" bestFit="1" customWidth="1"/>
    <col min="5" max="5" width="21.421875" style="0" bestFit="1" customWidth="1"/>
    <col min="6" max="6" width="4.7109375" style="0" customWidth="1"/>
    <col min="7" max="7" width="10.140625" style="0" bestFit="1" customWidth="1"/>
    <col min="8" max="8" width="11.28125" style="0" bestFit="1" customWidth="1"/>
  </cols>
  <sheetData>
    <row r="1" spans="1:8" ht="12.75">
      <c r="A1" s="57"/>
      <c r="B1" s="58"/>
      <c r="C1" s="58"/>
      <c r="D1" s="58"/>
      <c r="E1" s="58"/>
      <c r="F1" s="58"/>
      <c r="G1" s="58"/>
      <c r="H1" s="59"/>
    </row>
    <row r="2" spans="1:8" ht="12.75">
      <c r="A2" s="60"/>
      <c r="B2" s="61" t="s">
        <v>0</v>
      </c>
      <c r="C2" s="61"/>
      <c r="D2" s="61"/>
      <c r="E2" s="62" t="s">
        <v>188</v>
      </c>
      <c r="F2" s="62"/>
      <c r="G2" s="62"/>
      <c r="H2" s="63"/>
    </row>
    <row r="3" spans="1:8" ht="12.75">
      <c r="A3" s="60"/>
      <c r="B3" s="61" t="s">
        <v>1</v>
      </c>
      <c r="C3" s="61"/>
      <c r="D3" s="61"/>
      <c r="E3" s="62" t="s">
        <v>189</v>
      </c>
      <c r="F3" s="62"/>
      <c r="G3" s="62"/>
      <c r="H3" s="63"/>
    </row>
    <row r="4" spans="1:8" ht="12.75">
      <c r="A4" s="60"/>
      <c r="B4" s="61" t="s">
        <v>2</v>
      </c>
      <c r="C4" s="61"/>
      <c r="D4" s="61"/>
      <c r="E4" s="62" t="s">
        <v>190</v>
      </c>
      <c r="F4" s="62"/>
      <c r="G4" s="62"/>
      <c r="H4" s="63"/>
    </row>
    <row r="5" spans="1:8" ht="12.75" customHeight="1">
      <c r="A5" s="60"/>
      <c r="B5" s="28"/>
      <c r="C5" s="28"/>
      <c r="D5" s="28"/>
      <c r="E5" s="64" t="s">
        <v>191</v>
      </c>
      <c r="F5" s="64"/>
      <c r="G5" s="64"/>
      <c r="H5" s="65"/>
    </row>
    <row r="6" spans="1:8" ht="12.75" customHeight="1">
      <c r="A6" s="60"/>
      <c r="B6" s="28"/>
      <c r="C6" s="28"/>
      <c r="D6" s="28"/>
      <c r="E6" s="64" t="s">
        <v>192</v>
      </c>
      <c r="F6" s="64"/>
      <c r="G6" s="64"/>
      <c r="H6" s="65"/>
    </row>
    <row r="7" spans="1:8" ht="12.75">
      <c r="A7" s="60"/>
      <c r="B7" s="61" t="s">
        <v>3</v>
      </c>
      <c r="C7" s="61"/>
      <c r="D7" s="61"/>
      <c r="E7" s="62" t="s">
        <v>193</v>
      </c>
      <c r="F7" s="62"/>
      <c r="G7" s="62"/>
      <c r="H7" s="63"/>
    </row>
    <row r="8" spans="1:8" ht="12.75">
      <c r="A8" s="60"/>
      <c r="B8" s="61" t="s">
        <v>4</v>
      </c>
      <c r="C8" s="61"/>
      <c r="D8" s="61"/>
      <c r="E8" s="66"/>
      <c r="F8" s="66"/>
      <c r="G8" s="66"/>
      <c r="H8" s="67"/>
    </row>
    <row r="9" spans="1:8" ht="12.75">
      <c r="A9" s="60"/>
      <c r="B9" s="28"/>
      <c r="C9" s="28"/>
      <c r="D9" s="28"/>
      <c r="E9" s="68"/>
      <c r="F9" s="68"/>
      <c r="G9" s="68"/>
      <c r="H9" s="69"/>
    </row>
    <row r="10" spans="1:8" ht="12.75">
      <c r="A10" s="60"/>
      <c r="B10" s="61" t="s">
        <v>5</v>
      </c>
      <c r="C10" s="61"/>
      <c r="D10" s="61"/>
      <c r="E10" s="62" t="s">
        <v>194</v>
      </c>
      <c r="F10" s="62"/>
      <c r="G10" s="62"/>
      <c r="H10" s="63"/>
    </row>
    <row r="11" spans="1:8" ht="12.75">
      <c r="A11" s="60"/>
      <c r="B11" s="29"/>
      <c r="C11" s="29"/>
      <c r="D11" s="29"/>
      <c r="E11" s="70"/>
      <c r="F11" s="70"/>
      <c r="G11" s="70"/>
      <c r="H11" s="71"/>
    </row>
    <row r="12" spans="1:8" ht="12.75">
      <c r="A12" s="60"/>
      <c r="B12" s="28"/>
      <c r="C12" s="28"/>
      <c r="D12" s="28"/>
      <c r="E12" s="31"/>
      <c r="F12" s="31"/>
      <c r="G12" s="31"/>
      <c r="H12" s="69"/>
    </row>
    <row r="13" spans="1:8" ht="12.75">
      <c r="A13" s="60"/>
      <c r="B13" s="28"/>
      <c r="C13" s="28"/>
      <c r="D13" s="28"/>
      <c r="E13" s="31"/>
      <c r="F13" s="31"/>
      <c r="G13" s="31"/>
      <c r="H13" s="69"/>
    </row>
    <row r="14" spans="1:8" ht="12.75">
      <c r="A14" s="60"/>
      <c r="B14" s="28"/>
      <c r="C14" s="28"/>
      <c r="D14" s="28"/>
      <c r="E14" s="31"/>
      <c r="F14" s="31"/>
      <c r="G14" s="31"/>
      <c r="H14" s="69"/>
    </row>
    <row r="15" spans="1:8" ht="12.75">
      <c r="A15" s="18"/>
      <c r="B15" s="19"/>
      <c r="C15" s="19"/>
      <c r="D15" s="19"/>
      <c r="E15" s="19"/>
      <c r="F15" s="19"/>
      <c r="G15" s="19"/>
      <c r="H15" s="23"/>
    </row>
    <row r="16" spans="1:8" ht="12.75">
      <c r="A16" s="18"/>
      <c r="B16" s="19"/>
      <c r="C16" s="19"/>
      <c r="D16" s="19"/>
      <c r="E16" s="19"/>
      <c r="F16" s="19"/>
      <c r="G16" s="19"/>
      <c r="H16" s="23"/>
    </row>
    <row r="17" spans="1:8" ht="12.75">
      <c r="A17" s="18"/>
      <c r="B17" s="19"/>
      <c r="C17" s="19"/>
      <c r="D17" s="19"/>
      <c r="E17" s="19"/>
      <c r="F17" s="19"/>
      <c r="G17" s="19"/>
      <c r="H17" s="23"/>
    </row>
    <row r="18" spans="1:8" ht="12.75">
      <c r="A18" s="18"/>
      <c r="B18" s="19"/>
      <c r="C18" s="19"/>
      <c r="D18" s="19"/>
      <c r="E18" s="19"/>
      <c r="F18" s="19"/>
      <c r="G18" s="19"/>
      <c r="H18" s="23"/>
    </row>
    <row r="19" spans="1:8" ht="30">
      <c r="A19" s="72" t="s">
        <v>6</v>
      </c>
      <c r="B19" s="73"/>
      <c r="C19" s="73"/>
      <c r="D19" s="73"/>
      <c r="E19" s="73"/>
      <c r="F19" s="73"/>
      <c r="G19" s="73"/>
      <c r="H19" s="74"/>
    </row>
    <row r="20" spans="1:8" ht="30">
      <c r="A20" s="75"/>
      <c r="B20" s="76"/>
      <c r="C20" s="76"/>
      <c r="D20" s="76"/>
      <c r="E20" s="76"/>
      <c r="F20" s="76"/>
      <c r="G20" s="76"/>
      <c r="H20" s="77"/>
    </row>
    <row r="21" spans="1:8" ht="30">
      <c r="A21" s="72" t="s">
        <v>7</v>
      </c>
      <c r="B21" s="73"/>
      <c r="C21" s="73"/>
      <c r="D21" s="73"/>
      <c r="E21" s="73"/>
      <c r="F21" s="73"/>
      <c r="G21" s="73"/>
      <c r="H21" s="74"/>
    </row>
    <row r="22" spans="1:8" ht="30">
      <c r="A22" s="78">
        <v>2020</v>
      </c>
      <c r="B22" s="79"/>
      <c r="C22" s="79"/>
      <c r="D22" s="79"/>
      <c r="E22" s="79"/>
      <c r="F22" s="79"/>
      <c r="G22" s="79"/>
      <c r="H22" s="80"/>
    </row>
    <row r="23" spans="1:8" ht="24.75">
      <c r="A23" s="81"/>
      <c r="B23" s="82"/>
      <c r="C23" s="82"/>
      <c r="D23" s="82"/>
      <c r="E23" s="82"/>
      <c r="F23" s="82"/>
      <c r="G23" s="82"/>
      <c r="H23" s="83"/>
    </row>
    <row r="24" spans="1:8" ht="15">
      <c r="A24" s="84" t="s">
        <v>73</v>
      </c>
      <c r="B24" s="85"/>
      <c r="C24" s="85"/>
      <c r="D24" s="85"/>
      <c r="E24" s="85"/>
      <c r="F24" s="85"/>
      <c r="G24" s="85"/>
      <c r="H24" s="86"/>
    </row>
    <row r="25" spans="1:8" ht="24">
      <c r="A25" s="87"/>
      <c r="B25" s="88"/>
      <c r="C25" s="88"/>
      <c r="D25" s="88"/>
      <c r="E25" s="88"/>
      <c r="F25" s="88"/>
      <c r="G25" s="88"/>
      <c r="H25" s="89"/>
    </row>
    <row r="26" spans="1:8" ht="24">
      <c r="A26" s="87"/>
      <c r="B26" s="88"/>
      <c r="C26" s="88"/>
      <c r="D26" s="88"/>
      <c r="E26" s="88"/>
      <c r="F26" s="88"/>
      <c r="G26" s="88"/>
      <c r="H26" s="89"/>
    </row>
    <row r="27" spans="1:8" ht="12.75">
      <c r="A27" s="18"/>
      <c r="B27" s="19"/>
      <c r="C27" s="19"/>
      <c r="D27" s="19"/>
      <c r="E27" s="19"/>
      <c r="F27" s="19"/>
      <c r="G27" s="19"/>
      <c r="H27" s="23"/>
    </row>
    <row r="28" spans="1:8" ht="12.75">
      <c r="A28" s="60"/>
      <c r="B28" s="28"/>
      <c r="C28" s="28"/>
      <c r="D28" s="28"/>
      <c r="E28" s="28"/>
      <c r="F28" s="28"/>
      <c r="G28" s="28"/>
      <c r="H28" s="90"/>
    </row>
    <row r="29" spans="1:8" ht="12.75">
      <c r="A29" s="60"/>
      <c r="B29" s="28"/>
      <c r="C29" s="28"/>
      <c r="D29" s="28"/>
      <c r="E29" s="28"/>
      <c r="F29" s="28"/>
      <c r="G29" s="28"/>
      <c r="H29" s="90"/>
    </row>
    <row r="30" spans="1:8" ht="12.75">
      <c r="A30" s="60"/>
      <c r="B30" s="28"/>
      <c r="C30" s="28"/>
      <c r="D30" s="28"/>
      <c r="E30" s="28"/>
      <c r="F30" s="28"/>
      <c r="G30" s="28"/>
      <c r="H30" s="90"/>
    </row>
    <row r="31" spans="1:8" ht="12.75">
      <c r="A31" s="60"/>
      <c r="B31" s="28"/>
      <c r="C31" s="28"/>
      <c r="D31" s="28"/>
      <c r="E31" s="28"/>
      <c r="F31" s="28"/>
      <c r="G31" s="28"/>
      <c r="H31" s="90"/>
    </row>
    <row r="32" spans="1:8" ht="12.75">
      <c r="A32" s="60"/>
      <c r="B32" s="28"/>
      <c r="C32" s="28"/>
      <c r="D32" s="28"/>
      <c r="E32" s="28"/>
      <c r="F32" s="28"/>
      <c r="G32" s="28"/>
      <c r="H32" s="90"/>
    </row>
    <row r="33" spans="1:8" ht="12.75">
      <c r="A33" s="60"/>
      <c r="B33" s="28"/>
      <c r="C33" s="28"/>
      <c r="D33" s="28"/>
      <c r="E33" s="28"/>
      <c r="F33" s="28"/>
      <c r="G33" s="53"/>
      <c r="H33" s="54"/>
    </row>
    <row r="34" spans="1:8" ht="12.75">
      <c r="A34" s="60"/>
      <c r="B34" s="28"/>
      <c r="C34" s="28"/>
      <c r="D34" s="28"/>
      <c r="E34" s="28"/>
      <c r="F34" s="28"/>
      <c r="G34" s="53"/>
      <c r="H34" s="54"/>
    </row>
    <row r="35" spans="1:8" ht="12.75">
      <c r="A35" s="60"/>
      <c r="B35" s="91" t="s">
        <v>8</v>
      </c>
      <c r="C35" s="91"/>
      <c r="D35" s="91"/>
      <c r="E35" s="91"/>
      <c r="F35" s="28"/>
      <c r="G35" s="92" t="s">
        <v>9</v>
      </c>
      <c r="H35" s="93"/>
    </row>
    <row r="36" spans="1:8" ht="12.75">
      <c r="A36" s="60"/>
      <c r="B36" s="91" t="s">
        <v>10</v>
      </c>
      <c r="C36" s="91"/>
      <c r="D36" s="91"/>
      <c r="E36" s="91"/>
      <c r="F36" s="28"/>
      <c r="G36" s="92"/>
      <c r="H36" s="93"/>
    </row>
    <row r="37" spans="1:8" ht="12.75">
      <c r="A37" s="60"/>
      <c r="B37" s="94"/>
      <c r="C37" s="94"/>
      <c r="D37" s="94"/>
      <c r="E37" s="94"/>
      <c r="F37" s="28"/>
      <c r="G37" s="95"/>
      <c r="H37" s="38"/>
    </row>
    <row r="38" spans="1:8" ht="12.75">
      <c r="A38" s="60"/>
      <c r="B38" s="94"/>
      <c r="C38" s="94"/>
      <c r="D38" s="94"/>
      <c r="E38" s="94"/>
      <c r="F38" s="28"/>
      <c r="G38" s="31"/>
      <c r="H38" s="69"/>
    </row>
    <row r="39" spans="1:8" ht="12.75">
      <c r="A39" s="60"/>
      <c r="B39" s="96" t="s">
        <v>71</v>
      </c>
      <c r="C39" s="96"/>
      <c r="D39" s="96"/>
      <c r="E39" s="96"/>
      <c r="F39" s="45" t="s">
        <v>11</v>
      </c>
      <c r="G39" s="92" t="s">
        <v>201</v>
      </c>
      <c r="H39" s="93"/>
    </row>
    <row r="40" spans="1:8" ht="12.75">
      <c r="A40" s="60"/>
      <c r="B40" s="94"/>
      <c r="C40" s="94"/>
      <c r="D40" s="94"/>
      <c r="E40" s="94"/>
      <c r="F40" s="45" t="s">
        <v>12</v>
      </c>
      <c r="G40" s="97" t="s">
        <v>202</v>
      </c>
      <c r="H40" s="98"/>
    </row>
    <row r="41" spans="1:8" ht="12.75">
      <c r="A41" s="60"/>
      <c r="B41" s="94"/>
      <c r="C41" s="94"/>
      <c r="D41" s="94"/>
      <c r="E41" s="94"/>
      <c r="F41" s="45"/>
      <c r="G41" s="95"/>
      <c r="H41" s="38"/>
    </row>
    <row r="42" spans="1:8" ht="12.75">
      <c r="A42" s="60"/>
      <c r="B42" s="94"/>
      <c r="C42" s="94"/>
      <c r="D42" s="94"/>
      <c r="E42" s="94"/>
      <c r="F42" s="45"/>
      <c r="G42" s="95"/>
      <c r="H42" s="38"/>
    </row>
    <row r="43" spans="1:8" ht="12.75">
      <c r="A43" s="60"/>
      <c r="B43" s="91" t="s">
        <v>72</v>
      </c>
      <c r="C43" s="91"/>
      <c r="D43" s="91"/>
      <c r="E43" s="91"/>
      <c r="F43" s="28"/>
      <c r="G43" s="92" t="s">
        <v>203</v>
      </c>
      <c r="H43" s="93"/>
    </row>
    <row r="44" spans="1:8" ht="13.5" thickBot="1">
      <c r="A44" s="99"/>
      <c r="B44" s="100"/>
      <c r="C44" s="100"/>
      <c r="D44" s="100"/>
      <c r="E44" s="100"/>
      <c r="F44" s="100"/>
      <c r="G44" s="100"/>
      <c r="H44" s="101"/>
    </row>
  </sheetData>
  <sheetProtection password="CEA6" sheet="1"/>
  <mergeCells count="29">
    <mergeCell ref="B39:E39"/>
    <mergeCell ref="G39:H39"/>
    <mergeCell ref="B8:D8"/>
    <mergeCell ref="G33:H33"/>
    <mergeCell ref="G34:H34"/>
    <mergeCell ref="B35:E35"/>
    <mergeCell ref="G35:H35"/>
    <mergeCell ref="A24:H24"/>
    <mergeCell ref="A19:H19"/>
    <mergeCell ref="A21:H21"/>
    <mergeCell ref="B7:D7"/>
    <mergeCell ref="B10:D10"/>
    <mergeCell ref="E4:H4"/>
    <mergeCell ref="E3:H3"/>
    <mergeCell ref="B36:E36"/>
    <mergeCell ref="G36:H36"/>
    <mergeCell ref="A22:H22"/>
    <mergeCell ref="E5:H5"/>
    <mergeCell ref="E6:H6"/>
    <mergeCell ref="E2:H2"/>
    <mergeCell ref="E7:H7"/>
    <mergeCell ref="E8:H8"/>
    <mergeCell ref="E10:H10"/>
    <mergeCell ref="G40:H40"/>
    <mergeCell ref="B43:E43"/>
    <mergeCell ref="G43:H43"/>
    <mergeCell ref="B2:D2"/>
    <mergeCell ref="B3:D3"/>
    <mergeCell ref="B4:D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00390625" style="0" bestFit="1" customWidth="1"/>
    <col min="2" max="2" width="2.7109375" style="0" bestFit="1" customWidth="1"/>
    <col min="3" max="3" width="4.421875" style="0" customWidth="1"/>
    <col min="4" max="4" width="44.8515625" style="0" bestFit="1" customWidth="1"/>
    <col min="5" max="6" width="14.28125" style="0" customWidth="1"/>
    <col min="10" max="10" width="9.7109375" style="0" bestFit="1" customWidth="1"/>
  </cols>
  <sheetData>
    <row r="1" spans="1:6" ht="15">
      <c r="A1" s="102" t="s">
        <v>137</v>
      </c>
      <c r="B1" s="102"/>
      <c r="C1" s="102"/>
      <c r="D1" s="102"/>
      <c r="E1" s="102"/>
      <c r="F1" s="102"/>
    </row>
    <row r="2" spans="1:6" ht="12.75">
      <c r="A2" s="103" t="s">
        <v>202</v>
      </c>
      <c r="B2" s="103"/>
      <c r="C2" s="103"/>
      <c r="D2" s="103"/>
      <c r="E2" s="103"/>
      <c r="F2" s="103"/>
    </row>
    <row r="3" spans="1:6" ht="12.75">
      <c r="A3" s="104"/>
      <c r="B3" s="104"/>
      <c r="C3" s="104"/>
      <c r="D3" s="104"/>
      <c r="E3" s="104"/>
      <c r="F3" s="104"/>
    </row>
    <row r="4" spans="1:6" ht="12.75">
      <c r="A4" s="37" t="s">
        <v>135</v>
      </c>
      <c r="B4" s="37"/>
      <c r="C4" s="37"/>
      <c r="D4" s="37"/>
      <c r="E4" s="105" t="s">
        <v>188</v>
      </c>
      <c r="F4" s="37"/>
    </row>
    <row r="5" spans="1:6" ht="12.75">
      <c r="A5" s="37" t="s">
        <v>136</v>
      </c>
      <c r="B5" s="37"/>
      <c r="C5" s="37"/>
      <c r="D5" s="37"/>
      <c r="E5" s="105" t="s">
        <v>189</v>
      </c>
      <c r="F5" s="37"/>
    </row>
    <row r="6" spans="1:6" ht="13.5" thickBot="1">
      <c r="A6" s="20"/>
      <c r="B6" s="20"/>
      <c r="C6" s="20"/>
      <c r="D6" s="20"/>
      <c r="E6" s="20"/>
      <c r="F6" s="20"/>
    </row>
    <row r="7" spans="1:6" ht="12.75" customHeight="1">
      <c r="A7" s="106" t="s">
        <v>14</v>
      </c>
      <c r="B7" s="107"/>
      <c r="C7" s="107"/>
      <c r="D7" s="107"/>
      <c r="E7" s="108" t="s">
        <v>63</v>
      </c>
      <c r="F7" s="109" t="s">
        <v>64</v>
      </c>
    </row>
    <row r="8" spans="1:6" ht="12.75" customHeight="1">
      <c r="A8" s="110"/>
      <c r="B8" s="111"/>
      <c r="C8" s="111"/>
      <c r="D8" s="111"/>
      <c r="E8" s="112"/>
      <c r="F8" s="113"/>
    </row>
    <row r="9" spans="1:6" ht="12.75">
      <c r="A9" s="114" t="s">
        <v>17</v>
      </c>
      <c r="B9" s="115" t="s">
        <v>18</v>
      </c>
      <c r="C9" s="115"/>
      <c r="D9" s="115"/>
      <c r="E9" s="116">
        <f>E10+E14+E19</f>
        <v>4274537.26</v>
      </c>
      <c r="F9" s="117">
        <f>F10+F14+F19</f>
        <v>2053392</v>
      </c>
    </row>
    <row r="10" spans="1:6" ht="12.75">
      <c r="A10" s="118"/>
      <c r="B10" s="119">
        <v>1</v>
      </c>
      <c r="C10" s="120" t="s">
        <v>62</v>
      </c>
      <c r="D10" s="120"/>
      <c r="E10" s="121">
        <f>SUM(E11:E12)</f>
        <v>865748.11</v>
      </c>
      <c r="F10" s="122">
        <f>SUM(F11:F12)</f>
        <v>2053392</v>
      </c>
    </row>
    <row r="11" spans="1:6" ht="12.75">
      <c r="A11" s="118"/>
      <c r="B11" s="119"/>
      <c r="C11" s="123" t="s">
        <v>66</v>
      </c>
      <c r="D11" s="124" t="s">
        <v>19</v>
      </c>
      <c r="E11" s="125">
        <v>865748.11</v>
      </c>
      <c r="F11" s="126">
        <v>369902</v>
      </c>
    </row>
    <row r="12" spans="1:6" ht="12.75">
      <c r="A12" s="118"/>
      <c r="B12" s="119"/>
      <c r="C12" s="123" t="s">
        <v>66</v>
      </c>
      <c r="D12" s="124" t="s">
        <v>20</v>
      </c>
      <c r="E12" s="125"/>
      <c r="F12" s="126">
        <v>1683490</v>
      </c>
    </row>
    <row r="13" spans="1:6" ht="12.75">
      <c r="A13" s="118"/>
      <c r="B13" s="119"/>
      <c r="C13" s="123"/>
      <c r="D13" s="124"/>
      <c r="E13" s="125"/>
      <c r="F13" s="126"/>
    </row>
    <row r="14" spans="1:6" ht="25.5" customHeight="1">
      <c r="A14" s="118"/>
      <c r="B14" s="127">
        <v>2</v>
      </c>
      <c r="C14" s="128" t="s">
        <v>139</v>
      </c>
      <c r="D14" s="128"/>
      <c r="E14" s="121">
        <f>SUM(E15:E17)</f>
        <v>3408789.15</v>
      </c>
      <c r="F14" s="122">
        <f>SUM(F15:F17)</f>
        <v>0</v>
      </c>
    </row>
    <row r="15" spans="1:6" ht="12.75">
      <c r="A15" s="118"/>
      <c r="B15" s="123"/>
      <c r="C15" s="123" t="s">
        <v>66</v>
      </c>
      <c r="D15" s="124" t="s">
        <v>21</v>
      </c>
      <c r="E15" s="125"/>
      <c r="F15" s="126"/>
    </row>
    <row r="16" spans="1:6" ht="12.75">
      <c r="A16" s="118"/>
      <c r="B16" s="123"/>
      <c r="C16" s="123" t="s">
        <v>66</v>
      </c>
      <c r="D16" s="124" t="s">
        <v>22</v>
      </c>
      <c r="E16" s="125">
        <v>3408789.15</v>
      </c>
      <c r="F16" s="126"/>
    </row>
    <row r="17" spans="1:6" ht="12.75">
      <c r="A17" s="118"/>
      <c r="B17" s="123"/>
      <c r="C17" s="123" t="s">
        <v>66</v>
      </c>
      <c r="D17" s="124" t="s">
        <v>140</v>
      </c>
      <c r="E17" s="125"/>
      <c r="F17" s="126"/>
    </row>
    <row r="18" spans="1:6" ht="12.75">
      <c r="A18" s="118"/>
      <c r="B18" s="123"/>
      <c r="C18" s="123"/>
      <c r="D18" s="124"/>
      <c r="E18" s="125"/>
      <c r="F18" s="129"/>
    </row>
    <row r="19" spans="1:6" ht="12.75">
      <c r="A19" s="118"/>
      <c r="B19" s="119">
        <v>3</v>
      </c>
      <c r="C19" s="120" t="s">
        <v>138</v>
      </c>
      <c r="D19" s="120"/>
      <c r="E19" s="121">
        <f>SUM(E20:E24)</f>
        <v>0</v>
      </c>
      <c r="F19" s="122">
        <f>SUM(F20:F24)</f>
        <v>0</v>
      </c>
    </row>
    <row r="20" spans="1:10" ht="12.75">
      <c r="A20" s="118"/>
      <c r="B20" s="123"/>
      <c r="C20" s="123" t="s">
        <v>66</v>
      </c>
      <c r="D20" s="124" t="s">
        <v>141</v>
      </c>
      <c r="E20" s="125">
        <f>PASH!E17</f>
        <v>0</v>
      </c>
      <c r="F20" s="126">
        <f>PASH!E15</f>
        <v>0</v>
      </c>
      <c r="I20" s="7"/>
      <c r="J20" s="7"/>
    </row>
    <row r="21" spans="1:6" ht="12.75">
      <c r="A21" s="118"/>
      <c r="B21" s="123"/>
      <c r="C21" s="123" t="s">
        <v>66</v>
      </c>
      <c r="D21" s="124" t="s">
        <v>142</v>
      </c>
      <c r="E21" s="125"/>
      <c r="F21" s="126"/>
    </row>
    <row r="22" spans="1:6" ht="12.75">
      <c r="A22" s="118"/>
      <c r="B22" s="123"/>
      <c r="C22" s="123" t="s">
        <v>66</v>
      </c>
      <c r="D22" s="124" t="s">
        <v>23</v>
      </c>
      <c r="E22" s="125"/>
      <c r="F22" s="126"/>
    </row>
    <row r="23" spans="1:6" ht="12.75">
      <c r="A23" s="118"/>
      <c r="B23" s="123"/>
      <c r="C23" s="123" t="s">
        <v>66</v>
      </c>
      <c r="D23" s="124" t="s">
        <v>24</v>
      </c>
      <c r="E23" s="125"/>
      <c r="F23" s="126"/>
    </row>
    <row r="24" spans="1:6" ht="12.75" customHeight="1">
      <c r="A24" s="130"/>
      <c r="B24" s="131"/>
      <c r="C24" s="131" t="s">
        <v>66</v>
      </c>
      <c r="D24" s="124" t="s">
        <v>143</v>
      </c>
      <c r="E24" s="132"/>
      <c r="F24" s="133"/>
    </row>
    <row r="25" spans="1:6" ht="12.75">
      <c r="A25" s="118"/>
      <c r="B25" s="123"/>
      <c r="C25" s="123"/>
      <c r="D25" s="124"/>
      <c r="E25" s="125"/>
      <c r="F25" s="126"/>
    </row>
    <row r="26" spans="1:11" ht="12.75">
      <c r="A26" s="114" t="s">
        <v>25</v>
      </c>
      <c r="B26" s="115" t="s">
        <v>26</v>
      </c>
      <c r="C26" s="115"/>
      <c r="D26" s="115"/>
      <c r="E26" s="116">
        <f>E31+E36+E27</f>
        <v>0</v>
      </c>
      <c r="F26" s="117">
        <f>F31+F36+F27</f>
        <v>0</v>
      </c>
      <c r="J26" s="7"/>
      <c r="K26" s="7"/>
    </row>
    <row r="27" spans="1:11" ht="12.75">
      <c r="A27" s="114"/>
      <c r="B27" s="134">
        <v>4</v>
      </c>
      <c r="C27" s="135" t="s">
        <v>144</v>
      </c>
      <c r="D27" s="119"/>
      <c r="E27" s="116">
        <f>SUM(E28:E29)</f>
        <v>0</v>
      </c>
      <c r="F27" s="117">
        <f>SUM(F28:F29)</f>
        <v>0</v>
      </c>
      <c r="J27" s="7"/>
      <c r="K27" s="7"/>
    </row>
    <row r="28" spans="1:11" ht="12.75">
      <c r="A28" s="114"/>
      <c r="B28" s="134"/>
      <c r="C28" s="134" t="s">
        <v>66</v>
      </c>
      <c r="D28" s="136" t="s">
        <v>145</v>
      </c>
      <c r="E28" s="116"/>
      <c r="F28" s="117"/>
      <c r="J28" s="7"/>
      <c r="K28" s="7"/>
    </row>
    <row r="29" spans="1:11" ht="12.75">
      <c r="A29" s="114"/>
      <c r="B29" s="134"/>
      <c r="C29" s="134" t="s">
        <v>66</v>
      </c>
      <c r="D29" s="136" t="s">
        <v>146</v>
      </c>
      <c r="E29" s="116"/>
      <c r="F29" s="117"/>
      <c r="J29" s="7"/>
      <c r="K29" s="7"/>
    </row>
    <row r="30" spans="1:11" ht="12.75">
      <c r="A30" s="114"/>
      <c r="B30" s="134"/>
      <c r="C30" s="134"/>
      <c r="D30" s="134"/>
      <c r="E30" s="116"/>
      <c r="F30" s="117"/>
      <c r="J30" s="7"/>
      <c r="K30" s="7"/>
    </row>
    <row r="31" spans="1:6" ht="12.75">
      <c r="A31" s="118"/>
      <c r="B31" s="119">
        <v>5</v>
      </c>
      <c r="C31" s="120" t="s">
        <v>27</v>
      </c>
      <c r="D31" s="120"/>
      <c r="E31" s="121">
        <f>SUM(E32:E34)</f>
        <v>0</v>
      </c>
      <c r="F31" s="122">
        <f>SUM(F32:F34)</f>
        <v>0</v>
      </c>
    </row>
    <row r="32" spans="1:10" ht="12.75">
      <c r="A32" s="118"/>
      <c r="B32" s="123"/>
      <c r="C32" s="123" t="s">
        <v>66</v>
      </c>
      <c r="D32" s="124" t="s">
        <v>148</v>
      </c>
      <c r="E32" s="125">
        <f>'Amortizimi AAGj'!I6-'Amortizimi AAGj'!K6</f>
        <v>0</v>
      </c>
      <c r="F32" s="126">
        <f>'Amortizimi AAGj'!I6</f>
        <v>0</v>
      </c>
      <c r="J32" s="7"/>
    </row>
    <row r="33" spans="1:10" ht="12.75">
      <c r="A33" s="118"/>
      <c r="B33" s="123"/>
      <c r="C33" s="123" t="s">
        <v>66</v>
      </c>
      <c r="D33" s="124" t="s">
        <v>147</v>
      </c>
      <c r="E33" s="125">
        <f>'Amortizimi AAGj'!I8-'Amortizimi AAGj'!K8</f>
        <v>0</v>
      </c>
      <c r="F33" s="126">
        <f>'Amortizimi AAGj'!I7</f>
        <v>0</v>
      </c>
      <c r="J33" s="7"/>
    </row>
    <row r="34" spans="1:6" ht="12.75">
      <c r="A34" s="118"/>
      <c r="B34" s="123"/>
      <c r="C34" s="123" t="s">
        <v>66</v>
      </c>
      <c r="D34" s="124" t="s">
        <v>67</v>
      </c>
      <c r="E34" s="125">
        <f>'Amortizimi AAGj'!F10-'Amortizimi AAGj'!G10-'Amortizimi AAGj'!K10</f>
        <v>0</v>
      </c>
      <c r="F34" s="126">
        <v>0</v>
      </c>
    </row>
    <row r="35" spans="1:11" ht="12.75">
      <c r="A35" s="118"/>
      <c r="B35" s="123"/>
      <c r="C35" s="123"/>
      <c r="D35" s="124"/>
      <c r="E35" s="125"/>
      <c r="F35" s="126"/>
      <c r="K35" s="7"/>
    </row>
    <row r="36" spans="1:6" ht="12.75">
      <c r="A36" s="118"/>
      <c r="B36" s="119">
        <v>6</v>
      </c>
      <c r="C36" s="120" t="s">
        <v>149</v>
      </c>
      <c r="D36" s="120"/>
      <c r="E36" s="121">
        <f>SUM(E37)</f>
        <v>0</v>
      </c>
      <c r="F36" s="122">
        <f>SUM(F37)</f>
        <v>0</v>
      </c>
    </row>
    <row r="37" spans="1:6" ht="12.75">
      <c r="A37" s="118"/>
      <c r="B37" s="119"/>
      <c r="C37" s="123" t="s">
        <v>66</v>
      </c>
      <c r="D37" s="124" t="s">
        <v>150</v>
      </c>
      <c r="E37" s="125"/>
      <c r="F37" s="126"/>
    </row>
    <row r="38" spans="1:6" ht="12.75">
      <c r="A38" s="118"/>
      <c r="B38" s="119"/>
      <c r="C38" s="137"/>
      <c r="D38" s="137"/>
      <c r="E38" s="125"/>
      <c r="F38" s="126"/>
    </row>
    <row r="39" spans="1:6" ht="18" thickBot="1">
      <c r="A39" s="138"/>
      <c r="B39" s="139" t="s">
        <v>65</v>
      </c>
      <c r="C39" s="139"/>
      <c r="D39" s="139"/>
      <c r="E39" s="140">
        <f>E26+E9</f>
        <v>4274537.26</v>
      </c>
      <c r="F39" s="141">
        <f>F26+F9</f>
        <v>2053392</v>
      </c>
    </row>
    <row r="40" spans="1:6" ht="12.75">
      <c r="A40" s="37"/>
      <c r="B40" s="37"/>
      <c r="C40" s="37"/>
      <c r="D40" s="37"/>
      <c r="E40" s="142"/>
      <c r="F40" s="142"/>
    </row>
    <row r="41" spans="1:6" ht="12.75">
      <c r="A41" s="37"/>
      <c r="B41" s="37"/>
      <c r="C41" s="37"/>
      <c r="D41" s="37"/>
      <c r="E41" s="143">
        <f>E39-Pasivet!E31</f>
        <v>0</v>
      </c>
      <c r="F41" s="143">
        <f>F39-Pasivet!F31</f>
        <v>0</v>
      </c>
    </row>
  </sheetData>
  <sheetProtection password="CEA6" sheet="1"/>
  <mergeCells count="13">
    <mergeCell ref="A1:F1"/>
    <mergeCell ref="A2:F2"/>
    <mergeCell ref="B9:D9"/>
    <mergeCell ref="A7:D8"/>
    <mergeCell ref="C31:D31"/>
    <mergeCell ref="C36:D36"/>
    <mergeCell ref="F7:F8"/>
    <mergeCell ref="B39:D39"/>
    <mergeCell ref="E7:E8"/>
    <mergeCell ref="C10:D10"/>
    <mergeCell ref="C14:D14"/>
    <mergeCell ref="C19:D19"/>
    <mergeCell ref="B26:D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00390625" style="0" bestFit="1" customWidth="1"/>
    <col min="2" max="2" width="2.7109375" style="0" bestFit="1" customWidth="1"/>
    <col min="3" max="3" width="4.421875" style="0" customWidth="1"/>
    <col min="4" max="4" width="34.57421875" style="0" bestFit="1" customWidth="1"/>
    <col min="5" max="5" width="14.7109375" style="0" bestFit="1" customWidth="1"/>
    <col min="6" max="6" width="18.00390625" style="0" bestFit="1" customWidth="1"/>
  </cols>
  <sheetData>
    <row r="1" spans="1:6" ht="15">
      <c r="A1" s="102" t="s">
        <v>137</v>
      </c>
      <c r="B1" s="102"/>
      <c r="C1" s="102"/>
      <c r="D1" s="102"/>
      <c r="E1" s="102"/>
      <c r="F1" s="102"/>
    </row>
    <row r="2" spans="1:6" ht="12.75">
      <c r="A2" s="103" t="s">
        <v>202</v>
      </c>
      <c r="B2" s="103"/>
      <c r="C2" s="103"/>
      <c r="D2" s="103"/>
      <c r="E2" s="103"/>
      <c r="F2" s="103"/>
    </row>
    <row r="3" spans="1:6" ht="12.75">
      <c r="A3" s="37"/>
      <c r="B3" s="37"/>
      <c r="C3" s="37"/>
      <c r="D3" s="37"/>
      <c r="E3" s="37"/>
      <c r="F3" s="37"/>
    </row>
    <row r="4" spans="1:6" ht="12.75">
      <c r="A4" s="37" t="s">
        <v>135</v>
      </c>
      <c r="B4" s="37"/>
      <c r="C4" s="37"/>
      <c r="D4" s="37"/>
      <c r="E4" s="105" t="s">
        <v>188</v>
      </c>
      <c r="F4" s="37"/>
    </row>
    <row r="5" spans="1:6" ht="12.75">
      <c r="A5" s="37" t="s">
        <v>136</v>
      </c>
      <c r="B5" s="37"/>
      <c r="C5" s="37"/>
      <c r="D5" s="37"/>
      <c r="E5" s="105" t="s">
        <v>189</v>
      </c>
      <c r="F5" s="37"/>
    </row>
    <row r="6" spans="1:6" ht="13.5" thickBot="1">
      <c r="A6" s="144"/>
      <c r="B6" s="144"/>
      <c r="C6" s="144"/>
      <c r="D6" s="144"/>
      <c r="E6" s="144"/>
      <c r="F6" s="144"/>
    </row>
    <row r="7" spans="1:6" ht="12.75" customHeight="1">
      <c r="A7" s="145" t="s">
        <v>152</v>
      </c>
      <c r="B7" s="146"/>
      <c r="C7" s="146"/>
      <c r="D7" s="147"/>
      <c r="E7" s="148" t="s">
        <v>15</v>
      </c>
      <c r="F7" s="149" t="s">
        <v>15</v>
      </c>
    </row>
    <row r="8" spans="1:6" ht="12.75" customHeight="1">
      <c r="A8" s="150"/>
      <c r="B8" s="151"/>
      <c r="C8" s="151"/>
      <c r="D8" s="152"/>
      <c r="E8" s="153" t="s">
        <v>16</v>
      </c>
      <c r="F8" s="154" t="s">
        <v>78</v>
      </c>
    </row>
    <row r="9" spans="1:6" ht="12.75">
      <c r="A9" s="114" t="s">
        <v>17</v>
      </c>
      <c r="B9" s="115" t="s">
        <v>151</v>
      </c>
      <c r="C9" s="115"/>
      <c r="D9" s="115"/>
      <c r="E9" s="155">
        <f>E10+E12</f>
        <v>7254</v>
      </c>
      <c r="F9" s="156">
        <f>F10+F12</f>
        <v>7254</v>
      </c>
    </row>
    <row r="10" spans="1:6" ht="12.75">
      <c r="A10" s="118"/>
      <c r="B10" s="119">
        <v>1</v>
      </c>
      <c r="C10" s="120" t="s">
        <v>153</v>
      </c>
      <c r="D10" s="120"/>
      <c r="E10" s="157">
        <v>0</v>
      </c>
      <c r="F10" s="122">
        <v>0</v>
      </c>
    </row>
    <row r="11" spans="1:6" ht="12.75">
      <c r="A11" s="118"/>
      <c r="B11" s="123"/>
      <c r="C11" s="123"/>
      <c r="D11" s="124"/>
      <c r="E11" s="158"/>
      <c r="F11" s="126"/>
    </row>
    <row r="12" spans="1:6" ht="12.75">
      <c r="A12" s="118"/>
      <c r="B12" s="119">
        <v>2</v>
      </c>
      <c r="C12" s="120" t="s">
        <v>30</v>
      </c>
      <c r="D12" s="120"/>
      <c r="E12" s="158">
        <f>SUM(E13:E16)</f>
        <v>7254</v>
      </c>
      <c r="F12" s="126">
        <f>SUM(F13:F16)</f>
        <v>7254</v>
      </c>
    </row>
    <row r="13" spans="1:6" ht="12.75">
      <c r="A13" s="118"/>
      <c r="B13" s="123"/>
      <c r="C13" s="123" t="s">
        <v>66</v>
      </c>
      <c r="D13" s="124" t="s">
        <v>154</v>
      </c>
      <c r="E13" s="158"/>
      <c r="F13" s="126"/>
    </row>
    <row r="14" spans="1:6" ht="12.75">
      <c r="A14" s="118"/>
      <c r="B14" s="123"/>
      <c r="C14" s="123" t="s">
        <v>66</v>
      </c>
      <c r="D14" s="124" t="s">
        <v>31</v>
      </c>
      <c r="E14" s="158"/>
      <c r="F14" s="126"/>
    </row>
    <row r="15" spans="1:6" ht="12.75">
      <c r="A15" s="118"/>
      <c r="B15" s="123"/>
      <c r="C15" s="123" t="s">
        <v>66</v>
      </c>
      <c r="D15" s="124" t="s">
        <v>155</v>
      </c>
      <c r="E15" s="158">
        <v>7254</v>
      </c>
      <c r="F15" s="126">
        <v>7254</v>
      </c>
    </row>
    <row r="16" spans="1:6" ht="12.75">
      <c r="A16" s="118"/>
      <c r="B16" s="123"/>
      <c r="C16" s="123" t="s">
        <v>66</v>
      </c>
      <c r="D16" s="124" t="s">
        <v>32</v>
      </c>
      <c r="E16" s="158"/>
      <c r="F16" s="126"/>
    </row>
    <row r="17" spans="1:6" ht="12.75">
      <c r="A17" s="118"/>
      <c r="B17" s="123"/>
      <c r="C17" s="123"/>
      <c r="D17" s="159"/>
      <c r="E17" s="158"/>
      <c r="F17" s="126"/>
    </row>
    <row r="18" spans="1:6" ht="12.75">
      <c r="A18" s="114" t="s">
        <v>25</v>
      </c>
      <c r="B18" s="115" t="s">
        <v>156</v>
      </c>
      <c r="C18" s="115"/>
      <c r="D18" s="115"/>
      <c r="E18" s="160">
        <f>E19</f>
        <v>0</v>
      </c>
      <c r="F18" s="117">
        <f>F19</f>
        <v>0</v>
      </c>
    </row>
    <row r="19" spans="1:6" ht="12.75">
      <c r="A19" s="118"/>
      <c r="B19" s="119">
        <v>1</v>
      </c>
      <c r="C19" s="120" t="s">
        <v>153</v>
      </c>
      <c r="D19" s="120"/>
      <c r="E19" s="158"/>
      <c r="F19" s="126">
        <v>0</v>
      </c>
    </row>
    <row r="20" spans="1:6" ht="12.75">
      <c r="A20" s="118"/>
      <c r="B20" s="119"/>
      <c r="C20" s="119"/>
      <c r="D20" s="124"/>
      <c r="E20" s="158"/>
      <c r="F20" s="126"/>
    </row>
    <row r="21" spans="1:6" ht="12.75">
      <c r="A21" s="118"/>
      <c r="B21" s="119">
        <v>2</v>
      </c>
      <c r="C21" s="120" t="s">
        <v>157</v>
      </c>
      <c r="D21" s="120"/>
      <c r="E21" s="158">
        <v>0</v>
      </c>
      <c r="F21" s="126">
        <v>0</v>
      </c>
    </row>
    <row r="22" spans="1:6" ht="12.75">
      <c r="A22" s="118"/>
      <c r="B22" s="123"/>
      <c r="C22" s="123"/>
      <c r="D22" s="124"/>
      <c r="E22" s="158"/>
      <c r="F22" s="126"/>
    </row>
    <row r="23" spans="1:6" ht="12.75">
      <c r="A23" s="114" t="s">
        <v>33</v>
      </c>
      <c r="B23" s="119"/>
      <c r="C23" s="115" t="s">
        <v>69</v>
      </c>
      <c r="D23" s="115"/>
      <c r="E23" s="160">
        <f>E24+E26+E27+E28+E25</f>
        <v>4267283.26</v>
      </c>
      <c r="F23" s="117">
        <f>F24+F28+F26+F25+F27</f>
        <v>2046138</v>
      </c>
    </row>
    <row r="24" spans="1:6" ht="12.75">
      <c r="A24" s="118"/>
      <c r="B24" s="161">
        <v>1</v>
      </c>
      <c r="C24" s="162" t="s">
        <v>34</v>
      </c>
      <c r="D24" s="163"/>
      <c r="E24" s="158">
        <v>12600</v>
      </c>
      <c r="F24" s="126">
        <v>12600</v>
      </c>
    </row>
    <row r="25" spans="1:6" ht="12.75">
      <c r="A25" s="118"/>
      <c r="B25" s="161">
        <v>2</v>
      </c>
      <c r="C25" s="42" t="s">
        <v>195</v>
      </c>
      <c r="D25" s="164"/>
      <c r="E25" s="158">
        <v>1260</v>
      </c>
      <c r="F25" s="126">
        <v>1260</v>
      </c>
    </row>
    <row r="26" spans="1:6" ht="12.75">
      <c r="A26" s="118"/>
      <c r="B26" s="161">
        <v>3</v>
      </c>
      <c r="C26" s="162" t="s">
        <v>35</v>
      </c>
      <c r="D26" s="163"/>
      <c r="E26" s="158">
        <f>PASH!E41</f>
        <v>4253423.26</v>
      </c>
      <c r="F26" s="126">
        <f>PASH!F41</f>
        <v>2032278</v>
      </c>
    </row>
    <row r="27" spans="1:6" ht="12.75">
      <c r="A27" s="118"/>
      <c r="B27" s="161">
        <v>4</v>
      </c>
      <c r="C27" s="165" t="s">
        <v>178</v>
      </c>
      <c r="D27" s="164"/>
      <c r="E27" s="158">
        <f>F26</f>
        <v>2032278</v>
      </c>
      <c r="F27" s="126"/>
    </row>
    <row r="28" spans="1:10" ht="12.75">
      <c r="A28" s="118"/>
      <c r="B28" s="161">
        <v>5</v>
      </c>
      <c r="C28" s="162" t="s">
        <v>68</v>
      </c>
      <c r="D28" s="163"/>
      <c r="E28" s="158">
        <f>-E27</f>
        <v>-2032278</v>
      </c>
      <c r="F28" s="126"/>
      <c r="J28" s="7"/>
    </row>
    <row r="29" spans="1:10" ht="12.75">
      <c r="A29" s="118"/>
      <c r="B29" s="161"/>
      <c r="C29" s="162"/>
      <c r="D29" s="163"/>
      <c r="E29" s="158"/>
      <c r="F29" s="126"/>
      <c r="J29" s="7"/>
    </row>
    <row r="30" spans="1:6" ht="12.75">
      <c r="A30" s="118"/>
      <c r="B30" s="119"/>
      <c r="C30" s="166"/>
      <c r="D30" s="135"/>
      <c r="E30" s="158"/>
      <c r="F30" s="126"/>
    </row>
    <row r="31" spans="1:6" ht="18" thickBot="1">
      <c r="A31" s="167" t="s">
        <v>158</v>
      </c>
      <c r="B31" s="168"/>
      <c r="C31" s="168"/>
      <c r="D31" s="169"/>
      <c r="E31" s="170">
        <f>E9+E18+E23</f>
        <v>4274537.26</v>
      </c>
      <c r="F31" s="141">
        <f>F9+F18+F23</f>
        <v>2053392</v>
      </c>
    </row>
    <row r="33" spans="5:6" ht="12.75">
      <c r="E33" s="46"/>
      <c r="F33" s="46"/>
    </row>
  </sheetData>
  <sheetProtection password="CEA6" sheet="1"/>
  <mergeCells count="16">
    <mergeCell ref="A31:D31"/>
    <mergeCell ref="A7:D8"/>
    <mergeCell ref="C12:D12"/>
    <mergeCell ref="B18:D18"/>
    <mergeCell ref="B9:D9"/>
    <mergeCell ref="C10:D10"/>
    <mergeCell ref="A1:F1"/>
    <mergeCell ref="A2:F2"/>
    <mergeCell ref="E33:F33"/>
    <mergeCell ref="C19:D19"/>
    <mergeCell ref="C23:D23"/>
    <mergeCell ref="C24:D24"/>
    <mergeCell ref="C28:D28"/>
    <mergeCell ref="C29:D29"/>
    <mergeCell ref="C21:D21"/>
    <mergeCell ref="C26:D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.00390625" style="0" bestFit="1" customWidth="1"/>
    <col min="2" max="2" width="2.7109375" style="0" bestFit="1" customWidth="1"/>
    <col min="3" max="3" width="4.421875" style="0" customWidth="1"/>
    <col min="4" max="4" width="48.421875" style="0" customWidth="1"/>
    <col min="5" max="6" width="17.140625" style="0" customWidth="1"/>
  </cols>
  <sheetData>
    <row r="1" spans="1:6" ht="17.25">
      <c r="A1" s="171" t="s">
        <v>134</v>
      </c>
      <c r="B1" s="171"/>
      <c r="C1" s="171"/>
      <c r="D1" s="171"/>
      <c r="E1" s="171"/>
      <c r="F1" s="171"/>
    </row>
    <row r="2" spans="1:6" ht="13.5">
      <c r="A2" s="172" t="s">
        <v>70</v>
      </c>
      <c r="B2" s="172"/>
      <c r="C2" s="172"/>
      <c r="D2" s="172"/>
      <c r="E2" s="172"/>
      <c r="F2" s="172"/>
    </row>
    <row r="3" spans="1:6" ht="13.5">
      <c r="A3" s="172" t="s">
        <v>202</v>
      </c>
      <c r="B3" s="172"/>
      <c r="C3" s="172"/>
      <c r="D3" s="172"/>
      <c r="E3" s="172"/>
      <c r="F3" s="172"/>
    </row>
    <row r="4" spans="1:6" ht="13.5">
      <c r="A4" s="37" t="s">
        <v>135</v>
      </c>
      <c r="B4" s="173"/>
      <c r="C4" s="173"/>
      <c r="D4" s="174"/>
      <c r="E4" s="175" t="s">
        <v>188</v>
      </c>
      <c r="F4" s="173"/>
    </row>
    <row r="5" spans="1:6" ht="13.5">
      <c r="A5" s="37" t="s">
        <v>136</v>
      </c>
      <c r="B5" s="173"/>
      <c r="C5" s="173"/>
      <c r="D5" s="174"/>
      <c r="E5" s="175" t="s">
        <v>189</v>
      </c>
      <c r="F5" s="173"/>
    </row>
    <row r="6" spans="1:6" ht="13.5" thickBot="1">
      <c r="A6" s="176"/>
      <c r="B6" s="176"/>
      <c r="C6" s="176"/>
      <c r="D6" s="176"/>
      <c r="E6" s="176"/>
      <c r="F6" s="176"/>
    </row>
    <row r="7" spans="1:6" ht="12.75">
      <c r="A7" s="177" t="s">
        <v>13</v>
      </c>
      <c r="B7" s="178" t="s">
        <v>36</v>
      </c>
      <c r="C7" s="178"/>
      <c r="D7" s="179"/>
      <c r="E7" s="180" t="s">
        <v>15</v>
      </c>
      <c r="F7" s="181" t="s">
        <v>15</v>
      </c>
    </row>
    <row r="8" spans="1:6" ht="12.75">
      <c r="A8" s="182"/>
      <c r="B8" s="115"/>
      <c r="C8" s="115"/>
      <c r="D8" s="92"/>
      <c r="E8" s="183" t="s">
        <v>16</v>
      </c>
      <c r="F8" s="184" t="s">
        <v>78</v>
      </c>
    </row>
    <row r="9" spans="1:6" ht="12.75">
      <c r="A9" s="43" t="s">
        <v>17</v>
      </c>
      <c r="B9" s="185" t="s">
        <v>37</v>
      </c>
      <c r="C9" s="185"/>
      <c r="D9" s="185"/>
      <c r="E9" s="186">
        <f>E10+E11</f>
        <v>4623106</v>
      </c>
      <c r="F9" s="187">
        <f>F10+F11</f>
        <v>2477367</v>
      </c>
    </row>
    <row r="10" spans="1:6" ht="12.75">
      <c r="A10" s="43"/>
      <c r="B10" s="188" t="s">
        <v>66</v>
      </c>
      <c r="C10" s="189" t="s">
        <v>38</v>
      </c>
      <c r="D10" s="189"/>
      <c r="E10" s="190">
        <v>4623106</v>
      </c>
      <c r="F10" s="191">
        <v>2477367</v>
      </c>
    </row>
    <row r="11" spans="1:6" ht="12.75">
      <c r="A11" s="43"/>
      <c r="B11" s="188" t="s">
        <v>66</v>
      </c>
      <c r="C11" s="192" t="s">
        <v>39</v>
      </c>
      <c r="D11" s="193"/>
      <c r="E11" s="190"/>
      <c r="F11" s="191"/>
    </row>
    <row r="12" spans="1:6" ht="12.75">
      <c r="A12" s="43"/>
      <c r="B12" s="188"/>
      <c r="C12" s="115"/>
      <c r="D12" s="115"/>
      <c r="E12" s="190"/>
      <c r="F12" s="191"/>
    </row>
    <row r="13" spans="1:6" ht="12.75">
      <c r="A13" s="43" t="s">
        <v>25</v>
      </c>
      <c r="B13" s="185" t="s">
        <v>40</v>
      </c>
      <c r="C13" s="185"/>
      <c r="D13" s="185"/>
      <c r="E13" s="194">
        <f>E14+E19+E23+E25-E34</f>
        <v>369682.74</v>
      </c>
      <c r="F13" s="195">
        <f>F14+F19+F23+F25-F34</f>
        <v>445089</v>
      </c>
    </row>
    <row r="14" spans="1:6" ht="12.75">
      <c r="A14" s="196">
        <v>1</v>
      </c>
      <c r="B14" s="197" t="s">
        <v>159</v>
      </c>
      <c r="C14" s="198"/>
      <c r="D14" s="199"/>
      <c r="E14" s="190">
        <f>E15+E16-E17</f>
        <v>0</v>
      </c>
      <c r="F14" s="191">
        <f>F15+F16-F17</f>
        <v>0</v>
      </c>
    </row>
    <row r="15" spans="1:6" ht="12.75">
      <c r="A15" s="196"/>
      <c r="B15" s="188" t="s">
        <v>66</v>
      </c>
      <c r="C15" s="200" t="s">
        <v>41</v>
      </c>
      <c r="D15" s="200"/>
      <c r="E15" s="190">
        <f>F17</f>
        <v>0</v>
      </c>
      <c r="F15" s="191"/>
    </row>
    <row r="16" spans="1:9" ht="12.75">
      <c r="A16" s="196"/>
      <c r="B16" s="188" t="s">
        <v>66</v>
      </c>
      <c r="C16" s="200" t="s">
        <v>42</v>
      </c>
      <c r="D16" s="200"/>
      <c r="E16" s="190"/>
      <c r="F16" s="191"/>
      <c r="I16" s="6"/>
    </row>
    <row r="17" spans="1:9" ht="12.75">
      <c r="A17" s="196"/>
      <c r="B17" s="188" t="s">
        <v>66</v>
      </c>
      <c r="C17" s="200" t="s">
        <v>43</v>
      </c>
      <c r="D17" s="200"/>
      <c r="E17" s="190"/>
      <c r="F17" s="191"/>
      <c r="I17" s="6"/>
    </row>
    <row r="18" spans="1:6" ht="12.75">
      <c r="A18" s="196"/>
      <c r="B18" s="188"/>
      <c r="C18" s="201"/>
      <c r="D18" s="202"/>
      <c r="E18" s="190"/>
      <c r="F18" s="191"/>
    </row>
    <row r="19" spans="1:9" ht="12.75">
      <c r="A19" s="196">
        <v>2</v>
      </c>
      <c r="B19" s="203" t="s">
        <v>160</v>
      </c>
      <c r="C19" s="203"/>
      <c r="D19" s="203"/>
      <c r="E19" s="190">
        <f>SUM(E20:E21)</f>
        <v>364104</v>
      </c>
      <c r="F19" s="191">
        <f>SUM(F20:F21)</f>
        <v>364104</v>
      </c>
      <c r="I19" s="6"/>
    </row>
    <row r="20" spans="1:6" ht="12.75">
      <c r="A20" s="43"/>
      <c r="B20" s="188" t="s">
        <v>66</v>
      </c>
      <c r="C20" s="200" t="s">
        <v>75</v>
      </c>
      <c r="D20" s="200"/>
      <c r="E20" s="190">
        <v>312000</v>
      </c>
      <c r="F20" s="191">
        <v>312000</v>
      </c>
    </row>
    <row r="21" spans="1:6" ht="12.75">
      <c r="A21" s="43"/>
      <c r="B21" s="188" t="s">
        <v>66</v>
      </c>
      <c r="C21" s="200" t="s">
        <v>76</v>
      </c>
      <c r="D21" s="200"/>
      <c r="E21" s="190">
        <v>52104</v>
      </c>
      <c r="F21" s="191">
        <v>52104</v>
      </c>
    </row>
    <row r="22" spans="1:6" ht="12.75">
      <c r="A22" s="43"/>
      <c r="B22" s="188"/>
      <c r="C22" s="201"/>
      <c r="D22" s="202"/>
      <c r="E22" s="190"/>
      <c r="F22" s="191"/>
    </row>
    <row r="23" spans="1:6" ht="12.75">
      <c r="A23" s="196">
        <v>3</v>
      </c>
      <c r="B23" s="203" t="s">
        <v>44</v>
      </c>
      <c r="C23" s="203"/>
      <c r="D23" s="203"/>
      <c r="E23" s="190">
        <f>'Amortizimi AAGj'!K14</f>
        <v>0</v>
      </c>
      <c r="F23" s="191">
        <v>0</v>
      </c>
    </row>
    <row r="24" spans="1:10" ht="12.75">
      <c r="A24" s="196"/>
      <c r="B24" s="204"/>
      <c r="C24" s="205"/>
      <c r="D24" s="206"/>
      <c r="E24" s="190"/>
      <c r="F24" s="191"/>
      <c r="J24" s="6"/>
    </row>
    <row r="25" spans="1:9" ht="12.75">
      <c r="A25" s="196">
        <v>4</v>
      </c>
      <c r="B25" s="203" t="s">
        <v>45</v>
      </c>
      <c r="C25" s="203"/>
      <c r="D25" s="203"/>
      <c r="E25" s="190">
        <f>SUM(E26:E32)</f>
        <v>19912.22</v>
      </c>
      <c r="F25" s="191">
        <f>SUM(F26:F32)</f>
        <v>62377</v>
      </c>
      <c r="I25" s="6"/>
    </row>
    <row r="26" spans="1:6" ht="12.75">
      <c r="A26" s="196"/>
      <c r="B26" s="188" t="s">
        <v>66</v>
      </c>
      <c r="C26" s="200" t="s">
        <v>46</v>
      </c>
      <c r="D26" s="200"/>
      <c r="E26" s="190"/>
      <c r="F26" s="191"/>
    </row>
    <row r="27" spans="1:10" ht="12.75">
      <c r="A27" s="196"/>
      <c r="B27" s="188"/>
      <c r="C27" s="200" t="s">
        <v>77</v>
      </c>
      <c r="D27" s="200"/>
      <c r="E27" s="190"/>
      <c r="F27" s="191"/>
      <c r="J27" s="6"/>
    </row>
    <row r="28" spans="1:6" ht="12.75">
      <c r="A28" s="196"/>
      <c r="B28" s="188"/>
      <c r="C28" s="200" t="s">
        <v>47</v>
      </c>
      <c r="D28" s="200"/>
      <c r="E28" s="190"/>
      <c r="F28" s="191"/>
    </row>
    <row r="29" spans="1:6" ht="12.75">
      <c r="A29" s="196"/>
      <c r="B29" s="188"/>
      <c r="C29" s="200" t="s">
        <v>48</v>
      </c>
      <c r="D29" s="200"/>
      <c r="E29" s="190"/>
      <c r="F29" s="191">
        <v>20824</v>
      </c>
    </row>
    <row r="30" spans="1:6" ht="12.75">
      <c r="A30" s="196"/>
      <c r="B30" s="188"/>
      <c r="C30" s="200" t="s">
        <v>49</v>
      </c>
      <c r="D30" s="200"/>
      <c r="E30" s="190"/>
      <c r="F30" s="191"/>
    </row>
    <row r="31" spans="1:6" ht="12.75">
      <c r="A31" s="196"/>
      <c r="B31" s="188"/>
      <c r="C31" s="200" t="s">
        <v>50</v>
      </c>
      <c r="D31" s="200"/>
      <c r="E31" s="190">
        <v>6500</v>
      </c>
      <c r="F31" s="191">
        <v>7500</v>
      </c>
    </row>
    <row r="32" spans="1:6" ht="12.75">
      <c r="A32" s="196"/>
      <c r="B32" s="188"/>
      <c r="C32" s="200" t="s">
        <v>51</v>
      </c>
      <c r="D32" s="200"/>
      <c r="E32" s="190">
        <v>13412.22</v>
      </c>
      <c r="F32" s="191">
        <v>34053</v>
      </c>
    </row>
    <row r="33" spans="1:6" ht="12.75">
      <c r="A33" s="196"/>
      <c r="B33" s="188"/>
      <c r="C33" s="207"/>
      <c r="D33" s="207"/>
      <c r="E33" s="190"/>
      <c r="F33" s="191"/>
    </row>
    <row r="34" spans="1:6" ht="12.75">
      <c r="A34" s="196">
        <v>5</v>
      </c>
      <c r="B34" s="203" t="s">
        <v>161</v>
      </c>
      <c r="C34" s="203"/>
      <c r="D34" s="203"/>
      <c r="E34" s="190">
        <f>SUM(E35:E36)</f>
        <v>14333.48</v>
      </c>
      <c r="F34" s="191">
        <f>SUM(F35:F36)</f>
        <v>-18608</v>
      </c>
    </row>
    <row r="35" spans="1:6" ht="12.75">
      <c r="A35" s="43"/>
      <c r="B35" s="188"/>
      <c r="C35" s="200" t="s">
        <v>176</v>
      </c>
      <c r="D35" s="200"/>
      <c r="E35" s="190"/>
      <c r="F35" s="191"/>
    </row>
    <row r="36" spans="1:6" ht="12.75">
      <c r="A36" s="43"/>
      <c r="B36" s="188"/>
      <c r="C36" s="208" t="s">
        <v>162</v>
      </c>
      <c r="D36" s="193"/>
      <c r="E36" s="190">
        <v>14333.48</v>
      </c>
      <c r="F36" s="191">
        <v>-18608</v>
      </c>
    </row>
    <row r="37" spans="1:6" ht="12.75">
      <c r="A37" s="43"/>
      <c r="B37" s="188"/>
      <c r="C37" s="207"/>
      <c r="D37" s="207"/>
      <c r="E37" s="190"/>
      <c r="F37" s="191"/>
    </row>
    <row r="38" spans="1:6" ht="12.75">
      <c r="A38" s="43" t="s">
        <v>52</v>
      </c>
      <c r="B38" s="185" t="s">
        <v>163</v>
      </c>
      <c r="C38" s="185"/>
      <c r="D38" s="185"/>
      <c r="E38" s="194">
        <f>E9-E13</f>
        <v>4253423.26</v>
      </c>
      <c r="F38" s="195">
        <f>F9-F13</f>
        <v>2032278</v>
      </c>
    </row>
    <row r="39" spans="1:6" ht="12.75">
      <c r="A39" s="196"/>
      <c r="B39" s="188"/>
      <c r="C39" s="207"/>
      <c r="D39" s="207"/>
      <c r="E39" s="190"/>
      <c r="F39" s="191"/>
    </row>
    <row r="40" spans="1:6" ht="12.75">
      <c r="A40" s="196">
        <v>6</v>
      </c>
      <c r="B40" s="203" t="s">
        <v>164</v>
      </c>
      <c r="C40" s="203"/>
      <c r="D40" s="203"/>
      <c r="E40" s="190">
        <v>0</v>
      </c>
      <c r="F40" s="191">
        <v>0</v>
      </c>
    </row>
    <row r="41" spans="1:6" ht="13.5" thickBot="1">
      <c r="A41" s="209" t="s">
        <v>53</v>
      </c>
      <c r="B41" s="210" t="s">
        <v>165</v>
      </c>
      <c r="C41" s="210"/>
      <c r="D41" s="210"/>
      <c r="E41" s="211">
        <f>E38-E40</f>
        <v>4253423.26</v>
      </c>
      <c r="F41" s="212">
        <f>F38-F40</f>
        <v>2032278</v>
      </c>
    </row>
    <row r="43" spans="5:6" ht="12.75">
      <c r="E43" s="46"/>
      <c r="F43" s="46"/>
    </row>
  </sheetData>
  <sheetProtection password="CEA6" sheet="1"/>
  <mergeCells count="38">
    <mergeCell ref="C11:D11"/>
    <mergeCell ref="C12:D12"/>
    <mergeCell ref="A1:F1"/>
    <mergeCell ref="A2:F2"/>
    <mergeCell ref="A7:A8"/>
    <mergeCell ref="B7:D8"/>
    <mergeCell ref="B9:D9"/>
    <mergeCell ref="C10:D10"/>
    <mergeCell ref="A3:F3"/>
    <mergeCell ref="B13:D13"/>
    <mergeCell ref="C15:D15"/>
    <mergeCell ref="C16:D16"/>
    <mergeCell ref="C22:D22"/>
    <mergeCell ref="C18:D18"/>
    <mergeCell ref="B23:D23"/>
    <mergeCell ref="B25:D25"/>
    <mergeCell ref="C26:D26"/>
    <mergeCell ref="C27:D27"/>
    <mergeCell ref="C24:D24"/>
    <mergeCell ref="C17:D17"/>
    <mergeCell ref="B19:D19"/>
    <mergeCell ref="C20:D20"/>
    <mergeCell ref="C21:D21"/>
    <mergeCell ref="C33:D33"/>
    <mergeCell ref="B34:D34"/>
    <mergeCell ref="C28:D28"/>
    <mergeCell ref="C29:D29"/>
    <mergeCell ref="C30:D30"/>
    <mergeCell ref="C31:D31"/>
    <mergeCell ref="C32:D32"/>
    <mergeCell ref="B38:D38"/>
    <mergeCell ref="C35:D35"/>
    <mergeCell ref="C36:D36"/>
    <mergeCell ref="C37:D37"/>
    <mergeCell ref="E43:F43"/>
    <mergeCell ref="C39:D39"/>
    <mergeCell ref="B40:D40"/>
    <mergeCell ref="B41:D4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00390625" style="0" bestFit="1" customWidth="1"/>
    <col min="2" max="2" width="51.7109375" style="0" bestFit="1" customWidth="1"/>
    <col min="3" max="3" width="9.28125" style="0" bestFit="1" customWidth="1"/>
    <col min="4" max="4" width="13.28125" style="0" bestFit="1" customWidth="1"/>
    <col min="5" max="5" width="15.00390625" style="0" bestFit="1" customWidth="1"/>
  </cols>
  <sheetData>
    <row r="1" spans="1:5" ht="12.75">
      <c r="A1" s="213"/>
      <c r="B1" s="214" t="s">
        <v>204</v>
      </c>
      <c r="C1" s="215"/>
      <c r="D1" s="215"/>
      <c r="E1" s="215"/>
    </row>
    <row r="2" spans="1:5" ht="12.75">
      <c r="A2" s="216"/>
      <c r="B2" s="217" t="s">
        <v>79</v>
      </c>
      <c r="C2" s="218"/>
      <c r="D2" s="218"/>
      <c r="E2" s="218"/>
    </row>
    <row r="3" spans="1:5" ht="12.75">
      <c r="A3" s="37" t="s">
        <v>135</v>
      </c>
      <c r="B3" s="37"/>
      <c r="C3" s="219" t="s">
        <v>188</v>
      </c>
      <c r="D3" s="218"/>
      <c r="E3" s="218"/>
    </row>
    <row r="4" spans="1:5" ht="12.75">
      <c r="A4" s="37" t="s">
        <v>136</v>
      </c>
      <c r="B4" s="37"/>
      <c r="C4" s="219" t="s">
        <v>189</v>
      </c>
      <c r="D4" s="218"/>
      <c r="E4" s="218"/>
    </row>
    <row r="5" spans="1:5" ht="13.5" thickBot="1">
      <c r="A5" s="220"/>
      <c r="B5" s="221"/>
      <c r="C5" s="220"/>
      <c r="D5" s="220"/>
      <c r="E5" s="220"/>
    </row>
    <row r="6" spans="1:5" ht="13.5">
      <c r="A6" s="222"/>
      <c r="B6" s="223"/>
      <c r="C6" s="224" t="s">
        <v>80</v>
      </c>
      <c r="D6" s="225" t="s">
        <v>81</v>
      </c>
      <c r="E6" s="226" t="s">
        <v>82</v>
      </c>
    </row>
    <row r="7" spans="1:5" ht="15">
      <c r="A7" s="227"/>
      <c r="B7" s="228" t="s">
        <v>83</v>
      </c>
      <c r="C7" s="229"/>
      <c r="D7" s="230">
        <v>2020</v>
      </c>
      <c r="E7" s="231">
        <v>2019</v>
      </c>
    </row>
    <row r="8" spans="1:5" ht="12.75">
      <c r="A8" s="227" t="s">
        <v>52</v>
      </c>
      <c r="B8" s="232" t="s">
        <v>84</v>
      </c>
      <c r="C8" s="233"/>
      <c r="D8" s="234">
        <f>SUM(D9:D21)</f>
        <v>844634.1099999999</v>
      </c>
      <c r="E8" s="235">
        <f>SUM(E9:E21)</f>
        <v>4170217</v>
      </c>
    </row>
    <row r="9" spans="1:5" ht="12.75">
      <c r="A9" s="227">
        <v>1</v>
      </c>
      <c r="B9" s="233" t="s">
        <v>85</v>
      </c>
      <c r="C9" s="233"/>
      <c r="D9" s="236">
        <f>PASH!E38</f>
        <v>4253423.26</v>
      </c>
      <c r="E9" s="237">
        <f>PASH!F38</f>
        <v>2032278</v>
      </c>
    </row>
    <row r="10" spans="1:5" ht="12.75">
      <c r="A10" s="227">
        <v>2</v>
      </c>
      <c r="B10" s="233" t="s">
        <v>86</v>
      </c>
      <c r="C10" s="233"/>
      <c r="D10" s="236"/>
      <c r="E10" s="237"/>
    </row>
    <row r="11" spans="1:5" ht="12.75">
      <c r="A11" s="227"/>
      <c r="B11" s="238" t="s">
        <v>87</v>
      </c>
      <c r="C11" s="238"/>
      <c r="D11" s="236">
        <f>-PASH!E23</f>
        <v>0</v>
      </c>
      <c r="E11" s="237">
        <f>-PASH!F23</f>
        <v>0</v>
      </c>
    </row>
    <row r="12" spans="1:5" ht="12.75">
      <c r="A12" s="227"/>
      <c r="B12" s="238" t="s">
        <v>88</v>
      </c>
      <c r="C12" s="238"/>
      <c r="D12" s="236"/>
      <c r="E12" s="237"/>
    </row>
    <row r="13" spans="1:5" ht="12.75">
      <c r="A13" s="227"/>
      <c r="B13" s="239" t="s">
        <v>166</v>
      </c>
      <c r="C13" s="238"/>
      <c r="D13" s="236"/>
      <c r="E13" s="237"/>
    </row>
    <row r="14" spans="1:5" ht="12.75">
      <c r="A14" s="227"/>
      <c r="B14" s="239" t="s">
        <v>167</v>
      </c>
      <c r="C14" s="238"/>
      <c r="D14" s="236"/>
      <c r="E14" s="237"/>
    </row>
    <row r="15" spans="1:5" ht="12.75">
      <c r="A15" s="227">
        <v>3</v>
      </c>
      <c r="B15" s="239" t="s">
        <v>168</v>
      </c>
      <c r="C15" s="240"/>
      <c r="D15" s="241">
        <f>(Aktivet!F14-Aktivet!E14)+(Aktivet!F24-Aktivet!E24)</f>
        <v>-3408789.15</v>
      </c>
      <c r="E15" s="242">
        <v>2349837</v>
      </c>
    </row>
    <row r="16" spans="1:5" ht="12.75">
      <c r="A16" s="227"/>
      <c r="B16" s="238" t="s">
        <v>89</v>
      </c>
      <c r="C16" s="240"/>
      <c r="D16" s="241"/>
      <c r="E16" s="243"/>
    </row>
    <row r="17" spans="1:5" ht="12.75">
      <c r="A17" s="227">
        <v>4</v>
      </c>
      <c r="B17" s="238" t="s">
        <v>90</v>
      </c>
      <c r="C17" s="238"/>
      <c r="D17" s="244">
        <f>(Aktivet!F19-Aktivet!E19)</f>
        <v>0</v>
      </c>
      <c r="E17" s="245">
        <f>(Aktivet!G19-Aktivet!F19)</f>
        <v>0</v>
      </c>
    </row>
    <row r="18" spans="1:5" ht="12.75">
      <c r="A18" s="227">
        <v>5</v>
      </c>
      <c r="B18" s="246" t="s">
        <v>91</v>
      </c>
      <c r="C18" s="238"/>
      <c r="D18" s="244">
        <f>(Pasivet!E12-Pasivet!F12)</f>
        <v>0</v>
      </c>
      <c r="E18" s="245">
        <v>-211898</v>
      </c>
    </row>
    <row r="19" spans="1:5" ht="12.75">
      <c r="A19" s="227">
        <v>6</v>
      </c>
      <c r="B19" s="238" t="s">
        <v>92</v>
      </c>
      <c r="C19" s="238" t="s">
        <v>93</v>
      </c>
      <c r="D19" s="236"/>
      <c r="E19" s="237"/>
    </row>
    <row r="20" spans="1:5" ht="12.75">
      <c r="A20" s="227">
        <v>7</v>
      </c>
      <c r="B20" s="238" t="s">
        <v>94</v>
      </c>
      <c r="C20" s="238" t="s">
        <v>93</v>
      </c>
      <c r="D20" s="247">
        <f>-PASH!E40</f>
        <v>0</v>
      </c>
      <c r="E20" s="248">
        <f>-PASH!F40</f>
        <v>0</v>
      </c>
    </row>
    <row r="21" spans="1:5" ht="12.75">
      <c r="A21" s="227"/>
      <c r="B21" s="238"/>
      <c r="C21" s="238"/>
      <c r="D21" s="247"/>
      <c r="E21" s="249"/>
    </row>
    <row r="22" spans="1:5" ht="12.75">
      <c r="A22" s="227"/>
      <c r="B22" s="250" t="s">
        <v>170</v>
      </c>
      <c r="C22" s="238"/>
      <c r="D22" s="236"/>
      <c r="E22" s="237"/>
    </row>
    <row r="23" spans="1:5" ht="12.75">
      <c r="A23" s="227"/>
      <c r="B23" s="251"/>
      <c r="C23" s="252"/>
      <c r="D23" s="253"/>
      <c r="E23" s="254"/>
    </row>
    <row r="24" spans="1:5" ht="12.75">
      <c r="A24" s="227" t="s">
        <v>53</v>
      </c>
      <c r="B24" s="255" t="s">
        <v>95</v>
      </c>
      <c r="C24" s="233"/>
      <c r="D24" s="234">
        <f>SUM(D25:D27)</f>
        <v>0</v>
      </c>
      <c r="E24" s="235">
        <f>SUM(E25:E27)</f>
        <v>0</v>
      </c>
    </row>
    <row r="25" spans="1:5" ht="12.75">
      <c r="A25" s="227">
        <v>1</v>
      </c>
      <c r="B25" s="256" t="s">
        <v>96</v>
      </c>
      <c r="C25" s="233"/>
      <c r="D25" s="236">
        <f>Aktivet!F26-Aktivet!E26-'Pasqyra e Fluksit te Parse'!D11</f>
        <v>0</v>
      </c>
      <c r="E25" s="237"/>
    </row>
    <row r="26" spans="1:5" ht="12.75">
      <c r="A26" s="227">
        <v>2</v>
      </c>
      <c r="B26" s="256" t="s">
        <v>97</v>
      </c>
      <c r="C26" s="233"/>
      <c r="D26" s="236"/>
      <c r="E26" s="237"/>
    </row>
    <row r="27" spans="1:5" ht="12.75">
      <c r="A27" s="227">
        <v>3</v>
      </c>
      <c r="B27" s="256" t="s">
        <v>98</v>
      </c>
      <c r="C27" s="233"/>
      <c r="D27" s="236"/>
      <c r="E27" s="237"/>
    </row>
    <row r="28" spans="1:5" ht="12.75">
      <c r="A28" s="227"/>
      <c r="B28" s="256"/>
      <c r="C28" s="233"/>
      <c r="D28" s="236"/>
      <c r="E28" s="237"/>
    </row>
    <row r="29" spans="1:5" ht="12.75">
      <c r="A29" s="227"/>
      <c r="B29" s="257" t="s">
        <v>169</v>
      </c>
      <c r="C29" s="233"/>
      <c r="D29" s="236"/>
      <c r="E29" s="237"/>
    </row>
    <row r="30" spans="1:5" ht="12.75">
      <c r="A30" s="227"/>
      <c r="B30" s="233"/>
      <c r="C30" s="252"/>
      <c r="D30" s="253"/>
      <c r="E30" s="254"/>
    </row>
    <row r="31" spans="1:5" ht="12.75">
      <c r="A31" s="227" t="s">
        <v>99</v>
      </c>
      <c r="B31" s="250" t="s">
        <v>171</v>
      </c>
      <c r="C31" s="233"/>
      <c r="D31" s="234">
        <f>SUM(D32:D34)</f>
        <v>-2032278</v>
      </c>
      <c r="E31" s="235">
        <f>SUM(E32:E34)</f>
        <v>-2790942</v>
      </c>
    </row>
    <row r="32" spans="1:5" ht="12.75">
      <c r="A32" s="43">
        <v>1</v>
      </c>
      <c r="B32" s="44" t="s">
        <v>172</v>
      </c>
      <c r="C32" s="233"/>
      <c r="D32" s="236">
        <f>Pasivet!E18-Pasivet!F18</f>
        <v>0</v>
      </c>
      <c r="E32" s="237"/>
    </row>
    <row r="33" spans="1:5" ht="12.75">
      <c r="A33" s="43">
        <v>2</v>
      </c>
      <c r="B33" s="44" t="s">
        <v>196</v>
      </c>
      <c r="C33" s="233"/>
      <c r="D33" s="236"/>
      <c r="E33" s="237"/>
    </row>
    <row r="34" spans="1:5" ht="12.75">
      <c r="A34" s="43">
        <v>3</v>
      </c>
      <c r="B34" s="44" t="s">
        <v>177</v>
      </c>
      <c r="C34" s="258" t="s">
        <v>93</v>
      </c>
      <c r="D34" s="236">
        <f>Pasivet!E28</f>
        <v>-2032278</v>
      </c>
      <c r="E34" s="237">
        <v>-2790942</v>
      </c>
    </row>
    <row r="35" spans="1:5" ht="12.75">
      <c r="A35" s="227"/>
      <c r="B35" s="233"/>
      <c r="C35" s="19"/>
      <c r="D35" s="236"/>
      <c r="E35" s="237"/>
    </row>
    <row r="36" spans="1:5" ht="12.75">
      <c r="A36" s="227"/>
      <c r="B36" s="259" t="s">
        <v>173</v>
      </c>
      <c r="C36" s="260"/>
      <c r="D36" s="253"/>
      <c r="E36" s="254"/>
    </row>
    <row r="37" spans="1:5" ht="12.75">
      <c r="A37" s="227"/>
      <c r="B37" s="228"/>
      <c r="C37" s="252"/>
      <c r="D37" s="253"/>
      <c r="E37" s="254"/>
    </row>
    <row r="38" spans="1:5" ht="12.75">
      <c r="A38" s="227"/>
      <c r="B38" s="232" t="s">
        <v>101</v>
      </c>
      <c r="C38" s="233"/>
      <c r="D38" s="236">
        <f>D8+D24+D31</f>
        <v>-1187643.8900000001</v>
      </c>
      <c r="E38" s="237">
        <f>E8+E24+E31</f>
        <v>1379275</v>
      </c>
    </row>
    <row r="39" spans="1:5" ht="12.75">
      <c r="A39" s="227"/>
      <c r="B39" s="261"/>
      <c r="C39" s="233"/>
      <c r="D39" s="236"/>
      <c r="E39" s="237"/>
    </row>
    <row r="40" spans="1:5" ht="12.75">
      <c r="A40" s="227"/>
      <c r="B40" s="232" t="s">
        <v>102</v>
      </c>
      <c r="C40" s="233"/>
      <c r="D40" s="236">
        <f>Aktivet!F10</f>
        <v>2053392</v>
      </c>
      <c r="E40" s="237">
        <v>674117</v>
      </c>
    </row>
    <row r="41" spans="1:5" ht="13.5" thickBot="1">
      <c r="A41" s="262"/>
      <c r="B41" s="263" t="s">
        <v>103</v>
      </c>
      <c r="C41" s="264"/>
      <c r="D41" s="265">
        <f>D38+D40</f>
        <v>865748.1099999999</v>
      </c>
      <c r="E41" s="266">
        <f>E38+E40</f>
        <v>2053392</v>
      </c>
    </row>
    <row r="42" spans="1:5" ht="12.75">
      <c r="A42" s="37"/>
      <c r="B42" s="37"/>
      <c r="C42" s="37"/>
      <c r="D42" s="267"/>
      <c r="E42" s="267"/>
    </row>
    <row r="43" spans="1:5" ht="12.75">
      <c r="A43" s="37"/>
      <c r="B43" s="37"/>
      <c r="C43" s="37"/>
      <c r="D43" s="268">
        <f>D41-Aktivet!E10</f>
        <v>0</v>
      </c>
      <c r="E43" s="268">
        <f>E41-Aktivet!F10</f>
        <v>0</v>
      </c>
    </row>
  </sheetData>
  <sheetProtection password="CEA6" sheet="1"/>
  <mergeCells count="3">
    <mergeCell ref="C1:E1"/>
    <mergeCell ref="D15:D16"/>
    <mergeCell ref="E15:E16"/>
  </mergeCells>
  <printOptions/>
  <pageMargins left="0.75" right="0.75" top="1" bottom="1" header="0.5" footer="0.5"/>
  <pageSetup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4.28125" style="0" bestFit="1" customWidth="1"/>
    <col min="3" max="3" width="10.140625" style="0" bestFit="1" customWidth="1"/>
    <col min="4" max="4" width="11.00390625" style="0" bestFit="1" customWidth="1"/>
    <col min="5" max="5" width="9.00390625" style="0" bestFit="1" customWidth="1"/>
    <col min="6" max="7" width="8.7109375" style="0" bestFit="1" customWidth="1"/>
    <col min="8" max="9" width="10.140625" style="0" bestFit="1" customWidth="1"/>
    <col min="10" max="10" width="8.140625" style="0" bestFit="1" customWidth="1"/>
    <col min="11" max="11" width="9.8515625" style="0" bestFit="1" customWidth="1"/>
    <col min="12" max="12" width="10.7109375" style="0" bestFit="1" customWidth="1"/>
  </cols>
  <sheetData>
    <row r="1" spans="1:11" ht="12.75">
      <c r="A1" s="37" t="s">
        <v>135</v>
      </c>
      <c r="B1" s="269" t="s">
        <v>188</v>
      </c>
      <c r="C1" s="37"/>
      <c r="D1" s="37"/>
      <c r="E1" s="270"/>
      <c r="F1" s="37"/>
      <c r="G1" s="37"/>
      <c r="H1" s="37"/>
      <c r="I1" s="37"/>
      <c r="J1" s="37"/>
      <c r="K1" s="37"/>
    </row>
    <row r="2" spans="1:11" ht="12.75">
      <c r="A2" s="37" t="s">
        <v>136</v>
      </c>
      <c r="B2" s="269" t="s">
        <v>189</v>
      </c>
      <c r="C2" s="37"/>
      <c r="D2" s="37"/>
      <c r="E2" s="270"/>
      <c r="F2" s="37"/>
      <c r="G2" s="37"/>
      <c r="H2" s="37"/>
      <c r="I2" s="37"/>
      <c r="J2" s="37"/>
      <c r="K2" s="37"/>
    </row>
    <row r="3" spans="1:11" ht="13.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2.75">
      <c r="A4" s="271" t="s">
        <v>179</v>
      </c>
      <c r="B4" s="272"/>
      <c r="C4" s="272"/>
      <c r="D4" s="272"/>
      <c r="E4" s="272"/>
      <c r="F4" s="272"/>
      <c r="G4" s="272"/>
      <c r="H4" s="272"/>
      <c r="I4" s="272"/>
      <c r="J4" s="272"/>
      <c r="K4" s="273"/>
    </row>
    <row r="5" spans="1:11" ht="51">
      <c r="A5" s="274" t="s">
        <v>13</v>
      </c>
      <c r="B5" s="275" t="s">
        <v>125</v>
      </c>
      <c r="C5" s="276" t="s">
        <v>180</v>
      </c>
      <c r="D5" s="277" t="s">
        <v>126</v>
      </c>
      <c r="E5" s="276" t="s">
        <v>181</v>
      </c>
      <c r="F5" s="276" t="s">
        <v>182</v>
      </c>
      <c r="G5" s="276" t="s">
        <v>183</v>
      </c>
      <c r="H5" s="276" t="s">
        <v>184</v>
      </c>
      <c r="I5" s="277" t="s">
        <v>127</v>
      </c>
      <c r="J5" s="277" t="s">
        <v>128</v>
      </c>
      <c r="K5" s="278" t="s">
        <v>185</v>
      </c>
    </row>
    <row r="6" spans="1:11" ht="12.75">
      <c r="A6" s="279">
        <v>1</v>
      </c>
      <c r="B6" s="280" t="s">
        <v>28</v>
      </c>
      <c r="C6" s="281">
        <v>0</v>
      </c>
      <c r="D6" s="282">
        <v>0</v>
      </c>
      <c r="E6" s="282">
        <v>0</v>
      </c>
      <c r="F6" s="282">
        <f aca="true" t="shared" si="0" ref="F6:F13">C6-D6+E6</f>
        <v>0</v>
      </c>
      <c r="G6" s="281">
        <v>0</v>
      </c>
      <c r="H6" s="282">
        <v>0</v>
      </c>
      <c r="I6" s="281">
        <f aca="true" t="shared" si="1" ref="I6:I11">C6-G6</f>
        <v>0</v>
      </c>
      <c r="J6" s="282"/>
      <c r="K6" s="283">
        <v>0</v>
      </c>
    </row>
    <row r="7" spans="1:11" ht="12.75">
      <c r="A7" s="284">
        <v>2</v>
      </c>
      <c r="B7" s="281" t="s">
        <v>29</v>
      </c>
      <c r="C7" s="281">
        <v>0</v>
      </c>
      <c r="D7" s="281">
        <v>0</v>
      </c>
      <c r="E7" s="281">
        <v>0</v>
      </c>
      <c r="F7" s="281">
        <f t="shared" si="0"/>
        <v>0</v>
      </c>
      <c r="G7" s="281">
        <v>0</v>
      </c>
      <c r="H7" s="281">
        <v>0</v>
      </c>
      <c r="I7" s="281">
        <f t="shared" si="1"/>
        <v>0</v>
      </c>
      <c r="J7" s="281">
        <v>5</v>
      </c>
      <c r="K7" s="285">
        <f>I7*J7%</f>
        <v>0</v>
      </c>
    </row>
    <row r="8" spans="1:11" ht="12.75">
      <c r="A8" s="284">
        <v>3</v>
      </c>
      <c r="B8" s="281" t="s">
        <v>56</v>
      </c>
      <c r="C8" s="281">
        <v>0</v>
      </c>
      <c r="D8" s="281">
        <v>0</v>
      </c>
      <c r="E8" s="286">
        <f>D17</f>
        <v>0</v>
      </c>
      <c r="F8" s="281">
        <f>C8-D8+E8</f>
        <v>0</v>
      </c>
      <c r="G8" s="281">
        <v>0</v>
      </c>
      <c r="H8" s="281">
        <v>0</v>
      </c>
      <c r="I8" s="281">
        <f t="shared" si="1"/>
        <v>0</v>
      </c>
      <c r="J8" s="281">
        <v>20</v>
      </c>
      <c r="K8" s="285">
        <f>I8*J8%</f>
        <v>0</v>
      </c>
    </row>
    <row r="9" spans="1:11" ht="12.75">
      <c r="A9" s="284">
        <v>4</v>
      </c>
      <c r="B9" s="281" t="s">
        <v>129</v>
      </c>
      <c r="C9" s="281">
        <v>0</v>
      </c>
      <c r="D9" s="281">
        <v>0</v>
      </c>
      <c r="E9" s="286">
        <f>D18</f>
        <v>0</v>
      </c>
      <c r="F9" s="281">
        <f>C9-D9+E9</f>
        <v>0</v>
      </c>
      <c r="G9" s="281">
        <v>0</v>
      </c>
      <c r="H9" s="281">
        <v>0</v>
      </c>
      <c r="I9" s="281">
        <f t="shared" si="1"/>
        <v>0</v>
      </c>
      <c r="J9" s="281">
        <v>20</v>
      </c>
      <c r="K9" s="285">
        <f>I9*J9%</f>
        <v>0</v>
      </c>
    </row>
    <row r="10" spans="1:11" ht="12.75">
      <c r="A10" s="284">
        <v>5</v>
      </c>
      <c r="B10" s="281" t="s">
        <v>130</v>
      </c>
      <c r="C10" s="281">
        <v>0</v>
      </c>
      <c r="D10" s="281">
        <v>0</v>
      </c>
      <c r="E10" s="286">
        <f>D19</f>
        <v>0</v>
      </c>
      <c r="F10" s="281">
        <f t="shared" si="0"/>
        <v>0</v>
      </c>
      <c r="G10" s="281">
        <v>0</v>
      </c>
      <c r="H10" s="281">
        <v>0</v>
      </c>
      <c r="I10" s="281">
        <f t="shared" si="1"/>
        <v>0</v>
      </c>
      <c r="J10" s="281">
        <v>25</v>
      </c>
      <c r="K10" s="285">
        <f>I10*J10%</f>
        <v>0</v>
      </c>
    </row>
    <row r="11" spans="1:11" ht="12.75">
      <c r="A11" s="284">
        <v>6</v>
      </c>
      <c r="B11" s="281" t="s">
        <v>131</v>
      </c>
      <c r="C11" s="281">
        <v>0</v>
      </c>
      <c r="D11" s="281">
        <v>0</v>
      </c>
      <c r="E11" s="281">
        <f>D27</f>
        <v>0</v>
      </c>
      <c r="F11" s="281">
        <f t="shared" si="0"/>
        <v>0</v>
      </c>
      <c r="G11" s="281">
        <v>0</v>
      </c>
      <c r="H11" s="281">
        <v>0</v>
      </c>
      <c r="I11" s="281">
        <f t="shared" si="1"/>
        <v>0</v>
      </c>
      <c r="J11" s="281">
        <v>20</v>
      </c>
      <c r="K11" s="285">
        <f>I11*J11%+G27</f>
        <v>0</v>
      </c>
    </row>
    <row r="12" spans="1:12" ht="12.75">
      <c r="A12" s="287" t="s">
        <v>132</v>
      </c>
      <c r="B12" s="288"/>
      <c r="C12" s="289">
        <f>SUM(C6:C11)</f>
        <v>0</v>
      </c>
      <c r="D12" s="289">
        <f>SUM(D6:D11)</f>
        <v>0</v>
      </c>
      <c r="E12" s="289">
        <f>SUM(E6:E11)</f>
        <v>0</v>
      </c>
      <c r="F12" s="289">
        <f aca="true" t="shared" si="2" ref="F12:K12">SUM(F6:F11)</f>
        <v>0</v>
      </c>
      <c r="G12" s="289">
        <f t="shared" si="2"/>
        <v>0</v>
      </c>
      <c r="H12" s="289">
        <f t="shared" si="2"/>
        <v>0</v>
      </c>
      <c r="I12" s="289">
        <f t="shared" si="2"/>
        <v>0</v>
      </c>
      <c r="J12" s="289"/>
      <c r="K12" s="290">
        <f t="shared" si="2"/>
        <v>0</v>
      </c>
      <c r="L12" s="5"/>
    </row>
    <row r="13" spans="1:11" ht="12.75">
      <c r="A13" s="291">
        <v>1</v>
      </c>
      <c r="B13" s="292" t="s">
        <v>133</v>
      </c>
      <c r="C13" s="292">
        <v>0</v>
      </c>
      <c r="D13" s="292">
        <v>0</v>
      </c>
      <c r="E13" s="292">
        <f>D35</f>
        <v>0</v>
      </c>
      <c r="F13" s="281">
        <f t="shared" si="0"/>
        <v>0</v>
      </c>
      <c r="G13" s="292">
        <v>0</v>
      </c>
      <c r="H13" s="292">
        <v>0</v>
      </c>
      <c r="I13" s="281">
        <f>C13</f>
        <v>0</v>
      </c>
      <c r="J13" s="292">
        <v>0</v>
      </c>
      <c r="K13" s="293">
        <f>I13*J13%</f>
        <v>0</v>
      </c>
    </row>
    <row r="14" spans="1:11" ht="13.5" thickBot="1">
      <c r="A14" s="294" t="s">
        <v>110</v>
      </c>
      <c r="B14" s="295"/>
      <c r="C14" s="296">
        <f aca="true" t="shared" si="3" ref="C14:I14">SUM(C12:C13)</f>
        <v>0</v>
      </c>
      <c r="D14" s="296">
        <f t="shared" si="3"/>
        <v>0</v>
      </c>
      <c r="E14" s="296">
        <f t="shared" si="3"/>
        <v>0</v>
      </c>
      <c r="F14" s="296">
        <f t="shared" si="3"/>
        <v>0</v>
      </c>
      <c r="G14" s="296">
        <f t="shared" si="3"/>
        <v>0</v>
      </c>
      <c r="H14" s="296">
        <f t="shared" si="3"/>
        <v>0</v>
      </c>
      <c r="I14" s="296">
        <f t="shared" si="3"/>
        <v>0</v>
      </c>
      <c r="J14" s="296"/>
      <c r="K14" s="297">
        <f>SUM(K12:K13)</f>
        <v>0</v>
      </c>
    </row>
    <row r="16" spans="1:10" ht="12.75">
      <c r="A16" s="47"/>
      <c r="B16" s="47"/>
      <c r="C16" s="47"/>
      <c r="D16" s="47"/>
      <c r="E16" s="47"/>
      <c r="F16" s="47"/>
      <c r="G16" s="47"/>
      <c r="I16" s="46"/>
      <c r="J16" s="46"/>
    </row>
    <row r="17" spans="1:7" ht="12.75">
      <c r="A17" s="12"/>
      <c r="B17" s="12"/>
      <c r="C17" s="12"/>
      <c r="D17" s="12"/>
      <c r="E17" s="12"/>
      <c r="F17" s="12"/>
      <c r="G17" s="12"/>
    </row>
    <row r="18" spans="1:7" ht="12.75">
      <c r="A18" s="13"/>
      <c r="B18" s="13"/>
      <c r="C18" s="13"/>
      <c r="D18" s="13"/>
      <c r="E18" s="13"/>
      <c r="F18" s="13"/>
      <c r="G18" s="14"/>
    </row>
    <row r="19" spans="1:7" ht="12.75">
      <c r="A19" s="13"/>
      <c r="B19" s="13"/>
      <c r="C19" s="13"/>
      <c r="D19" s="13"/>
      <c r="E19" s="13"/>
      <c r="F19" s="13"/>
      <c r="G19" s="14"/>
    </row>
    <row r="20" spans="1:7" ht="12.75">
      <c r="A20" s="13"/>
      <c r="B20" s="13"/>
      <c r="C20" s="13"/>
      <c r="D20" s="13"/>
      <c r="E20" s="13"/>
      <c r="F20" s="13"/>
      <c r="G20" s="13"/>
    </row>
    <row r="21" spans="1:7" ht="12.75">
      <c r="A21" s="13"/>
      <c r="B21" s="13"/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4"/>
    </row>
    <row r="23" spans="1:7" ht="12.75">
      <c r="A23" s="13"/>
      <c r="B23" s="13"/>
      <c r="C23" s="13"/>
      <c r="D23" s="13"/>
      <c r="E23" s="13"/>
      <c r="F23" s="13"/>
      <c r="G23" s="14"/>
    </row>
    <row r="24" spans="1:7" ht="12.75">
      <c r="A24" s="13"/>
      <c r="B24" s="13"/>
      <c r="C24" s="13"/>
      <c r="D24" s="13"/>
      <c r="E24" s="13"/>
      <c r="F24" s="13"/>
      <c r="G24" s="13"/>
    </row>
    <row r="25" spans="1:7" ht="12.75">
      <c r="A25" s="13"/>
      <c r="B25" s="13"/>
      <c r="C25" s="13"/>
      <c r="D25" s="13"/>
      <c r="E25" s="13"/>
      <c r="F25" s="13"/>
      <c r="G25" s="13"/>
    </row>
    <row r="26" spans="1:7" ht="12.75">
      <c r="A26" s="13"/>
      <c r="B26" s="13"/>
      <c r="C26" s="13"/>
      <c r="D26" s="13"/>
      <c r="E26" s="13"/>
      <c r="F26" s="13"/>
      <c r="G26" s="13"/>
    </row>
    <row r="27" spans="1:7" ht="12.75">
      <c r="A27" s="13"/>
      <c r="B27" s="13"/>
      <c r="C27" s="13"/>
      <c r="D27" s="13"/>
      <c r="E27" s="13"/>
      <c r="F27" s="13"/>
      <c r="G27" s="14"/>
    </row>
    <row r="28" spans="1:7" ht="12.75">
      <c r="A28" s="13"/>
      <c r="B28" s="13"/>
      <c r="C28" s="13"/>
      <c r="D28" s="13"/>
      <c r="E28" s="13"/>
      <c r="F28" s="13"/>
      <c r="G28" s="14"/>
    </row>
    <row r="29" spans="1:7" ht="12.75">
      <c r="A29" s="13"/>
      <c r="B29" s="13"/>
      <c r="C29" s="13"/>
      <c r="D29" s="13"/>
      <c r="E29" s="13"/>
      <c r="F29" s="13"/>
      <c r="G29" s="14"/>
    </row>
    <row r="30" spans="1:7" ht="12.75">
      <c r="A30" s="13"/>
      <c r="B30" s="13"/>
      <c r="C30" s="13"/>
      <c r="D30" s="13"/>
      <c r="E30" s="13"/>
      <c r="F30" s="13"/>
      <c r="G30" s="13"/>
    </row>
    <row r="31" spans="1:7" ht="12.75">
      <c r="A31" s="13"/>
      <c r="B31" s="13"/>
      <c r="C31" s="13"/>
      <c r="D31" s="13"/>
      <c r="E31" s="13"/>
      <c r="F31" s="13"/>
      <c r="G31" s="14"/>
    </row>
    <row r="32" spans="1:7" ht="12.75">
      <c r="A32" s="13"/>
      <c r="B32" s="13"/>
      <c r="C32" s="13"/>
      <c r="D32" s="13"/>
      <c r="E32" s="13"/>
      <c r="F32" s="13"/>
      <c r="G32" s="14"/>
    </row>
    <row r="33" spans="1:7" ht="12.75">
      <c r="A33" s="13"/>
      <c r="B33" s="13"/>
      <c r="C33" s="13"/>
      <c r="D33" s="13"/>
      <c r="E33" s="13"/>
      <c r="F33" s="13"/>
      <c r="G33" s="14"/>
    </row>
    <row r="34" spans="1:7" ht="12.75">
      <c r="A34" s="13"/>
      <c r="B34" s="13"/>
      <c r="C34" s="13"/>
      <c r="D34" s="13"/>
      <c r="E34" s="13"/>
      <c r="F34" s="13"/>
      <c r="G34" s="13"/>
    </row>
    <row r="35" spans="1:7" ht="12.75">
      <c r="A35" s="13"/>
      <c r="B35" s="13"/>
      <c r="C35" s="13"/>
      <c r="D35" s="13"/>
      <c r="E35" s="13"/>
      <c r="F35" s="13"/>
      <c r="G35" s="13"/>
    </row>
    <row r="36" spans="1:7" ht="12.75">
      <c r="A36" s="13"/>
      <c r="B36" s="13"/>
      <c r="C36" s="13"/>
      <c r="D36" s="13"/>
      <c r="E36" s="13"/>
      <c r="F36" s="13"/>
      <c r="G36" s="13"/>
    </row>
    <row r="37" spans="1:7" ht="12.75">
      <c r="A37" s="13"/>
      <c r="B37" s="13"/>
      <c r="C37" s="13"/>
      <c r="D37" s="14"/>
      <c r="E37" s="13"/>
      <c r="F37" s="13"/>
      <c r="G37" s="14"/>
    </row>
  </sheetData>
  <sheetProtection password="CEA6" sheet="1"/>
  <mergeCells count="5">
    <mergeCell ref="A4:K4"/>
    <mergeCell ref="A12:B12"/>
    <mergeCell ref="A14:B14"/>
    <mergeCell ref="A16:G16"/>
    <mergeCell ref="I16:J16"/>
  </mergeCells>
  <printOptions/>
  <pageMargins left="0.75" right="0.75" top="1" bottom="1" header="0.5" footer="0.5"/>
  <pageSetup horizontalDpi="300" verticalDpi="300" orientation="landscape" r:id="rId1"/>
  <ignoredErrors>
    <ignoredError sqref="F12" formula="1"/>
    <ignoredError sqref="C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00390625" style="0" bestFit="1" customWidth="1"/>
    <col min="2" max="2" width="58.8515625" style="0" bestFit="1" customWidth="1"/>
    <col min="3" max="3" width="9.28125" style="0" bestFit="1" customWidth="1"/>
    <col min="4" max="4" width="13.28125" style="0" bestFit="1" customWidth="1"/>
    <col min="5" max="5" width="15.00390625" style="0" bestFit="1" customWidth="1"/>
    <col min="6" max="6" width="15.7109375" style="0" bestFit="1" customWidth="1"/>
    <col min="7" max="7" width="12.140625" style="0" bestFit="1" customWidth="1"/>
    <col min="8" max="8" width="11.140625" style="0" bestFit="1" customWidth="1"/>
    <col min="9" max="9" width="2.7109375" style="0" customWidth="1"/>
  </cols>
  <sheetData>
    <row r="1" spans="1:8" ht="15">
      <c r="A1" s="298" t="s">
        <v>205</v>
      </c>
      <c r="B1" s="298"/>
      <c r="C1" s="298"/>
      <c r="D1" s="298"/>
      <c r="E1" s="298"/>
      <c r="F1" s="298"/>
      <c r="G1" s="298"/>
      <c r="H1" s="298"/>
    </row>
    <row r="2" spans="1:8" ht="12.75">
      <c r="A2" s="37" t="s">
        <v>135</v>
      </c>
      <c r="B2" s="37"/>
      <c r="C2" s="105" t="s">
        <v>188</v>
      </c>
      <c r="D2" s="37"/>
      <c r="E2" s="37"/>
      <c r="F2" s="37"/>
      <c r="G2" s="37"/>
      <c r="H2" s="37"/>
    </row>
    <row r="3" spans="1:8" ht="12.75">
      <c r="A3" s="37" t="s">
        <v>136</v>
      </c>
      <c r="B3" s="37"/>
      <c r="C3" s="105" t="s">
        <v>189</v>
      </c>
      <c r="D3" s="37"/>
      <c r="E3" s="37"/>
      <c r="F3" s="37"/>
      <c r="G3" s="37"/>
      <c r="H3" s="37"/>
    </row>
    <row r="4" spans="1:8" ht="12.75">
      <c r="A4" s="37"/>
      <c r="B4" s="37"/>
      <c r="C4" s="37"/>
      <c r="D4" s="37"/>
      <c r="E4" s="37"/>
      <c r="F4" s="37"/>
      <c r="G4" s="37"/>
      <c r="H4" s="37"/>
    </row>
    <row r="5" spans="1:9" ht="13.5" thickBot="1">
      <c r="A5" s="299"/>
      <c r="B5" s="299" t="s">
        <v>104</v>
      </c>
      <c r="C5" s="300"/>
      <c r="D5" s="301"/>
      <c r="E5" s="301"/>
      <c r="F5" s="301"/>
      <c r="G5" s="301"/>
      <c r="H5" s="301"/>
      <c r="I5" s="8"/>
    </row>
    <row r="6" spans="1:9" ht="12.75">
      <c r="A6" s="302"/>
      <c r="B6" s="303"/>
      <c r="C6" s="304" t="s">
        <v>105</v>
      </c>
      <c r="D6" s="304" t="s">
        <v>106</v>
      </c>
      <c r="E6" s="304" t="s">
        <v>107</v>
      </c>
      <c r="F6" s="304" t="s">
        <v>108</v>
      </c>
      <c r="G6" s="304" t="s">
        <v>109</v>
      </c>
      <c r="H6" s="305" t="s">
        <v>110</v>
      </c>
      <c r="I6" s="9"/>
    </row>
    <row r="7" spans="1:9" ht="12.75">
      <c r="A7" s="306"/>
      <c r="B7" s="307"/>
      <c r="C7" s="308" t="s">
        <v>111</v>
      </c>
      <c r="D7" s="308" t="s">
        <v>112</v>
      </c>
      <c r="E7" s="308" t="s">
        <v>113</v>
      </c>
      <c r="F7" s="309" t="s">
        <v>114</v>
      </c>
      <c r="G7" s="310" t="s">
        <v>115</v>
      </c>
      <c r="H7" s="311"/>
      <c r="I7" s="10"/>
    </row>
    <row r="8" spans="1:9" ht="12.75">
      <c r="A8" s="306"/>
      <c r="B8" s="310" t="s">
        <v>186</v>
      </c>
      <c r="C8" s="312">
        <v>12600</v>
      </c>
      <c r="D8" s="312"/>
      <c r="E8" s="312"/>
      <c r="F8" s="313"/>
      <c r="G8" s="314">
        <f>Pasivet!F26</f>
        <v>2032278</v>
      </c>
      <c r="H8" s="315">
        <f>SUM(B8:G8)</f>
        <v>2044878</v>
      </c>
      <c r="I8" s="9"/>
    </row>
    <row r="9" spans="1:9" ht="12.75">
      <c r="A9" s="306"/>
      <c r="B9" s="316" t="s">
        <v>116</v>
      </c>
      <c r="C9" s="314"/>
      <c r="D9" s="314"/>
      <c r="E9" s="314"/>
      <c r="F9" s="314"/>
      <c r="G9" s="314"/>
      <c r="H9" s="315">
        <f>SUM(B9:G9)</f>
        <v>0</v>
      </c>
      <c r="I9" s="10"/>
    </row>
    <row r="10" spans="1:9" ht="12.75">
      <c r="A10" s="306"/>
      <c r="B10" s="310" t="s">
        <v>117</v>
      </c>
      <c r="C10" s="312"/>
      <c r="D10" s="312"/>
      <c r="E10" s="312"/>
      <c r="F10" s="312"/>
      <c r="G10" s="312"/>
      <c r="H10" s="315">
        <f>SUM(B10:G10)</f>
        <v>0</v>
      </c>
      <c r="I10" s="9"/>
    </row>
    <row r="11" spans="1:9" ht="12.75">
      <c r="A11" s="306"/>
      <c r="B11" s="316" t="s">
        <v>118</v>
      </c>
      <c r="C11" s="314"/>
      <c r="D11" s="314"/>
      <c r="E11" s="314"/>
      <c r="F11" s="314"/>
      <c r="G11" s="314"/>
      <c r="H11" s="315">
        <f>SUM(B11:G11)</f>
        <v>0</v>
      </c>
      <c r="I11" s="10"/>
    </row>
    <row r="12" spans="1:9" ht="12.75">
      <c r="A12" s="306"/>
      <c r="B12" s="316" t="s">
        <v>100</v>
      </c>
      <c r="C12" s="314"/>
      <c r="D12" s="314"/>
      <c r="E12" s="314"/>
      <c r="F12" s="314"/>
      <c r="G12" s="317"/>
      <c r="H12" s="315">
        <f>SUM(B12:G12)</f>
        <v>0</v>
      </c>
      <c r="I12" s="10"/>
    </row>
    <row r="13" spans="1:9" ht="12.75">
      <c r="A13" s="306"/>
      <c r="B13" s="316" t="s">
        <v>119</v>
      </c>
      <c r="C13" s="314"/>
      <c r="D13" s="314"/>
      <c r="E13" s="314"/>
      <c r="F13" s="314"/>
      <c r="G13" s="314"/>
      <c r="H13" s="315">
        <f aca="true" t="shared" si="0" ref="H13:H22">SUM(B13:G13)</f>
        <v>0</v>
      </c>
      <c r="I13" s="10"/>
    </row>
    <row r="14" spans="1:9" ht="12.75">
      <c r="A14" s="306"/>
      <c r="B14" s="316" t="s">
        <v>120</v>
      </c>
      <c r="C14" s="314"/>
      <c r="D14" s="314"/>
      <c r="E14" s="314"/>
      <c r="F14" s="314"/>
      <c r="G14" s="314"/>
      <c r="H14" s="315">
        <f t="shared" si="0"/>
        <v>0</v>
      </c>
      <c r="I14" s="11"/>
    </row>
    <row r="15" spans="1:9" ht="12.75">
      <c r="A15" s="306"/>
      <c r="B15" s="316" t="s">
        <v>121</v>
      </c>
      <c r="C15" s="314"/>
      <c r="D15" s="314"/>
      <c r="E15" s="314"/>
      <c r="F15" s="314"/>
      <c r="G15" s="314">
        <f>-G8</f>
        <v>-2032278</v>
      </c>
      <c r="H15" s="315">
        <f t="shared" si="0"/>
        <v>-2032278</v>
      </c>
      <c r="I15" s="10"/>
    </row>
    <row r="16" spans="1:9" ht="12.75">
      <c r="A16" s="306"/>
      <c r="B16" s="310" t="s">
        <v>206</v>
      </c>
      <c r="C16" s="318">
        <f>SUM(C8:C15)</f>
        <v>12600</v>
      </c>
      <c r="D16" s="318">
        <f>SUM(D8:D15)</f>
        <v>0</v>
      </c>
      <c r="E16" s="318">
        <f>SUM(E8:E15)</f>
        <v>0</v>
      </c>
      <c r="F16" s="318">
        <f>SUM(F8:F15)</f>
        <v>0</v>
      </c>
      <c r="G16" s="318">
        <f>SUM(G8:G15)</f>
        <v>0</v>
      </c>
      <c r="H16" s="315">
        <f t="shared" si="0"/>
        <v>12600</v>
      </c>
      <c r="I16" s="9"/>
    </row>
    <row r="17" spans="1:9" ht="12.75">
      <c r="A17" s="306"/>
      <c r="B17" s="316" t="s">
        <v>118</v>
      </c>
      <c r="C17" s="314"/>
      <c r="D17" s="314"/>
      <c r="E17" s="314"/>
      <c r="F17" s="314"/>
      <c r="G17" s="314">
        <f>Pasivet!E26</f>
        <v>4253423.26</v>
      </c>
      <c r="H17" s="315">
        <f t="shared" si="0"/>
        <v>4253423.26</v>
      </c>
      <c r="I17" s="10"/>
    </row>
    <row r="18" spans="1:9" ht="12.75">
      <c r="A18" s="306"/>
      <c r="B18" s="316" t="s">
        <v>122</v>
      </c>
      <c r="C18" s="314"/>
      <c r="D18" s="314"/>
      <c r="E18" s="314"/>
      <c r="F18" s="314"/>
      <c r="G18" s="314"/>
      <c r="H18" s="315">
        <f t="shared" si="0"/>
        <v>0</v>
      </c>
      <c r="I18" s="10"/>
    </row>
    <row r="19" spans="1:9" ht="12.75">
      <c r="A19" s="306"/>
      <c r="B19" s="316" t="s">
        <v>123</v>
      </c>
      <c r="C19" s="317"/>
      <c r="D19" s="314"/>
      <c r="E19" s="314"/>
      <c r="F19" s="314"/>
      <c r="G19" s="314"/>
      <c r="H19" s="315">
        <f t="shared" si="0"/>
        <v>0</v>
      </c>
      <c r="I19" s="10"/>
    </row>
    <row r="20" spans="1:9" ht="12.75">
      <c r="A20" s="306"/>
      <c r="B20" s="316" t="s">
        <v>119</v>
      </c>
      <c r="C20" s="317"/>
      <c r="D20" s="314"/>
      <c r="E20" s="314"/>
      <c r="F20" s="314">
        <v>1260</v>
      </c>
      <c r="G20" s="314"/>
      <c r="H20" s="315">
        <f t="shared" si="0"/>
        <v>1260</v>
      </c>
      <c r="I20" s="10"/>
    </row>
    <row r="21" spans="1:9" ht="12.75">
      <c r="A21" s="306"/>
      <c r="B21" s="316" t="s">
        <v>124</v>
      </c>
      <c r="C21" s="314"/>
      <c r="D21" s="314"/>
      <c r="E21" s="314"/>
      <c r="F21" s="314"/>
      <c r="G21" s="314"/>
      <c r="H21" s="315">
        <f t="shared" si="0"/>
        <v>0</v>
      </c>
      <c r="I21" s="10"/>
    </row>
    <row r="22" spans="1:9" ht="12.75">
      <c r="A22" s="306"/>
      <c r="B22" s="307"/>
      <c r="C22" s="314"/>
      <c r="D22" s="314"/>
      <c r="E22" s="314"/>
      <c r="F22" s="314"/>
      <c r="G22" s="314"/>
      <c r="H22" s="315">
        <f t="shared" si="0"/>
        <v>0</v>
      </c>
      <c r="I22" s="10"/>
    </row>
    <row r="23" spans="1:9" ht="12.75">
      <c r="A23" s="306"/>
      <c r="B23" s="310" t="s">
        <v>206</v>
      </c>
      <c r="C23" s="312">
        <f aca="true" t="shared" si="1" ref="C23:H23">SUM(C16:C22)</f>
        <v>12600</v>
      </c>
      <c r="D23" s="312">
        <f t="shared" si="1"/>
        <v>0</v>
      </c>
      <c r="E23" s="312">
        <f t="shared" si="1"/>
        <v>0</v>
      </c>
      <c r="F23" s="312">
        <f t="shared" si="1"/>
        <v>1260</v>
      </c>
      <c r="G23" s="312">
        <f t="shared" si="1"/>
        <v>4253423.26</v>
      </c>
      <c r="H23" s="319">
        <f t="shared" si="1"/>
        <v>4267283.26</v>
      </c>
      <c r="I23" s="9"/>
    </row>
    <row r="24" spans="1:9" ht="13.5" thickBot="1">
      <c r="A24" s="320"/>
      <c r="B24" s="321"/>
      <c r="C24" s="322"/>
      <c r="D24" s="322"/>
      <c r="E24" s="322"/>
      <c r="F24" s="322"/>
      <c r="G24" s="322"/>
      <c r="H24" s="323">
        <f>H23-Pasivet!E23</f>
        <v>0</v>
      </c>
      <c r="I24" s="9"/>
    </row>
    <row r="26" spans="6:7" ht="12.75">
      <c r="F26" s="46"/>
      <c r="G26" s="46"/>
    </row>
  </sheetData>
  <sheetProtection password="CEA6" sheet="1"/>
  <mergeCells count="2">
    <mergeCell ref="F26:G26"/>
    <mergeCell ref="A1:H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.421875" style="0" customWidth="1"/>
    <col min="2" max="2" width="15.421875" style="0" bestFit="1" customWidth="1"/>
    <col min="3" max="3" width="14.7109375" style="0" bestFit="1" customWidth="1"/>
    <col min="4" max="4" width="18.00390625" style="0" bestFit="1" customWidth="1"/>
    <col min="5" max="5" width="18.421875" style="0" bestFit="1" customWidth="1"/>
    <col min="6" max="6" width="13.7109375" style="0" bestFit="1" customWidth="1"/>
  </cols>
  <sheetData>
    <row r="1" spans="1:6" ht="20.25">
      <c r="A1" s="324" t="s">
        <v>187</v>
      </c>
      <c r="B1" s="324"/>
      <c r="C1" s="324"/>
      <c r="D1" s="324"/>
      <c r="E1" s="324"/>
      <c r="F1" s="324"/>
    </row>
    <row r="2" spans="1:6" ht="13.5">
      <c r="A2" s="29" t="s">
        <v>135</v>
      </c>
      <c r="B2" s="325"/>
      <c r="C2" s="325" t="s">
        <v>188</v>
      </c>
      <c r="D2" s="325"/>
      <c r="E2" s="37"/>
      <c r="F2" s="175"/>
    </row>
    <row r="3" spans="1:6" ht="13.5">
      <c r="A3" s="29" t="s">
        <v>136</v>
      </c>
      <c r="B3" s="325"/>
      <c r="C3" s="325" t="s">
        <v>189</v>
      </c>
      <c r="D3" s="325"/>
      <c r="E3" s="37"/>
      <c r="F3" s="175"/>
    </row>
    <row r="4" spans="1:6" ht="15">
      <c r="A4" s="326"/>
      <c r="B4" s="326"/>
      <c r="C4" s="326"/>
      <c r="D4" s="326"/>
      <c r="E4" s="327"/>
      <c r="F4" s="328"/>
    </row>
    <row r="5" spans="1:6" ht="15">
      <c r="A5" s="329" t="s">
        <v>54</v>
      </c>
      <c r="B5" s="330" t="s">
        <v>74</v>
      </c>
      <c r="C5" s="331" t="s">
        <v>57</v>
      </c>
      <c r="D5" s="331" t="s">
        <v>58</v>
      </c>
      <c r="E5" s="331" t="s">
        <v>59</v>
      </c>
      <c r="F5" s="332" t="s">
        <v>60</v>
      </c>
    </row>
    <row r="6" spans="1:6" ht="15">
      <c r="A6" s="333">
        <v>1</v>
      </c>
      <c r="B6" s="334" t="s">
        <v>197</v>
      </c>
      <c r="C6" s="335"/>
      <c r="D6" s="335"/>
      <c r="E6" s="336"/>
      <c r="F6" s="337">
        <v>0</v>
      </c>
    </row>
    <row r="7" spans="1:6" ht="15">
      <c r="A7" s="333">
        <v>2</v>
      </c>
      <c r="B7" s="334" t="s">
        <v>197</v>
      </c>
      <c r="C7" s="335"/>
      <c r="D7" s="335">
        <v>6998.769999999998</v>
      </c>
      <c r="E7" s="336"/>
      <c r="F7" s="337">
        <f>123.700037292267*D7</f>
        <v>865748.1099999992</v>
      </c>
    </row>
    <row r="8" spans="1:6" ht="15">
      <c r="A8" s="333">
        <v>3</v>
      </c>
      <c r="B8" s="334"/>
      <c r="C8" s="335"/>
      <c r="D8" s="335"/>
      <c r="E8" s="336"/>
      <c r="F8" s="337"/>
    </row>
    <row r="9" spans="1:6" ht="15">
      <c r="A9" s="333">
        <v>4</v>
      </c>
      <c r="B9" s="334"/>
      <c r="C9" s="335"/>
      <c r="D9" s="335"/>
      <c r="E9" s="336"/>
      <c r="F9" s="337"/>
    </row>
    <row r="10" spans="1:6" ht="15">
      <c r="A10" s="333">
        <v>5</v>
      </c>
      <c r="B10" s="334"/>
      <c r="C10" s="335"/>
      <c r="D10" s="335"/>
      <c r="E10" s="336"/>
      <c r="F10" s="337"/>
    </row>
    <row r="11" spans="1:6" ht="15">
      <c r="A11" s="333">
        <v>6</v>
      </c>
      <c r="B11" s="334"/>
      <c r="C11" s="335"/>
      <c r="D11" s="335"/>
      <c r="E11" s="336"/>
      <c r="F11" s="337"/>
    </row>
    <row r="12" spans="1:6" ht="15">
      <c r="A12" s="333"/>
      <c r="B12" s="334"/>
      <c r="C12" s="335"/>
      <c r="D12" s="335"/>
      <c r="E12" s="336"/>
      <c r="F12" s="337"/>
    </row>
    <row r="13" spans="1:6" ht="15">
      <c r="A13" s="338" t="s">
        <v>61</v>
      </c>
      <c r="B13" s="339"/>
      <c r="C13" s="339"/>
      <c r="D13" s="340">
        <f>SUM(D6:D12)</f>
        <v>6998.769999999998</v>
      </c>
      <c r="E13" s="340">
        <f>SUM(E6:E12)</f>
        <v>0</v>
      </c>
      <c r="F13" s="340">
        <f>SUM(F6:F12)</f>
        <v>865748.1099999992</v>
      </c>
    </row>
    <row r="14" spans="1:6" ht="15">
      <c r="A14" s="3"/>
      <c r="B14" s="3"/>
      <c r="C14" s="3"/>
      <c r="D14" s="3"/>
      <c r="E14" s="4"/>
      <c r="F14" s="2"/>
    </row>
    <row r="15" spans="1:6" ht="15">
      <c r="A15" s="3"/>
      <c r="B15" s="3"/>
      <c r="D15" s="1"/>
      <c r="E15" s="48"/>
      <c r="F15" s="48"/>
    </row>
  </sheetData>
  <sheetProtection password="CEA6" sheet="1"/>
  <mergeCells count="3">
    <mergeCell ref="A13:C13"/>
    <mergeCell ref="A1:F1"/>
    <mergeCell ref="E15:F15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5"/>
      <c r="B1" s="16"/>
      <c r="C1" s="16"/>
      <c r="D1" s="16"/>
      <c r="E1" s="16"/>
      <c r="F1" s="16"/>
      <c r="G1" s="16"/>
      <c r="H1" s="16"/>
      <c r="I1" s="16"/>
      <c r="J1" s="17"/>
    </row>
    <row r="2" spans="1:10" ht="15">
      <c r="A2" s="49" t="s">
        <v>188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12.75">
      <c r="A3" s="52" t="s">
        <v>174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ht="12.75">
      <c r="A4" s="18"/>
      <c r="B4" s="19"/>
      <c r="C4" s="20"/>
      <c r="D4" s="20"/>
      <c r="E4" s="20"/>
      <c r="F4" s="20"/>
      <c r="G4" s="20"/>
      <c r="H4" s="21"/>
      <c r="I4" s="21"/>
      <c r="J4" s="22"/>
    </row>
    <row r="5" spans="1:10" ht="12.75">
      <c r="A5" s="18"/>
      <c r="B5" s="19"/>
      <c r="C5" s="19"/>
      <c r="D5" s="19"/>
      <c r="E5" s="19"/>
      <c r="F5" s="21"/>
      <c r="G5" s="21"/>
      <c r="H5" s="21"/>
      <c r="I5" s="19"/>
      <c r="J5" s="23"/>
    </row>
    <row r="6" spans="1:10" ht="12.75">
      <c r="A6" s="18"/>
      <c r="B6" s="19"/>
      <c r="C6" s="19"/>
      <c r="D6" s="19"/>
      <c r="E6" s="19"/>
      <c r="F6" s="19"/>
      <c r="G6" s="24"/>
      <c r="H6" s="24"/>
      <c r="I6" s="19"/>
      <c r="J6" s="23"/>
    </row>
    <row r="7" spans="1:10" ht="12.75">
      <c r="A7" s="18"/>
      <c r="B7" s="19"/>
      <c r="C7" s="19"/>
      <c r="D7" s="19"/>
      <c r="E7" s="19"/>
      <c r="F7" s="19"/>
      <c r="G7" s="19"/>
      <c r="H7" s="19"/>
      <c r="I7" s="19"/>
      <c r="J7" s="23"/>
    </row>
    <row r="8" spans="1:10" ht="12.75">
      <c r="A8" s="18"/>
      <c r="B8" s="19"/>
      <c r="C8" s="19"/>
      <c r="D8" s="19"/>
      <c r="E8" s="19"/>
      <c r="F8" s="19"/>
      <c r="G8" s="19"/>
      <c r="H8" s="19"/>
      <c r="I8" s="19"/>
      <c r="J8" s="23"/>
    </row>
    <row r="9" spans="1:10" ht="12.75">
      <c r="A9" s="18"/>
      <c r="B9" s="19"/>
      <c r="C9" s="19"/>
      <c r="D9" s="19"/>
      <c r="E9" s="19"/>
      <c r="F9" s="19"/>
      <c r="G9" s="19"/>
      <c r="H9" s="19"/>
      <c r="I9" s="19"/>
      <c r="J9" s="23"/>
    </row>
    <row r="10" spans="1:10" ht="12.75">
      <c r="A10" s="18"/>
      <c r="B10" s="19"/>
      <c r="C10" s="19"/>
      <c r="D10" s="19"/>
      <c r="E10" s="19"/>
      <c r="F10" s="19"/>
      <c r="G10" s="19"/>
      <c r="H10" s="19"/>
      <c r="I10" s="19"/>
      <c r="J10" s="23"/>
    </row>
    <row r="11" spans="1:10" ht="12.75">
      <c r="A11" s="18"/>
      <c r="B11" s="25"/>
      <c r="C11" s="19"/>
      <c r="D11" s="19"/>
      <c r="E11" s="26"/>
      <c r="F11" s="19"/>
      <c r="G11" s="19"/>
      <c r="H11" s="19"/>
      <c r="I11" s="19"/>
      <c r="J11" s="23"/>
    </row>
    <row r="12" spans="1:10" ht="12.75">
      <c r="A12" s="18"/>
      <c r="B12" s="19"/>
      <c r="C12" s="19"/>
      <c r="D12" s="19"/>
      <c r="E12" s="19"/>
      <c r="F12" s="19"/>
      <c r="G12" s="19"/>
      <c r="H12" s="19"/>
      <c r="I12" s="19"/>
      <c r="J12" s="23"/>
    </row>
    <row r="13" spans="1:10" ht="12.75">
      <c r="A13" s="18"/>
      <c r="B13" s="25"/>
      <c r="C13" s="19"/>
      <c r="D13" s="19"/>
      <c r="E13" s="27"/>
      <c r="F13" s="19"/>
      <c r="G13" s="19"/>
      <c r="H13" s="19"/>
      <c r="I13" s="19"/>
      <c r="J13" s="23"/>
    </row>
    <row r="14" spans="1:10" ht="12.75">
      <c r="A14" s="18"/>
      <c r="B14" s="19"/>
      <c r="C14" s="19"/>
      <c r="D14" s="19"/>
      <c r="E14" s="19"/>
      <c r="F14" s="19"/>
      <c r="G14" s="19"/>
      <c r="H14" s="19"/>
      <c r="I14" s="19"/>
      <c r="J14" s="23"/>
    </row>
    <row r="15" spans="1:10" ht="12.75">
      <c r="A15" s="18"/>
      <c r="B15" s="28" t="s">
        <v>175</v>
      </c>
      <c r="C15" s="28"/>
      <c r="D15" s="28"/>
      <c r="E15" s="29"/>
      <c r="F15" s="29"/>
      <c r="G15" s="29"/>
      <c r="H15" s="19"/>
      <c r="I15" s="19"/>
      <c r="J15" s="23"/>
    </row>
    <row r="16" spans="1:10" ht="12.75">
      <c r="A16" s="18"/>
      <c r="B16" s="28"/>
      <c r="C16" s="29"/>
      <c r="D16" s="29"/>
      <c r="E16" s="29"/>
      <c r="F16" s="29"/>
      <c r="G16" s="29"/>
      <c r="H16" s="19"/>
      <c r="I16" s="19"/>
      <c r="J16" s="23"/>
    </row>
    <row r="17" spans="1:10" ht="12.75">
      <c r="A17" s="18"/>
      <c r="B17" s="28" t="s">
        <v>198</v>
      </c>
      <c r="C17" s="29"/>
      <c r="D17" s="29"/>
      <c r="E17" s="29"/>
      <c r="F17" s="29"/>
      <c r="G17" s="29"/>
      <c r="H17" s="19"/>
      <c r="I17" s="19"/>
      <c r="J17" s="23"/>
    </row>
    <row r="18" spans="1:10" ht="12.75">
      <c r="A18" s="18"/>
      <c r="B18" s="37"/>
      <c r="C18" s="28"/>
      <c r="D18" s="28"/>
      <c r="E18" s="28"/>
      <c r="F18" s="21"/>
      <c r="G18" s="21"/>
      <c r="H18" s="19"/>
      <c r="I18" s="19"/>
      <c r="J18" s="23"/>
    </row>
    <row r="19" spans="1:10" ht="12.75">
      <c r="A19" s="18"/>
      <c r="B19" s="28" t="s">
        <v>199</v>
      </c>
      <c r="C19" s="28"/>
      <c r="D19" s="28"/>
      <c r="E19" s="28"/>
      <c r="F19" s="28"/>
      <c r="G19" s="21"/>
      <c r="H19" s="19"/>
      <c r="I19" s="19"/>
      <c r="J19" s="23"/>
    </row>
    <row r="20" spans="1:10" ht="12.75">
      <c r="A20" s="18"/>
      <c r="B20" s="30"/>
      <c r="C20" s="19"/>
      <c r="D20" s="19"/>
      <c r="E20" s="19"/>
      <c r="F20" s="19"/>
      <c r="G20" s="19"/>
      <c r="H20" s="19"/>
      <c r="I20" s="19"/>
      <c r="J20" s="23"/>
    </row>
    <row r="21" spans="1:10" ht="12.75">
      <c r="A21" s="18"/>
      <c r="B21" s="19"/>
      <c r="C21" s="19"/>
      <c r="D21" s="19"/>
      <c r="E21" s="19"/>
      <c r="F21" s="19"/>
      <c r="G21" s="19"/>
      <c r="H21" s="19"/>
      <c r="I21" s="19"/>
      <c r="J21" s="23"/>
    </row>
    <row r="22" spans="1:10" ht="12.75">
      <c r="A22" s="18"/>
      <c r="B22" s="19"/>
      <c r="C22" s="19"/>
      <c r="D22" s="19"/>
      <c r="E22" s="19"/>
      <c r="F22" s="19"/>
      <c r="G22" s="19"/>
      <c r="H22" s="19"/>
      <c r="I22" s="19"/>
      <c r="J22" s="23"/>
    </row>
    <row r="23" spans="1:10" ht="12.75">
      <c r="A23" s="18"/>
      <c r="B23" s="19"/>
      <c r="C23" s="19"/>
      <c r="D23" s="19"/>
      <c r="E23" s="19"/>
      <c r="F23" s="19"/>
      <c r="G23" s="19"/>
      <c r="H23" s="19"/>
      <c r="I23" s="19"/>
      <c r="J23" s="23"/>
    </row>
    <row r="24" spans="1:10" ht="12.75">
      <c r="A24" s="18"/>
      <c r="B24" s="19"/>
      <c r="C24" s="19"/>
      <c r="D24" s="19"/>
      <c r="E24" s="19"/>
      <c r="F24" s="19"/>
      <c r="G24" s="19"/>
      <c r="H24" s="19"/>
      <c r="I24" s="19"/>
      <c r="J24" s="23"/>
    </row>
    <row r="25" spans="1:10" ht="12.75">
      <c r="A25" s="18"/>
      <c r="B25" s="19"/>
      <c r="C25" s="19"/>
      <c r="D25" s="19"/>
      <c r="E25" s="19"/>
      <c r="F25" s="19"/>
      <c r="G25" s="19"/>
      <c r="H25" s="19"/>
      <c r="I25" s="19"/>
      <c r="J25" s="23"/>
    </row>
    <row r="26" spans="1:10" ht="12.75">
      <c r="A26" s="18"/>
      <c r="B26" s="31"/>
      <c r="C26" s="19"/>
      <c r="D26" s="19"/>
      <c r="E26" s="27"/>
      <c r="F26" s="19"/>
      <c r="G26" s="32"/>
      <c r="H26" s="19"/>
      <c r="I26" s="19"/>
      <c r="J26" s="23"/>
    </row>
    <row r="27" spans="1:10" ht="12.75">
      <c r="A27" s="18"/>
      <c r="B27" s="19"/>
      <c r="C27" s="19"/>
      <c r="D27" s="19"/>
      <c r="E27" s="19"/>
      <c r="F27" s="19"/>
      <c r="G27" s="19"/>
      <c r="H27" s="19"/>
      <c r="I27" s="19"/>
      <c r="J27" s="23"/>
    </row>
    <row r="28" spans="1:10" ht="12.75">
      <c r="A28" s="18"/>
      <c r="B28" s="19"/>
      <c r="C28" s="19"/>
      <c r="D28" s="19"/>
      <c r="E28" s="19"/>
      <c r="F28" s="19"/>
      <c r="G28" s="19"/>
      <c r="H28" s="19"/>
      <c r="I28" s="19"/>
      <c r="J28" s="23"/>
    </row>
    <row r="29" spans="1:10" ht="12.75">
      <c r="A29" s="18"/>
      <c r="B29" s="19"/>
      <c r="C29" s="19"/>
      <c r="D29" s="19"/>
      <c r="E29" s="19"/>
      <c r="F29" s="19"/>
      <c r="G29" s="19"/>
      <c r="H29" s="19"/>
      <c r="I29" s="19"/>
      <c r="J29" s="23"/>
    </row>
    <row r="30" spans="1:10" ht="12.75">
      <c r="A30" s="18"/>
      <c r="B30" s="19"/>
      <c r="C30" s="19"/>
      <c r="D30" s="19"/>
      <c r="E30" s="19"/>
      <c r="F30" s="19"/>
      <c r="G30" s="19"/>
      <c r="H30" s="19"/>
      <c r="I30" s="19"/>
      <c r="J30" s="23"/>
    </row>
    <row r="31" spans="1:10" ht="12.75">
      <c r="A31" s="18"/>
      <c r="B31" s="19"/>
      <c r="C31" s="19"/>
      <c r="D31" s="19"/>
      <c r="E31" s="19"/>
      <c r="F31" s="19"/>
      <c r="G31" s="19"/>
      <c r="H31" s="19"/>
      <c r="I31" s="19"/>
      <c r="J31" s="23"/>
    </row>
    <row r="32" spans="1:10" ht="12.75">
      <c r="A32" s="18"/>
      <c r="B32" s="19"/>
      <c r="C32" s="19"/>
      <c r="D32" s="19"/>
      <c r="E32" s="19"/>
      <c r="F32" s="19"/>
      <c r="G32" s="19"/>
      <c r="H32" s="19"/>
      <c r="I32" s="19"/>
      <c r="J32" s="23"/>
    </row>
    <row r="33" spans="1:10" ht="12.75">
      <c r="A33" s="18"/>
      <c r="B33" s="19"/>
      <c r="C33" s="19"/>
      <c r="D33" s="19"/>
      <c r="E33" s="19"/>
      <c r="F33" s="19"/>
      <c r="G33" s="19"/>
      <c r="H33" s="19"/>
      <c r="I33" s="19"/>
      <c r="J33" s="23"/>
    </row>
    <row r="34" spans="1:10" ht="12.75">
      <c r="A34" s="18"/>
      <c r="B34" s="31"/>
      <c r="C34" s="19"/>
      <c r="D34" s="19"/>
      <c r="E34" s="21"/>
      <c r="F34" s="21"/>
      <c r="G34" s="21"/>
      <c r="H34" s="21"/>
      <c r="I34" s="21"/>
      <c r="J34" s="23"/>
    </row>
    <row r="35" spans="1:10" ht="12.75">
      <c r="A35" s="18"/>
      <c r="B35" s="19"/>
      <c r="C35" s="19"/>
      <c r="D35" s="19"/>
      <c r="E35" s="27"/>
      <c r="F35" s="19"/>
      <c r="G35" s="19"/>
      <c r="H35" s="19"/>
      <c r="I35" s="19"/>
      <c r="J35" s="23"/>
    </row>
    <row r="36" spans="1:10" ht="12.75">
      <c r="A36" s="18"/>
      <c r="B36" s="19"/>
      <c r="C36" s="19"/>
      <c r="D36" s="19"/>
      <c r="E36" s="19"/>
      <c r="F36" s="19"/>
      <c r="G36" s="19"/>
      <c r="H36" s="19"/>
      <c r="I36" s="19"/>
      <c r="J36" s="23"/>
    </row>
    <row r="37" spans="1:10" ht="12.75">
      <c r="A37" s="18"/>
      <c r="B37" s="19"/>
      <c r="C37" s="19"/>
      <c r="D37" s="19"/>
      <c r="E37" s="19"/>
      <c r="F37" s="19"/>
      <c r="G37" s="19"/>
      <c r="H37" s="19"/>
      <c r="I37" s="19"/>
      <c r="J37" s="23"/>
    </row>
    <row r="38" spans="1:10" ht="12.75">
      <c r="A38" s="18"/>
      <c r="B38" s="19"/>
      <c r="C38" s="19"/>
      <c r="D38" s="19"/>
      <c r="E38" s="19"/>
      <c r="F38" s="19"/>
      <c r="G38" s="19"/>
      <c r="H38" s="19"/>
      <c r="I38" s="19"/>
      <c r="J38" s="23"/>
    </row>
    <row r="39" spans="1:10" ht="12.75">
      <c r="A39" s="18"/>
      <c r="B39" s="19"/>
      <c r="C39" s="19"/>
      <c r="D39" s="19"/>
      <c r="E39" s="19"/>
      <c r="F39" s="19"/>
      <c r="G39" s="19"/>
      <c r="H39" s="19"/>
      <c r="I39" s="19"/>
      <c r="J39" s="23"/>
    </row>
    <row r="40" spans="1:10" ht="12.75">
      <c r="A40" s="18"/>
      <c r="B40" s="19"/>
      <c r="C40" s="19"/>
      <c r="D40" s="19"/>
      <c r="E40" s="19"/>
      <c r="F40" s="19"/>
      <c r="G40" s="19"/>
      <c r="H40" s="19"/>
      <c r="I40" s="19"/>
      <c r="J40" s="23"/>
    </row>
    <row r="41" spans="1:10" ht="12.75">
      <c r="A41" s="18"/>
      <c r="B41" s="19"/>
      <c r="C41" s="19"/>
      <c r="D41" s="19"/>
      <c r="E41" s="19"/>
      <c r="F41" s="19"/>
      <c r="G41" s="19"/>
      <c r="H41" s="19"/>
      <c r="I41" s="19"/>
      <c r="J41" s="23"/>
    </row>
    <row r="42" spans="1:10" ht="12.75">
      <c r="A42" s="18"/>
      <c r="B42" s="19"/>
      <c r="C42" s="19"/>
      <c r="D42" s="19"/>
      <c r="E42" s="19"/>
      <c r="F42" s="19"/>
      <c r="G42" s="19"/>
      <c r="H42" s="19"/>
      <c r="I42" s="19"/>
      <c r="J42" s="23"/>
    </row>
    <row r="43" spans="1:10" ht="12.75">
      <c r="A43" s="18"/>
      <c r="B43" s="20"/>
      <c r="C43" s="20"/>
      <c r="D43" s="33"/>
      <c r="E43" s="33"/>
      <c r="F43" s="34"/>
      <c r="G43" s="35"/>
      <c r="H43" s="35"/>
      <c r="I43" s="19"/>
      <c r="J43" s="23"/>
    </row>
    <row r="44" spans="1:10" ht="12.75">
      <c r="A44" s="18"/>
      <c r="B44" s="19"/>
      <c r="C44" s="19"/>
      <c r="D44" s="19"/>
      <c r="E44" s="19"/>
      <c r="F44" s="19"/>
      <c r="G44" s="19"/>
      <c r="H44" s="19"/>
      <c r="I44" s="19"/>
      <c r="J44" s="23"/>
    </row>
    <row r="45" spans="1:10" ht="12.75">
      <c r="A45" s="18"/>
      <c r="B45" s="19"/>
      <c r="C45" s="19"/>
      <c r="D45" s="19"/>
      <c r="E45" s="19"/>
      <c r="F45" s="19"/>
      <c r="G45" s="53" t="s">
        <v>55</v>
      </c>
      <c r="H45" s="53"/>
      <c r="I45" s="19"/>
      <c r="J45" s="23"/>
    </row>
    <row r="46" spans="1:10" ht="12.75">
      <c r="A46" s="18"/>
      <c r="B46" s="19"/>
      <c r="C46" s="19"/>
      <c r="D46" s="36"/>
      <c r="E46" s="36"/>
      <c r="F46" s="19"/>
      <c r="G46" s="55" t="s">
        <v>200</v>
      </c>
      <c r="H46" s="56"/>
      <c r="I46" s="19"/>
      <c r="J46" s="23"/>
    </row>
    <row r="47" spans="1:10" ht="12.75">
      <c r="A47" s="18"/>
      <c r="B47" s="19"/>
      <c r="C47" s="19"/>
      <c r="D47" s="19"/>
      <c r="E47" s="19"/>
      <c r="F47" s="19"/>
      <c r="G47" s="20"/>
      <c r="H47" s="20"/>
      <c r="I47" s="20"/>
      <c r="J47" s="23"/>
    </row>
    <row r="48" spans="1:10" ht="12.75">
      <c r="A48" s="18"/>
      <c r="B48" s="19"/>
      <c r="C48" s="19"/>
      <c r="D48" s="20"/>
      <c r="E48" s="20"/>
      <c r="F48" s="19"/>
      <c r="G48" s="36"/>
      <c r="H48" s="36"/>
      <c r="I48" s="19"/>
      <c r="J48" s="23"/>
    </row>
    <row r="49" spans="1:10" ht="12.75">
      <c r="A49" s="18"/>
      <c r="B49" s="20"/>
      <c r="C49" s="20"/>
      <c r="D49" s="19"/>
      <c r="E49" s="19"/>
      <c r="F49" s="19"/>
      <c r="G49" s="37"/>
      <c r="H49" s="37"/>
      <c r="I49" s="36"/>
      <c r="J49" s="23"/>
    </row>
    <row r="50" spans="1:10" ht="12.75">
      <c r="A50" s="18"/>
      <c r="B50" s="20"/>
      <c r="C50" s="20"/>
      <c r="D50" s="29"/>
      <c r="E50" s="29"/>
      <c r="F50" s="29"/>
      <c r="G50" s="37"/>
      <c r="H50" s="37"/>
      <c r="I50" s="29"/>
      <c r="J50" s="23"/>
    </row>
    <row r="51" spans="1:10" ht="12.75">
      <c r="A51" s="18"/>
      <c r="B51" s="20"/>
      <c r="C51" s="20"/>
      <c r="D51" s="19"/>
      <c r="E51" s="19"/>
      <c r="F51" s="19"/>
      <c r="G51" s="19"/>
      <c r="H51" s="19"/>
      <c r="I51" s="19"/>
      <c r="J51" s="38"/>
    </row>
    <row r="52" spans="1:10" ht="13.5" thickBot="1">
      <c r="A52" s="39"/>
      <c r="B52" s="40"/>
      <c r="C52" s="40"/>
      <c r="D52" s="40"/>
      <c r="E52" s="40"/>
      <c r="F52" s="40"/>
      <c r="G52" s="40"/>
      <c r="H52" s="40"/>
      <c r="I52" s="40"/>
      <c r="J52" s="41"/>
    </row>
  </sheetData>
  <sheetProtection password="CEA6" sheet="1"/>
  <mergeCells count="4">
    <mergeCell ref="A2:J2"/>
    <mergeCell ref="A3:J3"/>
    <mergeCell ref="G45:H45"/>
    <mergeCell ref="G46:H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Valerio</cp:lastModifiedBy>
  <cp:lastPrinted>2019-01-24T17:54:42Z</cp:lastPrinted>
  <dcterms:created xsi:type="dcterms:W3CDTF">1996-10-14T23:33:28Z</dcterms:created>
  <dcterms:modified xsi:type="dcterms:W3CDTF">2021-03-27T10:31:00Z</dcterms:modified>
  <cp:category/>
  <cp:version/>
  <cp:contentType/>
  <cp:contentStatus/>
</cp:coreProperties>
</file>