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05" activeTab="4"/>
  </bookViews>
  <sheets>
    <sheet name="TB 31.12.2012" sheetId="1" r:id="rId1"/>
    <sheet name="BS_Assets " sheetId="2" r:id="rId2"/>
    <sheet name="BS_Liabilities" sheetId="3" r:id="rId3"/>
    <sheet name="PL" sheetId="4" r:id="rId4"/>
    <sheet name="CF Indirekte " sheetId="5" r:id="rId5"/>
    <sheet name="Changes in equity " sheetId="6" r:id="rId6"/>
    <sheet name="Sheet1" sheetId="7" r:id="rId7"/>
  </sheets>
  <definedNames>
    <definedName name="_xlnm.Print_Area" localSheetId="1">'BS_Assets '!$A$1:$E$54</definedName>
    <definedName name="_xlnm.Print_Area" localSheetId="2">'BS_Liabilities'!$A$1:$E$45</definedName>
    <definedName name="_xlnm.Print_Area" localSheetId="4">'CF Indirekte '!$B$1:$E$37</definedName>
    <definedName name="_xlnm.Print_Area" localSheetId="3">'PL'!$A$1:$F$34</definedName>
  </definedNames>
  <calcPr fullCalcOnLoad="1"/>
</workbook>
</file>

<file path=xl/sharedStrings.xml><?xml version="1.0" encoding="utf-8"?>
<sst xmlns="http://schemas.openxmlformats.org/spreadsheetml/2006/main" count="482" uniqueCount="271">
  <si>
    <t>Amounts in ALL</t>
  </si>
  <si>
    <t xml:space="preserve">             A K T I V E T</t>
  </si>
  <si>
    <t>Shenime</t>
  </si>
  <si>
    <t>31.12.2012</t>
  </si>
  <si>
    <t>31.12.2011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</si>
  <si>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</si>
  <si>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</si>
  <si>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</si>
  <si>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</si>
  <si>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</si>
  <si>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</si>
  <si>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</si>
  <si>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</si>
  <si>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</si>
  <si>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</si>
  <si>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</si>
  <si>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</si>
  <si>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</si>
  <si>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</si>
  <si>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</si>
  <si>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Inventar I Imet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</si>
  <si>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</si>
  <si>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</si>
  <si>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</si>
  <si>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</si>
  <si>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</si>
  <si>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</si>
  <si>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</si>
  <si>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</si>
  <si>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</si>
  <si>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</si>
  <si>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</si>
  <si>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</si>
  <si>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Toka</t>
  </si>
  <si>
    <t>Ndertesa ne Proces</t>
  </si>
  <si>
    <t>Makineri dhe pajisje (neto)</t>
  </si>
  <si>
    <t>Akitive te tjera afatgjata materiale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</si>
  <si>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</si>
  <si>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</si>
  <si>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</si>
  <si>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</si>
  <si>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</si>
  <si>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</si>
  <si>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</si>
  <si>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</si>
  <si>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</si>
  <si>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</si>
  <si>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</si>
  <si>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</si>
  <si>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</si>
  <si>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</si>
  <si>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</si>
  <si>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</si>
  <si>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</si>
  <si>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</si>
  <si>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</si>
  <si>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</si>
  <si>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</si>
  <si>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</si>
  <si>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</si>
  <si>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</si>
  <si>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 xml:space="preserve"> Totali Detyrime Afatshkurtra</t>
  </si>
  <si>
    <t>Detyrimet 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</si>
  <si>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</si>
  <si>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</si>
  <si>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</si>
  <si>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</si>
  <si>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</si>
  <si>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</si>
  <si>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</si>
  <si>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</si>
  <si>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</si>
  <si>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</si>
  <si>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</si>
  <si>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</si>
  <si>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</si>
  <si>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</si>
  <si>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</si>
  <si>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</si>
  <si>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</si>
  <si>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</si>
  <si>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</si>
  <si>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</si>
  <si>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</si>
  <si>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Amounts in LEK</t>
  </si>
  <si>
    <t>Te ardhura e shpenzime</t>
  </si>
  <si>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</si>
  <si>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</si>
  <si>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</si>
  <si>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</si>
  <si>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</si>
  <si>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</si>
  <si>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</si>
  <si>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</si>
  <si>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</si>
  <si>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</si>
  <si>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</si>
  <si>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</si>
  <si>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</si>
  <si>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 njësitë e kontrolluara</t>
  </si>
  <si>
    <t xml:space="preserve">Të ardhurat dhe shpenzimet financiare nga pjesëmarrjet </t>
  </si>
  <si>
    <t>Të ardhurat dhe shpenzimet financiare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</si>
  <si>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</si>
  <si>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</si>
  <si>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</si>
  <si>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</si>
  <si>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</si>
  <si>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</si>
  <si>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</si>
  <si>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Tatim Fitimi i Shtyre</t>
  </si>
  <si>
    <t>Fitimi (humbja) neto e vitit financiar
(14-15)</t>
  </si>
  <si>
    <t>Pasqyra e fluksit monetar-Metoda indirekte</t>
  </si>
  <si>
    <t>Viti 2012</t>
  </si>
  <si>
    <t>Viti 2011</t>
  </si>
  <si>
    <t>ne LEK</t>
  </si>
  <si>
    <t>I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</si>
  <si>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</si>
  <si>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</si>
  <si>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</si>
  <si>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</si>
  <si>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</si>
  <si>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nga investimet</t>
  </si>
  <si>
    <t xml:space="preserve">                             Shpenzime per interesa</t>
  </si>
  <si>
    <t>(Rritje) / renie ne tepricen e kerkesave te arketueshme nga aktiviteti, si dhe kerkesa te arketueshme te tjera</t>
  </si>
  <si>
    <t>(Rritje) / renie ne tepricen e inventarit</t>
  </si>
  <si>
    <t>Rritje / (renie) ne tepricen e detyrimeve, per tu paguar nga aktiviteti</t>
  </si>
  <si>
    <t>Rritje /Renie ne shpenzimet e shtyra</t>
  </si>
  <si>
    <t>Interesi i paguar</t>
  </si>
  <si>
    <t>Tatim mbi fitimin i paguar</t>
  </si>
  <si>
    <t>MM neto nga aktivitetet e shfrytezimit</t>
  </si>
  <si>
    <t>II</t>
  </si>
  <si>
    <t>Fluksi monetar nga veprimtarite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</si>
  <si>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</si>
  <si>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</si>
  <si>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</si>
  <si>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</si>
  <si>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</si>
  <si>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</si>
  <si>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III</t>
  </si>
  <si>
    <t>Fluksi monetar nga veprimtarite financiare</t>
  </si>
  <si>
    <t>Te ardhura nga emetimi i kapitalit aksioner</t>
  </si>
  <si>
    <t>Te ardhura nga huamarrje afatgjata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</si>
  <si>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</si>
  <si>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</si>
  <si>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</si>
  <si>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</si>
  <si>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</si>
  <si>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</si>
  <si>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Pasqyra e Ndryshimeve ne Kapital</t>
  </si>
  <si>
    <t>Kapitali aksionar</t>
  </si>
  <si>
    <t>Rezerva ligjore statutore</t>
  </si>
  <si>
    <t>Fitimi i pashpërndarë</t>
  </si>
  <si>
    <t>Fitimi i Ushtimit</t>
  </si>
  <si>
    <t>Pozicioni më 31.01.2009</t>
  </si>
  <si>
    <t>Efekti i ndryshimeve në politikat kontabël</t>
  </si>
  <si>
    <t>Fitimi neto për periudhën kontabël</t>
  </si>
  <si>
    <t>Dividendët e paguar</t>
  </si>
  <si>
    <t>Rritje e rezervës së kapitalit</t>
  </si>
  <si>
    <t>Emetimi i aksioneve</t>
  </si>
  <si>
    <t>Pozicioni më 31.12.2010</t>
  </si>
  <si>
    <t>Transferuar Humbje te Mbartur</t>
  </si>
  <si>
    <t>Pozicioni më 31.12.2011</t>
  </si>
  <si>
    <t>Pozicioni më 31.12.2012</t>
  </si>
  <si>
    <t>GJENDJA E LLOGARIVE</t>
  </si>
  <si>
    <t xml:space="preserve">Gjendja mon baze </t>
  </si>
  <si>
    <t>Gjendja mon llog</t>
  </si>
  <si>
    <t>Nr. Llogarie</t>
  </si>
  <si>
    <t>Emertimi i Llogarise</t>
  </si>
  <si>
    <t>Debi</t>
  </si>
  <si>
    <t>Kredi</t>
  </si>
  <si>
    <t>Balance</t>
  </si>
  <si>
    <t>CcY</t>
  </si>
  <si>
    <t>Kapitali i paguar</t>
  </si>
  <si>
    <t>LEK</t>
  </si>
  <si>
    <t>Fitimi/Humbja e pashpërndarë</t>
  </si>
  <si>
    <t>Rezultati i ushtrimit</t>
  </si>
  <si>
    <t>Makineri e pajisje</t>
  </si>
  <si>
    <t>Mobilje orendi</t>
  </si>
  <si>
    <t>Pajisje zyrash Informatike</t>
  </si>
  <si>
    <t>Te Tjera AQT</t>
  </si>
  <si>
    <t>Amortizim mak dhe pajisje</t>
  </si>
  <si>
    <t>Amortizim per Mobilje orendi</t>
  </si>
  <si>
    <t>Amortizim Pajisje Zyre Informatike</t>
  </si>
  <si>
    <t>Amortizim Te tjera AQT</t>
  </si>
  <si>
    <t>Furnitore sherbimi</t>
  </si>
  <si>
    <t>Furnitore sherbim euro</t>
  </si>
  <si>
    <t>EUR</t>
  </si>
  <si>
    <t>Furnitore materiale</t>
  </si>
  <si>
    <t>Furnitore per Asete LEK</t>
  </si>
  <si>
    <t>Furnitore per Asete EUR</t>
  </si>
  <si>
    <t>Furnitore per fatura te pamberritura</t>
  </si>
  <si>
    <t>Kliente realizim spotesh</t>
  </si>
  <si>
    <t>Kliente realizim spotesh euro</t>
  </si>
  <si>
    <t>Kliente sherbim monitorimi euro</t>
  </si>
  <si>
    <t>Kliente adoptim spotesh lek</t>
  </si>
  <si>
    <t>Kliente adoptim spotesh euro</t>
  </si>
  <si>
    <t>Kl realiz spoti dhe adopt spoti</t>
  </si>
  <si>
    <t>KLiente AQT</t>
  </si>
  <si>
    <t>Sig shoqerore&amp;shendetsore</t>
  </si>
  <si>
    <t>Shteti Takse Page Sektori 01</t>
  </si>
  <si>
    <t>Tatim ne burim</t>
  </si>
  <si>
    <t>Tatim mbi fitimin parapaguar</t>
  </si>
  <si>
    <t>Tatim fitimi viti 2012</t>
  </si>
  <si>
    <t>Shteti- TVSh për tu paguar</t>
  </si>
  <si>
    <t>Shteti  TVSH e zbritshme</t>
  </si>
  <si>
    <t>Shteti  TVSH e pagueshme</t>
  </si>
  <si>
    <t>Shteti  TVSH për tu rregulluar</t>
  </si>
  <si>
    <t>Dividentë për tu paguar</t>
  </si>
  <si>
    <t>Provizionet</t>
  </si>
  <si>
    <t>Debitorë të tjerë, kreditorë të tjerë</t>
  </si>
  <si>
    <t>Drejtoria Rajonale Sig Shoqerore</t>
  </si>
  <si>
    <t>Kreditore te tjere</t>
  </si>
  <si>
    <t>Debitorë të tjerë</t>
  </si>
  <si>
    <t>Hua nga Top Channel</t>
  </si>
  <si>
    <t>Hua Top Channel sha</t>
  </si>
  <si>
    <t>Procredit lek</t>
  </si>
  <si>
    <t>Procredit euro</t>
  </si>
  <si>
    <t>Credins Bank  Lek</t>
  </si>
  <si>
    <t>Credins Bank  Euro</t>
  </si>
  <si>
    <t>Tirana Bank  Lek</t>
  </si>
  <si>
    <t>Tirana Bank Euro</t>
  </si>
  <si>
    <t>BKT (403039212) Lek</t>
  </si>
  <si>
    <t>BKT (403039212) Euro</t>
  </si>
  <si>
    <t>BKT $</t>
  </si>
  <si>
    <t>USD</t>
  </si>
  <si>
    <t>Union Bank  Leke</t>
  </si>
  <si>
    <t>Union Bank Euro</t>
  </si>
  <si>
    <t>Banka Italiane di Sviluppo Lek</t>
  </si>
  <si>
    <t>Banka Italiane di Sviluppo Euro</t>
  </si>
  <si>
    <t>Banka Italiane di Sviluppo Usd</t>
  </si>
  <si>
    <t>Vlera monetare, në lekë</t>
  </si>
  <si>
    <t>Arka EURO</t>
  </si>
  <si>
    <t>Xhirime të brendëshme</t>
  </si>
  <si>
    <t>Blerje/Shpenzime mallrash, shërbimesh</t>
  </si>
  <si>
    <t>6060</t>
  </si>
  <si>
    <t>Blerje te pastokueshme (dvd,qese,formulare)</t>
  </si>
  <si>
    <t>6063</t>
  </si>
  <si>
    <t>Blerje te pastokueshme(materiale te ndryshme)</t>
  </si>
  <si>
    <t>blerje te pastokueshme (materiale pastrimi)</t>
  </si>
  <si>
    <t>Qera ambjenti QNK</t>
  </si>
  <si>
    <t>Sherbime te ndryshme TAlbania,TChannel</t>
  </si>
  <si>
    <t>Te ndryshme te panjohura</t>
  </si>
  <si>
    <t>Tvsh - koeficient kreditimi</t>
  </si>
  <si>
    <t>Sherbime te ndryshme nga te trete</t>
  </si>
  <si>
    <t>Konsulence/auditim+sherbime te tjera</t>
  </si>
  <si>
    <t xml:space="preserve"> Kuota Anetaresim</t>
  </si>
  <si>
    <t>Reklama(media elektronike)</t>
  </si>
  <si>
    <t>Telefoni mobile</t>
  </si>
  <si>
    <t>Sherbim postar</t>
  </si>
  <si>
    <t>Komisione bankare</t>
  </si>
  <si>
    <t>Taksa dhe tarifa vendore</t>
  </si>
  <si>
    <t>Paga personeli sektori1</t>
  </si>
  <si>
    <t>Kuota sig shoq&amp;shendetsore</t>
  </si>
  <si>
    <t>Shpenzime për interesa</t>
  </si>
  <si>
    <t>Shpenzime financiare të tjera</t>
  </si>
  <si>
    <t>Humbje nga këmbimet dhe perkthimet valutore</t>
  </si>
  <si>
    <t>Humbje nga azhornimi i Arkes/Bankes</t>
  </si>
  <si>
    <t>Vlera kontabel e aktive te qendrueshme te shitura</t>
  </si>
  <si>
    <t>Amortizimet e aktiveve afatgjatë</t>
  </si>
  <si>
    <t>Te ardhura nga adopt dhe monit etj</t>
  </si>
  <si>
    <t>Te ardhura nga realizim reklamave</t>
  </si>
  <si>
    <t>Te ardhura nga sherbime te tjera</t>
  </si>
  <si>
    <t>te ardhura nga sherbime Top Channel</t>
  </si>
  <si>
    <t>Shitje Mallra( Dalje Kamera )</t>
  </si>
  <si>
    <t>Te ardhura nga qeraja e pajisjeve</t>
  </si>
  <si>
    <t>Të ardhura nga interesat</t>
  </si>
  <si>
    <t>Të ardhura të tjera financiare</t>
  </si>
  <si>
    <t>Fitim nga kembimet valutore</t>
  </si>
  <si>
    <t>Fitime nga azhornimi i Arkes/Bankes</t>
  </si>
  <si>
    <t>Te Tjera</t>
  </si>
  <si>
    <t>Periudha 01/01/2012-31/12/2012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</si>
</sst>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#,##0\ _);[Red]\(#,##0\ \)"/>
    <numFmt numFmtId="167" formatCode="_-[$€]* #,##0.00_-;\-[$€]* #,##0.00_-;_-[$€]* &quot;-&quot;??_-;_-@_-"/>
    <numFmt numFmtId="168" formatCode="_(* #,##0_);_(* \(#,##0\);_(* &quot;-&quot;_);@_)"/>
    <numFmt numFmtId="169" formatCode="_(* #,##0.0_);_(* \(#,##0.0\);_(* &quot;-&quot;??_);_(@_)"/>
    <numFmt numFmtId="170" formatCode="dd/mm/yyyy"/>
  </numFmts>
  <fonts count="77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9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color indexed="55"/>
      <name val="Calibri"/>
      <family val="2"/>
    </font>
    <font>
      <i/>
      <sz val="10"/>
      <color indexed="55"/>
      <name val="Calibri"/>
      <family val="2"/>
    </font>
    <font>
      <i/>
      <sz val="10"/>
      <color indexed="36"/>
      <name val="Calibri"/>
      <family val="2"/>
    </font>
    <font>
      <b/>
      <sz val="10"/>
      <color indexed="12"/>
      <name val="Calibri"/>
      <family val="2"/>
    </font>
    <font>
      <b/>
      <sz val="10"/>
      <color indexed="36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sz val="10"/>
      <color indexed="6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9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theme="0" tint="-0.24997000396251678"/>
      <name val="Calibri"/>
      <family val="2"/>
    </font>
    <font>
      <i/>
      <sz val="10"/>
      <color theme="0" tint="-0.24997000396251678"/>
      <name val="Calibri"/>
      <family val="2"/>
    </font>
    <font>
      <i/>
      <sz val="10"/>
      <color rgb="FF7030A0"/>
      <name val="Calibri"/>
      <family val="2"/>
    </font>
    <font>
      <b/>
      <sz val="10"/>
      <color rgb="FF0000FF"/>
      <name val="Calibri"/>
      <family val="2"/>
    </font>
    <font>
      <b/>
      <sz val="10"/>
      <color rgb="FF7030A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3" tint="0.39998000860214233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mediumGray">
        <fgColor theme="0"/>
        <bgColor theme="5" tint="0.7999799847602844"/>
      </patternFill>
    </fill>
    <fill>
      <patternFill patternType="mediumGray">
        <fgColor theme="0"/>
        <bgColor theme="6" tint="0.799979984760284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68" fontId="5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Fill="0" applyProtection="0">
      <alignment horizontal="right" wrapText="1"/>
    </xf>
    <xf numFmtId="0" fontId="60" fillId="0" borderId="0" applyFill="0" applyProtection="0">
      <alignment wrapText="1"/>
    </xf>
    <xf numFmtId="0" fontId="53" fillId="0" borderId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4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7" fillId="34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43" fontId="5" fillId="36" borderId="0" xfId="42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1" fontId="29" fillId="33" borderId="0" xfId="42" applyNumberFormat="1" applyFont="1" applyFill="1" applyBorder="1" applyAlignment="1">
      <alignment vertical="center"/>
    </xf>
    <xf numFmtId="41" fontId="5" fillId="33" borderId="0" xfId="42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41" fontId="27" fillId="33" borderId="0" xfId="0" applyNumberFormat="1" applyFont="1" applyFill="1" applyBorder="1" applyAlignment="1" applyProtection="1">
      <alignment/>
      <protection/>
    </xf>
    <xf numFmtId="0" fontId="29" fillId="33" borderId="0" xfId="0" applyFont="1" applyFill="1" applyBorder="1" applyAlignment="1">
      <alignment vertical="center"/>
    </xf>
    <xf numFmtId="41" fontId="5" fillId="33" borderId="0" xfId="0" applyNumberFormat="1" applyFont="1" applyFill="1" applyBorder="1" applyAlignment="1">
      <alignment vertical="center"/>
    </xf>
    <xf numFmtId="41" fontId="31" fillId="33" borderId="0" xfId="0" applyNumberFormat="1" applyFont="1" applyFill="1" applyBorder="1" applyAlignment="1">
      <alignment horizontal="right" vertical="center"/>
    </xf>
    <xf numFmtId="0" fontId="64" fillId="35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>
      <alignment vertical="center"/>
    </xf>
    <xf numFmtId="41" fontId="5" fillId="36" borderId="0" xfId="42" applyNumberFormat="1" applyFont="1" applyFill="1" applyBorder="1" applyAlignment="1">
      <alignment horizontal="center" vertical="center"/>
    </xf>
    <xf numFmtId="0" fontId="32" fillId="33" borderId="0" xfId="57" applyFont="1" applyFill="1" applyBorder="1" applyAlignment="1" applyProtection="1">
      <alignment vertical="center"/>
      <protection/>
    </xf>
    <xf numFmtId="0" fontId="33" fillId="33" borderId="0" xfId="57" applyFont="1" applyFill="1" applyBorder="1" applyAlignment="1" applyProtection="1">
      <alignment horizontal="center" vertical="center"/>
      <protection/>
    </xf>
    <xf numFmtId="41" fontId="32" fillId="33" borderId="0" xfId="57" applyNumberFormat="1" applyFont="1" applyFill="1" applyBorder="1" applyAlignment="1" applyProtection="1">
      <alignment vertical="center"/>
      <protection/>
    </xf>
    <xf numFmtId="41" fontId="29" fillId="33" borderId="0" xfId="0" applyNumberFormat="1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41" fontId="65" fillId="33" borderId="0" xfId="0" applyNumberFormat="1" applyFont="1" applyFill="1" applyBorder="1" applyAlignment="1">
      <alignment horizontal="center" vertical="center"/>
    </xf>
    <xf numFmtId="41" fontId="66" fillId="33" borderId="0" xfId="42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1" fontId="5" fillId="33" borderId="0" xfId="42" applyNumberFormat="1" applyFont="1" applyFill="1" applyBorder="1" applyAlignment="1">
      <alignment horizontal="right" vertical="center"/>
    </xf>
    <xf numFmtId="41" fontId="29" fillId="33" borderId="0" xfId="42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vertical="center"/>
    </xf>
    <xf numFmtId="165" fontId="29" fillId="34" borderId="0" xfId="0" applyNumberFormat="1" applyFont="1" applyFill="1" applyBorder="1" applyAlignment="1">
      <alignment vertical="center"/>
    </xf>
    <xf numFmtId="0" fontId="30" fillId="34" borderId="0" xfId="0" applyFont="1" applyFill="1" applyBorder="1" applyAlignment="1">
      <alignment vertical="center"/>
    </xf>
    <xf numFmtId="165" fontId="5" fillId="34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41" fontId="30" fillId="33" borderId="0" xfId="42" applyNumberFormat="1" applyFont="1" applyFill="1" applyBorder="1" applyAlignment="1">
      <alignment horizontal="right" vertical="center"/>
    </xf>
    <xf numFmtId="43" fontId="29" fillId="34" borderId="0" xfId="0" applyNumberFormat="1" applyFont="1" applyFill="1" applyBorder="1" applyAlignment="1">
      <alignment vertical="center"/>
    </xf>
    <xf numFmtId="43" fontId="5" fillId="34" borderId="0" xfId="42" applyFont="1" applyFill="1" applyBorder="1" applyAlignment="1">
      <alignment vertical="center"/>
    </xf>
    <xf numFmtId="43" fontId="5" fillId="34" borderId="0" xfId="0" applyNumberFormat="1" applyFont="1" applyFill="1" applyBorder="1" applyAlignment="1">
      <alignment vertical="center"/>
    </xf>
    <xf numFmtId="41" fontId="5" fillId="36" borderId="0" xfId="42" applyNumberFormat="1" applyFont="1" applyFill="1" applyBorder="1" applyAlignment="1">
      <alignment horizontal="right" vertical="center"/>
    </xf>
    <xf numFmtId="165" fontId="29" fillId="33" borderId="0" xfId="42" applyNumberFormat="1" applyFont="1" applyFill="1" applyBorder="1" applyAlignment="1">
      <alignment vertical="center"/>
    </xf>
    <xf numFmtId="0" fontId="64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4" borderId="0" xfId="0" applyFont="1" applyFill="1" applyAlignment="1">
      <alignment/>
    </xf>
    <xf numFmtId="43" fontId="5" fillId="33" borderId="0" xfId="42" applyFont="1" applyFill="1" applyBorder="1" applyAlignment="1">
      <alignment horizontal="center" vertical="center"/>
    </xf>
    <xf numFmtId="43" fontId="5" fillId="34" borderId="0" xfId="42" applyFont="1" applyFill="1" applyBorder="1" applyAlignment="1">
      <alignment horizontal="center" vertical="center"/>
    </xf>
    <xf numFmtId="0" fontId="64" fillId="35" borderId="0" xfId="0" applyFont="1" applyFill="1" applyAlignment="1">
      <alignment horizontal="center"/>
    </xf>
    <xf numFmtId="43" fontId="5" fillId="34" borderId="0" xfId="42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left" vertical="center" wrapText="1"/>
    </xf>
    <xf numFmtId="166" fontId="5" fillId="37" borderId="0" xfId="67" applyNumberFormat="1" applyFont="1" applyFill="1" applyBorder="1" applyAlignment="1" applyProtection="1">
      <alignment horizontal="center" vertical="center"/>
      <protection/>
    </xf>
    <xf numFmtId="43" fontId="5" fillId="33" borderId="0" xfId="42" applyFont="1" applyFill="1" applyBorder="1" applyAlignment="1">
      <alignment horizontal="center" vertical="center" wrapText="1"/>
    </xf>
    <xf numFmtId="41" fontId="29" fillId="33" borderId="0" xfId="0" applyNumberFormat="1" applyFont="1" applyFill="1" applyAlignment="1">
      <alignment vertical="center"/>
    </xf>
    <xf numFmtId="164" fontId="5" fillId="34" borderId="0" xfId="42" applyNumberFormat="1" applyFont="1" applyFill="1" applyBorder="1" applyAlignment="1">
      <alignment horizontal="center" vertical="center" wrapText="1"/>
    </xf>
    <xf numFmtId="41" fontId="29" fillId="33" borderId="0" xfId="0" applyNumberFormat="1" applyFont="1" applyFill="1" applyAlignment="1">
      <alignment/>
    </xf>
    <xf numFmtId="41" fontId="29" fillId="33" borderId="0" xfId="0" applyNumberFormat="1" applyFont="1" applyFill="1" applyBorder="1" applyAlignment="1">
      <alignment/>
    </xf>
    <xf numFmtId="164" fontId="29" fillId="34" borderId="0" xfId="4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justify" vertical="center"/>
    </xf>
    <xf numFmtId="41" fontId="5" fillId="33" borderId="0" xfId="0" applyNumberFormat="1" applyFont="1" applyFill="1" applyBorder="1" applyAlignment="1">
      <alignment/>
    </xf>
    <xf numFmtId="49" fontId="30" fillId="33" borderId="0" xfId="0" applyNumberFormat="1" applyFont="1" applyFill="1" applyBorder="1" applyAlignment="1">
      <alignment horizontal="justify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30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164" fontId="5" fillId="34" borderId="0" xfId="42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32" fillId="33" borderId="0" xfId="57" applyFont="1" applyFill="1" applyBorder="1" applyAlignment="1" applyProtection="1">
      <alignment/>
      <protection/>
    </xf>
    <xf numFmtId="0" fontId="33" fillId="33" borderId="0" xfId="57" applyFont="1" applyFill="1" applyBorder="1" applyAlignment="1" applyProtection="1">
      <alignment horizontal="center"/>
      <protection/>
    </xf>
    <xf numFmtId="43" fontId="32" fillId="33" borderId="0" xfId="42" applyFont="1" applyFill="1" applyBorder="1" applyAlignment="1" applyProtection="1">
      <alignment/>
      <protection/>
    </xf>
    <xf numFmtId="43" fontId="32" fillId="34" borderId="0" xfId="42" applyFont="1" applyFill="1" applyBorder="1" applyAlignment="1" applyProtection="1">
      <alignment/>
      <protection/>
    </xf>
    <xf numFmtId="164" fontId="70" fillId="33" borderId="0" xfId="42" applyNumberFormat="1" applyFont="1" applyFill="1" applyAlignment="1">
      <alignment/>
    </xf>
    <xf numFmtId="165" fontId="29" fillId="33" borderId="0" xfId="42" applyNumberFormat="1" applyFont="1" applyFill="1" applyBorder="1" applyAlignment="1">
      <alignment/>
    </xf>
    <xf numFmtId="165" fontId="29" fillId="33" borderId="0" xfId="42" applyNumberFormat="1" applyFont="1" applyFill="1" applyAlignment="1">
      <alignment/>
    </xf>
    <xf numFmtId="165" fontId="29" fillId="34" borderId="0" xfId="42" applyNumberFormat="1" applyFont="1" applyFill="1" applyAlignment="1">
      <alignment/>
    </xf>
    <xf numFmtId="165" fontId="31" fillId="33" borderId="0" xfId="0" applyNumberFormat="1" applyFont="1" applyFill="1" applyAlignment="1">
      <alignment/>
    </xf>
    <xf numFmtId="165" fontId="31" fillId="33" borderId="0" xfId="0" applyNumberFormat="1" applyFont="1" applyFill="1" applyBorder="1" applyAlignment="1">
      <alignment/>
    </xf>
    <xf numFmtId="165" fontId="31" fillId="34" borderId="0" xfId="0" applyNumberFormat="1" applyFont="1" applyFill="1" applyAlignment="1">
      <alignment/>
    </xf>
    <xf numFmtId="165" fontId="29" fillId="33" borderId="0" xfId="0" applyNumberFormat="1" applyFont="1" applyFill="1" applyAlignment="1">
      <alignment/>
    </xf>
    <xf numFmtId="165" fontId="29" fillId="33" borderId="0" xfId="0" applyNumberFormat="1" applyFont="1" applyFill="1" applyBorder="1" applyAlignment="1">
      <alignment/>
    </xf>
    <xf numFmtId="165" fontId="29" fillId="34" borderId="0" xfId="0" applyNumberFormat="1" applyFont="1" applyFill="1" applyAlignment="1">
      <alignment/>
    </xf>
    <xf numFmtId="41" fontId="5" fillId="33" borderId="0" xfId="0" applyNumberFormat="1" applyFont="1" applyFill="1" applyAlignment="1">
      <alignment horizontal="center"/>
    </xf>
    <xf numFmtId="3" fontId="5" fillId="37" borderId="0" xfId="62" applyNumberFormat="1" applyFont="1" applyFill="1">
      <alignment/>
      <protection/>
    </xf>
    <xf numFmtId="164" fontId="5" fillId="33" borderId="0" xfId="42" applyNumberFormat="1" applyFont="1" applyFill="1" applyAlignment="1">
      <alignment horizontal="center"/>
    </xf>
    <xf numFmtId="0" fontId="71" fillId="33" borderId="0" xfId="64" applyFont="1" applyFill="1" applyAlignment="1">
      <alignment horizontal="center"/>
      <protection/>
    </xf>
    <xf numFmtId="0" fontId="72" fillId="33" borderId="0" xfId="64" applyFont="1" applyFill="1">
      <alignment/>
      <protection/>
    </xf>
    <xf numFmtId="0" fontId="5" fillId="36" borderId="0" xfId="61" applyFont="1" applyFill="1" applyBorder="1" applyAlignment="1">
      <alignment horizontal="left" vertical="center" wrapText="1"/>
      <protection/>
    </xf>
    <xf numFmtId="0" fontId="71" fillId="33" borderId="0" xfId="64" applyFont="1" applyFill="1" applyBorder="1" applyAlignment="1">
      <alignment horizontal="center"/>
      <protection/>
    </xf>
    <xf numFmtId="0" fontId="26" fillId="33" borderId="0" xfId="64" applyFont="1" applyFill="1" applyBorder="1">
      <alignment/>
      <protection/>
    </xf>
    <xf numFmtId="0" fontId="72" fillId="33" borderId="0" xfId="64" applyFont="1" applyFill="1" applyBorder="1">
      <alignment/>
      <protection/>
    </xf>
    <xf numFmtId="41" fontId="72" fillId="33" borderId="0" xfId="64" applyNumberFormat="1" applyFont="1" applyFill="1">
      <alignment/>
      <protection/>
    </xf>
    <xf numFmtId="0" fontId="72" fillId="33" borderId="0" xfId="64" applyFont="1" applyFill="1" applyBorder="1" applyAlignment="1">
      <alignment wrapText="1"/>
      <protection/>
    </xf>
    <xf numFmtId="0" fontId="72" fillId="33" borderId="0" xfId="64" applyFont="1" applyFill="1" applyBorder="1" applyAlignment="1">
      <alignment/>
      <protection/>
    </xf>
    <xf numFmtId="164" fontId="72" fillId="33" borderId="0" xfId="42" applyNumberFormat="1" applyFont="1" applyFill="1" applyAlignment="1">
      <alignment/>
    </xf>
    <xf numFmtId="0" fontId="25" fillId="33" borderId="0" xfId="64" applyFont="1" applyFill="1" applyBorder="1" applyAlignment="1">
      <alignment wrapText="1"/>
      <protection/>
    </xf>
    <xf numFmtId="164" fontId="72" fillId="33" borderId="0" xfId="64" applyNumberFormat="1" applyFont="1" applyFill="1">
      <alignment/>
      <protection/>
    </xf>
    <xf numFmtId="0" fontId="25" fillId="33" borderId="0" xfId="64" applyFont="1" applyFill="1" applyBorder="1">
      <alignment/>
      <protection/>
    </xf>
    <xf numFmtId="43" fontId="72" fillId="33" borderId="0" xfId="64" applyNumberFormat="1" applyFont="1" applyFill="1">
      <alignment/>
      <protection/>
    </xf>
    <xf numFmtId="0" fontId="5" fillId="33" borderId="0" xfId="61" applyFont="1" applyFill="1" applyBorder="1" applyAlignment="1">
      <alignment vertical="center"/>
      <protection/>
    </xf>
    <xf numFmtId="0" fontId="54" fillId="33" borderId="0" xfId="56" applyFill="1" applyAlignment="1" applyProtection="1">
      <alignment/>
      <protection/>
    </xf>
    <xf numFmtId="0" fontId="29" fillId="33" borderId="0" xfId="61" applyFont="1" applyFill="1" applyBorder="1" applyAlignment="1">
      <alignment vertical="center"/>
      <protection/>
    </xf>
    <xf numFmtId="4" fontId="29" fillId="33" borderId="0" xfId="61" applyNumberFormat="1" applyFont="1" applyFill="1" applyBorder="1" applyAlignment="1">
      <alignment vertical="center"/>
      <protection/>
    </xf>
    <xf numFmtId="0" fontId="27" fillId="33" borderId="0" xfId="61" applyFont="1" applyFill="1" applyBorder="1" applyAlignment="1">
      <alignment horizontal="center" vertical="center" wrapText="1"/>
      <protection/>
    </xf>
    <xf numFmtId="0" fontId="26" fillId="33" borderId="0" xfId="61" applyFont="1" applyFill="1" applyBorder="1" applyAlignment="1">
      <alignment horizontal="center" vertical="center" wrapText="1"/>
      <protection/>
    </xf>
    <xf numFmtId="0" fontId="27" fillId="33" borderId="0" xfId="61" applyFont="1" applyFill="1" applyBorder="1" applyAlignment="1">
      <alignment vertical="center" wrapText="1"/>
      <protection/>
    </xf>
    <xf numFmtId="41" fontId="26" fillId="33" borderId="0" xfId="61" applyNumberFormat="1" applyFont="1" applyFill="1" applyBorder="1" applyAlignment="1">
      <alignment horizontal="right" vertical="center" wrapText="1"/>
      <protection/>
    </xf>
    <xf numFmtId="41" fontId="29" fillId="33" borderId="0" xfId="61" applyNumberFormat="1" applyFont="1" applyFill="1" applyBorder="1" applyAlignment="1">
      <alignment horizontal="right" vertical="center"/>
      <protection/>
    </xf>
    <xf numFmtId="0" fontId="29" fillId="33" borderId="0" xfId="61" applyFont="1" applyFill="1" applyBorder="1" applyAlignment="1">
      <alignment horizontal="center" vertical="center"/>
      <protection/>
    </xf>
    <xf numFmtId="41" fontId="27" fillId="33" borderId="0" xfId="61" applyNumberFormat="1" applyFont="1" applyFill="1" applyBorder="1" applyAlignment="1">
      <alignment horizontal="right" vertical="center" wrapText="1"/>
      <protection/>
    </xf>
    <xf numFmtId="41" fontId="27" fillId="33" borderId="0" xfId="42" applyNumberFormat="1" applyFont="1" applyFill="1" applyBorder="1" applyAlignment="1">
      <alignment horizontal="right" vertical="center" wrapText="1"/>
    </xf>
    <xf numFmtId="0" fontId="26" fillId="33" borderId="11" xfId="61" applyFont="1" applyFill="1" applyBorder="1" applyAlignment="1">
      <alignment horizontal="center" vertical="center" wrapText="1"/>
      <protection/>
    </xf>
    <xf numFmtId="41" fontId="26" fillId="33" borderId="11" xfId="61" applyNumberFormat="1" applyFont="1" applyFill="1" applyBorder="1" applyAlignment="1">
      <alignment horizontal="right" vertical="center" wrapText="1"/>
      <protection/>
    </xf>
    <xf numFmtId="41" fontId="29" fillId="33" borderId="0" xfId="61" applyNumberFormat="1" applyFont="1" applyFill="1" applyBorder="1" applyAlignment="1">
      <alignment vertical="center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41" fontId="26" fillId="0" borderId="11" xfId="61" applyNumberFormat="1" applyFont="1" applyFill="1" applyBorder="1" applyAlignment="1">
      <alignment horizontal="right" vertical="center" wrapText="1"/>
      <protection/>
    </xf>
    <xf numFmtId="0" fontId="73" fillId="33" borderId="0" xfId="61" applyFont="1" applyFill="1" applyBorder="1" applyAlignment="1">
      <alignment vertical="center"/>
      <protection/>
    </xf>
    <xf numFmtId="41" fontId="73" fillId="33" borderId="0" xfId="61" applyNumberFormat="1" applyFont="1" applyFill="1" applyBorder="1" applyAlignment="1">
      <alignment vertical="center"/>
      <protection/>
    </xf>
    <xf numFmtId="0" fontId="27" fillId="33" borderId="0" xfId="61" applyNumberFormat="1" applyFont="1" applyFill="1" applyBorder="1" applyAlignment="1" applyProtection="1">
      <alignment/>
      <protection/>
    </xf>
    <xf numFmtId="41" fontId="27" fillId="33" borderId="0" xfId="61" applyNumberFormat="1" applyFont="1" applyFill="1" applyBorder="1" applyAlignment="1" applyProtection="1">
      <alignment/>
      <protection/>
    </xf>
    <xf numFmtId="41" fontId="29" fillId="33" borderId="0" xfId="61" applyNumberFormat="1" applyFont="1" applyFill="1" applyBorder="1" applyAlignment="1" applyProtection="1">
      <alignment/>
      <protection/>
    </xf>
    <xf numFmtId="0" fontId="74" fillId="33" borderId="0" xfId="61" applyNumberFormat="1" applyFont="1" applyFill="1" applyBorder="1" applyAlignment="1" applyProtection="1">
      <alignment/>
      <protection/>
    </xf>
    <xf numFmtId="43" fontId="27" fillId="33" borderId="0" xfId="42" applyFont="1" applyFill="1" applyBorder="1" applyAlignment="1" applyProtection="1">
      <alignment/>
      <protection/>
    </xf>
    <xf numFmtId="0" fontId="64" fillId="33" borderId="0" xfId="61" applyNumberFormat="1" applyFont="1" applyFill="1" applyBorder="1" applyAlignment="1" applyProtection="1">
      <alignment horizontal="center"/>
      <protection/>
    </xf>
    <xf numFmtId="0" fontId="27" fillId="33" borderId="0" xfId="61" applyFont="1" applyFill="1" applyAlignment="1">
      <alignment horizontal="left" vertical="center"/>
      <protection/>
    </xf>
    <xf numFmtId="0" fontId="27" fillId="33" borderId="0" xfId="61" applyNumberFormat="1" applyFont="1" applyFill="1" applyBorder="1" applyAlignment="1" applyProtection="1">
      <alignment horizontal="center"/>
      <protection/>
    </xf>
    <xf numFmtId="0" fontId="27" fillId="33" borderId="0" xfId="61" applyNumberFormat="1" applyFont="1" applyFill="1" applyBorder="1" applyAlignment="1" applyProtection="1">
      <alignment horizontal="left"/>
      <protection/>
    </xf>
    <xf numFmtId="0" fontId="26" fillId="33" borderId="0" xfId="61" applyFont="1" applyFill="1" applyAlignment="1">
      <alignment horizontal="left" vertical="center"/>
      <protection/>
    </xf>
    <xf numFmtId="0" fontId="26" fillId="33" borderId="0" xfId="61" applyFont="1" applyFill="1" applyAlignment="1">
      <alignment vertical="center"/>
      <protection/>
    </xf>
    <xf numFmtId="0" fontId="29" fillId="33" borderId="12" xfId="61" applyNumberFormat="1" applyFont="1" applyFill="1" applyBorder="1" applyAlignment="1" applyProtection="1">
      <alignment horizontal="center"/>
      <protection/>
    </xf>
    <xf numFmtId="0" fontId="29" fillId="33" borderId="12" xfId="61" applyNumberFormat="1" applyFont="1" applyFill="1" applyBorder="1" applyAlignment="1" applyProtection="1">
      <alignment horizontal="left"/>
      <protection/>
    </xf>
    <xf numFmtId="0" fontId="29" fillId="33" borderId="12" xfId="61" applyNumberFormat="1" applyFont="1" applyFill="1" applyBorder="1" applyAlignment="1" applyProtection="1">
      <alignment/>
      <protection/>
    </xf>
    <xf numFmtId="41" fontId="5" fillId="33" borderId="12" xfId="61" applyNumberFormat="1" applyFont="1" applyFill="1" applyBorder="1" applyAlignment="1">
      <alignment horizontal="center" vertical="center" wrapText="1"/>
      <protection/>
    </xf>
    <xf numFmtId="0" fontId="26" fillId="33" borderId="0" xfId="61" applyNumberFormat="1" applyFont="1" applyFill="1" applyBorder="1" applyAlignment="1" applyProtection="1">
      <alignment horizontal="center"/>
      <protection/>
    </xf>
    <xf numFmtId="0" fontId="5" fillId="33" borderId="13" xfId="61" applyNumberFormat="1" applyFont="1" applyFill="1" applyBorder="1" applyAlignment="1" applyProtection="1">
      <alignment horizontal="center"/>
      <protection/>
    </xf>
    <xf numFmtId="0" fontId="5" fillId="33" borderId="13" xfId="61" applyFont="1" applyFill="1" applyBorder="1" applyAlignment="1">
      <alignment horizontal="left" vertical="center"/>
      <protection/>
    </xf>
    <xf numFmtId="41" fontId="5" fillId="33" borderId="13" xfId="61" applyNumberFormat="1" applyFont="1" applyFill="1" applyBorder="1" applyAlignment="1">
      <alignment horizontal="center" vertical="center"/>
      <protection/>
    </xf>
    <xf numFmtId="41" fontId="5" fillId="4" borderId="13" xfId="61" applyNumberFormat="1" applyFont="1" applyFill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43" fontId="5" fillId="33" borderId="13" xfId="42" applyFont="1" applyFill="1" applyBorder="1" applyAlignment="1">
      <alignment horizontal="center" vertical="center"/>
    </xf>
    <xf numFmtId="1" fontId="27" fillId="33" borderId="0" xfId="61" applyNumberFormat="1" applyFont="1" applyFill="1" applyAlignment="1">
      <alignment horizontal="left" vertical="center"/>
      <protection/>
    </xf>
    <xf numFmtId="0" fontId="27" fillId="33" borderId="0" xfId="61" applyFont="1" applyFill="1" applyAlignment="1">
      <alignment vertical="center"/>
      <protection/>
    </xf>
    <xf numFmtId="41" fontId="29" fillId="4" borderId="0" xfId="61" applyNumberFormat="1" applyFont="1" applyFill="1" applyAlignment="1">
      <alignment horizontal="right" vertical="center"/>
      <protection/>
    </xf>
    <xf numFmtId="0" fontId="74" fillId="33" borderId="0" xfId="61" applyFont="1" applyFill="1" applyAlignment="1">
      <alignment horizontal="center" vertical="center"/>
      <protection/>
    </xf>
    <xf numFmtId="164" fontId="27" fillId="33" borderId="0" xfId="42" applyNumberFormat="1" applyFont="1" applyFill="1" applyBorder="1" applyAlignment="1" applyProtection="1">
      <alignment/>
      <protection/>
    </xf>
    <xf numFmtId="0" fontId="27" fillId="33" borderId="0" xfId="61" applyNumberFormat="1" applyFont="1" applyFill="1" applyAlignment="1">
      <alignment horizontal="left" vertical="center"/>
      <protection/>
    </xf>
    <xf numFmtId="164" fontId="27" fillId="0" borderId="0" xfId="42" applyNumberFormat="1" applyFont="1" applyAlignment="1">
      <alignment horizontal="right" vertical="center"/>
    </xf>
    <xf numFmtId="43" fontId="27" fillId="0" borderId="0" xfId="42" applyFont="1" applyAlignment="1">
      <alignment horizontal="right" vertical="center"/>
    </xf>
    <xf numFmtId="0" fontId="27" fillId="0" borderId="0" xfId="61" applyFont="1" applyAlignment="1">
      <alignment vertical="center"/>
      <protection/>
    </xf>
    <xf numFmtId="1" fontId="29" fillId="33" borderId="0" xfId="61" applyNumberFormat="1" applyFont="1" applyFill="1" applyAlignment="1">
      <alignment horizontal="left" vertical="center"/>
      <protection/>
    </xf>
    <xf numFmtId="0" fontId="29" fillId="33" borderId="0" xfId="61" applyFont="1" applyFill="1" applyAlignment="1">
      <alignment vertical="center"/>
      <protection/>
    </xf>
    <xf numFmtId="0" fontId="70" fillId="33" borderId="0" xfId="61" applyNumberFormat="1" applyFont="1" applyFill="1" applyAlignment="1">
      <alignment horizontal="left" vertical="center"/>
      <protection/>
    </xf>
    <xf numFmtId="169" fontId="29" fillId="4" borderId="0" xfId="42" applyNumberFormat="1" applyFont="1" applyFill="1" applyAlignment="1">
      <alignment horizontal="right" vertical="center"/>
    </xf>
    <xf numFmtId="0" fontId="64" fillId="33" borderId="13" xfId="61" applyNumberFormat="1" applyFont="1" applyFill="1" applyBorder="1" applyAlignment="1" applyProtection="1">
      <alignment horizontal="center"/>
      <protection/>
    </xf>
    <xf numFmtId="1" fontId="27" fillId="33" borderId="13" xfId="61" applyNumberFormat="1" applyFont="1" applyFill="1" applyBorder="1" applyAlignment="1">
      <alignment horizontal="left" vertical="center"/>
      <protection/>
    </xf>
    <xf numFmtId="0" fontId="27" fillId="33" borderId="13" xfId="61" applyFont="1" applyFill="1" applyBorder="1" applyAlignment="1">
      <alignment vertical="center"/>
      <protection/>
    </xf>
    <xf numFmtId="41" fontId="29" fillId="4" borderId="13" xfId="61" applyNumberFormat="1" applyFont="1" applyFill="1" applyBorder="1" applyAlignment="1">
      <alignment horizontal="right" vertical="center"/>
      <protection/>
    </xf>
    <xf numFmtId="0" fontId="74" fillId="33" borderId="13" xfId="61" applyFont="1" applyFill="1" applyBorder="1" applyAlignment="1">
      <alignment horizontal="center" vertical="center"/>
      <protection/>
    </xf>
    <xf numFmtId="43" fontId="27" fillId="33" borderId="13" xfId="42" applyFont="1" applyFill="1" applyBorder="1" applyAlignment="1" applyProtection="1">
      <alignment/>
      <protection/>
    </xf>
    <xf numFmtId="164" fontId="27" fillId="33" borderId="13" xfId="42" applyNumberFormat="1" applyFont="1" applyFill="1" applyBorder="1" applyAlignment="1" applyProtection="1">
      <alignment/>
      <protection/>
    </xf>
    <xf numFmtId="0" fontId="32" fillId="33" borderId="0" xfId="61" applyFont="1" applyFill="1" applyAlignment="1">
      <alignment horizontal="left" vertical="center"/>
      <protection/>
    </xf>
    <xf numFmtId="41" fontId="27" fillId="33" borderId="0" xfId="61" applyNumberFormat="1" applyFont="1" applyFill="1" applyAlignment="1">
      <alignment horizontal="left" vertical="center"/>
      <protection/>
    </xf>
    <xf numFmtId="0" fontId="29" fillId="0" borderId="0" xfId="61" applyFont="1" applyAlignment="1">
      <alignment horizontal="left" vertical="center"/>
      <protection/>
    </xf>
    <xf numFmtId="0" fontId="29" fillId="33" borderId="0" xfId="61" applyFont="1" applyFill="1" applyAlignment="1">
      <alignment horizontal="left" vertical="center"/>
      <protection/>
    </xf>
    <xf numFmtId="0" fontId="29" fillId="33" borderId="0" xfId="61" applyNumberFormat="1" applyFont="1" applyFill="1" applyAlignment="1">
      <alignment horizontal="left" vertical="center"/>
      <protection/>
    </xf>
    <xf numFmtId="164" fontId="27" fillId="33" borderId="0" xfId="42" applyNumberFormat="1" applyFont="1" applyFill="1" applyAlignment="1">
      <alignment horizontal="right" vertical="center"/>
    </xf>
    <xf numFmtId="3" fontId="27" fillId="33" borderId="0" xfId="61" applyNumberFormat="1" applyFont="1" applyFill="1" applyAlignment="1">
      <alignment horizontal="right" vertical="center"/>
      <protection/>
    </xf>
    <xf numFmtId="0" fontId="75" fillId="38" borderId="0" xfId="61" applyNumberFormat="1" applyFont="1" applyFill="1" applyBorder="1" applyAlignment="1" applyProtection="1">
      <alignment horizontal="center"/>
      <protection/>
    </xf>
    <xf numFmtId="0" fontId="75" fillId="38" borderId="0" xfId="61" applyNumberFormat="1" applyFont="1" applyFill="1" applyBorder="1" applyAlignment="1" applyProtection="1">
      <alignment horizontal="left"/>
      <protection/>
    </xf>
    <xf numFmtId="0" fontId="75" fillId="38" borderId="0" xfId="61" applyNumberFormat="1" applyFont="1" applyFill="1" applyBorder="1" applyAlignment="1" applyProtection="1">
      <alignment/>
      <protection/>
    </xf>
    <xf numFmtId="41" fontId="76" fillId="38" borderId="0" xfId="61" applyNumberFormat="1" applyFont="1" applyFill="1" applyAlignment="1">
      <alignment horizontal="right" vertical="center"/>
      <protection/>
    </xf>
    <xf numFmtId="43" fontId="75" fillId="38" borderId="0" xfId="42" applyFont="1" applyFill="1" applyBorder="1" applyAlignment="1" applyProtection="1">
      <alignment/>
      <protection/>
    </xf>
    <xf numFmtId="41" fontId="75" fillId="38" borderId="0" xfId="61" applyNumberFormat="1" applyFont="1" applyFill="1" applyBorder="1" applyAlignment="1" applyProtection="1">
      <alignment/>
      <protection/>
    </xf>
    <xf numFmtId="0" fontId="75" fillId="33" borderId="0" xfId="61" applyNumberFormat="1" applyFont="1" applyFill="1" applyBorder="1" applyAlignment="1" applyProtection="1">
      <alignment horizontal="left"/>
      <protection/>
    </xf>
    <xf numFmtId="0" fontId="75" fillId="33" borderId="0" xfId="61" applyNumberFormat="1" applyFont="1" applyFill="1" applyBorder="1" applyAlignment="1" applyProtection="1">
      <alignment/>
      <protection/>
    </xf>
    <xf numFmtId="41" fontId="5" fillId="33" borderId="0" xfId="61" applyNumberFormat="1" applyFont="1" applyFill="1" applyAlignment="1">
      <alignment horizontal="right" vertical="center"/>
      <protection/>
    </xf>
    <xf numFmtId="43" fontId="75" fillId="33" borderId="0" xfId="42" applyFont="1" applyFill="1" applyBorder="1" applyAlignment="1" applyProtection="1">
      <alignment/>
      <protection/>
    </xf>
    <xf numFmtId="41" fontId="75" fillId="33" borderId="0" xfId="61" applyNumberFormat="1" applyFont="1" applyFill="1" applyBorder="1" applyAlignment="1" applyProtection="1">
      <alignment/>
      <protection/>
    </xf>
    <xf numFmtId="41" fontId="70" fillId="33" borderId="0" xfId="61" applyNumberFormat="1" applyFont="1" applyFill="1" applyBorder="1" applyAlignment="1" applyProtection="1">
      <alignment/>
      <protection/>
    </xf>
    <xf numFmtId="41" fontId="27" fillId="33" borderId="0" xfId="61" applyNumberFormat="1" applyFont="1" applyFill="1" applyAlignment="1">
      <alignment horizontal="right" vertical="center"/>
      <protection/>
    </xf>
    <xf numFmtId="170" fontId="69" fillId="33" borderId="0" xfId="61" applyNumberFormat="1" applyFont="1" applyFill="1" applyAlignment="1">
      <alignment horizontal="center" vertical="center"/>
      <protection/>
    </xf>
    <xf numFmtId="0" fontId="29" fillId="33" borderId="13" xfId="0" applyFont="1" applyFill="1" applyBorder="1" applyAlignment="1">
      <alignment vertical="center"/>
    </xf>
    <xf numFmtId="41" fontId="30" fillId="33" borderId="0" xfId="0" applyNumberFormat="1" applyFont="1" applyFill="1" applyBorder="1" applyAlignment="1">
      <alignment vertical="center"/>
    </xf>
    <xf numFmtId="41" fontId="31" fillId="33" borderId="0" xfId="0" applyNumberFormat="1" applyFont="1" applyFill="1" applyBorder="1" applyAlignment="1">
      <alignment vertical="center"/>
    </xf>
    <xf numFmtId="43" fontId="26" fillId="33" borderId="0" xfId="42" applyFont="1" applyFill="1" applyAlignment="1">
      <alignment horizontal="center" vertical="center"/>
    </xf>
    <xf numFmtId="41" fontId="29" fillId="33" borderId="13" xfId="61" applyNumberFormat="1" applyFont="1" applyFill="1" applyBorder="1" applyAlignment="1" applyProtection="1">
      <alignment/>
      <protection/>
    </xf>
    <xf numFmtId="164" fontId="29" fillId="33" borderId="0" xfId="42" applyNumberFormat="1" applyFont="1" applyFill="1" applyBorder="1" applyAlignment="1" applyProtection="1">
      <alignment/>
      <protection/>
    </xf>
    <xf numFmtId="14" fontId="5" fillId="39" borderId="0" xfId="0" applyNumberFormat="1" applyFont="1" applyFill="1" applyBorder="1" applyAlignment="1">
      <alignment horizontal="right"/>
    </xf>
    <xf numFmtId="0" fontId="26" fillId="3" borderId="0" xfId="0" applyNumberFormat="1" applyFont="1" applyFill="1" applyBorder="1" applyAlignment="1" applyProtection="1">
      <alignment horizontal="center"/>
      <protection/>
    </xf>
    <xf numFmtId="164" fontId="29" fillId="3" borderId="0" xfId="4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5" fillId="3" borderId="0" xfId="42" applyNumberFormat="1" applyFont="1" applyFill="1" applyBorder="1" applyAlignment="1">
      <alignment vertical="center"/>
    </xf>
    <xf numFmtId="41" fontId="29" fillId="3" borderId="0" xfId="42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horizontal="right" vertical="center"/>
    </xf>
    <xf numFmtId="41" fontId="5" fillId="39" borderId="0" xfId="42" applyNumberFormat="1" applyFont="1" applyFill="1" applyBorder="1" applyAlignment="1">
      <alignment horizontal="center" vertical="center"/>
    </xf>
    <xf numFmtId="43" fontId="5" fillId="40" borderId="0" xfId="42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 horizontal="center" vertical="center"/>
    </xf>
    <xf numFmtId="41" fontId="29" fillId="4" borderId="0" xfId="42" applyNumberFormat="1" applyFont="1" applyFill="1" applyBorder="1" applyAlignment="1">
      <alignment vertical="center"/>
    </xf>
    <xf numFmtId="41" fontId="5" fillId="4" borderId="0" xfId="42" applyNumberFormat="1" applyFont="1" applyFill="1" applyBorder="1" applyAlignment="1">
      <alignment vertical="center"/>
    </xf>
    <xf numFmtId="41" fontId="5" fillId="4" borderId="0" xfId="0" applyNumberFormat="1" applyFont="1" applyFill="1" applyBorder="1" applyAlignment="1">
      <alignment vertical="center"/>
    </xf>
    <xf numFmtId="41" fontId="5" fillId="4" borderId="0" xfId="0" applyNumberFormat="1" applyFont="1" applyFill="1" applyBorder="1" applyAlignment="1">
      <alignment horizontal="right" vertical="center"/>
    </xf>
    <xf numFmtId="41" fontId="5" fillId="40" borderId="0" xfId="42" applyNumberFormat="1" applyFont="1" applyFill="1" applyBorder="1" applyAlignment="1">
      <alignment horizontal="center" vertical="center"/>
    </xf>
    <xf numFmtId="41" fontId="5" fillId="4" borderId="0" xfId="42" applyNumberFormat="1" applyFont="1" applyFill="1" applyBorder="1" applyAlignment="1">
      <alignment horizontal="right" vertical="center"/>
    </xf>
    <xf numFmtId="41" fontId="5" fillId="40" borderId="0" xfId="42" applyNumberFormat="1" applyFont="1" applyFill="1" applyBorder="1" applyAlignment="1">
      <alignment horizontal="right" vertical="center"/>
    </xf>
    <xf numFmtId="41" fontId="5" fillId="3" borderId="0" xfId="42" applyNumberFormat="1" applyFont="1" applyFill="1" applyBorder="1" applyAlignment="1">
      <alignment horizontal="right" vertical="center"/>
    </xf>
    <xf numFmtId="41" fontId="5" fillId="39" borderId="0" xfId="42" applyNumberFormat="1" applyFont="1" applyFill="1" applyBorder="1" applyAlignment="1">
      <alignment horizontal="right" vertical="center"/>
    </xf>
    <xf numFmtId="43" fontId="5" fillId="40" borderId="0" xfId="42" applyFont="1" applyFill="1" applyBorder="1" applyAlignment="1">
      <alignment horizontal="right" wrapText="1"/>
    </xf>
    <xf numFmtId="41" fontId="29" fillId="4" borderId="0" xfId="42" applyNumberFormat="1" applyFont="1" applyFill="1" applyBorder="1" applyAlignment="1">
      <alignment horizontal="right" vertical="center"/>
    </xf>
    <xf numFmtId="41" fontId="30" fillId="4" borderId="0" xfId="42" applyNumberFormat="1" applyFon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right" wrapText="1"/>
    </xf>
    <xf numFmtId="0" fontId="29" fillId="3" borderId="0" xfId="0" applyFont="1" applyFill="1" applyBorder="1" applyAlignment="1">
      <alignment horizontal="center" vertical="center"/>
    </xf>
    <xf numFmtId="43" fontId="5" fillId="40" borderId="0" xfId="42" applyFont="1" applyFill="1" applyBorder="1" applyAlignment="1">
      <alignment horizontal="right" vertical="center" wrapText="1"/>
    </xf>
    <xf numFmtId="43" fontId="5" fillId="4" borderId="0" xfId="42" applyFont="1" applyFill="1" applyBorder="1" applyAlignment="1">
      <alignment horizontal="center" vertical="center" wrapText="1"/>
    </xf>
    <xf numFmtId="41" fontId="5" fillId="4" borderId="0" xfId="0" applyNumberFormat="1" applyFont="1" applyFill="1" applyAlignment="1">
      <alignment vertical="center"/>
    </xf>
    <xf numFmtId="41" fontId="29" fillId="4" borderId="0" xfId="0" applyNumberFormat="1" applyFont="1" applyFill="1" applyBorder="1" applyAlignment="1">
      <alignment/>
    </xf>
    <xf numFmtId="41" fontId="5" fillId="4" borderId="0" xfId="0" applyNumberFormat="1" applyFont="1" applyFill="1" applyBorder="1" applyAlignment="1">
      <alignment/>
    </xf>
    <xf numFmtId="164" fontId="5" fillId="4" borderId="0" xfId="42" applyNumberFormat="1" applyFont="1" applyFill="1" applyBorder="1" applyAlignment="1">
      <alignment horizontal="center"/>
    </xf>
    <xf numFmtId="0" fontId="71" fillId="4" borderId="0" xfId="64" applyFont="1" applyFill="1" applyAlignment="1">
      <alignment horizontal="right"/>
      <protection/>
    </xf>
    <xf numFmtId="0" fontId="5" fillId="40" borderId="0" xfId="61" applyFont="1" applyFill="1" applyBorder="1" applyAlignment="1">
      <alignment horizontal="right" vertical="center" wrapText="1"/>
      <protection/>
    </xf>
    <xf numFmtId="41" fontId="72" fillId="4" borderId="0" xfId="64" applyNumberFormat="1" applyFont="1" applyFill="1" applyBorder="1">
      <alignment/>
      <protection/>
    </xf>
    <xf numFmtId="41" fontId="26" fillId="4" borderId="0" xfId="64" applyNumberFormat="1" applyFont="1" applyFill="1" applyBorder="1">
      <alignment/>
      <protection/>
    </xf>
    <xf numFmtId="41" fontId="71" fillId="4" borderId="0" xfId="64" applyNumberFormat="1" applyFont="1" applyFill="1" applyBorder="1">
      <alignment/>
      <protection/>
    </xf>
    <xf numFmtId="41" fontId="72" fillId="4" borderId="0" xfId="64" applyNumberFormat="1" applyFont="1" applyFill="1">
      <alignment/>
      <protection/>
    </xf>
    <xf numFmtId="41" fontId="39" fillId="4" borderId="0" xfId="64" applyNumberFormat="1" applyFont="1" applyFill="1" applyAlignment="1">
      <alignment horizontal="right"/>
      <protection/>
    </xf>
    <xf numFmtId="0" fontId="71" fillId="3" borderId="0" xfId="64" applyFont="1" applyFill="1" applyAlignment="1">
      <alignment horizontal="right"/>
      <protection/>
    </xf>
    <xf numFmtId="0" fontId="5" fillId="39" borderId="0" xfId="61" applyFont="1" applyFill="1" applyBorder="1" applyAlignment="1">
      <alignment horizontal="right" vertical="center" wrapText="1"/>
      <protection/>
    </xf>
    <xf numFmtId="0" fontId="26" fillId="3" borderId="0" xfId="64" applyFont="1" applyFill="1" applyBorder="1">
      <alignment/>
      <protection/>
    </xf>
    <xf numFmtId="41" fontId="72" fillId="3" borderId="0" xfId="64" applyNumberFormat="1" applyFont="1" applyFill="1" applyBorder="1">
      <alignment/>
      <protection/>
    </xf>
    <xf numFmtId="0" fontId="72" fillId="3" borderId="0" xfId="64" applyFont="1" applyFill="1" applyBorder="1">
      <alignment/>
      <protection/>
    </xf>
    <xf numFmtId="164" fontId="72" fillId="3" borderId="0" xfId="42" applyNumberFormat="1" applyFont="1" applyFill="1" applyBorder="1" applyAlignment="1">
      <alignment/>
    </xf>
    <xf numFmtId="41" fontId="72" fillId="3" borderId="0" xfId="64" applyNumberFormat="1" applyFont="1" applyFill="1" applyBorder="1" applyAlignment="1">
      <alignment wrapText="1"/>
      <protection/>
    </xf>
    <xf numFmtId="164" fontId="72" fillId="3" borderId="0" xfId="42" applyNumberFormat="1" applyFont="1" applyFill="1" applyBorder="1" applyAlignment="1">
      <alignment/>
    </xf>
    <xf numFmtId="164" fontId="72" fillId="3" borderId="0" xfId="42" applyNumberFormat="1" applyFont="1" applyFill="1" applyBorder="1" applyAlignment="1">
      <alignment wrapText="1"/>
    </xf>
    <xf numFmtId="41" fontId="26" fillId="3" borderId="0" xfId="64" applyNumberFormat="1" applyFont="1" applyFill="1" applyBorder="1">
      <alignment/>
      <protection/>
    </xf>
    <xf numFmtId="41" fontId="71" fillId="3" borderId="0" xfId="64" applyNumberFormat="1" applyFont="1" applyFill="1" applyBorder="1">
      <alignment/>
      <protection/>
    </xf>
    <xf numFmtId="0" fontId="72" fillId="3" borderId="0" xfId="64" applyFont="1" applyFill="1">
      <alignment/>
      <protection/>
    </xf>
    <xf numFmtId="41" fontId="39" fillId="3" borderId="0" xfId="64" applyNumberFormat="1" applyFont="1" applyFill="1" applyAlignment="1">
      <alignment horizontal="right"/>
      <protection/>
    </xf>
    <xf numFmtId="0" fontId="5" fillId="39" borderId="0" xfId="0" applyFont="1" applyFill="1" applyBorder="1" applyAlignment="1">
      <alignment horizontal="right" vertical="center" wrapText="1"/>
    </xf>
    <xf numFmtId="166" fontId="5" fillId="3" borderId="0" xfId="67" applyNumberFormat="1" applyFont="1" applyFill="1" applyBorder="1" applyAlignment="1" applyProtection="1">
      <alignment horizontal="center" vertical="center"/>
      <protection/>
    </xf>
    <xf numFmtId="41" fontId="5" fillId="3" borderId="0" xfId="0" applyNumberFormat="1" applyFont="1" applyFill="1" applyAlignment="1">
      <alignment vertical="center"/>
    </xf>
    <xf numFmtId="41" fontId="5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164" fontId="5" fillId="3" borderId="0" xfId="42" applyNumberFormat="1" applyFont="1" applyFill="1" applyBorder="1" applyAlignment="1">
      <alignment horizontal="center"/>
    </xf>
    <xf numFmtId="0" fontId="69" fillId="33" borderId="0" xfId="61" applyFont="1" applyFill="1" applyAlignment="1">
      <alignment horizontal="left" vertical="center"/>
      <protection/>
    </xf>
    <xf numFmtId="41" fontId="26" fillId="33" borderId="0" xfId="61" applyNumberFormat="1" applyFont="1" applyFill="1" applyAlignment="1">
      <alignment horizontal="center" vertical="center"/>
      <protection/>
    </xf>
    <xf numFmtId="41" fontId="5" fillId="33" borderId="12" xfId="61" applyNumberFormat="1" applyFont="1" applyFill="1" applyBorder="1" applyAlignment="1">
      <alignment horizontal="center" vertical="center" wrapText="1"/>
      <protection/>
    </xf>
    <xf numFmtId="43" fontId="5" fillId="33" borderId="0" xfId="42" applyFont="1" applyFill="1" applyBorder="1" applyAlignment="1">
      <alignment horizontal="center" vertical="center"/>
    </xf>
    <xf numFmtId="0" fontId="71" fillId="33" borderId="0" xfId="64" applyFont="1" applyFill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 4 2" xfId="55"/>
    <cellStyle name="Hyperlink" xfId="56"/>
    <cellStyle name="Hyperlink_Alpiq - Bilanci 09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_IFRS Reporting Pack 30.06.05" xfId="67"/>
    <cellStyle name="Note" xfId="68"/>
    <cellStyle name="Output" xfId="69"/>
    <cellStyle name="Percent" xfId="70"/>
    <cellStyle name="Percent 2" xfId="71"/>
    <cellStyle name="Smart Subtitle 1" xfId="72"/>
    <cellStyle name="Smart Subtitle 2" xfId="73"/>
    <cellStyle name="Smart Title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WordArt 16"/>
        <xdr:cNvSpPr>
          <a:spLocks/>
        </xdr:cNvSpPr>
      </xdr:nvSpPr>
      <xdr:spPr>
        <a:xfrm>
          <a:off x="2714625" y="0"/>
          <a:ext cx="3390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C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Te Ardhurat e Shpenzimet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IV112"/>
  <sheetViews>
    <sheetView zoomScale="85" zoomScaleNormal="85" zoomScalePageLayoutView="0" workbookViewId="0" topLeftCell="A73">
      <selection activeCell="D42" sqref="D42"/>
    </sheetView>
  </sheetViews>
  <sheetFormatPr defaultColWidth="11.421875" defaultRowHeight="12.75"/>
  <cols>
    <col min="1" max="1" width="2.140625" style="138" customWidth="1"/>
    <col min="2" max="2" width="13.7109375" style="141" customWidth="1"/>
    <col min="3" max="3" width="41.421875" style="133" customWidth="1"/>
    <col min="4" max="4" width="13.8515625" style="134" bestFit="1" customWidth="1"/>
    <col min="5" max="5" width="12.7109375" style="134" bestFit="1" customWidth="1"/>
    <col min="6" max="6" width="13.421875" style="135" bestFit="1" customWidth="1"/>
    <col min="7" max="7" width="5.28125" style="136" customWidth="1"/>
    <col min="8" max="8" width="13.8515625" style="137" bestFit="1" customWidth="1"/>
    <col min="9" max="9" width="13.8515625" style="134" bestFit="1" customWidth="1"/>
    <col min="10" max="10" width="36.00390625" style="140" customWidth="1"/>
    <col min="11" max="11" width="13.57421875" style="133" bestFit="1" customWidth="1"/>
    <col min="12" max="16384" width="11.421875" style="133" customWidth="1"/>
  </cols>
  <sheetData>
    <row r="2" spans="1:10" ht="12.75">
      <c r="A2" s="260"/>
      <c r="B2" s="260"/>
      <c r="J2" s="115"/>
    </row>
    <row r="4" spans="2:8" ht="12.75">
      <c r="B4" s="139"/>
      <c r="H4" s="199" t="s">
        <v>270</v>
      </c>
    </row>
    <row r="5" spans="3:5" ht="12.75">
      <c r="C5" s="261" t="s">
        <v>163</v>
      </c>
      <c r="D5" s="261"/>
      <c r="E5" s="261"/>
    </row>
    <row r="6" spans="2:3" ht="12.75">
      <c r="B6" s="142"/>
      <c r="C6" s="143"/>
    </row>
    <row r="8" spans="1:10" ht="12.75">
      <c r="A8" s="144"/>
      <c r="B8" s="145"/>
      <c r="C8" s="146"/>
      <c r="D8" s="262" t="s">
        <v>164</v>
      </c>
      <c r="E8" s="262"/>
      <c r="F8" s="147"/>
      <c r="G8" s="146"/>
      <c r="H8" s="262" t="s">
        <v>165</v>
      </c>
      <c r="I8" s="262"/>
      <c r="J8" s="148"/>
    </row>
    <row r="9" spans="1:10" ht="13.5" thickBot="1">
      <c r="A9" s="149"/>
      <c r="B9" s="150" t="s">
        <v>166</v>
      </c>
      <c r="C9" s="150" t="s">
        <v>167</v>
      </c>
      <c r="D9" s="151" t="s">
        <v>168</v>
      </c>
      <c r="E9" s="151" t="s">
        <v>169</v>
      </c>
      <c r="F9" s="152" t="s">
        <v>170</v>
      </c>
      <c r="G9" s="153" t="s">
        <v>171</v>
      </c>
      <c r="H9" s="154" t="s">
        <v>168</v>
      </c>
      <c r="I9" s="151" t="s">
        <v>169</v>
      </c>
      <c r="J9" s="148"/>
    </row>
    <row r="10" spans="2:13" ht="13.5" thickTop="1">
      <c r="B10" s="155">
        <v>101</v>
      </c>
      <c r="C10" s="156" t="s">
        <v>172</v>
      </c>
      <c r="D10" s="134">
        <v>0</v>
      </c>
      <c r="E10" s="134">
        <v>9000000</v>
      </c>
      <c r="F10" s="157">
        <f>ROUND(D10-E10,0)</f>
        <v>-9000000</v>
      </c>
      <c r="G10" s="158" t="s">
        <v>173</v>
      </c>
      <c r="I10" s="159"/>
      <c r="J10" s="43" t="s">
        <v>74</v>
      </c>
      <c r="K10" s="160"/>
      <c r="M10" s="134"/>
    </row>
    <row r="11" spans="2:13" ht="12.75">
      <c r="B11" s="155">
        <v>1071</v>
      </c>
      <c r="C11" s="156" t="s">
        <v>78</v>
      </c>
      <c r="D11" s="134">
        <v>0</v>
      </c>
      <c r="E11" s="134">
        <v>900000</v>
      </c>
      <c r="F11" s="157">
        <f aca="true" t="shared" si="0" ref="F11:F72">ROUND(D11-E11,0)</f>
        <v>-900000</v>
      </c>
      <c r="G11" s="158" t="s">
        <v>173</v>
      </c>
      <c r="I11" s="159"/>
      <c r="J11" s="43" t="s">
        <v>78</v>
      </c>
      <c r="K11" s="160"/>
      <c r="M11" s="134"/>
    </row>
    <row r="12" spans="2:13" ht="12.75">
      <c r="B12" s="155">
        <v>1078</v>
      </c>
      <c r="C12" s="156" t="s">
        <v>79</v>
      </c>
      <c r="D12" s="134">
        <v>0</v>
      </c>
      <c r="E12" s="134">
        <v>15423099</v>
      </c>
      <c r="F12" s="157">
        <f t="shared" si="0"/>
        <v>-15423099</v>
      </c>
      <c r="G12" s="158" t="s">
        <v>173</v>
      </c>
      <c r="I12" s="159"/>
      <c r="J12" s="43" t="s">
        <v>79</v>
      </c>
      <c r="K12" s="160"/>
      <c r="M12" s="134"/>
    </row>
    <row r="13" spans="2:13" ht="12.75">
      <c r="B13" s="155">
        <v>108</v>
      </c>
      <c r="C13" s="156" t="s">
        <v>174</v>
      </c>
      <c r="D13" s="135">
        <v>15349845.71</v>
      </c>
      <c r="E13" s="135">
        <v>0</v>
      </c>
      <c r="F13" s="157">
        <f t="shared" si="0"/>
        <v>15349846</v>
      </c>
      <c r="G13" s="158" t="s">
        <v>173</v>
      </c>
      <c r="I13" s="159"/>
      <c r="J13" s="43" t="s">
        <v>80</v>
      </c>
      <c r="K13" s="160"/>
      <c r="M13" s="134"/>
    </row>
    <row r="14" spans="2:13" ht="12.75">
      <c r="B14" s="155">
        <v>109</v>
      </c>
      <c r="C14" s="156" t="s">
        <v>175</v>
      </c>
      <c r="D14" s="135">
        <v>0.05440000295639038</v>
      </c>
      <c r="E14" s="135">
        <v>0</v>
      </c>
      <c r="F14" s="157">
        <f t="shared" si="0"/>
        <v>0</v>
      </c>
      <c r="G14" s="158" t="s">
        <v>173</v>
      </c>
      <c r="I14" s="159"/>
      <c r="J14" s="43" t="s">
        <v>81</v>
      </c>
      <c r="K14" s="160"/>
      <c r="M14" s="134"/>
    </row>
    <row r="15" spans="2:13" ht="12.75">
      <c r="B15" s="155">
        <v>2134213</v>
      </c>
      <c r="C15" s="156" t="s">
        <v>176</v>
      </c>
      <c r="D15" s="135">
        <v>3093200.08</v>
      </c>
      <c r="E15" s="135">
        <v>0</v>
      </c>
      <c r="F15" s="157">
        <f t="shared" si="0"/>
        <v>3093200</v>
      </c>
      <c r="G15" s="158" t="s">
        <v>173</v>
      </c>
      <c r="I15" s="159"/>
      <c r="J15" s="19" t="s">
        <v>35</v>
      </c>
      <c r="K15" s="160"/>
      <c r="M15" s="134"/>
    </row>
    <row r="16" spans="2:13" ht="12.75">
      <c r="B16" s="155">
        <v>2181218</v>
      </c>
      <c r="C16" s="156" t="s">
        <v>177</v>
      </c>
      <c r="D16" s="135">
        <v>4068393.67</v>
      </c>
      <c r="E16" s="135">
        <v>0</v>
      </c>
      <c r="F16" s="157">
        <f t="shared" si="0"/>
        <v>4068394</v>
      </c>
      <c r="G16" s="158" t="s">
        <v>173</v>
      </c>
      <c r="I16" s="159"/>
      <c r="J16" s="19" t="s">
        <v>36</v>
      </c>
      <c r="K16" s="160"/>
      <c r="M16" s="134"/>
    </row>
    <row r="17" spans="2:13" ht="12.75">
      <c r="B17" s="155">
        <v>21820</v>
      </c>
      <c r="C17" s="156" t="s">
        <v>178</v>
      </c>
      <c r="D17" s="135">
        <v>7061237.685999999</v>
      </c>
      <c r="E17" s="135">
        <v>0</v>
      </c>
      <c r="F17" s="157">
        <f t="shared" si="0"/>
        <v>7061238</v>
      </c>
      <c r="G17" s="158" t="s">
        <v>173</v>
      </c>
      <c r="I17" s="159"/>
      <c r="J17" s="19" t="s">
        <v>36</v>
      </c>
      <c r="K17" s="160"/>
      <c r="M17" s="134"/>
    </row>
    <row r="18" spans="2:13" ht="12.75">
      <c r="B18" s="155">
        <v>21880</v>
      </c>
      <c r="C18" s="156" t="s">
        <v>179</v>
      </c>
      <c r="D18" s="135">
        <v>1172794.17</v>
      </c>
      <c r="E18" s="135">
        <v>0</v>
      </c>
      <c r="F18" s="157">
        <f t="shared" si="0"/>
        <v>1172794</v>
      </c>
      <c r="G18" s="158" t="s">
        <v>173</v>
      </c>
      <c r="I18" s="159"/>
      <c r="J18" s="19" t="s">
        <v>36</v>
      </c>
      <c r="K18" s="160"/>
      <c r="M18" s="134"/>
    </row>
    <row r="19" spans="2:13" ht="12.75">
      <c r="B19" s="155">
        <v>281213</v>
      </c>
      <c r="C19" s="156" t="s">
        <v>180</v>
      </c>
      <c r="D19" s="135">
        <v>0</v>
      </c>
      <c r="E19" s="135">
        <v>2039790.8</v>
      </c>
      <c r="F19" s="157">
        <f t="shared" si="0"/>
        <v>-2039791</v>
      </c>
      <c r="G19" s="158" t="s">
        <v>173</v>
      </c>
      <c r="I19" s="159"/>
      <c r="J19" s="19" t="s">
        <v>35</v>
      </c>
      <c r="K19" s="160"/>
      <c r="M19" s="134"/>
    </row>
    <row r="20" spans="2:13" ht="12.75">
      <c r="B20" s="155">
        <v>2812181</v>
      </c>
      <c r="C20" s="156" t="s">
        <v>181</v>
      </c>
      <c r="D20" s="135">
        <v>0</v>
      </c>
      <c r="E20" s="135">
        <v>2631023.39</v>
      </c>
      <c r="F20" s="157">
        <f t="shared" si="0"/>
        <v>-2631023</v>
      </c>
      <c r="G20" s="158" t="s">
        <v>173</v>
      </c>
      <c r="I20" s="159"/>
      <c r="J20" s="19" t="s">
        <v>36</v>
      </c>
      <c r="K20" s="160"/>
      <c r="M20" s="134"/>
    </row>
    <row r="21" spans="2:13" ht="12.75">
      <c r="B21" s="155">
        <v>281820</v>
      </c>
      <c r="C21" s="156" t="s">
        <v>182</v>
      </c>
      <c r="D21" s="135">
        <v>0</v>
      </c>
      <c r="E21" s="135">
        <v>1318521.93</v>
      </c>
      <c r="F21" s="157">
        <f t="shared" si="0"/>
        <v>-1318522</v>
      </c>
      <c r="G21" s="158" t="s">
        <v>173</v>
      </c>
      <c r="I21" s="159"/>
      <c r="J21" s="19" t="s">
        <v>36</v>
      </c>
      <c r="K21" s="160"/>
      <c r="M21" s="134"/>
    </row>
    <row r="22" spans="2:13" ht="12.75">
      <c r="B22" s="155">
        <v>281880</v>
      </c>
      <c r="C22" s="156" t="s">
        <v>183</v>
      </c>
      <c r="D22" s="135">
        <v>0</v>
      </c>
      <c r="E22" s="135">
        <v>788055.65</v>
      </c>
      <c r="F22" s="157">
        <f t="shared" si="0"/>
        <v>-788056</v>
      </c>
      <c r="G22" s="158" t="s">
        <v>173</v>
      </c>
      <c r="I22" s="159"/>
      <c r="J22" s="19" t="s">
        <v>36</v>
      </c>
      <c r="K22" s="160"/>
      <c r="M22" s="134"/>
    </row>
    <row r="23" spans="2:13" ht="12.75">
      <c r="B23" s="155">
        <v>40101</v>
      </c>
      <c r="C23" s="156" t="s">
        <v>184</v>
      </c>
      <c r="D23" s="135">
        <v>0</v>
      </c>
      <c r="E23" s="135">
        <v>484355.28</v>
      </c>
      <c r="F23" s="157">
        <f t="shared" si="0"/>
        <v>-484355</v>
      </c>
      <c r="G23" s="158" t="s">
        <v>173</v>
      </c>
      <c r="I23" s="159"/>
      <c r="J23" s="43" t="s">
        <v>54</v>
      </c>
      <c r="K23" s="160"/>
      <c r="M23" s="134"/>
    </row>
    <row r="24" spans="2:13" ht="12.75">
      <c r="B24" s="155">
        <v>401010</v>
      </c>
      <c r="C24" s="156" t="s">
        <v>185</v>
      </c>
      <c r="D24" s="135">
        <v>0</v>
      </c>
      <c r="E24" s="135">
        <v>3839564.6617999994</v>
      </c>
      <c r="F24" s="157">
        <f t="shared" si="0"/>
        <v>-3839565</v>
      </c>
      <c r="G24" s="158" t="s">
        <v>186</v>
      </c>
      <c r="H24" s="137">
        <v>0</v>
      </c>
      <c r="I24" s="161">
        <v>27506.015199999987</v>
      </c>
      <c r="J24" s="43" t="s">
        <v>54</v>
      </c>
      <c r="K24" s="160"/>
      <c r="M24" s="134"/>
    </row>
    <row r="25" spans="2:13" ht="12.75">
      <c r="B25" s="155">
        <v>40102</v>
      </c>
      <c r="C25" s="156" t="s">
        <v>187</v>
      </c>
      <c r="D25" s="135">
        <v>0</v>
      </c>
      <c r="E25" s="135">
        <v>260424</v>
      </c>
      <c r="F25" s="157">
        <f t="shared" si="0"/>
        <v>-260424</v>
      </c>
      <c r="G25" s="158" t="s">
        <v>173</v>
      </c>
      <c r="I25" s="159"/>
      <c r="J25" s="43" t="s">
        <v>54</v>
      </c>
      <c r="K25" s="160"/>
      <c r="M25" s="134"/>
    </row>
    <row r="26" spans="2:13" ht="12.75">
      <c r="B26" s="155">
        <v>40451</v>
      </c>
      <c r="C26" s="156" t="s">
        <v>188</v>
      </c>
      <c r="D26" s="135">
        <v>0</v>
      </c>
      <c r="E26" s="135">
        <v>0</v>
      </c>
      <c r="F26" s="157">
        <f t="shared" si="0"/>
        <v>0</v>
      </c>
      <c r="G26" s="158" t="s">
        <v>173</v>
      </c>
      <c r="I26" s="159"/>
      <c r="J26" s="43" t="s">
        <v>54</v>
      </c>
      <c r="K26" s="160"/>
      <c r="M26" s="134"/>
    </row>
    <row r="27" spans="2:13" ht="12.75">
      <c r="B27" s="155">
        <v>40452</v>
      </c>
      <c r="C27" s="156" t="s">
        <v>189</v>
      </c>
      <c r="D27" s="135">
        <v>0</v>
      </c>
      <c r="E27" s="135">
        <v>1029057.2041</v>
      </c>
      <c r="F27" s="157">
        <f t="shared" si="0"/>
        <v>-1029057</v>
      </c>
      <c r="G27" s="158" t="s">
        <v>186</v>
      </c>
      <c r="H27" s="137">
        <v>0.0020000000000000005</v>
      </c>
      <c r="I27" s="161">
        <v>7371.9980000000005</v>
      </c>
      <c r="J27" s="43" t="s">
        <v>54</v>
      </c>
      <c r="K27" s="160"/>
      <c r="M27" s="134"/>
    </row>
    <row r="28" spans="2:13" ht="12.75">
      <c r="B28" s="155">
        <v>408</v>
      </c>
      <c r="C28" s="156" t="s">
        <v>190</v>
      </c>
      <c r="D28" s="135"/>
      <c r="E28" s="135">
        <f>-387</f>
        <v>-387</v>
      </c>
      <c r="F28" s="157">
        <f t="shared" si="0"/>
        <v>387</v>
      </c>
      <c r="G28" s="158" t="s">
        <v>173</v>
      </c>
      <c r="I28" s="159"/>
      <c r="J28" s="43" t="s">
        <v>54</v>
      </c>
      <c r="K28" s="160"/>
      <c r="M28" s="134"/>
    </row>
    <row r="29" spans="2:13" ht="12.75">
      <c r="B29" s="155">
        <v>41101</v>
      </c>
      <c r="C29" s="156" t="s">
        <v>191</v>
      </c>
      <c r="D29" s="135">
        <v>1048321.7276999974</v>
      </c>
      <c r="E29" s="135">
        <v>0</v>
      </c>
      <c r="F29" s="157">
        <f t="shared" si="0"/>
        <v>1048322</v>
      </c>
      <c r="G29" s="158" t="s">
        <v>173</v>
      </c>
      <c r="I29" s="159"/>
      <c r="J29" s="17" t="s">
        <v>11</v>
      </c>
      <c r="K29" s="160"/>
      <c r="M29" s="134"/>
    </row>
    <row r="30" spans="2:13" ht="12.75">
      <c r="B30" s="155">
        <v>41102</v>
      </c>
      <c r="C30" s="156" t="s">
        <v>192</v>
      </c>
      <c r="D30" s="135">
        <v>5275923.6647000015</v>
      </c>
      <c r="E30" s="135">
        <v>0</v>
      </c>
      <c r="F30" s="157">
        <f t="shared" si="0"/>
        <v>5275924</v>
      </c>
      <c r="G30" s="158" t="s">
        <v>186</v>
      </c>
      <c r="H30" s="162">
        <v>37798.046899999994</v>
      </c>
      <c r="I30" s="159">
        <v>0</v>
      </c>
      <c r="J30" s="17" t="s">
        <v>11</v>
      </c>
      <c r="K30" s="160"/>
      <c r="M30" s="134"/>
    </row>
    <row r="31" spans="2:13" ht="12.75">
      <c r="B31" s="155">
        <v>41122</v>
      </c>
      <c r="C31" s="156" t="s">
        <v>193</v>
      </c>
      <c r="D31" s="135">
        <v>0</v>
      </c>
      <c r="E31" s="135">
        <v>0.4467000000000001</v>
      </c>
      <c r="F31" s="157">
        <f t="shared" si="0"/>
        <v>0</v>
      </c>
      <c r="G31" s="158" t="s">
        <v>186</v>
      </c>
      <c r="H31" s="137">
        <v>0</v>
      </c>
      <c r="I31" s="159">
        <v>0.0032</v>
      </c>
      <c r="J31" s="17" t="s">
        <v>11</v>
      </c>
      <c r="K31" s="160"/>
      <c r="M31" s="134"/>
    </row>
    <row r="32" spans="2:13" ht="12.75">
      <c r="B32" s="155">
        <v>41131</v>
      </c>
      <c r="C32" s="156" t="s">
        <v>194</v>
      </c>
      <c r="D32" s="135">
        <v>1271980.57</v>
      </c>
      <c r="E32" s="135">
        <v>0</v>
      </c>
      <c r="F32" s="157">
        <f t="shared" si="0"/>
        <v>1271981</v>
      </c>
      <c r="G32" s="158" t="s">
        <v>173</v>
      </c>
      <c r="I32" s="159"/>
      <c r="J32" s="17" t="s">
        <v>11</v>
      </c>
      <c r="K32" s="160"/>
      <c r="M32" s="134"/>
    </row>
    <row r="33" spans="2:13" ht="12.75">
      <c r="B33" s="155">
        <v>41132</v>
      </c>
      <c r="C33" s="156" t="s">
        <v>195</v>
      </c>
      <c r="D33" s="135">
        <v>1391961.3145999997</v>
      </c>
      <c r="E33" s="135">
        <v>0</v>
      </c>
      <c r="F33" s="157">
        <f t="shared" si="0"/>
        <v>1391961</v>
      </c>
      <c r="G33" s="158" t="s">
        <v>186</v>
      </c>
      <c r="H33" s="137">
        <v>9971.783900000004</v>
      </c>
      <c r="I33" s="159">
        <v>0</v>
      </c>
      <c r="J33" s="17" t="s">
        <v>11</v>
      </c>
      <c r="K33" s="160"/>
      <c r="M33" s="134"/>
    </row>
    <row r="34" spans="2:13" ht="12.75">
      <c r="B34" s="155">
        <v>41141</v>
      </c>
      <c r="C34" s="156" t="s">
        <v>196</v>
      </c>
      <c r="D34" s="135">
        <v>1222818.2969</v>
      </c>
      <c r="E34" s="135">
        <v>0</v>
      </c>
      <c r="F34" s="157">
        <f t="shared" si="0"/>
        <v>1222818</v>
      </c>
      <c r="G34" s="158" t="s">
        <v>186</v>
      </c>
      <c r="H34" s="137">
        <v>8760.070900000002</v>
      </c>
      <c r="I34" s="159">
        <v>0</v>
      </c>
      <c r="J34" s="17" t="s">
        <v>11</v>
      </c>
      <c r="K34" s="160"/>
      <c r="M34" s="134"/>
    </row>
    <row r="35" spans="2:13" ht="12.75">
      <c r="B35" s="155">
        <v>41151</v>
      </c>
      <c r="C35" s="163" t="s">
        <v>197</v>
      </c>
      <c r="D35" s="135">
        <v>132000</v>
      </c>
      <c r="E35" s="135">
        <v>0</v>
      </c>
      <c r="F35" s="157">
        <f t="shared" si="0"/>
        <v>132000</v>
      </c>
      <c r="G35" s="158" t="s">
        <v>173</v>
      </c>
      <c r="I35" s="159"/>
      <c r="J35" s="17" t="s">
        <v>11</v>
      </c>
      <c r="K35" s="160"/>
      <c r="M35" s="134"/>
    </row>
    <row r="36" spans="2:13" ht="12.75">
      <c r="B36" s="164">
        <v>43101</v>
      </c>
      <c r="C36" s="165" t="s">
        <v>198</v>
      </c>
      <c r="D36" s="135">
        <v>0</v>
      </c>
      <c r="E36" s="135">
        <v>76420</v>
      </c>
      <c r="F36" s="157">
        <f t="shared" si="0"/>
        <v>-76420</v>
      </c>
      <c r="G36" s="158" t="s">
        <v>173</v>
      </c>
      <c r="I36" s="159"/>
      <c r="J36" s="43" t="s">
        <v>56</v>
      </c>
      <c r="K36" s="160"/>
      <c r="M36" s="134"/>
    </row>
    <row r="37" spans="2:13" ht="12.75">
      <c r="B37" s="164">
        <v>44201</v>
      </c>
      <c r="C37" s="165" t="s">
        <v>199</v>
      </c>
      <c r="D37" s="135">
        <v>0</v>
      </c>
      <c r="E37" s="135">
        <v>73702</v>
      </c>
      <c r="F37" s="157">
        <f t="shared" si="0"/>
        <v>-73702</v>
      </c>
      <c r="G37" s="158" t="s">
        <v>173</v>
      </c>
      <c r="I37" s="159"/>
      <c r="J37" s="43" t="s">
        <v>56</v>
      </c>
      <c r="K37" s="160"/>
      <c r="M37" s="134"/>
    </row>
    <row r="38" spans="2:13" ht="12.75">
      <c r="B38" s="164">
        <v>4421</v>
      </c>
      <c r="C38" s="165" t="s">
        <v>200</v>
      </c>
      <c r="D38" s="135">
        <v>0</v>
      </c>
      <c r="E38" s="135">
        <v>10000.001000000006</v>
      </c>
      <c r="F38" s="157">
        <f t="shared" si="0"/>
        <v>-10000</v>
      </c>
      <c r="G38" s="158" t="s">
        <v>173</v>
      </c>
      <c r="I38" s="159"/>
      <c r="J38" s="43" t="s">
        <v>56</v>
      </c>
      <c r="K38" s="160"/>
      <c r="M38" s="134"/>
    </row>
    <row r="39" spans="2:13" ht="12.75">
      <c r="B39" s="164">
        <v>444</v>
      </c>
      <c r="C39" s="165" t="s">
        <v>201</v>
      </c>
      <c r="D39" s="135">
        <v>4995029.8</v>
      </c>
      <c r="E39" s="135">
        <v>0</v>
      </c>
      <c r="F39" s="157">
        <f t="shared" si="0"/>
        <v>4995030</v>
      </c>
      <c r="G39" s="158" t="s">
        <v>173</v>
      </c>
      <c r="I39" s="159"/>
      <c r="J39" s="17" t="s">
        <v>12</v>
      </c>
      <c r="K39" s="160"/>
      <c r="M39" s="134"/>
    </row>
    <row r="40" spans="2:13" ht="12.75">
      <c r="B40" s="164">
        <v>44401</v>
      </c>
      <c r="C40" s="165" t="s">
        <v>202</v>
      </c>
      <c r="D40" s="135">
        <v>48000</v>
      </c>
      <c r="E40" s="135">
        <v>0</v>
      </c>
      <c r="F40" s="157">
        <f t="shared" si="0"/>
        <v>48000</v>
      </c>
      <c r="G40" s="158" t="s">
        <v>173</v>
      </c>
      <c r="I40" s="159"/>
      <c r="J40" s="17" t="s">
        <v>12</v>
      </c>
      <c r="K40" s="160"/>
      <c r="M40" s="134"/>
    </row>
    <row r="41" spans="2:13" ht="12.75">
      <c r="B41" s="164">
        <v>4453</v>
      </c>
      <c r="C41" s="165" t="s">
        <v>203</v>
      </c>
      <c r="D41" s="135">
        <v>0</v>
      </c>
      <c r="E41" s="135">
        <v>378571</v>
      </c>
      <c r="F41" s="157">
        <f t="shared" si="0"/>
        <v>-378571</v>
      </c>
      <c r="G41" s="158" t="s">
        <v>173</v>
      </c>
      <c r="I41" s="159"/>
      <c r="J41" s="43" t="s">
        <v>56</v>
      </c>
      <c r="K41" s="160"/>
      <c r="M41" s="134"/>
    </row>
    <row r="42" spans="2:13" ht="12.75">
      <c r="B42" s="164">
        <v>4456</v>
      </c>
      <c r="C42" s="165" t="s">
        <v>204</v>
      </c>
      <c r="D42" s="135">
        <v>0.0036000001430511477</v>
      </c>
      <c r="E42" s="135">
        <v>0</v>
      </c>
      <c r="F42" s="157">
        <f t="shared" si="0"/>
        <v>0</v>
      </c>
      <c r="G42" s="158" t="s">
        <v>173</v>
      </c>
      <c r="I42" s="159"/>
      <c r="J42" s="17" t="s">
        <v>12</v>
      </c>
      <c r="K42" s="160"/>
      <c r="M42" s="134"/>
    </row>
    <row r="43" spans="2:13" ht="12.75">
      <c r="B43" s="164">
        <v>4457</v>
      </c>
      <c r="C43" s="165" t="s">
        <v>205</v>
      </c>
      <c r="D43" s="135">
        <v>0.0012999999523162842</v>
      </c>
      <c r="E43" s="135">
        <v>0</v>
      </c>
      <c r="F43" s="157">
        <f t="shared" si="0"/>
        <v>0</v>
      </c>
      <c r="G43" s="158" t="s">
        <v>173</v>
      </c>
      <c r="I43" s="159"/>
      <c r="J43" s="17" t="s">
        <v>12</v>
      </c>
      <c r="K43" s="160"/>
      <c r="M43" s="134"/>
    </row>
    <row r="44" spans="2:13" ht="12.75">
      <c r="B44" s="164">
        <v>4458</v>
      </c>
      <c r="C44" s="165" t="s">
        <v>206</v>
      </c>
      <c r="D44" s="135">
        <v>0</v>
      </c>
      <c r="E44" s="135">
        <v>0.001999999999998181</v>
      </c>
      <c r="F44" s="157">
        <f t="shared" si="0"/>
        <v>0</v>
      </c>
      <c r="G44" s="158" t="s">
        <v>173</v>
      </c>
      <c r="H44" s="137">
        <f>D44</f>
        <v>0</v>
      </c>
      <c r="I44" s="159">
        <f>E44</f>
        <v>0.001999999999998181</v>
      </c>
      <c r="J44" s="17" t="s">
        <v>12</v>
      </c>
      <c r="K44" s="160"/>
      <c r="M44" s="134"/>
    </row>
    <row r="45" spans="2:13" ht="12.75">
      <c r="B45" s="155">
        <v>457</v>
      </c>
      <c r="C45" s="156" t="s">
        <v>207</v>
      </c>
      <c r="D45" s="135">
        <v>0</v>
      </c>
      <c r="E45" s="135">
        <v>1800000</v>
      </c>
      <c r="F45" s="157">
        <f t="shared" si="0"/>
        <v>-1800000</v>
      </c>
      <c r="G45" s="158" t="s">
        <v>173</v>
      </c>
      <c r="I45" s="159"/>
      <c r="J45" s="43" t="s">
        <v>57</v>
      </c>
      <c r="K45" s="160"/>
      <c r="M45" s="134"/>
    </row>
    <row r="46" spans="2:13" ht="12.75">
      <c r="B46" s="155">
        <v>463</v>
      </c>
      <c r="C46" s="156" t="s">
        <v>208</v>
      </c>
      <c r="D46" s="135">
        <v>0</v>
      </c>
      <c r="E46" s="135">
        <v>776672.4</v>
      </c>
      <c r="F46" s="157">
        <f t="shared" si="0"/>
        <v>-776672</v>
      </c>
      <c r="G46" s="158" t="s">
        <v>173</v>
      </c>
      <c r="I46" s="159"/>
      <c r="J46" s="17" t="s">
        <v>11</v>
      </c>
      <c r="K46" s="160"/>
      <c r="M46" s="134"/>
    </row>
    <row r="47" spans="2:13" ht="12.75">
      <c r="B47" s="155">
        <v>467</v>
      </c>
      <c r="C47" s="156" t="s">
        <v>209</v>
      </c>
      <c r="D47" s="135">
        <v>9999.9964</v>
      </c>
      <c r="E47" s="135">
        <v>0</v>
      </c>
      <c r="F47" s="157">
        <f t="shared" si="0"/>
        <v>10000</v>
      </c>
      <c r="G47" s="158" t="s">
        <v>173</v>
      </c>
      <c r="I47" s="159"/>
      <c r="J47" s="17" t="s">
        <v>12</v>
      </c>
      <c r="K47" s="160"/>
      <c r="M47" s="134"/>
    </row>
    <row r="48" spans="2:13" ht="12.75">
      <c r="B48" s="155">
        <v>46700</v>
      </c>
      <c r="C48" s="156" t="s">
        <v>210</v>
      </c>
      <c r="D48" s="135"/>
      <c r="E48" s="135"/>
      <c r="F48" s="157">
        <f t="shared" si="0"/>
        <v>0</v>
      </c>
      <c r="G48" s="158" t="s">
        <v>173</v>
      </c>
      <c r="I48" s="159"/>
      <c r="J48" s="17" t="s">
        <v>12</v>
      </c>
      <c r="K48" s="160"/>
      <c r="M48" s="134"/>
    </row>
    <row r="49" spans="2:13" ht="12.75">
      <c r="B49" s="155">
        <v>46705</v>
      </c>
      <c r="C49" s="156" t="s">
        <v>211</v>
      </c>
      <c r="D49" s="135">
        <v>0</v>
      </c>
      <c r="E49" s="135">
        <v>312152</v>
      </c>
      <c r="F49" s="157">
        <f t="shared" si="0"/>
        <v>-312152</v>
      </c>
      <c r="G49" s="158" t="s">
        <v>173</v>
      </c>
      <c r="H49" s="137">
        <f>D49</f>
        <v>0</v>
      </c>
      <c r="I49" s="159"/>
      <c r="J49" s="43" t="s">
        <v>57</v>
      </c>
      <c r="K49" s="160"/>
      <c r="M49" s="134"/>
    </row>
    <row r="50" spans="2:13" ht="12.75">
      <c r="B50" s="155">
        <v>46711</v>
      </c>
      <c r="C50" s="156" t="s">
        <v>212</v>
      </c>
      <c r="D50" s="135">
        <v>2000000</v>
      </c>
      <c r="E50" s="135">
        <v>0</v>
      </c>
      <c r="F50" s="157">
        <f t="shared" si="0"/>
        <v>2000000</v>
      </c>
      <c r="G50" s="158" t="s">
        <v>173</v>
      </c>
      <c r="I50" s="159"/>
      <c r="J50" s="17" t="s">
        <v>12</v>
      </c>
      <c r="K50" s="160"/>
      <c r="M50" s="134"/>
    </row>
    <row r="51" spans="2:13" ht="12.75">
      <c r="B51" s="155">
        <v>468001</v>
      </c>
      <c r="C51" s="156" t="s">
        <v>213</v>
      </c>
      <c r="D51" s="135">
        <v>0</v>
      </c>
      <c r="E51" s="135">
        <v>4933700</v>
      </c>
      <c r="F51" s="157">
        <f t="shared" si="0"/>
        <v>-4933700</v>
      </c>
      <c r="G51" s="158" t="s">
        <v>173</v>
      </c>
      <c r="H51" s="137">
        <f>D51</f>
        <v>0</v>
      </c>
      <c r="I51" s="159"/>
      <c r="J51" s="43" t="s">
        <v>66</v>
      </c>
      <c r="K51" s="166"/>
      <c r="M51" s="134"/>
    </row>
    <row r="52" spans="2:13" ht="12.75">
      <c r="B52" s="155">
        <v>469001</v>
      </c>
      <c r="C52" s="156" t="s">
        <v>214</v>
      </c>
      <c r="D52" s="135">
        <v>0.3056</v>
      </c>
      <c r="E52" s="135">
        <v>0</v>
      </c>
      <c r="F52" s="157">
        <f t="shared" si="0"/>
        <v>0</v>
      </c>
      <c r="G52" s="158" t="s">
        <v>186</v>
      </c>
      <c r="H52" s="137">
        <f>D52</f>
        <v>0.3056</v>
      </c>
      <c r="I52" s="159">
        <f>E52</f>
        <v>0</v>
      </c>
      <c r="J52" s="43" t="s">
        <v>66</v>
      </c>
      <c r="K52" s="160"/>
      <c r="M52" s="134"/>
    </row>
    <row r="53" spans="2:13" ht="12.75">
      <c r="B53" s="155">
        <v>51210</v>
      </c>
      <c r="C53" s="156" t="s">
        <v>215</v>
      </c>
      <c r="D53" s="135">
        <v>5896.95</v>
      </c>
      <c r="E53" s="135">
        <v>0</v>
      </c>
      <c r="F53" s="157">
        <f t="shared" si="0"/>
        <v>5897</v>
      </c>
      <c r="G53" s="158" t="s">
        <v>173</v>
      </c>
      <c r="I53" s="159"/>
      <c r="J53" s="19" t="s">
        <v>5</v>
      </c>
      <c r="K53" s="160"/>
      <c r="M53" s="134"/>
    </row>
    <row r="54" spans="2:13" ht="12.75">
      <c r="B54" s="155">
        <v>51211</v>
      </c>
      <c r="C54" s="156" t="s">
        <v>216</v>
      </c>
      <c r="D54" s="135">
        <v>13903.162400000096</v>
      </c>
      <c r="E54" s="135">
        <v>0</v>
      </c>
      <c r="F54" s="157">
        <f t="shared" si="0"/>
        <v>13903</v>
      </c>
      <c r="G54" s="158" t="s">
        <v>186</v>
      </c>
      <c r="H54" s="162">
        <v>99.6</v>
      </c>
      <c r="I54" s="159">
        <f>E54</f>
        <v>0</v>
      </c>
      <c r="J54" s="19" t="s">
        <v>5</v>
      </c>
      <c r="K54" s="160"/>
      <c r="M54" s="134"/>
    </row>
    <row r="55" spans="2:13" ht="12.75">
      <c r="B55" s="155">
        <v>51220</v>
      </c>
      <c r="C55" s="156" t="s">
        <v>217</v>
      </c>
      <c r="D55" s="135">
        <v>60396.81</v>
      </c>
      <c r="E55" s="135">
        <v>0</v>
      </c>
      <c r="F55" s="157">
        <f t="shared" si="0"/>
        <v>60397</v>
      </c>
      <c r="G55" s="158" t="s">
        <v>173</v>
      </c>
      <c r="I55" s="159"/>
      <c r="J55" s="19" t="s">
        <v>5</v>
      </c>
      <c r="K55" s="160"/>
      <c r="M55" s="134"/>
    </row>
    <row r="56" spans="2:13" ht="12.75">
      <c r="B56" s="155">
        <v>51222</v>
      </c>
      <c r="C56" s="156" t="s">
        <v>218</v>
      </c>
      <c r="D56" s="135">
        <v>9561.913499999977</v>
      </c>
      <c r="E56" s="135">
        <v>0</v>
      </c>
      <c r="F56" s="157">
        <f t="shared" si="0"/>
        <v>9562</v>
      </c>
      <c r="G56" s="158" t="s">
        <v>186</v>
      </c>
      <c r="H56" s="162">
        <v>68.5</v>
      </c>
      <c r="I56" s="159">
        <f>E56</f>
        <v>0</v>
      </c>
      <c r="J56" s="19" t="s">
        <v>5</v>
      </c>
      <c r="K56" s="160"/>
      <c r="M56" s="134"/>
    </row>
    <row r="57" spans="2:13" ht="12.75">
      <c r="B57" s="155">
        <v>51240</v>
      </c>
      <c r="C57" s="156" t="s">
        <v>219</v>
      </c>
      <c r="D57" s="135">
        <v>5902.28</v>
      </c>
      <c r="E57" s="135">
        <v>0</v>
      </c>
      <c r="F57" s="157">
        <f t="shared" si="0"/>
        <v>5902</v>
      </c>
      <c r="G57" s="158" t="s">
        <v>173</v>
      </c>
      <c r="I57" s="159"/>
      <c r="J57" s="19" t="s">
        <v>5</v>
      </c>
      <c r="K57" s="160"/>
      <c r="M57" s="134"/>
    </row>
    <row r="58" spans="2:13" ht="12.75">
      <c r="B58" s="155">
        <v>51241</v>
      </c>
      <c r="C58" s="156" t="s">
        <v>220</v>
      </c>
      <c r="D58" s="135">
        <v>0.0002000000001862645</v>
      </c>
      <c r="E58" s="135">
        <v>0</v>
      </c>
      <c r="F58" s="157">
        <f t="shared" si="0"/>
        <v>0</v>
      </c>
      <c r="G58" s="158" t="s">
        <v>186</v>
      </c>
      <c r="H58" s="137">
        <f>D58</f>
        <v>0.0002000000001862645</v>
      </c>
      <c r="I58" s="159">
        <f>E58</f>
        <v>0</v>
      </c>
      <c r="J58" s="19" t="s">
        <v>5</v>
      </c>
      <c r="K58" s="160"/>
      <c r="M58" s="134"/>
    </row>
    <row r="59" spans="2:13" ht="12.75">
      <c r="B59" s="155">
        <v>51260</v>
      </c>
      <c r="C59" s="156" t="s">
        <v>221</v>
      </c>
      <c r="D59" s="135">
        <v>1782.55</v>
      </c>
      <c r="E59" s="135">
        <v>0</v>
      </c>
      <c r="F59" s="157">
        <f t="shared" si="0"/>
        <v>1783</v>
      </c>
      <c r="G59" s="158" t="s">
        <v>173</v>
      </c>
      <c r="I59" s="159"/>
      <c r="J59" s="19" t="s">
        <v>5</v>
      </c>
      <c r="K59" s="160"/>
      <c r="M59" s="134"/>
    </row>
    <row r="60" spans="2:13" ht="12.75">
      <c r="B60" s="155">
        <v>51261</v>
      </c>
      <c r="C60" s="156" t="s">
        <v>222</v>
      </c>
      <c r="D60" s="135">
        <v>5223.452999999672</v>
      </c>
      <c r="E60" s="135">
        <v>0</v>
      </c>
      <c r="F60" s="157">
        <f t="shared" si="0"/>
        <v>5223</v>
      </c>
      <c r="G60" s="158" t="s">
        <v>186</v>
      </c>
      <c r="H60" s="137">
        <v>37.42</v>
      </c>
      <c r="I60" s="159">
        <f aca="true" t="shared" si="1" ref="I60:I68">E60</f>
        <v>0</v>
      </c>
      <c r="J60" s="19" t="s">
        <v>5</v>
      </c>
      <c r="K60" s="160"/>
      <c r="M60" s="134"/>
    </row>
    <row r="61" spans="2:13" ht="12.75">
      <c r="B61" s="155">
        <v>51262</v>
      </c>
      <c r="C61" s="156" t="s">
        <v>223</v>
      </c>
      <c r="D61" s="135">
        <v>4494.387899999991</v>
      </c>
      <c r="E61" s="135">
        <v>0</v>
      </c>
      <c r="F61" s="157">
        <f t="shared" si="0"/>
        <v>4494</v>
      </c>
      <c r="G61" s="158" t="s">
        <v>224</v>
      </c>
      <c r="H61" s="137">
        <v>42.46</v>
      </c>
      <c r="I61" s="159">
        <f t="shared" si="1"/>
        <v>0</v>
      </c>
      <c r="J61" s="19" t="s">
        <v>5</v>
      </c>
      <c r="K61" s="160"/>
      <c r="M61" s="134"/>
    </row>
    <row r="62" spans="2:13" ht="12.75">
      <c r="B62" s="155">
        <v>51280</v>
      </c>
      <c r="C62" s="156" t="s">
        <v>225</v>
      </c>
      <c r="D62" s="135">
        <v>453290.94</v>
      </c>
      <c r="E62" s="135">
        <v>0</v>
      </c>
      <c r="F62" s="157">
        <f t="shared" si="0"/>
        <v>453291</v>
      </c>
      <c r="G62" s="158" t="s">
        <v>173</v>
      </c>
      <c r="I62" s="159"/>
      <c r="J62" s="19" t="s">
        <v>5</v>
      </c>
      <c r="K62" s="160"/>
      <c r="M62" s="134"/>
    </row>
    <row r="63" spans="2:13" ht="12.75">
      <c r="B63" s="155">
        <v>51281</v>
      </c>
      <c r="C63" s="156" t="s">
        <v>226</v>
      </c>
      <c r="D63" s="135">
        <v>16392.051700000018</v>
      </c>
      <c r="E63" s="135">
        <v>0</v>
      </c>
      <c r="F63" s="157">
        <f t="shared" si="0"/>
        <v>16392</v>
      </c>
      <c r="G63" s="158" t="s">
        <v>186</v>
      </c>
      <c r="H63" s="162">
        <v>117.43</v>
      </c>
      <c r="I63" s="159">
        <f t="shared" si="1"/>
        <v>0</v>
      </c>
      <c r="J63" s="19" t="s">
        <v>5</v>
      </c>
      <c r="K63" s="160"/>
      <c r="M63" s="134"/>
    </row>
    <row r="64" spans="2:13" ht="12.75">
      <c r="B64" s="155">
        <v>51290</v>
      </c>
      <c r="C64" s="156" t="s">
        <v>227</v>
      </c>
      <c r="D64" s="135"/>
      <c r="E64" s="135"/>
      <c r="F64" s="157">
        <f t="shared" si="0"/>
        <v>0</v>
      </c>
      <c r="G64" s="158" t="s">
        <v>173</v>
      </c>
      <c r="I64" s="159"/>
      <c r="J64" s="19" t="s">
        <v>5</v>
      </c>
      <c r="K64" s="160"/>
      <c r="M64" s="134"/>
    </row>
    <row r="65" spans="2:13" ht="12.75">
      <c r="B65" s="155">
        <v>51291</v>
      </c>
      <c r="C65" s="156" t="s">
        <v>228</v>
      </c>
      <c r="D65" s="135">
        <v>6061.0006</v>
      </c>
      <c r="E65" s="135">
        <v>0</v>
      </c>
      <c r="F65" s="157">
        <f t="shared" si="0"/>
        <v>6061</v>
      </c>
      <c r="G65" s="158" t="s">
        <v>186</v>
      </c>
      <c r="H65" s="137">
        <v>43.42</v>
      </c>
      <c r="I65" s="159">
        <f t="shared" si="1"/>
        <v>0</v>
      </c>
      <c r="J65" s="19" t="s">
        <v>5</v>
      </c>
      <c r="K65" s="160"/>
      <c r="M65" s="134"/>
    </row>
    <row r="66" spans="2:13" ht="12.75">
      <c r="B66" s="155">
        <v>51292</v>
      </c>
      <c r="C66" s="156" t="s">
        <v>229</v>
      </c>
      <c r="D66" s="135"/>
      <c r="E66" s="135"/>
      <c r="F66" s="157">
        <f t="shared" si="0"/>
        <v>0</v>
      </c>
      <c r="G66" s="158" t="s">
        <v>224</v>
      </c>
      <c r="H66" s="137">
        <v>0</v>
      </c>
      <c r="I66" s="159">
        <f t="shared" si="1"/>
        <v>0</v>
      </c>
      <c r="J66" s="19" t="s">
        <v>5</v>
      </c>
      <c r="K66" s="160"/>
      <c r="M66" s="134"/>
    </row>
    <row r="67" spans="2:13" ht="12.75">
      <c r="B67" s="155">
        <v>5311</v>
      </c>
      <c r="C67" s="156" t="s">
        <v>230</v>
      </c>
      <c r="D67" s="135">
        <v>831071.17</v>
      </c>
      <c r="E67" s="135">
        <v>0</v>
      </c>
      <c r="F67" s="157">
        <f t="shared" si="0"/>
        <v>831071</v>
      </c>
      <c r="G67" s="158" t="s">
        <v>173</v>
      </c>
      <c r="I67" s="159"/>
      <c r="J67" s="19" t="s">
        <v>5</v>
      </c>
      <c r="K67" s="160"/>
      <c r="M67" s="134"/>
    </row>
    <row r="68" spans="2:13" ht="12.75">
      <c r="B68" s="155">
        <v>5312</v>
      </c>
      <c r="C68" s="156" t="s">
        <v>231</v>
      </c>
      <c r="D68" s="135">
        <v>6979.504199999868</v>
      </c>
      <c r="E68" s="135">
        <v>0</v>
      </c>
      <c r="F68" s="167">
        <f t="shared" si="0"/>
        <v>6980</v>
      </c>
      <c r="G68" s="158" t="s">
        <v>186</v>
      </c>
      <c r="H68" s="137">
        <v>50</v>
      </c>
      <c r="I68" s="159">
        <f t="shared" si="1"/>
        <v>0</v>
      </c>
      <c r="J68" s="19" t="s">
        <v>5</v>
      </c>
      <c r="K68" s="160"/>
      <c r="M68" s="134"/>
    </row>
    <row r="69" spans="1:13" ht="13.5" thickBot="1">
      <c r="A69" s="168"/>
      <c r="B69" s="169">
        <v>581</v>
      </c>
      <c r="C69" s="170" t="s">
        <v>232</v>
      </c>
      <c r="D69" s="200">
        <v>0.0025</v>
      </c>
      <c r="E69" s="200">
        <v>0</v>
      </c>
      <c r="F69" s="171">
        <f t="shared" si="0"/>
        <v>0</v>
      </c>
      <c r="G69" s="172" t="s">
        <v>173</v>
      </c>
      <c r="H69" s="173"/>
      <c r="I69" s="174"/>
      <c r="J69" s="196" t="s">
        <v>5</v>
      </c>
      <c r="K69" s="160"/>
      <c r="M69" s="134"/>
    </row>
    <row r="70" spans="2:13" ht="13.5" thickTop="1">
      <c r="B70" s="155">
        <v>605</v>
      </c>
      <c r="C70" s="139" t="s">
        <v>233</v>
      </c>
      <c r="D70" s="135">
        <v>4619.3575</v>
      </c>
      <c r="E70" s="135">
        <v>0</v>
      </c>
      <c r="F70" s="157">
        <f t="shared" si="0"/>
        <v>4619</v>
      </c>
      <c r="G70" s="158" t="s">
        <v>173</v>
      </c>
      <c r="I70" s="159"/>
      <c r="J70" s="19" t="s">
        <v>90</v>
      </c>
      <c r="K70" s="160"/>
      <c r="M70" s="134"/>
    </row>
    <row r="71" spans="2:13" ht="12.75">
      <c r="B71" s="160" t="s">
        <v>234</v>
      </c>
      <c r="C71" s="176" t="s">
        <v>235</v>
      </c>
      <c r="D71" s="135">
        <v>38760</v>
      </c>
      <c r="E71" s="135"/>
      <c r="F71" s="157">
        <f t="shared" si="0"/>
        <v>38760</v>
      </c>
      <c r="G71" s="158" t="s">
        <v>173</v>
      </c>
      <c r="I71" s="159"/>
      <c r="J71" s="19" t="s">
        <v>96</v>
      </c>
      <c r="K71" s="160"/>
      <c r="M71" s="134"/>
    </row>
    <row r="72" spans="2:13" ht="12.75">
      <c r="B72" s="160" t="s">
        <v>236</v>
      </c>
      <c r="C72" s="176" t="s">
        <v>237</v>
      </c>
      <c r="D72" s="135">
        <v>1889.33</v>
      </c>
      <c r="E72" s="135"/>
      <c r="F72" s="157">
        <f t="shared" si="0"/>
        <v>1889</v>
      </c>
      <c r="G72" s="158" t="s">
        <v>173</v>
      </c>
      <c r="I72" s="159"/>
      <c r="J72" s="19" t="s">
        <v>96</v>
      </c>
      <c r="K72" s="160"/>
      <c r="M72" s="134"/>
    </row>
    <row r="73" spans="2:13" ht="12.75">
      <c r="B73" s="155">
        <v>6064</v>
      </c>
      <c r="C73" s="139" t="s">
        <v>238</v>
      </c>
      <c r="D73" s="135">
        <v>36796.67</v>
      </c>
      <c r="E73" s="135">
        <v>0</v>
      </c>
      <c r="F73" s="157">
        <f aca="true" t="shared" si="2" ref="F73:F105">ROUND(D73-E73,0)</f>
        <v>36797</v>
      </c>
      <c r="G73" s="158" t="s">
        <v>173</v>
      </c>
      <c r="I73" s="159"/>
      <c r="J73" s="19" t="s">
        <v>96</v>
      </c>
      <c r="K73" s="160"/>
      <c r="M73" s="134"/>
    </row>
    <row r="74" spans="2:13" ht="12.75">
      <c r="B74" s="155">
        <v>6130</v>
      </c>
      <c r="C74" s="139" t="s">
        <v>239</v>
      </c>
      <c r="D74" s="135">
        <v>1334328</v>
      </c>
      <c r="E74" s="135">
        <v>0</v>
      </c>
      <c r="F74" s="157">
        <f t="shared" si="2"/>
        <v>1334328</v>
      </c>
      <c r="G74" s="158" t="s">
        <v>173</v>
      </c>
      <c r="I74" s="159"/>
      <c r="J74" s="19" t="s">
        <v>96</v>
      </c>
      <c r="K74" s="160"/>
      <c r="M74" s="134"/>
    </row>
    <row r="75" spans="2:13" ht="12.75">
      <c r="B75" s="155">
        <v>6181</v>
      </c>
      <c r="C75" s="159" t="s">
        <v>240</v>
      </c>
      <c r="D75" s="201">
        <v>479042.7163</v>
      </c>
      <c r="E75" s="135">
        <v>0</v>
      </c>
      <c r="F75" s="157">
        <f t="shared" si="2"/>
        <v>479043</v>
      </c>
      <c r="G75" s="158" t="s">
        <v>173</v>
      </c>
      <c r="I75" s="159"/>
      <c r="J75" s="19" t="s">
        <v>96</v>
      </c>
      <c r="K75" s="160"/>
      <c r="M75" s="134"/>
    </row>
    <row r="76" spans="2:13" ht="12.75">
      <c r="B76" s="164">
        <v>61839</v>
      </c>
      <c r="C76" s="159" t="s">
        <v>241</v>
      </c>
      <c r="D76" s="201">
        <v>29528.76999999999</v>
      </c>
      <c r="E76" s="135"/>
      <c r="F76" s="157">
        <f t="shared" si="2"/>
        <v>29529</v>
      </c>
      <c r="G76" s="158" t="s">
        <v>173</v>
      </c>
      <c r="I76" s="159"/>
      <c r="J76" s="19" t="s">
        <v>96</v>
      </c>
      <c r="K76" s="160"/>
      <c r="M76" s="134"/>
    </row>
    <row r="77" spans="2:13" ht="12.75">
      <c r="B77" s="164">
        <v>6185</v>
      </c>
      <c r="C77" s="159" t="s">
        <v>242</v>
      </c>
      <c r="D77" s="201"/>
      <c r="E77" s="135"/>
      <c r="F77" s="157">
        <f t="shared" si="2"/>
        <v>0</v>
      </c>
      <c r="G77" s="158" t="s">
        <v>173</v>
      </c>
      <c r="I77" s="159"/>
      <c r="J77" s="19" t="s">
        <v>96</v>
      </c>
      <c r="K77" s="160"/>
      <c r="M77" s="134"/>
    </row>
    <row r="78" spans="2:13" ht="12.75">
      <c r="B78" s="164">
        <v>6220</v>
      </c>
      <c r="C78" s="159" t="s">
        <v>243</v>
      </c>
      <c r="D78" s="201">
        <v>490000</v>
      </c>
      <c r="E78" s="135">
        <v>0</v>
      </c>
      <c r="F78" s="157">
        <f t="shared" si="2"/>
        <v>490000</v>
      </c>
      <c r="G78" s="158" t="s">
        <v>173</v>
      </c>
      <c r="I78" s="159"/>
      <c r="J78" s="19" t="s">
        <v>96</v>
      </c>
      <c r="K78" s="160"/>
      <c r="M78" s="134"/>
    </row>
    <row r="79" spans="2:13" ht="12.75">
      <c r="B79" s="164">
        <v>6221</v>
      </c>
      <c r="C79" s="178" t="s">
        <v>244</v>
      </c>
      <c r="D79" s="135">
        <v>240000</v>
      </c>
      <c r="E79" s="135">
        <v>0</v>
      </c>
      <c r="F79" s="157">
        <f t="shared" si="2"/>
        <v>240000</v>
      </c>
      <c r="G79" s="158" t="s">
        <v>173</v>
      </c>
      <c r="I79" s="159"/>
      <c r="J79" s="19" t="s">
        <v>96</v>
      </c>
      <c r="K79" s="160"/>
      <c r="M79" s="134"/>
    </row>
    <row r="80" spans="2:13" ht="12.75">
      <c r="B80" s="164">
        <v>62231</v>
      </c>
      <c r="C80" s="178" t="s">
        <v>245</v>
      </c>
      <c r="D80" s="135"/>
      <c r="E80" s="135"/>
      <c r="F80" s="157">
        <f t="shared" si="2"/>
        <v>0</v>
      </c>
      <c r="G80" s="158" t="s">
        <v>173</v>
      </c>
      <c r="I80" s="159"/>
      <c r="J80" s="19" t="s">
        <v>96</v>
      </c>
      <c r="K80" s="160"/>
      <c r="M80" s="134"/>
    </row>
    <row r="81" spans="2:256" ht="12.75">
      <c r="B81" s="179">
        <v>6241</v>
      </c>
      <c r="C81" s="177" t="s">
        <v>246</v>
      </c>
      <c r="D81" s="135">
        <v>5046030</v>
      </c>
      <c r="E81" s="135">
        <v>0</v>
      </c>
      <c r="F81" s="157">
        <f t="shared" si="2"/>
        <v>5046030</v>
      </c>
      <c r="G81" s="158" t="s">
        <v>173</v>
      </c>
      <c r="I81" s="180"/>
      <c r="J81" s="19" t="s">
        <v>96</v>
      </c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  <c r="FY81" s="181"/>
      <c r="FZ81" s="181"/>
      <c r="GA81" s="181"/>
      <c r="GB81" s="181"/>
      <c r="GC81" s="181"/>
      <c r="GD81" s="181"/>
      <c r="GE81" s="181"/>
      <c r="GF81" s="181"/>
      <c r="GG81" s="181"/>
      <c r="GH81" s="181"/>
      <c r="GI81" s="181"/>
      <c r="GJ81" s="181"/>
      <c r="GK81" s="181"/>
      <c r="GL81" s="181"/>
      <c r="GM81" s="181"/>
      <c r="GN81" s="181"/>
      <c r="GO81" s="181"/>
      <c r="GP81" s="181"/>
      <c r="GQ81" s="181"/>
      <c r="GR81" s="181"/>
      <c r="GS81" s="181"/>
      <c r="GT81" s="181"/>
      <c r="GU81" s="181"/>
      <c r="GV81" s="181"/>
      <c r="GW81" s="181"/>
      <c r="GX81" s="181"/>
      <c r="GY81" s="181"/>
      <c r="GZ81" s="181"/>
      <c r="HA81" s="181"/>
      <c r="HB81" s="181"/>
      <c r="HC81" s="181"/>
      <c r="HD81" s="181"/>
      <c r="HE81" s="181"/>
      <c r="HF81" s="181"/>
      <c r="HG81" s="181"/>
      <c r="HH81" s="181"/>
      <c r="HI81" s="181"/>
      <c r="HJ81" s="181"/>
      <c r="HK81" s="181"/>
      <c r="HL81" s="181"/>
      <c r="HM81" s="181"/>
      <c r="HN81" s="181"/>
      <c r="HO81" s="181"/>
      <c r="HP81" s="181"/>
      <c r="HQ81" s="181"/>
      <c r="HR81" s="181"/>
      <c r="HS81" s="181"/>
      <c r="HT81" s="181"/>
      <c r="HU81" s="181"/>
      <c r="HV81" s="181"/>
      <c r="HW81" s="181"/>
      <c r="HX81" s="181"/>
      <c r="HY81" s="181"/>
      <c r="HZ81" s="181"/>
      <c r="IA81" s="181"/>
      <c r="IB81" s="181"/>
      <c r="IC81" s="181"/>
      <c r="ID81" s="181"/>
      <c r="IE81" s="181"/>
      <c r="IF81" s="181"/>
      <c r="IG81" s="181"/>
      <c r="IH81" s="181"/>
      <c r="II81" s="181"/>
      <c r="IJ81" s="181"/>
      <c r="IK81" s="181"/>
      <c r="IL81" s="181"/>
      <c r="IM81" s="181"/>
      <c r="IN81" s="181"/>
      <c r="IO81" s="181"/>
      <c r="IP81" s="181"/>
      <c r="IQ81" s="181"/>
      <c r="IR81" s="181"/>
      <c r="IS81" s="181"/>
      <c r="IT81" s="181"/>
      <c r="IU81" s="181"/>
      <c r="IV81" s="181"/>
    </row>
    <row r="82" spans="2:13" ht="12.75">
      <c r="B82" s="164">
        <v>6261</v>
      </c>
      <c r="C82" s="178" t="s">
        <v>247</v>
      </c>
      <c r="D82" s="135">
        <v>232388.01</v>
      </c>
      <c r="E82" s="135">
        <v>0</v>
      </c>
      <c r="F82" s="157">
        <f t="shared" si="2"/>
        <v>232388</v>
      </c>
      <c r="G82" s="158" t="s">
        <v>173</v>
      </c>
      <c r="I82" s="159"/>
      <c r="J82" s="19" t="s">
        <v>96</v>
      </c>
      <c r="K82" s="160"/>
      <c r="M82" s="134"/>
    </row>
    <row r="83" spans="2:13" ht="12.75">
      <c r="B83" s="164">
        <v>6263</v>
      </c>
      <c r="C83" s="178" t="s">
        <v>248</v>
      </c>
      <c r="D83" s="135"/>
      <c r="E83" s="135"/>
      <c r="F83" s="157">
        <f t="shared" si="2"/>
        <v>0</v>
      </c>
      <c r="G83" s="158" t="s">
        <v>173</v>
      </c>
      <c r="I83" s="159"/>
      <c r="J83" s="19" t="s">
        <v>96</v>
      </c>
      <c r="K83" s="160"/>
      <c r="M83" s="134"/>
    </row>
    <row r="84" spans="2:13" ht="12.75">
      <c r="B84" s="164">
        <v>6280</v>
      </c>
      <c r="C84" s="178" t="s">
        <v>249</v>
      </c>
      <c r="D84" s="135">
        <v>61921.735599999985</v>
      </c>
      <c r="E84" s="135">
        <v>0</v>
      </c>
      <c r="F84" s="157">
        <f t="shared" si="2"/>
        <v>61922</v>
      </c>
      <c r="G84" s="158" t="s">
        <v>173</v>
      </c>
      <c r="I84" s="159"/>
      <c r="J84" s="19" t="s">
        <v>96</v>
      </c>
      <c r="K84" s="160"/>
      <c r="M84" s="134"/>
    </row>
    <row r="85" spans="2:13" ht="12.75">
      <c r="B85" s="164">
        <v>6341</v>
      </c>
      <c r="C85" s="178" t="s">
        <v>250</v>
      </c>
      <c r="D85" s="135">
        <v>63620</v>
      </c>
      <c r="E85" s="135">
        <v>0</v>
      </c>
      <c r="F85" s="157">
        <f t="shared" si="2"/>
        <v>63620</v>
      </c>
      <c r="G85" s="158" t="s">
        <v>173</v>
      </c>
      <c r="I85" s="159"/>
      <c r="J85" s="19" t="s">
        <v>96</v>
      </c>
      <c r="K85" s="160"/>
      <c r="M85" s="134"/>
    </row>
    <row r="86" spans="2:13" ht="12.75">
      <c r="B86" s="164">
        <v>64101</v>
      </c>
      <c r="C86" s="178" t="s">
        <v>251</v>
      </c>
      <c r="D86" s="135">
        <v>14698645</v>
      </c>
      <c r="E86" s="135">
        <v>0</v>
      </c>
      <c r="F86" s="157">
        <f t="shared" si="2"/>
        <v>14698645</v>
      </c>
      <c r="G86" s="158" t="s">
        <v>173</v>
      </c>
      <c r="I86" s="159"/>
      <c r="J86" s="76" t="s">
        <v>92</v>
      </c>
      <c r="K86" s="160"/>
      <c r="M86" s="134"/>
    </row>
    <row r="87" spans="2:13" ht="12.75">
      <c r="B87" s="164">
        <v>64401</v>
      </c>
      <c r="C87" s="178" t="s">
        <v>252</v>
      </c>
      <c r="D87" s="135">
        <v>1326632</v>
      </c>
      <c r="E87" s="135">
        <v>0</v>
      </c>
      <c r="F87" s="157">
        <f t="shared" si="2"/>
        <v>1326632</v>
      </c>
      <c r="G87" s="158" t="s">
        <v>173</v>
      </c>
      <c r="I87" s="159"/>
      <c r="J87" s="78" t="s">
        <v>93</v>
      </c>
      <c r="K87" s="160"/>
      <c r="M87" s="134"/>
    </row>
    <row r="88" spans="2:13" ht="12.75">
      <c r="B88" s="164">
        <v>667</v>
      </c>
      <c r="C88" s="178" t="s">
        <v>253</v>
      </c>
      <c r="D88" s="135">
        <v>295.69</v>
      </c>
      <c r="E88" s="135">
        <v>0</v>
      </c>
      <c r="F88" s="157">
        <f t="shared" si="2"/>
        <v>296</v>
      </c>
      <c r="G88" s="158" t="s">
        <v>173</v>
      </c>
      <c r="I88" s="159"/>
      <c r="J88" s="19" t="s">
        <v>103</v>
      </c>
      <c r="K88" s="160"/>
      <c r="M88" s="134"/>
    </row>
    <row r="89" spans="2:13" ht="12.75">
      <c r="B89" s="164">
        <v>668</v>
      </c>
      <c r="C89" s="178" t="s">
        <v>254</v>
      </c>
      <c r="D89" s="135">
        <v>14.41</v>
      </c>
      <c r="E89" s="135">
        <v>0</v>
      </c>
      <c r="F89" s="157">
        <f t="shared" si="2"/>
        <v>14</v>
      </c>
      <c r="G89" s="158" t="s">
        <v>173</v>
      </c>
      <c r="I89" s="159"/>
      <c r="J89" s="19" t="s">
        <v>105</v>
      </c>
      <c r="K89" s="160"/>
      <c r="M89" s="134"/>
    </row>
    <row r="90" spans="2:13" ht="12.75">
      <c r="B90" s="164">
        <v>669</v>
      </c>
      <c r="C90" s="178" t="s">
        <v>255</v>
      </c>
      <c r="D90" s="135">
        <f>271551.7278+698</f>
        <v>272249.7278</v>
      </c>
      <c r="E90" s="135">
        <v>0</v>
      </c>
      <c r="F90" s="157">
        <f t="shared" si="2"/>
        <v>272250</v>
      </c>
      <c r="G90" s="158" t="s">
        <v>173</v>
      </c>
      <c r="I90" s="159"/>
      <c r="J90" s="19" t="s">
        <v>104</v>
      </c>
      <c r="K90" s="160"/>
      <c r="M90" s="134"/>
    </row>
    <row r="91" spans="2:13" ht="12.75">
      <c r="B91" s="164">
        <v>66901</v>
      </c>
      <c r="C91" s="178" t="s">
        <v>256</v>
      </c>
      <c r="D91" s="135"/>
      <c r="E91" s="135"/>
      <c r="F91" s="157">
        <f t="shared" si="2"/>
        <v>0</v>
      </c>
      <c r="G91" s="158" t="s">
        <v>173</v>
      </c>
      <c r="I91" s="159"/>
      <c r="J91" s="19" t="s">
        <v>96</v>
      </c>
      <c r="K91" s="160"/>
      <c r="M91" s="134"/>
    </row>
    <row r="92" spans="2:13" ht="12.75">
      <c r="B92" s="164">
        <v>6721</v>
      </c>
      <c r="C92" s="177" t="s">
        <v>257</v>
      </c>
      <c r="D92" s="135">
        <v>110000</v>
      </c>
      <c r="E92" s="135">
        <v>0</v>
      </c>
      <c r="F92" s="157">
        <f t="shared" si="2"/>
        <v>110000</v>
      </c>
      <c r="G92" s="158" t="s">
        <v>173</v>
      </c>
      <c r="I92" s="159"/>
      <c r="J92" s="19" t="s">
        <v>96</v>
      </c>
      <c r="K92" s="160"/>
      <c r="M92" s="134"/>
    </row>
    <row r="93" spans="2:13" ht="12.75">
      <c r="B93" s="164">
        <v>681</v>
      </c>
      <c r="C93" s="178" t="s">
        <v>258</v>
      </c>
      <c r="D93" s="135">
        <v>887436.91</v>
      </c>
      <c r="E93" s="135">
        <v>0</v>
      </c>
      <c r="F93" s="157">
        <f t="shared" si="2"/>
        <v>887437</v>
      </c>
      <c r="G93" s="158" t="s">
        <v>173</v>
      </c>
      <c r="I93" s="159"/>
      <c r="J93" s="19" t="s">
        <v>95</v>
      </c>
      <c r="K93" s="160"/>
      <c r="M93" s="134"/>
    </row>
    <row r="94" spans="2:13" ht="12.75">
      <c r="B94" s="164">
        <v>7043</v>
      </c>
      <c r="C94" s="178" t="s">
        <v>259</v>
      </c>
      <c r="D94" s="135">
        <v>0</v>
      </c>
      <c r="E94" s="135">
        <v>1591029.6334</v>
      </c>
      <c r="F94" s="157">
        <f t="shared" si="2"/>
        <v>-1591030</v>
      </c>
      <c r="G94" s="158" t="s">
        <v>173</v>
      </c>
      <c r="I94" s="159"/>
      <c r="J94" s="19" t="s">
        <v>87</v>
      </c>
      <c r="K94" s="160"/>
      <c r="M94" s="134"/>
    </row>
    <row r="95" spans="2:13" ht="12.75">
      <c r="B95" s="164">
        <v>7044</v>
      </c>
      <c r="C95" s="178" t="s">
        <v>260</v>
      </c>
      <c r="D95" s="135">
        <v>0</v>
      </c>
      <c r="E95" s="135">
        <v>18007128.306600004</v>
      </c>
      <c r="F95" s="157">
        <f t="shared" si="2"/>
        <v>-18007128</v>
      </c>
      <c r="G95" s="158" t="s">
        <v>173</v>
      </c>
      <c r="I95" s="159"/>
      <c r="J95" s="19" t="s">
        <v>87</v>
      </c>
      <c r="K95" s="160"/>
      <c r="M95" s="134"/>
    </row>
    <row r="96" spans="2:13" ht="12.75">
      <c r="B96" s="164">
        <v>7045</v>
      </c>
      <c r="C96" s="178" t="s">
        <v>261</v>
      </c>
      <c r="D96" s="135"/>
      <c r="E96" s="135">
        <v>1055000</v>
      </c>
      <c r="F96" s="157">
        <f t="shared" si="2"/>
        <v>-1055000</v>
      </c>
      <c r="G96" s="158" t="s">
        <v>173</v>
      </c>
      <c r="I96" s="159"/>
      <c r="J96" s="19" t="s">
        <v>87</v>
      </c>
      <c r="K96" s="160"/>
      <c r="M96" s="134"/>
    </row>
    <row r="97" spans="2:13" ht="12.75">
      <c r="B97" s="164">
        <v>7046</v>
      </c>
      <c r="C97" s="177" t="s">
        <v>262</v>
      </c>
      <c r="D97" s="135">
        <v>0</v>
      </c>
      <c r="E97" s="135">
        <v>7830000</v>
      </c>
      <c r="F97" s="157">
        <f t="shared" si="2"/>
        <v>-7830000</v>
      </c>
      <c r="G97" s="158" t="s">
        <v>173</v>
      </c>
      <c r="I97" s="159"/>
      <c r="J97" s="19" t="s">
        <v>87</v>
      </c>
      <c r="K97" s="160"/>
      <c r="M97" s="134"/>
    </row>
    <row r="98" spans="2:10" ht="12.75">
      <c r="B98" s="164">
        <v>7051</v>
      </c>
      <c r="C98" s="165" t="s">
        <v>263</v>
      </c>
      <c r="D98" s="135">
        <v>0</v>
      </c>
      <c r="E98" s="135">
        <v>110000</v>
      </c>
      <c r="F98" s="157">
        <f t="shared" si="2"/>
        <v>-110000</v>
      </c>
      <c r="G98" s="158" t="s">
        <v>173</v>
      </c>
      <c r="I98" s="159"/>
      <c r="J98" s="19" t="s">
        <v>87</v>
      </c>
    </row>
    <row r="99" spans="2:13" ht="12.75">
      <c r="B99" s="164">
        <v>7081</v>
      </c>
      <c r="C99" s="165" t="s">
        <v>264</v>
      </c>
      <c r="D99" s="135"/>
      <c r="E99" s="135"/>
      <c r="F99" s="157">
        <f t="shared" si="2"/>
        <v>0</v>
      </c>
      <c r="G99" s="158" t="s">
        <v>173</v>
      </c>
      <c r="I99" s="159"/>
      <c r="J99" s="175"/>
      <c r="K99" s="160"/>
      <c r="M99" s="134"/>
    </row>
    <row r="100" spans="2:13" ht="12.75">
      <c r="B100" s="164">
        <v>767</v>
      </c>
      <c r="C100" s="165" t="s">
        <v>265</v>
      </c>
      <c r="D100" s="135">
        <v>0</v>
      </c>
      <c r="E100" s="135">
        <v>2251.088</v>
      </c>
      <c r="F100" s="157">
        <f t="shared" si="2"/>
        <v>-2251</v>
      </c>
      <c r="G100" s="158" t="s">
        <v>173</v>
      </c>
      <c r="I100" s="159"/>
      <c r="J100" s="19" t="s">
        <v>103</v>
      </c>
      <c r="K100" s="160"/>
      <c r="M100" s="134"/>
    </row>
    <row r="101" spans="2:13" ht="12.75">
      <c r="B101" s="164">
        <v>7681</v>
      </c>
      <c r="C101" s="165" t="s">
        <v>266</v>
      </c>
      <c r="D101" s="135"/>
      <c r="E101" s="135"/>
      <c r="F101" s="157">
        <f t="shared" si="2"/>
        <v>0</v>
      </c>
      <c r="G101" s="158" t="s">
        <v>173</v>
      </c>
      <c r="I101" s="159"/>
      <c r="J101" s="175"/>
      <c r="K101" s="160"/>
      <c r="M101" s="134"/>
    </row>
    <row r="102" spans="2:13" ht="12.75">
      <c r="B102" s="164">
        <v>768</v>
      </c>
      <c r="C102" s="165" t="s">
        <v>266</v>
      </c>
      <c r="D102" s="135"/>
      <c r="E102" s="135">
        <v>2353.5506000000005</v>
      </c>
      <c r="F102" s="157">
        <f t="shared" si="2"/>
        <v>-2354</v>
      </c>
      <c r="G102" s="158" t="s">
        <v>173</v>
      </c>
      <c r="I102" s="159"/>
      <c r="J102" s="19" t="s">
        <v>105</v>
      </c>
      <c r="K102" s="160"/>
      <c r="M102" s="134"/>
    </row>
    <row r="103" spans="2:13" ht="12.75">
      <c r="B103" s="164">
        <v>769</v>
      </c>
      <c r="C103" s="165" t="s">
        <v>267</v>
      </c>
      <c r="D103" s="135">
        <v>0</v>
      </c>
      <c r="E103" s="135">
        <v>244178</v>
      </c>
      <c r="F103" s="157">
        <f t="shared" si="2"/>
        <v>-244178</v>
      </c>
      <c r="G103" s="158" t="s">
        <v>173</v>
      </c>
      <c r="I103" s="159"/>
      <c r="J103" s="19" t="s">
        <v>104</v>
      </c>
      <c r="K103" s="160"/>
      <c r="M103" s="134"/>
    </row>
    <row r="104" spans="2:13" ht="12.75">
      <c r="B104" s="164">
        <v>76901</v>
      </c>
      <c r="C104" s="165" t="s">
        <v>268</v>
      </c>
      <c r="D104" s="135"/>
      <c r="E104" s="135"/>
      <c r="F104" s="157">
        <f t="shared" si="2"/>
        <v>0</v>
      </c>
      <c r="G104" s="158" t="s">
        <v>173</v>
      </c>
      <c r="I104" s="159"/>
      <c r="J104" s="175"/>
      <c r="K104" s="160"/>
      <c r="M104" s="134"/>
    </row>
    <row r="105" spans="2:13" ht="12.75">
      <c r="B105" s="155">
        <v>7721880</v>
      </c>
      <c r="C105" s="156" t="s">
        <v>269</v>
      </c>
      <c r="F105" s="157">
        <f t="shared" si="2"/>
        <v>0</v>
      </c>
      <c r="G105" s="158" t="s">
        <v>173</v>
      </c>
      <c r="I105" s="159"/>
      <c r="J105" s="175"/>
      <c r="K105" s="160"/>
      <c r="M105" s="134"/>
    </row>
    <row r="106" spans="1:13" ht="12.75">
      <c r="A106" s="182"/>
      <c r="B106" s="183"/>
      <c r="C106" s="184"/>
      <c r="D106" s="185">
        <f>SUM(D70:D105)</f>
        <v>25354198.327200003</v>
      </c>
      <c r="E106" s="185">
        <f>SUM(E70:E105)</f>
        <v>28841940.578600004</v>
      </c>
      <c r="F106" s="185">
        <f>SUM(F10:F105)</f>
        <v>0</v>
      </c>
      <c r="G106" s="184"/>
      <c r="H106" s="186"/>
      <c r="I106" s="187"/>
      <c r="J106" s="133"/>
      <c r="K106" s="160"/>
      <c r="M106" s="134"/>
    </row>
    <row r="107" spans="2:11" ht="12.75">
      <c r="B107" s="188"/>
      <c r="C107" s="189"/>
      <c r="D107" s="190"/>
      <c r="E107" s="190">
        <f>E106-D106</f>
        <v>3487742.2514000013</v>
      </c>
      <c r="F107" s="190"/>
      <c r="G107" s="189"/>
      <c r="H107" s="191"/>
      <c r="I107" s="192"/>
      <c r="J107" s="133"/>
      <c r="K107" s="160"/>
    </row>
    <row r="108" spans="5:10" ht="12.75">
      <c r="E108" s="193"/>
      <c r="J108" s="133"/>
    </row>
    <row r="109" ht="12.75">
      <c r="J109" s="133"/>
    </row>
    <row r="110" ht="12.75">
      <c r="I110" s="194"/>
    </row>
    <row r="112" spans="1:3" ht="12.75">
      <c r="A112" s="195"/>
      <c r="B112" s="139"/>
      <c r="C112" s="134"/>
    </row>
  </sheetData>
  <sheetProtection/>
  <mergeCells count="4">
    <mergeCell ref="A2:B2"/>
    <mergeCell ref="C5:E5"/>
    <mergeCell ref="D8:E8"/>
    <mergeCell ref="H8:I8"/>
  </mergeCells>
  <printOptions/>
  <pageMargins left="0.75" right="0.75" top="1" bottom="1" header="0" footer="0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60"/>
  <sheetViews>
    <sheetView zoomScale="85" zoomScaleNormal="85" zoomScalePageLayoutView="0" workbookViewId="0" topLeftCell="A1">
      <pane xSplit="3" ySplit="4" topLeftCell="D5" activePane="bottomRight" state="frozen"/>
      <selection pane="topLeft" activeCell="D5" sqref="D5:E50"/>
      <selection pane="topRight" activeCell="D5" sqref="D5:E50"/>
      <selection pane="bottomLeft" activeCell="D5" sqref="D5:E50"/>
      <selection pane="bottomRight" activeCell="E9" sqref="E9"/>
    </sheetView>
  </sheetViews>
  <sheetFormatPr defaultColWidth="9.140625" defaultRowHeight="12.75" outlineLevelRow="1"/>
  <cols>
    <col min="1" max="1" width="6.28125" style="1" customWidth="1"/>
    <col min="2" max="2" width="39.28125" style="4" customWidth="1"/>
    <col min="3" max="3" width="7.28125" style="3" customWidth="1"/>
    <col min="4" max="4" width="16.421875" style="3" customWidth="1"/>
    <col min="5" max="5" width="16.421875" style="4" customWidth="1"/>
    <col min="6" max="6" width="6.421875" style="4" customWidth="1"/>
    <col min="7" max="7" width="4.57421875" style="5" customWidth="1"/>
    <col min="8" max="8" width="10.7109375" style="4" bestFit="1" customWidth="1"/>
    <col min="9" max="9" width="10.28125" style="4" bestFit="1" customWidth="1"/>
    <col min="10" max="16384" width="9.140625" style="4" customWidth="1"/>
  </cols>
  <sheetData>
    <row r="1" ht="12.75">
      <c r="B1" s="2" t="s">
        <v>0</v>
      </c>
    </row>
    <row r="2" spans="2:6" ht="12.75">
      <c r="B2" s="6"/>
      <c r="C2" s="6"/>
      <c r="D2" s="6"/>
      <c r="E2" s="7"/>
      <c r="F2" s="8"/>
    </row>
    <row r="3" spans="1:6" ht="19.5" customHeight="1">
      <c r="A3" s="9"/>
      <c r="B3" s="10" t="s">
        <v>1</v>
      </c>
      <c r="C3" s="11" t="s">
        <v>2</v>
      </c>
      <c r="D3" s="202" t="s">
        <v>3</v>
      </c>
      <c r="E3" s="211" t="s">
        <v>4</v>
      </c>
      <c r="F3" s="12"/>
    </row>
    <row r="4" spans="2:6" ht="12.75">
      <c r="B4" s="6"/>
      <c r="D4" s="203"/>
      <c r="E4" s="212"/>
      <c r="F4" s="13"/>
    </row>
    <row r="5" spans="2:6" ht="12.75">
      <c r="B5" s="8" t="s">
        <v>5</v>
      </c>
      <c r="C5" s="14">
        <v>4</v>
      </c>
      <c r="D5" s="204">
        <v>1420956</v>
      </c>
      <c r="E5" s="213">
        <v>1729440</v>
      </c>
      <c r="F5" s="16"/>
    </row>
    <row r="6" spans="2:6" ht="12.75">
      <c r="B6" s="8" t="s">
        <v>6</v>
      </c>
      <c r="C6" s="14"/>
      <c r="D6" s="205"/>
      <c r="E6" s="213">
        <v>0</v>
      </c>
      <c r="F6" s="15"/>
    </row>
    <row r="7" spans="2:6" ht="12.75" outlineLevel="1">
      <c r="B7" s="17" t="s">
        <v>7</v>
      </c>
      <c r="C7" s="14"/>
      <c r="D7" s="205"/>
      <c r="E7" s="213">
        <v>0</v>
      </c>
      <c r="F7" s="15"/>
    </row>
    <row r="8" spans="2:6" ht="12.75" outlineLevel="1">
      <c r="B8" s="17" t="s">
        <v>8</v>
      </c>
      <c r="C8" s="14"/>
      <c r="D8" s="205"/>
      <c r="E8" s="213">
        <v>0</v>
      </c>
      <c r="F8" s="16"/>
    </row>
    <row r="9" spans="2:6" ht="12.75">
      <c r="B9" s="8" t="s">
        <v>9</v>
      </c>
      <c r="C9" s="14"/>
      <c r="D9" s="206">
        <v>1420956</v>
      </c>
      <c r="E9" s="214">
        <v>1729440</v>
      </c>
      <c r="F9" s="16"/>
    </row>
    <row r="10" spans="2:6" ht="12.75" customHeight="1">
      <c r="B10" s="8" t="s">
        <v>10</v>
      </c>
      <c r="C10" s="14"/>
      <c r="D10" s="206"/>
      <c r="E10" s="214"/>
      <c r="F10" s="16"/>
    </row>
    <row r="11" spans="2:6" ht="12.75" customHeight="1" outlineLevel="1">
      <c r="B11" s="17" t="s">
        <v>11</v>
      </c>
      <c r="C11" s="14">
        <v>5</v>
      </c>
      <c r="D11" s="204">
        <v>9566334</v>
      </c>
      <c r="E11" s="213">
        <v>7496403</v>
      </c>
      <c r="F11" s="15"/>
    </row>
    <row r="12" spans="2:6" ht="12.75" customHeight="1" outlineLevel="1">
      <c r="B12" s="17" t="s">
        <v>12</v>
      </c>
      <c r="C12" s="14">
        <v>6</v>
      </c>
      <c r="D12" s="204">
        <v>7053030</v>
      </c>
      <c r="E12" s="213">
        <v>4995030</v>
      </c>
      <c r="F12" s="15"/>
    </row>
    <row r="13" spans="2:6" ht="12.75" customHeight="1" outlineLevel="1">
      <c r="B13" s="17" t="s">
        <v>13</v>
      </c>
      <c r="C13" s="14"/>
      <c r="D13" s="205"/>
      <c r="E13" s="213">
        <v>0</v>
      </c>
      <c r="F13" s="15"/>
    </row>
    <row r="14" spans="2:6" ht="12.75" customHeight="1" outlineLevel="1">
      <c r="B14" s="17" t="s">
        <v>14</v>
      </c>
      <c r="C14" s="14"/>
      <c r="D14" s="205"/>
      <c r="E14" s="213">
        <v>0</v>
      </c>
      <c r="F14" s="15"/>
    </row>
    <row r="15" spans="2:9" ht="12.75" customHeight="1">
      <c r="B15" s="8" t="s">
        <v>9</v>
      </c>
      <c r="C15" s="14"/>
      <c r="D15" s="206">
        <v>16619364</v>
      </c>
      <c r="E15" s="214">
        <v>12491433</v>
      </c>
      <c r="F15" s="16"/>
      <c r="H15" s="18"/>
      <c r="I15" s="18"/>
    </row>
    <row r="16" spans="2:8" ht="12.75" customHeight="1">
      <c r="B16" s="8" t="s">
        <v>15</v>
      </c>
      <c r="C16" s="14"/>
      <c r="D16" s="206">
        <v>0</v>
      </c>
      <c r="E16" s="214"/>
      <c r="F16" s="16"/>
      <c r="H16" s="18"/>
    </row>
    <row r="17" spans="2:6" ht="12.75" customHeight="1" outlineLevel="1">
      <c r="B17" s="19" t="s">
        <v>16</v>
      </c>
      <c r="C17" s="14"/>
      <c r="D17" s="207">
        <v>0</v>
      </c>
      <c r="E17" s="213">
        <v>0</v>
      </c>
      <c r="F17" s="15"/>
    </row>
    <row r="18" spans="2:6" ht="12.75" customHeight="1" outlineLevel="1">
      <c r="B18" s="19" t="s">
        <v>17</v>
      </c>
      <c r="C18" s="14"/>
      <c r="D18" s="207">
        <v>0</v>
      </c>
      <c r="E18" s="213">
        <v>0</v>
      </c>
      <c r="F18" s="15"/>
    </row>
    <row r="19" spans="2:6" ht="12.75" customHeight="1" outlineLevel="1">
      <c r="B19" s="19" t="s">
        <v>18</v>
      </c>
      <c r="C19" s="14"/>
      <c r="D19" s="207">
        <v>0</v>
      </c>
      <c r="E19" s="213">
        <v>0</v>
      </c>
      <c r="F19" s="15"/>
    </row>
    <row r="20" spans="2:6" ht="12.75" customHeight="1" outlineLevel="1">
      <c r="B20" s="19" t="s">
        <v>19</v>
      </c>
      <c r="C20" s="14"/>
      <c r="D20" s="207">
        <v>0</v>
      </c>
      <c r="E20" s="213">
        <v>4619</v>
      </c>
      <c r="F20" s="15"/>
    </row>
    <row r="21" spans="2:6" ht="12.75" customHeight="1" outlineLevel="1">
      <c r="B21" s="19" t="s">
        <v>20</v>
      </c>
      <c r="C21" s="14"/>
      <c r="D21" s="207">
        <v>0</v>
      </c>
      <c r="E21" s="213">
        <v>0</v>
      </c>
      <c r="F21" s="15"/>
    </row>
    <row r="22" spans="2:6" ht="12.75" customHeight="1" outlineLevel="1">
      <c r="B22" s="19" t="s">
        <v>21</v>
      </c>
      <c r="C22" s="14"/>
      <c r="D22" s="207">
        <v>0</v>
      </c>
      <c r="E22" s="213">
        <v>0</v>
      </c>
      <c r="F22" s="15"/>
    </row>
    <row r="23" spans="2:9" ht="12.75" customHeight="1">
      <c r="B23" s="8" t="s">
        <v>9</v>
      </c>
      <c r="C23" s="14"/>
      <c r="D23" s="206">
        <v>0</v>
      </c>
      <c r="E23" s="214">
        <v>4619</v>
      </c>
      <c r="F23" s="16"/>
      <c r="H23" s="18"/>
      <c r="I23" s="18"/>
    </row>
    <row r="24" spans="2:6" ht="12.75" customHeight="1">
      <c r="B24" s="19" t="s">
        <v>22</v>
      </c>
      <c r="C24" s="14"/>
      <c r="D24" s="207">
        <v>0</v>
      </c>
      <c r="E24" s="213">
        <v>0</v>
      </c>
      <c r="F24" s="15"/>
    </row>
    <row r="25" spans="2:6" ht="12.75" customHeight="1">
      <c r="B25" s="19" t="s">
        <v>23</v>
      </c>
      <c r="C25" s="14"/>
      <c r="D25" s="207">
        <v>0</v>
      </c>
      <c r="E25" s="213">
        <v>0</v>
      </c>
      <c r="F25" s="15"/>
    </row>
    <row r="26" spans="2:6" ht="12.75" customHeight="1">
      <c r="B26" s="19" t="s">
        <v>24</v>
      </c>
      <c r="C26" s="14"/>
      <c r="D26" s="207">
        <v>0</v>
      </c>
      <c r="E26" s="213">
        <v>0</v>
      </c>
      <c r="F26" s="15"/>
    </row>
    <row r="27" spans="2:6" ht="12.75" customHeight="1">
      <c r="B27" s="8" t="s">
        <v>25</v>
      </c>
      <c r="C27" s="14"/>
      <c r="D27" s="206">
        <v>18040320</v>
      </c>
      <c r="E27" s="214">
        <v>14225492</v>
      </c>
      <c r="F27" s="16"/>
    </row>
    <row r="28" spans="2:6" ht="12.75" customHeight="1">
      <c r="B28" s="8" t="s">
        <v>26</v>
      </c>
      <c r="C28" s="14"/>
      <c r="D28" s="208"/>
      <c r="E28" s="215"/>
      <c r="F28" s="20"/>
    </row>
    <row r="29" spans="2:6" ht="12.75" customHeight="1">
      <c r="B29" s="8" t="s">
        <v>27</v>
      </c>
      <c r="C29" s="14"/>
      <c r="D29" s="206">
        <v>0</v>
      </c>
      <c r="E29" s="214">
        <v>0</v>
      </c>
      <c r="F29" s="16"/>
    </row>
    <row r="30" spans="2:6" ht="12.75" customHeight="1" outlineLevel="1">
      <c r="B30" s="19" t="s">
        <v>28</v>
      </c>
      <c r="C30" s="14"/>
      <c r="D30" s="207">
        <v>0</v>
      </c>
      <c r="E30" s="213">
        <v>0</v>
      </c>
      <c r="F30" s="15"/>
    </row>
    <row r="31" spans="2:6" ht="12.75" customHeight="1" outlineLevel="1">
      <c r="B31" s="19" t="s">
        <v>29</v>
      </c>
      <c r="C31" s="14"/>
      <c r="D31" s="207">
        <v>0</v>
      </c>
      <c r="E31" s="213">
        <v>0</v>
      </c>
      <c r="F31" s="15"/>
    </row>
    <row r="32" spans="2:6" ht="12.75" customHeight="1" outlineLevel="1">
      <c r="B32" s="19" t="s">
        <v>30</v>
      </c>
      <c r="C32" s="14"/>
      <c r="D32" s="207">
        <v>0</v>
      </c>
      <c r="E32" s="213">
        <v>0</v>
      </c>
      <c r="F32" s="15"/>
    </row>
    <row r="33" spans="2:6" ht="12.75" customHeight="1" outlineLevel="1">
      <c r="B33" s="19" t="s">
        <v>31</v>
      </c>
      <c r="C33" s="14"/>
      <c r="D33" s="207">
        <v>0</v>
      </c>
      <c r="E33" s="213">
        <v>0</v>
      </c>
      <c r="F33" s="16"/>
    </row>
    <row r="34" spans="2:6" ht="12.75" customHeight="1">
      <c r="B34" s="8" t="s">
        <v>9</v>
      </c>
      <c r="C34" s="14"/>
      <c r="D34" s="209">
        <v>0</v>
      </c>
      <c r="E34" s="216">
        <v>0</v>
      </c>
      <c r="F34" s="21"/>
    </row>
    <row r="35" spans="2:6" ht="12.75" customHeight="1">
      <c r="B35" s="8" t="s">
        <v>32</v>
      </c>
      <c r="D35" s="206"/>
      <c r="E35" s="214"/>
      <c r="F35" s="16"/>
    </row>
    <row r="36" spans="2:6" ht="12.75" customHeight="1" outlineLevel="1">
      <c r="B36" s="19" t="s">
        <v>33</v>
      </c>
      <c r="C36" s="14"/>
      <c r="D36" s="205"/>
      <c r="E36" s="213">
        <v>0</v>
      </c>
      <c r="F36" s="16"/>
    </row>
    <row r="37" spans="2:6" ht="12.75" customHeight="1" outlineLevel="1">
      <c r="B37" s="19" t="s">
        <v>34</v>
      </c>
      <c r="C37" s="14"/>
      <c r="D37" s="205"/>
      <c r="E37" s="213">
        <v>0</v>
      </c>
      <c r="F37" s="16"/>
    </row>
    <row r="38" spans="2:6" ht="12.75" customHeight="1" outlineLevel="1">
      <c r="B38" s="19" t="s">
        <v>35</v>
      </c>
      <c r="C38" s="14"/>
      <c r="D38" s="204">
        <v>1053409</v>
      </c>
      <c r="E38" s="213">
        <v>1322668</v>
      </c>
      <c r="F38" s="15"/>
    </row>
    <row r="39" spans="2:6" ht="12.75" customHeight="1" outlineLevel="1">
      <c r="B39" s="19" t="s">
        <v>36</v>
      </c>
      <c r="C39" s="14"/>
      <c r="D39" s="204">
        <v>7564825</v>
      </c>
      <c r="E39" s="213">
        <v>7158048</v>
      </c>
      <c r="F39" s="15"/>
    </row>
    <row r="40" spans="2:8" ht="12.75" customHeight="1">
      <c r="B40" s="8" t="s">
        <v>9</v>
      </c>
      <c r="C40" s="14">
        <v>7</v>
      </c>
      <c r="D40" s="206">
        <v>8618234</v>
      </c>
      <c r="E40" s="214">
        <v>8480716</v>
      </c>
      <c r="F40" s="16"/>
      <c r="H40" s="18"/>
    </row>
    <row r="41" spans="2:6" ht="12.75" customHeight="1">
      <c r="B41" s="8" t="s">
        <v>37</v>
      </c>
      <c r="C41" s="14"/>
      <c r="D41" s="205"/>
      <c r="E41" s="213">
        <v>0</v>
      </c>
      <c r="F41" s="15"/>
    </row>
    <row r="42" spans="2:6" ht="12.75" customHeight="1">
      <c r="B42" s="8" t="s">
        <v>38</v>
      </c>
      <c r="C42" s="14"/>
      <c r="D42" s="205"/>
      <c r="E42" s="213">
        <v>0</v>
      </c>
      <c r="F42" s="15"/>
    </row>
    <row r="43" spans="2:6" ht="12.75" customHeight="1" outlineLevel="1">
      <c r="B43" s="19" t="s">
        <v>39</v>
      </c>
      <c r="C43" s="14"/>
      <c r="D43" s="205"/>
      <c r="E43" s="213">
        <v>0</v>
      </c>
      <c r="F43" s="16"/>
    </row>
    <row r="44" spans="2:6" ht="12.75" customHeight="1" outlineLevel="1">
      <c r="B44" s="19" t="s">
        <v>40</v>
      </c>
      <c r="C44" s="14"/>
      <c r="D44" s="205"/>
      <c r="E44" s="213">
        <v>0</v>
      </c>
      <c r="F44" s="16"/>
    </row>
    <row r="45" spans="2:6" ht="12.75" customHeight="1" outlineLevel="1">
      <c r="B45" s="19" t="s">
        <v>41</v>
      </c>
      <c r="C45" s="14"/>
      <c r="D45" s="205"/>
      <c r="E45" s="213">
        <v>0</v>
      </c>
      <c r="F45" s="15"/>
    </row>
    <row r="46" spans="2:6" ht="12.75" customHeight="1">
      <c r="B46" s="8" t="s">
        <v>9</v>
      </c>
      <c r="C46" s="14"/>
      <c r="D46" s="205"/>
      <c r="E46" s="213">
        <v>0</v>
      </c>
      <c r="F46" s="15"/>
    </row>
    <row r="47" spans="2:6" ht="12.75" customHeight="1">
      <c r="B47" s="19" t="s">
        <v>42</v>
      </c>
      <c r="C47" s="14"/>
      <c r="D47" s="205"/>
      <c r="E47" s="213">
        <v>0</v>
      </c>
      <c r="F47" s="16"/>
    </row>
    <row r="48" spans="2:6" ht="12.75" customHeight="1">
      <c r="B48" s="19" t="s">
        <v>43</v>
      </c>
      <c r="C48" s="14"/>
      <c r="D48" s="205"/>
      <c r="E48" s="213">
        <v>0</v>
      </c>
      <c r="F48" s="15"/>
    </row>
    <row r="49" spans="2:9" ht="12.75" customHeight="1">
      <c r="B49" s="8" t="s">
        <v>44</v>
      </c>
      <c r="C49" s="14"/>
      <c r="D49" s="206">
        <v>8618234</v>
      </c>
      <c r="E49" s="214">
        <v>8480716</v>
      </c>
      <c r="F49" s="16"/>
      <c r="H49" s="18"/>
      <c r="I49" s="18"/>
    </row>
    <row r="50" spans="1:6" ht="12.75" customHeight="1">
      <c r="A50" s="22"/>
      <c r="B50" s="23" t="s">
        <v>45</v>
      </c>
      <c r="C50" s="11"/>
      <c r="D50" s="210">
        <v>26658554</v>
      </c>
      <c r="E50" s="217">
        <v>22706208</v>
      </c>
      <c r="F50" s="24"/>
    </row>
    <row r="51" spans="2:6" ht="12.75">
      <c r="B51" s="25"/>
      <c r="C51" s="26"/>
      <c r="D51" s="26"/>
      <c r="E51" s="27"/>
      <c r="F51" s="28"/>
    </row>
    <row r="52" spans="2:6" ht="12.75">
      <c r="B52" s="19"/>
      <c r="C52" s="29"/>
      <c r="D52" s="30">
        <f>D50-BS_Liabilities!D42</f>
        <v>0</v>
      </c>
      <c r="E52" s="31">
        <f>E50-BS_Liabilities!E42</f>
        <v>0</v>
      </c>
      <c r="F52" s="28"/>
    </row>
    <row r="53" spans="5:6" ht="12.75">
      <c r="E53" s="18"/>
      <c r="F53" s="18"/>
    </row>
    <row r="54" spans="5:6" ht="12.75">
      <c r="E54" s="18"/>
      <c r="F54" s="18"/>
    </row>
    <row r="55" spans="5:6" ht="12.75">
      <c r="E55" s="18"/>
      <c r="F55" s="18"/>
    </row>
    <row r="56" spans="5:6" ht="12.75">
      <c r="E56" s="18"/>
      <c r="F56" s="18"/>
    </row>
    <row r="57" spans="5:6" ht="12.75">
      <c r="E57" s="18"/>
      <c r="F57" s="18"/>
    </row>
    <row r="58" spans="5:6" ht="12.75">
      <c r="E58" s="18"/>
      <c r="F58" s="18"/>
    </row>
    <row r="59" spans="5:6" ht="12.75">
      <c r="E59" s="18"/>
      <c r="F59" s="18"/>
    </row>
    <row r="60" spans="5:6" ht="12.75">
      <c r="E60" s="18"/>
      <c r="F60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4"/>
  <sheetViews>
    <sheetView zoomScale="85" zoomScaleNormal="85" zoomScalePageLayoutView="0" workbookViewId="0" topLeftCell="A1">
      <pane xSplit="3" ySplit="2" topLeftCell="D3" activePane="bottomRight" state="frozen"/>
      <selection pane="topLeft" activeCell="D5" sqref="D5:E50"/>
      <selection pane="topRight" activeCell="D5" sqref="D5:E50"/>
      <selection pane="bottomLeft" activeCell="D5" sqref="D5:E50"/>
      <selection pane="bottomRight" activeCell="I14" sqref="I14"/>
    </sheetView>
  </sheetViews>
  <sheetFormatPr defaultColWidth="9.140625" defaultRowHeight="12.75"/>
  <cols>
    <col min="1" max="1" width="7.421875" style="32" customWidth="1"/>
    <col min="2" max="2" width="39.28125" style="43" customWidth="1"/>
    <col min="3" max="3" width="8.28125" style="14" customWidth="1"/>
    <col min="4" max="4" width="16.421875" style="14" customWidth="1"/>
    <col min="5" max="5" width="16.421875" style="55" customWidth="1"/>
    <col min="6" max="6" width="6.28125" style="55" customWidth="1"/>
    <col min="7" max="7" width="0.85546875" style="35" customWidth="1"/>
    <col min="8" max="9" width="10.28125" style="19" bestFit="1" customWidth="1"/>
    <col min="10" max="10" width="11.28125" style="19" bestFit="1" customWidth="1"/>
    <col min="11" max="16384" width="9.140625" style="19" customWidth="1"/>
  </cols>
  <sheetData>
    <row r="1" spans="2:6" ht="17.25" customHeight="1">
      <c r="B1" s="33"/>
      <c r="C1" s="6"/>
      <c r="D1" s="6"/>
      <c r="E1" s="34"/>
      <c r="F1" s="8"/>
    </row>
    <row r="2" spans="1:8" ht="17.25" customHeight="1">
      <c r="A2" s="36"/>
      <c r="B2" s="37" t="s">
        <v>46</v>
      </c>
      <c r="C2" s="38" t="s">
        <v>2</v>
      </c>
      <c r="D2" s="225" t="s">
        <v>3</v>
      </c>
      <c r="E2" s="222" t="s">
        <v>4</v>
      </c>
      <c r="F2" s="38"/>
      <c r="H2" s="8"/>
    </row>
    <row r="3" spans="2:6" ht="12.75" customHeight="1">
      <c r="B3" s="39" t="s">
        <v>47</v>
      </c>
      <c r="D3" s="220">
        <v>8263859</v>
      </c>
      <c r="E3" s="218">
        <v>7799255</v>
      </c>
      <c r="F3" s="40"/>
    </row>
    <row r="4" spans="1:7" s="8" customFormat="1" ht="12.75" customHeight="1">
      <c r="A4" s="32"/>
      <c r="B4" s="39" t="s">
        <v>48</v>
      </c>
      <c r="C4" s="14"/>
      <c r="D4" s="220">
        <v>0</v>
      </c>
      <c r="E4" s="218">
        <v>0</v>
      </c>
      <c r="F4" s="41"/>
      <c r="G4" s="42"/>
    </row>
    <row r="5" spans="1:7" s="8" customFormat="1" ht="12.75" customHeight="1">
      <c r="A5" s="32"/>
      <c r="B5" s="39" t="s">
        <v>49</v>
      </c>
      <c r="C5" s="14"/>
      <c r="D5" s="220">
        <v>0</v>
      </c>
      <c r="E5" s="218">
        <v>0</v>
      </c>
      <c r="F5" s="41"/>
      <c r="G5" s="42"/>
    </row>
    <row r="6" spans="2:6" ht="12.75" customHeight="1">
      <c r="B6" s="43" t="s">
        <v>50</v>
      </c>
      <c r="D6" s="220">
        <v>0</v>
      </c>
      <c r="E6" s="218">
        <v>0</v>
      </c>
      <c r="F6" s="41"/>
    </row>
    <row r="7" spans="2:6" ht="12.75" customHeight="1">
      <c r="B7" s="43" t="s">
        <v>51</v>
      </c>
      <c r="D7" s="220">
        <v>0</v>
      </c>
      <c r="E7" s="218">
        <v>0</v>
      </c>
      <c r="F7" s="41"/>
    </row>
    <row r="8" spans="2:6" ht="12.75" customHeight="1">
      <c r="B8" s="43" t="s">
        <v>52</v>
      </c>
      <c r="D8" s="220">
        <v>0</v>
      </c>
      <c r="E8" s="218">
        <v>0</v>
      </c>
      <c r="F8" s="41"/>
    </row>
    <row r="9" spans="1:7" s="34" customFormat="1" ht="12.75" customHeight="1">
      <c r="A9" s="44"/>
      <c r="B9" s="39" t="s">
        <v>9</v>
      </c>
      <c r="C9" s="14"/>
      <c r="D9" s="226"/>
      <c r="E9" s="223">
        <v>0</v>
      </c>
      <c r="F9" s="41"/>
      <c r="G9" s="45"/>
    </row>
    <row r="10" spans="1:7" s="8" customFormat="1" ht="12.75" customHeight="1">
      <c r="A10" s="32"/>
      <c r="B10" s="39" t="s">
        <v>53</v>
      </c>
      <c r="C10" s="14"/>
      <c r="D10" s="220"/>
      <c r="E10" s="218"/>
      <c r="F10" s="40"/>
      <c r="G10" s="42"/>
    </row>
    <row r="11" spans="2:8" ht="12.75" customHeight="1">
      <c r="B11" s="43" t="s">
        <v>54</v>
      </c>
      <c r="C11" s="14">
        <v>8</v>
      </c>
      <c r="D11" s="204">
        <v>5613014</v>
      </c>
      <c r="E11" s="223">
        <v>4952899</v>
      </c>
      <c r="F11" s="41"/>
      <c r="H11" s="28"/>
    </row>
    <row r="12" spans="2:8" ht="12.75" customHeight="1">
      <c r="B12" s="43" t="s">
        <v>55</v>
      </c>
      <c r="D12" s="205"/>
      <c r="E12" s="223">
        <v>0</v>
      </c>
      <c r="F12" s="41"/>
      <c r="G12" s="46"/>
      <c r="H12" s="28"/>
    </row>
    <row r="13" spans="2:8" ht="12.75" customHeight="1">
      <c r="B13" s="43" t="s">
        <v>56</v>
      </c>
      <c r="C13" s="14">
        <v>9</v>
      </c>
      <c r="D13" s="204">
        <v>538693</v>
      </c>
      <c r="E13" s="223">
        <v>734204</v>
      </c>
      <c r="F13" s="41"/>
      <c r="H13" s="28"/>
    </row>
    <row r="14" spans="2:8" ht="12.75" customHeight="1">
      <c r="B14" s="43" t="s">
        <v>57</v>
      </c>
      <c r="C14" s="14">
        <v>10</v>
      </c>
      <c r="D14" s="204">
        <v>2112152</v>
      </c>
      <c r="E14" s="223">
        <v>2112152</v>
      </c>
      <c r="F14" s="41"/>
      <c r="H14" s="28"/>
    </row>
    <row r="15" spans="2:6" ht="12.75" customHeight="1">
      <c r="B15" s="43" t="s">
        <v>58</v>
      </c>
      <c r="D15" s="205"/>
      <c r="E15" s="223">
        <v>0</v>
      </c>
      <c r="F15" s="41"/>
    </row>
    <row r="16" spans="1:9" s="17" customFormat="1" ht="12.75" customHeight="1">
      <c r="A16" s="44"/>
      <c r="B16" s="39" t="s">
        <v>9</v>
      </c>
      <c r="C16" s="14"/>
      <c r="D16" s="220">
        <v>8263859</v>
      </c>
      <c r="E16" s="218">
        <v>7799255</v>
      </c>
      <c r="F16" s="40"/>
      <c r="G16" s="47"/>
      <c r="I16" s="197"/>
    </row>
    <row r="17" spans="1:7" s="8" customFormat="1" ht="12.75" customHeight="1">
      <c r="A17" s="32"/>
      <c r="B17" s="39" t="s">
        <v>59</v>
      </c>
      <c r="C17" s="14"/>
      <c r="D17" s="205"/>
      <c r="E17" s="223">
        <v>0</v>
      </c>
      <c r="F17" s="41"/>
      <c r="G17" s="42"/>
    </row>
    <row r="18" spans="1:7" s="8" customFormat="1" ht="12.75" customHeight="1">
      <c r="A18" s="32"/>
      <c r="B18" s="39" t="s">
        <v>60</v>
      </c>
      <c r="C18" s="14"/>
      <c r="D18" s="205"/>
      <c r="E18" s="223">
        <v>0</v>
      </c>
      <c r="F18" s="41"/>
      <c r="G18" s="48"/>
    </row>
    <row r="19" spans="1:9" s="34" customFormat="1" ht="12.75" customHeight="1">
      <c r="A19" s="44"/>
      <c r="B19" s="39" t="s">
        <v>61</v>
      </c>
      <c r="C19" s="14"/>
      <c r="D19" s="220">
        <v>8263859</v>
      </c>
      <c r="E19" s="218">
        <v>7799255</v>
      </c>
      <c r="F19" s="40"/>
      <c r="G19" s="45"/>
      <c r="I19" s="198"/>
    </row>
    <row r="20" spans="1:7" s="8" customFormat="1" ht="12.75" customHeight="1">
      <c r="A20" s="32"/>
      <c r="B20" s="39" t="s">
        <v>62</v>
      </c>
      <c r="C20" s="14"/>
      <c r="D20" s="220"/>
      <c r="E20" s="218"/>
      <c r="F20" s="40"/>
      <c r="G20" s="42"/>
    </row>
    <row r="21" spans="1:7" s="34" customFormat="1" ht="12.75" customHeight="1">
      <c r="A21" s="44"/>
      <c r="B21" s="49" t="s">
        <v>63</v>
      </c>
      <c r="C21" s="14"/>
      <c r="D21" s="205"/>
      <c r="E21" s="224"/>
      <c r="F21" s="50"/>
      <c r="G21" s="45"/>
    </row>
    <row r="22" spans="2:6" ht="12.75" customHeight="1">
      <c r="B22" s="43" t="s">
        <v>64</v>
      </c>
      <c r="D22" s="220">
        <v>0</v>
      </c>
      <c r="E22" s="223">
        <v>0</v>
      </c>
      <c r="F22" s="41"/>
    </row>
    <row r="23" spans="2:6" ht="12.75" customHeight="1">
      <c r="B23" s="43" t="s">
        <v>65</v>
      </c>
      <c r="D23" s="220">
        <v>0</v>
      </c>
      <c r="E23" s="223">
        <v>0</v>
      </c>
      <c r="F23" s="41"/>
    </row>
    <row r="24" spans="1:7" s="34" customFormat="1" ht="12.75" customHeight="1">
      <c r="A24" s="44"/>
      <c r="B24" s="39" t="s">
        <v>9</v>
      </c>
      <c r="C24" s="14"/>
      <c r="D24" s="220">
        <v>0</v>
      </c>
      <c r="E24" s="223">
        <v>0</v>
      </c>
      <c r="F24" s="41"/>
      <c r="G24" s="45"/>
    </row>
    <row r="25" spans="2:8" ht="12.75" customHeight="1">
      <c r="B25" s="39" t="s">
        <v>66</v>
      </c>
      <c r="C25" s="14">
        <v>11</v>
      </c>
      <c r="D25" s="204">
        <v>4933700</v>
      </c>
      <c r="E25" s="223">
        <v>4933700</v>
      </c>
      <c r="F25" s="41"/>
      <c r="G25" s="51"/>
      <c r="H25" s="28"/>
    </row>
    <row r="26" spans="2:6" ht="12.75" customHeight="1">
      <c r="B26" s="39" t="s">
        <v>67</v>
      </c>
      <c r="D26" s="220">
        <v>0</v>
      </c>
      <c r="E26" s="223">
        <v>0</v>
      </c>
      <c r="F26" s="41"/>
    </row>
    <row r="27" spans="2:6" ht="12.75" customHeight="1">
      <c r="B27" s="39" t="s">
        <v>68</v>
      </c>
      <c r="D27" s="220">
        <v>0</v>
      </c>
      <c r="E27" s="223">
        <v>0</v>
      </c>
      <c r="F27" s="41"/>
    </row>
    <row r="28" spans="1:9" s="34" customFormat="1" ht="12.75" customHeight="1">
      <c r="A28" s="44"/>
      <c r="B28" s="39" t="s">
        <v>69</v>
      </c>
      <c r="C28" s="14"/>
      <c r="D28" s="220">
        <v>4933700</v>
      </c>
      <c r="E28" s="218">
        <v>4933700</v>
      </c>
      <c r="F28" s="41"/>
      <c r="G28" s="45"/>
      <c r="I28" s="198"/>
    </row>
    <row r="29" spans="1:7" s="8" customFormat="1" ht="12.75" customHeight="1">
      <c r="A29" s="32"/>
      <c r="B29" s="39" t="s">
        <v>70</v>
      </c>
      <c r="C29" s="14"/>
      <c r="D29" s="220">
        <v>13197559</v>
      </c>
      <c r="E29" s="218">
        <v>12732955</v>
      </c>
      <c r="F29" s="40"/>
      <c r="G29" s="52"/>
    </row>
    <row r="30" spans="1:7" s="8" customFormat="1" ht="12.75" customHeight="1">
      <c r="A30" s="32"/>
      <c r="B30" s="39" t="s">
        <v>71</v>
      </c>
      <c r="C30" s="14"/>
      <c r="D30" s="220"/>
      <c r="E30" s="218"/>
      <c r="F30" s="40"/>
      <c r="G30" s="42"/>
    </row>
    <row r="31" spans="1:7" s="8" customFormat="1" ht="12.75" customHeight="1">
      <c r="A31" s="32"/>
      <c r="B31" s="43" t="s">
        <v>72</v>
      </c>
      <c r="C31" s="14"/>
      <c r="D31" s="204">
        <v>0</v>
      </c>
      <c r="E31" s="223">
        <v>0</v>
      </c>
      <c r="F31" s="41"/>
      <c r="G31" s="42"/>
    </row>
    <row r="32" spans="1:7" s="8" customFormat="1" ht="12.75" customHeight="1">
      <c r="A32" s="32"/>
      <c r="B32" s="43" t="s">
        <v>73</v>
      </c>
      <c r="C32" s="14"/>
      <c r="D32" s="204">
        <v>0</v>
      </c>
      <c r="E32" s="223">
        <v>0</v>
      </c>
      <c r="F32" s="41"/>
      <c r="G32" s="42"/>
    </row>
    <row r="33" spans="1:7" s="8" customFormat="1" ht="12.75" customHeight="1">
      <c r="A33" s="32"/>
      <c r="B33" s="43" t="s">
        <v>74</v>
      </c>
      <c r="C33" s="14"/>
      <c r="D33" s="204">
        <v>9000000</v>
      </c>
      <c r="E33" s="223">
        <v>9000000</v>
      </c>
      <c r="F33" s="41"/>
      <c r="G33" s="42"/>
    </row>
    <row r="34" spans="1:7" s="8" customFormat="1" ht="12.75" customHeight="1">
      <c r="A34" s="32"/>
      <c r="B34" s="43" t="s">
        <v>75</v>
      </c>
      <c r="C34" s="14"/>
      <c r="D34" s="204">
        <v>0</v>
      </c>
      <c r="E34" s="223">
        <v>0</v>
      </c>
      <c r="F34" s="41"/>
      <c r="G34" s="42"/>
    </row>
    <row r="35" spans="1:7" s="8" customFormat="1" ht="12.75" customHeight="1">
      <c r="A35" s="32"/>
      <c r="B35" s="43" t="s">
        <v>76</v>
      </c>
      <c r="C35" s="14"/>
      <c r="D35" s="204">
        <v>0</v>
      </c>
      <c r="E35" s="223">
        <v>0</v>
      </c>
      <c r="F35" s="41"/>
      <c r="G35" s="42"/>
    </row>
    <row r="36" spans="1:7" s="8" customFormat="1" ht="12.75" customHeight="1">
      <c r="A36" s="32"/>
      <c r="B36" s="43" t="s">
        <v>77</v>
      </c>
      <c r="C36" s="14"/>
      <c r="D36" s="204">
        <v>0</v>
      </c>
      <c r="E36" s="223">
        <v>0</v>
      </c>
      <c r="F36" s="41"/>
      <c r="G36" s="42"/>
    </row>
    <row r="37" spans="1:7" s="8" customFormat="1" ht="12.75" customHeight="1">
      <c r="A37" s="32"/>
      <c r="B37" s="43" t="s">
        <v>78</v>
      </c>
      <c r="C37" s="14"/>
      <c r="D37" s="204">
        <v>900000</v>
      </c>
      <c r="E37" s="223">
        <v>900000</v>
      </c>
      <c r="F37" s="41"/>
      <c r="G37" s="42"/>
    </row>
    <row r="38" spans="1:7" s="8" customFormat="1" ht="12.75" customHeight="1">
      <c r="A38" s="32"/>
      <c r="B38" s="43" t="s">
        <v>79</v>
      </c>
      <c r="C38" s="14"/>
      <c r="D38" s="204">
        <v>15423099</v>
      </c>
      <c r="E38" s="223">
        <v>15423099</v>
      </c>
      <c r="F38" s="41"/>
      <c r="G38" s="42"/>
    </row>
    <row r="39" spans="1:7" s="8" customFormat="1" ht="12.75" customHeight="1">
      <c r="A39" s="32"/>
      <c r="B39" s="43" t="s">
        <v>80</v>
      </c>
      <c r="C39" s="14"/>
      <c r="D39" s="204">
        <v>-15349846</v>
      </c>
      <c r="E39" s="223">
        <v>-941302</v>
      </c>
      <c r="F39" s="41"/>
      <c r="G39" s="53"/>
    </row>
    <row r="40" spans="1:7" s="8" customFormat="1" ht="12.75" customHeight="1">
      <c r="A40" s="32"/>
      <c r="B40" s="43" t="s">
        <v>81</v>
      </c>
      <c r="C40" s="14">
        <v>21</v>
      </c>
      <c r="D40" s="204">
        <v>3487742</v>
      </c>
      <c r="E40" s="223">
        <v>-14408544</v>
      </c>
      <c r="F40" s="41"/>
      <c r="G40" s="42"/>
    </row>
    <row r="41" spans="1:10" s="8" customFormat="1" ht="12.75" customHeight="1">
      <c r="A41" s="32"/>
      <c r="B41" s="39" t="s">
        <v>82</v>
      </c>
      <c r="C41" s="14"/>
      <c r="D41" s="220">
        <v>13460995</v>
      </c>
      <c r="E41" s="218">
        <v>9973253</v>
      </c>
      <c r="F41" s="40"/>
      <c r="G41" s="42"/>
      <c r="H41" s="20"/>
      <c r="I41" s="20"/>
      <c r="J41" s="20"/>
    </row>
    <row r="42" spans="1:10" s="8" customFormat="1" ht="12.75" customHeight="1">
      <c r="A42" s="36"/>
      <c r="B42" s="10" t="s">
        <v>83</v>
      </c>
      <c r="C42" s="11"/>
      <c r="D42" s="221">
        <v>26658554</v>
      </c>
      <c r="E42" s="219">
        <v>22706208</v>
      </c>
      <c r="F42" s="54"/>
      <c r="G42" s="42"/>
      <c r="J42" s="20"/>
    </row>
    <row r="43" spans="5:10" ht="12.75">
      <c r="E43" s="15"/>
      <c r="F43" s="15"/>
      <c r="J43" s="28"/>
    </row>
    <row r="44" spans="3:6" ht="12.75">
      <c r="C44" s="29"/>
      <c r="D44" s="30"/>
      <c r="E44" s="31"/>
      <c r="F44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6"/>
  <sheetViews>
    <sheetView zoomScale="85" zoomScaleNormal="85" zoomScalePageLayoutView="0" workbookViewId="0" topLeftCell="A1">
      <selection activeCell="E49" sqref="E49"/>
    </sheetView>
  </sheetViews>
  <sheetFormatPr defaultColWidth="9.140625" defaultRowHeight="12.75" outlineLevelRow="1"/>
  <cols>
    <col min="1" max="1" width="3.57421875" style="56" customWidth="1"/>
    <col min="2" max="2" width="39.28125" style="59" customWidth="1"/>
    <col min="3" max="3" width="10.140625" style="58" customWidth="1"/>
    <col min="4" max="4" width="16.421875" style="58" customWidth="1"/>
    <col min="5" max="5" width="16.421875" style="59" customWidth="1"/>
    <col min="6" max="6" width="4.00390625" style="60" customWidth="1"/>
    <col min="7" max="7" width="1.8515625" style="59" customWidth="1"/>
    <col min="8" max="8" width="2.28125" style="61" customWidth="1"/>
    <col min="9" max="9" width="9.140625" style="59" customWidth="1"/>
    <col min="10" max="10" width="11.7109375" style="59" bestFit="1" customWidth="1"/>
    <col min="11" max="16384" width="9.140625" style="59" customWidth="1"/>
  </cols>
  <sheetData>
    <row r="1" ht="12.75">
      <c r="B1" s="57" t="s">
        <v>84</v>
      </c>
    </row>
    <row r="2" spans="5:8" ht="14.25" customHeight="1">
      <c r="E2" s="263"/>
      <c r="F2" s="263"/>
      <c r="G2" s="62"/>
      <c r="H2" s="63"/>
    </row>
    <row r="3" spans="1:8" ht="13.5" customHeight="1">
      <c r="A3" s="64"/>
      <c r="B3" s="37" t="s">
        <v>85</v>
      </c>
      <c r="C3" s="11" t="s">
        <v>2</v>
      </c>
      <c r="D3" s="253" t="s">
        <v>3</v>
      </c>
      <c r="E3" s="227" t="s">
        <v>4</v>
      </c>
      <c r="F3" s="12"/>
      <c r="G3" s="12"/>
      <c r="H3" s="65"/>
    </row>
    <row r="4" spans="2:8" ht="13.5" customHeight="1">
      <c r="B4" s="66"/>
      <c r="C4" s="67"/>
      <c r="D4" s="254"/>
      <c r="E4" s="228"/>
      <c r="F4" s="68"/>
      <c r="G4" s="68"/>
      <c r="H4" s="65"/>
    </row>
    <row r="5" spans="2:10" ht="13.5" customHeight="1">
      <c r="B5" s="33" t="s">
        <v>86</v>
      </c>
      <c r="C5" s="6">
        <v>13</v>
      </c>
      <c r="D5" s="255">
        <v>28593158</v>
      </c>
      <c r="E5" s="229">
        <v>14584478</v>
      </c>
      <c r="F5" s="28"/>
      <c r="G5" s="69"/>
      <c r="H5" s="70"/>
      <c r="J5" s="71"/>
    </row>
    <row r="6" spans="2:10" ht="13.5" customHeight="1">
      <c r="B6" s="19" t="s">
        <v>87</v>
      </c>
      <c r="C6" s="14"/>
      <c r="D6" s="204">
        <v>28593158</v>
      </c>
      <c r="E6" s="230">
        <v>11784478</v>
      </c>
      <c r="F6" s="72"/>
      <c r="G6" s="72"/>
      <c r="H6" s="73"/>
      <c r="J6" s="71"/>
    </row>
    <row r="7" spans="2:10" ht="13.5" customHeight="1">
      <c r="B7" s="19" t="s">
        <v>88</v>
      </c>
      <c r="C7" s="14"/>
      <c r="D7" s="204">
        <v>0</v>
      </c>
      <c r="E7" s="230">
        <v>2800000</v>
      </c>
      <c r="F7" s="72"/>
      <c r="G7" s="72"/>
      <c r="H7" s="73"/>
      <c r="J7" s="71"/>
    </row>
    <row r="8" spans="2:10" ht="13.5" customHeight="1">
      <c r="B8" s="19" t="s">
        <v>89</v>
      </c>
      <c r="C8" s="14"/>
      <c r="D8" s="205"/>
      <c r="E8" s="230">
        <v>0</v>
      </c>
      <c r="F8" s="72"/>
      <c r="G8" s="72"/>
      <c r="H8" s="73"/>
      <c r="J8" s="71"/>
    </row>
    <row r="9" spans="2:10" ht="13.5" customHeight="1">
      <c r="B9" s="19" t="s">
        <v>90</v>
      </c>
      <c r="C9" s="14">
        <v>14</v>
      </c>
      <c r="D9" s="204">
        <v>-4619</v>
      </c>
      <c r="E9" s="230">
        <v>-8362</v>
      </c>
      <c r="F9" s="72"/>
      <c r="G9" s="72"/>
      <c r="H9" s="73"/>
      <c r="J9" s="71"/>
    </row>
    <row r="10" spans="2:10" ht="13.5" customHeight="1">
      <c r="B10" s="74" t="s">
        <v>91</v>
      </c>
      <c r="C10" s="14">
        <v>15</v>
      </c>
      <c r="D10" s="256">
        <v>-16025277</v>
      </c>
      <c r="E10" s="231">
        <v>-25194813</v>
      </c>
      <c r="F10" s="75"/>
      <c r="G10" s="75"/>
      <c r="H10" s="73"/>
      <c r="J10" s="71"/>
    </row>
    <row r="11" spans="2:10" ht="13.5" customHeight="1" outlineLevel="1">
      <c r="B11" s="76" t="s">
        <v>92</v>
      </c>
      <c r="C11" s="77"/>
      <c r="D11" s="204">
        <v>-14698645</v>
      </c>
      <c r="E11" s="230">
        <v>-22469738</v>
      </c>
      <c r="F11" s="72"/>
      <c r="G11" s="72"/>
      <c r="H11" s="73"/>
      <c r="J11" s="71"/>
    </row>
    <row r="12" spans="2:10" ht="13.5" customHeight="1" outlineLevel="1">
      <c r="B12" s="78" t="s">
        <v>93</v>
      </c>
      <c r="C12" s="77"/>
      <c r="D12" s="204">
        <v>-1326632</v>
      </c>
      <c r="E12" s="230">
        <v>-2725075</v>
      </c>
      <c r="F12" s="72"/>
      <c r="G12" s="72"/>
      <c r="H12" s="73"/>
      <c r="J12" s="71"/>
    </row>
    <row r="13" spans="2:10" ht="13.5" customHeight="1" outlineLevel="1">
      <c r="B13" s="78" t="s">
        <v>94</v>
      </c>
      <c r="C13" s="77"/>
      <c r="D13" s="257"/>
      <c r="E13" s="230">
        <v>0</v>
      </c>
      <c r="F13" s="72"/>
      <c r="G13" s="72"/>
      <c r="H13" s="73"/>
      <c r="J13" s="71"/>
    </row>
    <row r="14" spans="1:10" ht="13.5" customHeight="1">
      <c r="A14" s="79"/>
      <c r="B14" s="19" t="s">
        <v>95</v>
      </c>
      <c r="C14" s="14">
        <v>16</v>
      </c>
      <c r="D14" s="204">
        <v>-887437</v>
      </c>
      <c r="E14" s="230">
        <v>-829690</v>
      </c>
      <c r="F14" s="72"/>
      <c r="G14" s="72"/>
      <c r="H14" s="73"/>
      <c r="J14" s="71"/>
    </row>
    <row r="15" spans="1:10" ht="13.5" customHeight="1">
      <c r="A15" s="79"/>
      <c r="B15" s="19" t="s">
        <v>96</v>
      </c>
      <c r="C15" s="14">
        <v>17</v>
      </c>
      <c r="D15" s="204">
        <v>-8164306</v>
      </c>
      <c r="E15" s="230">
        <v>-3087686</v>
      </c>
      <c r="F15" s="72"/>
      <c r="G15" s="72"/>
      <c r="H15" s="73"/>
      <c r="J15" s="71"/>
    </row>
    <row r="16" spans="1:10" ht="13.5" customHeight="1">
      <c r="A16" s="80"/>
      <c r="B16" s="8" t="s">
        <v>97</v>
      </c>
      <c r="C16" s="14"/>
      <c r="D16" s="256">
        <v>-25081639</v>
      </c>
      <c r="E16" s="231">
        <v>-29120551</v>
      </c>
      <c r="F16" s="75"/>
      <c r="G16" s="75"/>
      <c r="H16" s="81"/>
      <c r="J16" s="71"/>
    </row>
    <row r="17" spans="1:10" ht="13.5" customHeight="1">
      <c r="A17" s="79"/>
      <c r="B17" s="8" t="s">
        <v>98</v>
      </c>
      <c r="C17" s="14"/>
      <c r="D17" s="256">
        <v>3511519</v>
      </c>
      <c r="E17" s="231">
        <v>-14536073</v>
      </c>
      <c r="F17" s="75"/>
      <c r="G17" s="75"/>
      <c r="H17" s="81"/>
      <c r="J17" s="71"/>
    </row>
    <row r="18" spans="1:10" s="82" customFormat="1" ht="13.5" customHeight="1">
      <c r="A18" s="80"/>
      <c r="B18" s="43" t="s">
        <v>99</v>
      </c>
      <c r="C18" s="14"/>
      <c r="D18" s="205"/>
      <c r="E18" s="230"/>
      <c r="F18" s="72"/>
      <c r="G18" s="72"/>
      <c r="H18" s="73"/>
      <c r="J18" s="71"/>
    </row>
    <row r="19" spans="1:10" s="82" customFormat="1" ht="13.5" customHeight="1">
      <c r="A19" s="80"/>
      <c r="B19" s="19" t="s">
        <v>100</v>
      </c>
      <c r="C19" s="14"/>
      <c r="D19" s="205"/>
      <c r="E19" s="230"/>
      <c r="F19" s="72"/>
      <c r="G19" s="72"/>
      <c r="H19" s="73"/>
      <c r="J19" s="71"/>
    </row>
    <row r="20" spans="1:10" s="82" customFormat="1" ht="13.5" customHeight="1">
      <c r="A20" s="80"/>
      <c r="B20" s="8" t="s">
        <v>101</v>
      </c>
      <c r="C20" s="14"/>
      <c r="D20" s="256"/>
      <c r="E20" s="231"/>
      <c r="F20" s="75"/>
      <c r="G20" s="75"/>
      <c r="H20" s="81"/>
      <c r="J20" s="71"/>
    </row>
    <row r="21" spans="1:10" ht="13.5" customHeight="1">
      <c r="A21" s="79"/>
      <c r="B21" s="19" t="s">
        <v>102</v>
      </c>
      <c r="C21" s="14"/>
      <c r="D21" s="205"/>
      <c r="E21" s="230"/>
      <c r="F21" s="72"/>
      <c r="G21" s="72"/>
      <c r="H21" s="73"/>
      <c r="J21" s="71"/>
    </row>
    <row r="22" spans="1:10" ht="13.5" customHeight="1">
      <c r="A22" s="79"/>
      <c r="B22" s="19" t="s">
        <v>103</v>
      </c>
      <c r="C22" s="14">
        <v>18</v>
      </c>
      <c r="D22" s="204">
        <v>1955</v>
      </c>
      <c r="E22" s="230">
        <v>5084</v>
      </c>
      <c r="F22" s="72"/>
      <c r="G22" s="72"/>
      <c r="H22" s="73"/>
      <c r="J22" s="71"/>
    </row>
    <row r="23" spans="1:10" ht="13.5" customHeight="1">
      <c r="A23" s="79"/>
      <c r="B23" s="19" t="s">
        <v>104</v>
      </c>
      <c r="C23" s="14">
        <v>19</v>
      </c>
      <c r="D23" s="204">
        <v>-28072</v>
      </c>
      <c r="E23" s="230">
        <v>52707</v>
      </c>
      <c r="F23" s="72"/>
      <c r="G23" s="72"/>
      <c r="H23" s="73"/>
      <c r="J23" s="71"/>
    </row>
    <row r="24" spans="1:10" ht="13.5" customHeight="1">
      <c r="A24" s="79"/>
      <c r="B24" s="19" t="s">
        <v>105</v>
      </c>
      <c r="C24" s="14">
        <v>20</v>
      </c>
      <c r="D24" s="204">
        <v>2340</v>
      </c>
      <c r="E24" s="230">
        <v>69738</v>
      </c>
      <c r="F24" s="72"/>
      <c r="G24" s="72"/>
      <c r="H24" s="73"/>
      <c r="J24" s="71"/>
    </row>
    <row r="25" spans="1:10" ht="13.5" customHeight="1">
      <c r="A25" s="79"/>
      <c r="B25" s="8" t="s">
        <v>106</v>
      </c>
      <c r="C25" s="14"/>
      <c r="D25" s="256">
        <v>-23777</v>
      </c>
      <c r="E25" s="231">
        <v>127529</v>
      </c>
      <c r="F25" s="72"/>
      <c r="G25" s="72"/>
      <c r="H25" s="81"/>
      <c r="J25" s="71"/>
    </row>
    <row r="26" spans="1:10" ht="13.5" customHeight="1">
      <c r="A26" s="79"/>
      <c r="B26" s="34" t="s">
        <v>107</v>
      </c>
      <c r="C26" s="14"/>
      <c r="D26" s="256">
        <v>3487742</v>
      </c>
      <c r="E26" s="231">
        <v>-14408544</v>
      </c>
      <c r="F26" s="72"/>
      <c r="G26" s="72"/>
      <c r="H26" s="81"/>
      <c r="J26" s="71"/>
    </row>
    <row r="27" spans="1:10" ht="13.5" customHeight="1">
      <c r="A27" s="79"/>
      <c r="B27" s="19" t="s">
        <v>108</v>
      </c>
      <c r="C27" s="14"/>
      <c r="D27" s="258">
        <v>0</v>
      </c>
      <c r="E27" s="230">
        <v>0</v>
      </c>
      <c r="F27" s="72"/>
      <c r="G27" s="72"/>
      <c r="H27" s="73"/>
      <c r="J27" s="71"/>
    </row>
    <row r="28" spans="1:10" ht="13.5" customHeight="1">
      <c r="A28" s="79"/>
      <c r="B28" s="59" t="s">
        <v>109</v>
      </c>
      <c r="D28" s="258">
        <v>0</v>
      </c>
      <c r="E28" s="230">
        <v>0</v>
      </c>
      <c r="F28" s="72"/>
      <c r="G28" s="72"/>
      <c r="H28" s="81"/>
      <c r="J28" s="71"/>
    </row>
    <row r="29" spans="1:10" ht="13.5" customHeight="1">
      <c r="A29" s="80"/>
      <c r="B29" s="39" t="s">
        <v>110</v>
      </c>
      <c r="C29" s="14">
        <v>21</v>
      </c>
      <c r="D29" s="259">
        <v>3487742</v>
      </c>
      <c r="E29" s="232">
        <v>-14408544</v>
      </c>
      <c r="F29" s="75"/>
      <c r="G29" s="75"/>
      <c r="H29" s="52"/>
      <c r="J29" s="71"/>
    </row>
    <row r="30" spans="2:10" ht="12.75">
      <c r="B30" s="83"/>
      <c r="C30" s="84"/>
      <c r="D30" s="84"/>
      <c r="E30" s="85"/>
      <c r="F30" s="85"/>
      <c r="G30" s="85"/>
      <c r="H30" s="86"/>
      <c r="J30" s="71"/>
    </row>
    <row r="31" spans="5:8" ht="12.75">
      <c r="E31" s="87"/>
      <c r="F31" s="88"/>
      <c r="G31" s="89"/>
      <c r="H31" s="90"/>
    </row>
    <row r="33" spans="3:8" ht="12.75">
      <c r="C33" s="59"/>
      <c r="D33" s="59"/>
      <c r="E33" s="91"/>
      <c r="F33" s="92"/>
      <c r="G33" s="91"/>
      <c r="H33" s="93"/>
    </row>
    <row r="34" spans="3:8" ht="12.75">
      <c r="C34" s="59"/>
      <c r="D34" s="59"/>
      <c r="E34" s="94"/>
      <c r="F34" s="95"/>
      <c r="G34" s="94"/>
      <c r="H34" s="96"/>
    </row>
    <row r="35" spans="3:4" ht="12.75">
      <c r="C35" s="59"/>
      <c r="D35" s="59"/>
    </row>
    <row r="36" spans="3:4" ht="12.75">
      <c r="C36" s="59"/>
      <c r="D36" s="59"/>
    </row>
    <row r="37" spans="3:4" ht="12.75">
      <c r="C37" s="59"/>
      <c r="D37" s="59"/>
    </row>
    <row r="38" spans="3:4" ht="12.75">
      <c r="C38" s="59"/>
      <c r="D38" s="59"/>
    </row>
    <row r="39" spans="3:4" ht="12.75">
      <c r="C39" s="59"/>
      <c r="D39" s="59"/>
    </row>
    <row r="40" spans="3:4" ht="12.75">
      <c r="C40" s="59"/>
      <c r="D40" s="59"/>
    </row>
    <row r="41" spans="3:4" ht="12.75">
      <c r="C41" s="59"/>
      <c r="D41" s="59"/>
    </row>
    <row r="42" spans="3:4" ht="12.75">
      <c r="C42" s="59"/>
      <c r="D42" s="59"/>
    </row>
    <row r="43" spans="3:4" ht="12.75">
      <c r="C43" s="59"/>
      <c r="D43" s="59"/>
    </row>
    <row r="44" spans="3:4" ht="12.75">
      <c r="C44" s="59"/>
      <c r="D44" s="59"/>
    </row>
    <row r="45" ht="12.75">
      <c r="D45" s="97"/>
    </row>
    <row r="46" spans="2:4" ht="12.75">
      <c r="B46" s="98"/>
      <c r="D46" s="99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2:G41"/>
  <sheetViews>
    <sheetView tabSelected="1" zoomScale="90" zoomScaleNormal="90" zoomScalePageLayoutView="0" workbookViewId="0" topLeftCell="A1">
      <selection activeCell="E47" sqref="E47"/>
    </sheetView>
  </sheetViews>
  <sheetFormatPr defaultColWidth="9.140625" defaultRowHeight="12.75"/>
  <cols>
    <col min="1" max="1" width="4.00390625" style="101" customWidth="1"/>
    <col min="2" max="2" width="2.8515625" style="100" customWidth="1"/>
    <col min="3" max="3" width="53.8515625" style="101" customWidth="1"/>
    <col min="4" max="5" width="16.421875" style="101" customWidth="1"/>
    <col min="6" max="6" width="9.140625" style="101" customWidth="1"/>
    <col min="7" max="7" width="12.57421875" style="101" bestFit="1" customWidth="1"/>
    <col min="8" max="16384" width="9.140625" style="101" customWidth="1"/>
  </cols>
  <sheetData>
    <row r="1" ht="27.75" customHeight="1"/>
    <row r="2" spans="2:5" ht="12.75">
      <c r="B2" s="264"/>
      <c r="C2" s="102" t="s">
        <v>111</v>
      </c>
      <c r="D2" s="240" t="s">
        <v>112</v>
      </c>
      <c r="E2" s="233" t="s">
        <v>113</v>
      </c>
    </row>
    <row r="3" spans="2:5" ht="12.75" customHeight="1">
      <c r="B3" s="264"/>
      <c r="C3" s="102"/>
      <c r="D3" s="241" t="s">
        <v>114</v>
      </c>
      <c r="E3" s="234" t="s">
        <v>114</v>
      </c>
    </row>
    <row r="4" spans="2:5" ht="12.75">
      <c r="B4" s="103" t="s">
        <v>115</v>
      </c>
      <c r="C4" s="104" t="s">
        <v>116</v>
      </c>
      <c r="D4" s="242"/>
      <c r="E4" s="235"/>
    </row>
    <row r="5" spans="2:7" ht="12.75">
      <c r="B5" s="103"/>
      <c r="C5" s="105" t="s">
        <v>117</v>
      </c>
      <c r="D5" s="243">
        <v>3487742</v>
      </c>
      <c r="E5" s="235">
        <v>-14408544</v>
      </c>
      <c r="G5" s="106"/>
    </row>
    <row r="6" spans="2:5" ht="12.75">
      <c r="B6" s="103"/>
      <c r="C6" s="105" t="s">
        <v>118</v>
      </c>
      <c r="D6" s="244"/>
      <c r="E6" s="235"/>
    </row>
    <row r="7" spans="2:7" ht="12.75">
      <c r="B7" s="103"/>
      <c r="C7" s="105" t="s">
        <v>119</v>
      </c>
      <c r="D7" s="245">
        <v>887437</v>
      </c>
      <c r="E7" s="235">
        <v>829690</v>
      </c>
      <c r="G7" s="106"/>
    </row>
    <row r="8" spans="2:5" ht="12.75">
      <c r="B8" s="103"/>
      <c r="C8" s="105" t="s">
        <v>120</v>
      </c>
      <c r="D8" s="245">
        <v>28072</v>
      </c>
      <c r="E8" s="235">
        <v>0</v>
      </c>
    </row>
    <row r="9" spans="2:5" ht="12.75">
      <c r="B9" s="103"/>
      <c r="C9" s="105" t="s">
        <v>121</v>
      </c>
      <c r="D9" s="244"/>
      <c r="E9" s="235">
        <v>0</v>
      </c>
    </row>
    <row r="10" spans="2:5" ht="12.75">
      <c r="B10" s="103"/>
      <c r="C10" s="105" t="s">
        <v>122</v>
      </c>
      <c r="D10" s="245">
        <v>-1955</v>
      </c>
      <c r="E10" s="235">
        <v>0</v>
      </c>
    </row>
    <row r="11" spans="2:7" ht="25.5">
      <c r="B11" s="103"/>
      <c r="C11" s="107" t="s">
        <v>123</v>
      </c>
      <c r="D11" s="246">
        <v>-4156003</v>
      </c>
      <c r="E11" s="235">
        <v>14237446</v>
      </c>
      <c r="G11" s="106"/>
    </row>
    <row r="12" spans="2:7" ht="14.25" customHeight="1">
      <c r="B12" s="103"/>
      <c r="C12" s="105" t="s">
        <v>124</v>
      </c>
      <c r="D12" s="243">
        <v>4619</v>
      </c>
      <c r="E12" s="235">
        <v>4611</v>
      </c>
      <c r="G12" s="106"/>
    </row>
    <row r="13" spans="2:7" ht="14.25" customHeight="1">
      <c r="B13" s="103"/>
      <c r="C13" s="108" t="s">
        <v>125</v>
      </c>
      <c r="D13" s="247">
        <v>464604</v>
      </c>
      <c r="E13" s="235">
        <v>-859041</v>
      </c>
      <c r="G13" s="109"/>
    </row>
    <row r="14" spans="2:5" ht="14.25" customHeight="1">
      <c r="B14" s="103"/>
      <c r="C14" s="105" t="s">
        <v>126</v>
      </c>
      <c r="D14" s="243"/>
      <c r="E14" s="235"/>
    </row>
    <row r="15" spans="2:5" ht="14.25" customHeight="1">
      <c r="B15" s="103"/>
      <c r="C15" s="107" t="s">
        <v>127</v>
      </c>
      <c r="D15" s="248">
        <v>1955</v>
      </c>
      <c r="E15" s="235">
        <v>0</v>
      </c>
    </row>
    <row r="16" spans="2:5" ht="14.25" customHeight="1">
      <c r="B16" s="103"/>
      <c r="C16" s="105" t="s">
        <v>128</v>
      </c>
      <c r="D16" s="243">
        <v>0</v>
      </c>
      <c r="E16" s="235">
        <v>0</v>
      </c>
    </row>
    <row r="17" spans="2:5" ht="14.25" customHeight="1">
      <c r="B17" s="103"/>
      <c r="C17" s="110" t="s">
        <v>129</v>
      </c>
      <c r="D17" s="249">
        <v>716471</v>
      </c>
      <c r="E17" s="236">
        <v>-195838</v>
      </c>
    </row>
    <row r="18" spans="2:5" ht="14.25" customHeight="1">
      <c r="B18" s="103"/>
      <c r="C18" s="105"/>
      <c r="D18" s="243"/>
      <c r="E18" s="235"/>
    </row>
    <row r="19" spans="2:5" ht="12.75">
      <c r="B19" s="103" t="s">
        <v>130</v>
      </c>
      <c r="C19" s="104" t="s">
        <v>131</v>
      </c>
      <c r="D19" s="242"/>
      <c r="E19" s="235"/>
    </row>
    <row r="20" spans="2:5" ht="12.75">
      <c r="B20" s="103"/>
      <c r="C20" s="105" t="s">
        <v>132</v>
      </c>
      <c r="D20" s="244"/>
      <c r="E20" s="235"/>
    </row>
    <row r="21" spans="2:7" ht="12.75">
      <c r="B21" s="103"/>
      <c r="C21" s="105" t="s">
        <v>133</v>
      </c>
      <c r="D21" s="245">
        <v>-1024955</v>
      </c>
      <c r="E21" s="235">
        <v>-3234856</v>
      </c>
      <c r="G21" s="111"/>
    </row>
    <row r="22" spans="2:5" ht="12.75">
      <c r="B22" s="103"/>
      <c r="C22" s="105" t="s">
        <v>134</v>
      </c>
      <c r="D22" s="245"/>
      <c r="E22" s="235">
        <v>0</v>
      </c>
    </row>
    <row r="23" spans="2:5" ht="12.75">
      <c r="B23" s="103"/>
      <c r="C23" s="105" t="s">
        <v>135</v>
      </c>
      <c r="D23" s="244"/>
      <c r="E23" s="235">
        <v>0</v>
      </c>
    </row>
    <row r="24" spans="2:5" ht="12.75">
      <c r="B24" s="103"/>
      <c r="C24" s="105" t="s">
        <v>136</v>
      </c>
      <c r="D24" s="244"/>
      <c r="E24" s="235">
        <v>0</v>
      </c>
    </row>
    <row r="25" spans="2:5" ht="12.75">
      <c r="B25" s="103"/>
      <c r="C25" s="112" t="s">
        <v>137</v>
      </c>
      <c r="D25" s="249">
        <v>-1024955</v>
      </c>
      <c r="E25" s="236">
        <v>-3234856</v>
      </c>
    </row>
    <row r="26" spans="2:5" ht="12.75">
      <c r="B26" s="103"/>
      <c r="C26" s="105"/>
      <c r="D26" s="244"/>
      <c r="E26" s="235"/>
    </row>
    <row r="27" spans="2:5" ht="12.75">
      <c r="B27" s="103" t="s">
        <v>138</v>
      </c>
      <c r="C27" s="104" t="s">
        <v>139</v>
      </c>
      <c r="D27" s="242"/>
      <c r="E27" s="235">
        <v>0</v>
      </c>
    </row>
    <row r="28" spans="2:5" ht="12.75">
      <c r="B28" s="103"/>
      <c r="C28" s="105" t="s">
        <v>140</v>
      </c>
      <c r="D28" s="244"/>
      <c r="E28" s="235">
        <v>0</v>
      </c>
    </row>
    <row r="29" spans="2:5" ht="12.75">
      <c r="B29" s="103"/>
      <c r="C29" s="105" t="s">
        <v>141</v>
      </c>
      <c r="D29" s="243">
        <v>0</v>
      </c>
      <c r="E29" s="235">
        <v>4933700</v>
      </c>
    </row>
    <row r="30" spans="2:5" ht="12.75">
      <c r="B30" s="103"/>
      <c r="C30" s="105" t="s">
        <v>142</v>
      </c>
      <c r="D30" s="244"/>
      <c r="E30" s="235">
        <v>0</v>
      </c>
    </row>
    <row r="31" spans="2:5" ht="12.75">
      <c r="B31" s="103"/>
      <c r="C31" s="105" t="s">
        <v>143</v>
      </c>
      <c r="D31" s="244"/>
      <c r="E31" s="235">
        <v>0</v>
      </c>
    </row>
    <row r="32" spans="2:5" ht="12.75">
      <c r="B32" s="103"/>
      <c r="C32" s="105" t="s">
        <v>144</v>
      </c>
      <c r="D32" s="249">
        <v>0</v>
      </c>
      <c r="E32" s="236">
        <v>4933700</v>
      </c>
    </row>
    <row r="33" spans="2:5" ht="12.75">
      <c r="B33" s="103"/>
      <c r="C33" s="105"/>
      <c r="D33" s="244"/>
      <c r="E33" s="235"/>
    </row>
    <row r="34" spans="2:5" ht="12.75">
      <c r="B34" s="103"/>
      <c r="C34" s="104" t="s">
        <v>145</v>
      </c>
      <c r="D34" s="250">
        <v>-308484</v>
      </c>
      <c r="E34" s="237">
        <v>1503006</v>
      </c>
    </row>
    <row r="35" spans="2:5" ht="12.75">
      <c r="B35" s="103"/>
      <c r="C35" s="104" t="s">
        <v>146</v>
      </c>
      <c r="D35" s="249">
        <v>1729440</v>
      </c>
      <c r="E35" s="235">
        <v>226434</v>
      </c>
    </row>
    <row r="36" spans="2:7" ht="12.75">
      <c r="B36" s="103"/>
      <c r="C36" s="104" t="s">
        <v>147</v>
      </c>
      <c r="D36" s="250">
        <v>1420956</v>
      </c>
      <c r="E36" s="237">
        <v>1729440</v>
      </c>
      <c r="G36" s="106"/>
    </row>
    <row r="37" spans="4:7" ht="12.75">
      <c r="D37" s="251"/>
      <c r="E37" s="238"/>
      <c r="G37" s="111"/>
    </row>
    <row r="38" spans="4:5" ht="12.75">
      <c r="D38" s="252" t="str">
        <f>IF(D36-D35=D34,"correct",D36-D35-D34)</f>
        <v>correct</v>
      </c>
      <c r="E38" s="239" t="str">
        <f>IF(E36-E35=E34,"correct",E36-E35-E34)</f>
        <v>correct</v>
      </c>
    </row>
    <row r="39" spans="4:5" ht="12.75">
      <c r="D39" s="251"/>
      <c r="E39" s="106"/>
    </row>
    <row r="40" spans="4:5" ht="12.75">
      <c r="D40" s="106"/>
      <c r="E40" s="106"/>
    </row>
    <row r="41" ht="12.75">
      <c r="E41" s="113"/>
    </row>
  </sheetData>
  <sheetProtection/>
  <mergeCells count="1">
    <mergeCell ref="B2:B3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Footer>&amp;R&amp;8&amp;A;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K22"/>
  <sheetViews>
    <sheetView showGridLines="0" zoomScalePageLayoutView="0" workbookViewId="0" topLeftCell="A1">
      <selection activeCell="H38" sqref="H38"/>
    </sheetView>
  </sheetViews>
  <sheetFormatPr defaultColWidth="9.140625" defaultRowHeight="12.75" outlineLevelRow="1"/>
  <cols>
    <col min="1" max="1" width="31.8515625" style="116" customWidth="1"/>
    <col min="2" max="2" width="12.7109375" style="116" customWidth="1"/>
    <col min="3" max="3" width="8.57421875" style="116" customWidth="1"/>
    <col min="4" max="4" width="12.28125" style="116" customWidth="1"/>
    <col min="5" max="5" width="14.00390625" style="116" customWidth="1"/>
    <col min="6" max="6" width="12.00390625" style="116" customWidth="1"/>
    <col min="7" max="7" width="12.7109375" style="116" customWidth="1"/>
    <col min="8" max="8" width="14.7109375" style="116" customWidth="1"/>
    <col min="9" max="9" width="0" style="116" hidden="1" customWidth="1"/>
    <col min="10" max="10" width="11.57421875" style="116" hidden="1" customWidth="1"/>
    <col min="11" max="11" width="11.7109375" style="116" bestFit="1" customWidth="1"/>
    <col min="12" max="16384" width="9.140625" style="116" customWidth="1"/>
  </cols>
  <sheetData>
    <row r="1" spans="1:8" ht="27.75" customHeight="1">
      <c r="A1" s="114" t="s">
        <v>148</v>
      </c>
      <c r="B1" s="114"/>
      <c r="C1" s="114"/>
      <c r="D1" s="114"/>
      <c r="E1" s="114"/>
      <c r="F1" s="114"/>
      <c r="G1" s="114"/>
      <c r="H1" s="115"/>
    </row>
    <row r="2" spans="4:7" ht="26.25" customHeight="1">
      <c r="D2" s="117"/>
      <c r="F2" s="117"/>
      <c r="G2" s="117"/>
    </row>
    <row r="3" spans="1:8" ht="25.5" customHeight="1">
      <c r="A3" s="118"/>
      <c r="B3" s="119" t="s">
        <v>149</v>
      </c>
      <c r="C3" s="119" t="s">
        <v>75</v>
      </c>
      <c r="D3" s="119" t="s">
        <v>79</v>
      </c>
      <c r="E3" s="119" t="s">
        <v>150</v>
      </c>
      <c r="F3" s="119" t="s">
        <v>151</v>
      </c>
      <c r="G3" s="119" t="s">
        <v>152</v>
      </c>
      <c r="H3" s="119" t="s">
        <v>9</v>
      </c>
    </row>
    <row r="4" spans="1:8" ht="12.75">
      <c r="A4" s="120"/>
      <c r="B4" s="119"/>
      <c r="C4" s="119"/>
      <c r="D4" s="119"/>
      <c r="E4" s="119"/>
      <c r="F4" s="119"/>
      <c r="G4" s="119"/>
      <c r="H4" s="119"/>
    </row>
    <row r="5" spans="1:11" s="123" customFormat="1" ht="12.75" customHeight="1" outlineLevel="1">
      <c r="A5" s="119" t="s">
        <v>153</v>
      </c>
      <c r="B5" s="121">
        <v>9000000</v>
      </c>
      <c r="C5" s="121">
        <v>0</v>
      </c>
      <c r="D5" s="121">
        <v>0</v>
      </c>
      <c r="E5" s="121">
        <v>0</v>
      </c>
      <c r="F5" s="121">
        <v>5930257</v>
      </c>
      <c r="G5" s="121">
        <v>18323108</v>
      </c>
      <c r="H5" s="121">
        <v>33253365</v>
      </c>
      <c r="I5" s="122"/>
      <c r="J5" s="122"/>
      <c r="K5" s="122"/>
    </row>
    <row r="6" spans="1:11" ht="12.75" customHeight="1" outlineLevel="1">
      <c r="A6" s="120" t="s">
        <v>154</v>
      </c>
      <c r="B6" s="124"/>
      <c r="C6" s="124"/>
      <c r="D6" s="124"/>
      <c r="E6" s="124"/>
      <c r="F6" s="124"/>
      <c r="G6" s="124"/>
      <c r="H6" s="121">
        <f>B6+G6+F6+E6</f>
        <v>0</v>
      </c>
      <c r="I6" s="122"/>
      <c r="J6" s="122"/>
      <c r="K6" s="122"/>
    </row>
    <row r="7" spans="1:11" ht="12.75" customHeight="1" outlineLevel="1">
      <c r="A7" s="120" t="s">
        <v>155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5">
        <v>-6871566</v>
      </c>
      <c r="H7" s="121">
        <f>B7+G7+F7+E7</f>
        <v>-6871566</v>
      </c>
      <c r="I7" s="122"/>
      <c r="J7" s="122"/>
      <c r="K7" s="122"/>
    </row>
    <row r="8" spans="1:11" ht="12.75" customHeight="1" outlineLevel="1">
      <c r="A8" s="120" t="s">
        <v>156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5">
        <v>-2000000</v>
      </c>
      <c r="H8" s="121">
        <f>B8+G8+F8+E8</f>
        <v>-2000000</v>
      </c>
      <c r="I8" s="122"/>
      <c r="J8" s="122"/>
      <c r="K8" s="122"/>
    </row>
    <row r="9" spans="1:11" ht="12.75" customHeight="1" outlineLevel="1">
      <c r="A9" s="120" t="s">
        <v>157</v>
      </c>
      <c r="B9" s="124">
        <v>0</v>
      </c>
      <c r="C9" s="124">
        <v>0</v>
      </c>
      <c r="D9" s="124">
        <v>15423099</v>
      </c>
      <c r="E9" s="124">
        <v>900000</v>
      </c>
      <c r="F9" s="124"/>
      <c r="G9" s="125">
        <v>-16323099</v>
      </c>
      <c r="H9" s="121">
        <f>B9+G9+F9+E9+D9</f>
        <v>0</v>
      </c>
      <c r="I9" s="122"/>
      <c r="J9" s="122"/>
      <c r="K9" s="122"/>
    </row>
    <row r="10" spans="1:11" ht="12.75" customHeight="1" outlineLevel="1">
      <c r="A10" s="120" t="s">
        <v>158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5">
        <v>0</v>
      </c>
      <c r="H10" s="121">
        <f>B10+G10+F10+E10</f>
        <v>0</v>
      </c>
      <c r="I10" s="122"/>
      <c r="J10" s="122"/>
      <c r="K10" s="122"/>
    </row>
    <row r="11" spans="1:11" s="123" customFormat="1" ht="12.75" customHeight="1">
      <c r="A11" s="126" t="s">
        <v>159</v>
      </c>
      <c r="B11" s="127">
        <f aca="true" t="shared" si="0" ref="B11:G11">SUM(B5:B10)</f>
        <v>9000000</v>
      </c>
      <c r="C11" s="127">
        <f t="shared" si="0"/>
        <v>0</v>
      </c>
      <c r="D11" s="127">
        <f t="shared" si="0"/>
        <v>15423099</v>
      </c>
      <c r="E11" s="127">
        <f t="shared" si="0"/>
        <v>900000</v>
      </c>
      <c r="F11" s="127">
        <f t="shared" si="0"/>
        <v>5930257</v>
      </c>
      <c r="G11" s="127">
        <f t="shared" si="0"/>
        <v>-6871557</v>
      </c>
      <c r="H11" s="127">
        <f>B11+G11+F11+E11+D11</f>
        <v>24381799</v>
      </c>
      <c r="I11" s="122"/>
      <c r="J11" s="122"/>
      <c r="K11" s="122"/>
    </row>
    <row r="12" spans="1:11" ht="12.75" customHeight="1">
      <c r="A12" s="120" t="s">
        <v>160</v>
      </c>
      <c r="B12" s="124"/>
      <c r="C12" s="124"/>
      <c r="D12" s="124"/>
      <c r="E12" s="124"/>
      <c r="F12" s="124">
        <v>-6871557</v>
      </c>
      <c r="G12" s="124">
        <v>6871557</v>
      </c>
      <c r="H12" s="121">
        <f aca="true" t="shared" si="1" ref="H12:H17">SUM(B12:G12)</f>
        <v>0</v>
      </c>
      <c r="I12" s="122"/>
      <c r="J12" s="122"/>
      <c r="K12" s="122"/>
    </row>
    <row r="13" spans="1:11" ht="13.5" customHeight="1">
      <c r="A13" s="120" t="s">
        <v>155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5">
        <v>-14408546</v>
      </c>
      <c r="H13" s="121">
        <f t="shared" si="1"/>
        <v>-14408546</v>
      </c>
      <c r="I13" s="128"/>
      <c r="J13" s="128"/>
      <c r="K13" s="128"/>
    </row>
    <row r="14" spans="1:11" s="123" customFormat="1" ht="12.75" customHeight="1">
      <c r="A14" s="126" t="s">
        <v>161</v>
      </c>
      <c r="B14" s="127">
        <f aca="true" t="shared" si="2" ref="B14:G14">SUM(B11:B13)</f>
        <v>9000000</v>
      </c>
      <c r="C14" s="127">
        <f t="shared" si="2"/>
        <v>0</v>
      </c>
      <c r="D14" s="127">
        <f t="shared" si="2"/>
        <v>15423099</v>
      </c>
      <c r="E14" s="127">
        <f t="shared" si="2"/>
        <v>900000</v>
      </c>
      <c r="F14" s="127">
        <f t="shared" si="2"/>
        <v>-941300</v>
      </c>
      <c r="G14" s="127">
        <f t="shared" si="2"/>
        <v>-14408546</v>
      </c>
      <c r="H14" s="127">
        <f t="shared" si="1"/>
        <v>9973253</v>
      </c>
      <c r="I14" s="122"/>
      <c r="J14" s="122"/>
      <c r="K14" s="122"/>
    </row>
    <row r="15" spans="1:11" ht="12.75" customHeight="1">
      <c r="A15" s="120" t="s">
        <v>160</v>
      </c>
      <c r="B15" s="124"/>
      <c r="C15" s="124"/>
      <c r="D15" s="124"/>
      <c r="E15" s="124"/>
      <c r="F15" s="124">
        <v>-14408546</v>
      </c>
      <c r="G15" s="124">
        <v>14408546</v>
      </c>
      <c r="H15" s="121">
        <f t="shared" si="1"/>
        <v>0</v>
      </c>
      <c r="I15" s="122"/>
      <c r="J15" s="122"/>
      <c r="K15" s="122"/>
    </row>
    <row r="16" spans="1:11" ht="16.5" customHeight="1">
      <c r="A16" s="120" t="s">
        <v>155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5">
        <v>3487742</v>
      </c>
      <c r="H16" s="121">
        <f t="shared" si="1"/>
        <v>3487742</v>
      </c>
      <c r="I16" s="128"/>
      <c r="J16" s="128"/>
      <c r="K16" s="128"/>
    </row>
    <row r="17" spans="1:11" s="123" customFormat="1" ht="12.75" customHeight="1">
      <c r="A17" s="129" t="s">
        <v>162</v>
      </c>
      <c r="B17" s="130">
        <f aca="true" t="shared" si="3" ref="B17:G17">SUM(B14:B16)</f>
        <v>9000000</v>
      </c>
      <c r="C17" s="130">
        <f t="shared" si="3"/>
        <v>0</v>
      </c>
      <c r="D17" s="130">
        <f t="shared" si="3"/>
        <v>15423099</v>
      </c>
      <c r="E17" s="130">
        <f t="shared" si="3"/>
        <v>900000</v>
      </c>
      <c r="F17" s="130">
        <f t="shared" si="3"/>
        <v>-15349846</v>
      </c>
      <c r="G17" s="130">
        <f t="shared" si="3"/>
        <v>3487742</v>
      </c>
      <c r="H17" s="127">
        <f t="shared" si="1"/>
        <v>13460995</v>
      </c>
      <c r="I17" s="122"/>
      <c r="J17" s="122"/>
      <c r="K17" s="122"/>
    </row>
    <row r="18" spans="7:8" ht="12.75">
      <c r="G18" s="131"/>
      <c r="H18" s="132"/>
    </row>
    <row r="19" spans="7:8" ht="12.75">
      <c r="G19" s="131"/>
      <c r="H19" s="132"/>
    </row>
    <row r="20" spans="7:8" ht="12.75">
      <c r="G20" s="131"/>
      <c r="H20" s="131"/>
    </row>
    <row r="21" spans="7:8" ht="12.75">
      <c r="G21" s="131"/>
      <c r="H21" s="132"/>
    </row>
    <row r="22" spans="7:8" ht="12.75">
      <c r="G22" s="131"/>
      <c r="H22" s="1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nina</cp:lastModifiedBy>
  <cp:lastPrinted>2013-05-15T12:05:09Z</cp:lastPrinted>
  <dcterms:created xsi:type="dcterms:W3CDTF">2013-03-16T15:27:39Z</dcterms:created>
  <dcterms:modified xsi:type="dcterms:W3CDTF">2013-07-15T12:21:18Z</dcterms:modified>
  <cp:category/>
  <cp:version/>
  <cp:contentType/>
  <cp:contentStatus/>
</cp:coreProperties>
</file>