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865" windowHeight="8640" activeTab="0"/>
  </bookViews>
  <sheets>
    <sheet name="KAPAKU" sheetId="1" r:id="rId1"/>
    <sheet name="Menu" sheetId="2" r:id="rId2"/>
    <sheet name="AKTIVI" sheetId="3" r:id="rId3"/>
    <sheet name="PASIVI" sheetId="4" r:id="rId4"/>
    <sheet name="Te Ardhura+Shpenzime Anal." sheetId="5" r:id="rId5"/>
    <sheet name="Te Ardh - Shpez Funks" sheetId="6" r:id="rId6"/>
    <sheet name="Pasqyra e flluksit te parase" sheetId="7" r:id="rId7"/>
    <sheet name="pasqyra e kapitalit" sheetId="8" r:id="rId8"/>
    <sheet name="REZULTATI TATIMOR" sheetId="9" r:id="rId9"/>
    <sheet name="Amortizimi fiskal" sheetId="10" r:id="rId10"/>
  </sheets>
  <definedNames>
    <definedName name="_xlnm.Print_Area" localSheetId="2">'AKTIVI'!$A$1:$G$46</definedName>
    <definedName name="_xlnm.Print_Area" localSheetId="3">'PASIVI'!$A$1:$G$42</definedName>
    <definedName name="_xlnm.Print_Area" localSheetId="6">'Pasqyra e flluksit te parase'!$A$1:$F$32</definedName>
    <definedName name="_xlnm.Print_Area" localSheetId="7">'pasqyra e kapitalit'!$A$1:$I$36</definedName>
    <definedName name="_xlnm.Print_Area" localSheetId="5">'Te Ardh - Shpez Funks'!$A$1:$G$38</definedName>
    <definedName name="_xlnm.Print_Area" localSheetId="4">'Te Ardhura+Shpenzime Anal.'!$A$1:$E$127</definedName>
  </definedNames>
  <calcPr fullCalcOnLoad="1"/>
</workbook>
</file>

<file path=xl/sharedStrings.xml><?xml version="1.0" encoding="utf-8"?>
<sst xmlns="http://schemas.openxmlformats.org/spreadsheetml/2006/main" count="492" uniqueCount="422">
  <si>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</si>
  <si>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</si>
  <si>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</si>
  <si>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</si>
  <si>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</si>
  <si>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</si>
  <si>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</si>
  <si>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</si>
  <si>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</si>
  <si>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</si>
  <si>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</si>
  <si>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</si>
  <si>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</si>
  <si>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</si>
  <si>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</si>
  <si>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</si>
  <si>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</si>
  <si>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</si>
  <si>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</si>
  <si>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</si>
  <si>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</si>
  <si>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</si>
  <si>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</si>
  <si>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</si>
  <si>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</si>
  <si>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</si>
  <si>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</si>
  <si>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</si>
  <si>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</si>
  <si>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</si>
  <si>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</si>
  <si>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</si>
  <si>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</si>
  <si>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</si>
  <si>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</si>
  <si>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</si>
  <si>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</si>
  <si>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</si>
  <si>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</si>
  <si>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</si>
  <si>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</si>
  <si>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</si>
  <si>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</si>
  <si>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</si>
  <si>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</si>
  <si>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</si>
  <si>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</si>
  <si>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</si>
  <si>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</si>
  <si>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</si>
  <si>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</si>
  <si>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</si>
  <si>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</si>
  <si>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</si>
  <si>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</si>
  <si>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</si>
  <si>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</si>
  <si>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</si>
  <si>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</si>
  <si>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</si>
  <si>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</si>
  <si>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</si>
  <si>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</si>
  <si>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</si>
  <si>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</si>
  <si>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</si>
  <si>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</si>
  <si>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</si>
  <si>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</si>
  <si>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</si>
  <si>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</si>
  <si>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</si>
  <si>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</si>
  <si>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</si>
  <si>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</si>
  <si>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</si>
  <si>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</si>
  <si>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</si>
  <si>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</si>
  <si>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</si>
  <si>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</si>
  <si>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</si>
  <si>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Nr. i  Regjistrit  Tregetar</t>
  </si>
  <si>
    <t>STATUSI   JURIDIK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</si>
  <si>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</si>
  <si>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</si>
  <si>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</si>
  <si>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</si>
  <si>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</si>
  <si>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</si>
  <si>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</si>
  <si>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</si>
  <si>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</si>
  <si>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Inventari</t>
  </si>
  <si>
    <t>Aktive te tjera afatgjata</t>
  </si>
  <si>
    <t>Shenime</t>
  </si>
  <si>
    <t>Grantet dhe te ardhurat e shtyra</t>
  </si>
  <si>
    <t>Huamarje te tjera afatgjata</t>
  </si>
  <si>
    <t>Rezerva te tjera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</si>
  <si>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</si>
  <si>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</si>
  <si>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</si>
  <si>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</si>
  <si>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</si>
  <si>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</si>
  <si>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</si>
  <si>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</si>
  <si>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</si>
  <si>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materialeve e mallrave të blera</t>
  </si>
  <si>
    <t>Ndryshimi i gjendjeve të materialeve të para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</si>
  <si>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</si>
  <si>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</si>
  <si>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</si>
  <si>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</si>
  <si>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</si>
  <si>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</si>
  <si>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</si>
  <si>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</si>
  <si>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</si>
  <si>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</si>
  <si>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 Parapagime te mara</t>
  </si>
  <si>
    <t>Derivativet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</si>
  <si>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</si>
  <si>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</si>
  <si>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</si>
  <si>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</si>
  <si>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</si>
  <si>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</si>
  <si>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</si>
  <si>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</si>
  <si>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</si>
  <si>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</si>
  <si>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</si>
  <si>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</si>
  <si>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</si>
  <si>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</si>
  <si>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</si>
  <si>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</si>
  <si>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</si>
  <si>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</si>
  <si>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</si>
  <si>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</si>
  <si>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</si>
  <si>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</si>
  <si>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</si>
  <si>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</si>
  <si>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</si>
  <si>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</si>
  <si>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</si>
  <si>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</si>
  <si>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</si>
  <si>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</si>
  <si>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</si>
  <si>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</si>
  <si>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</si>
  <si>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</si>
  <si>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</si>
  <si>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</si>
  <si>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</si>
  <si>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</si>
  <si>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</si>
  <si>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</si>
  <si>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</si>
  <si>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</si>
  <si>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</si>
  <si>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</si>
  <si>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</si>
  <si>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ALBANIA</t>
  </si>
  <si>
    <t>Totali I te ardhurave te shfrytezimit</t>
  </si>
  <si>
    <t>Fitimi apo humbja nga veprimtaria kryesore  7-12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</si>
  <si>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</si>
  <si>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</si>
  <si>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</si>
  <si>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</si>
  <si>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</si>
  <si>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</si>
  <si>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</si>
  <si>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</si>
  <si>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</si>
  <si>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</si>
  <si>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</si>
  <si>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</si>
  <si>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t>Totali I shpenzimeve(   shuma 8 deri 11)</t>
  </si>
  <si>
    <t>REZULTATI TATIMOR</t>
  </si>
  <si>
    <t>Shpenzime te pa zbritshme (+)</t>
  </si>
  <si>
    <t>Amortizime tej normave tatimore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</si>
  <si>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</si>
  <si>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</si>
  <si>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</si>
  <si>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</si>
  <si>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</si>
  <si>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</si>
  <si>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</si>
  <si>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</si>
  <si>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>Diferenca konvertimi Aktive</t>
  </si>
  <si>
    <t>Diferenca konvertimi Pasive</t>
  </si>
  <si>
    <t>Nga viti 2006</t>
  </si>
  <si>
    <t>Nga viti 2007</t>
  </si>
  <si>
    <t>Fitimi i ushtrimit</t>
  </si>
  <si>
    <t>Te tjera shpenzime te panjohura (pa fatura)</t>
  </si>
  <si>
    <t>HUMBJE E TATUESHME ( 4 + 5 )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</si>
  <si>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</si>
  <si>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</si>
  <si>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</si>
  <si>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te ardhura nga veprimtarite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</si>
  <si>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</si>
  <si>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</si>
  <si>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</si>
  <si>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</si>
  <si>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</si>
  <si>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</si>
  <si>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</si>
  <si>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</si>
  <si>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</si>
  <si>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</si>
  <si>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</si>
  <si>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</si>
  <si>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Pagesa per tatime, taksa e derdhje te ngjashme</t>
  </si>
  <si>
    <t>Interesa te paguara</t>
  </si>
  <si>
    <t>Pagesa per shpenzime te tjera</t>
  </si>
  <si>
    <t>Arketim I huave te marra</t>
  </si>
  <si>
    <t>Taksa Komune</t>
  </si>
  <si>
    <t>A   K   T   I   V   E   T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</si>
  <si>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</si>
  <si>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</si>
  <si>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</si>
  <si>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</si>
  <si>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</si>
  <si>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</si>
  <si>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</si>
  <si>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</si>
  <si>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</si>
  <si>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</si>
  <si>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</si>
  <si>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>iii</t>
  </si>
  <si>
    <t>Tatim mbi fitimin</t>
  </si>
  <si>
    <t>iv</t>
  </si>
  <si>
    <t>TVSH</t>
  </si>
  <si>
    <t>v</t>
  </si>
  <si>
    <t>Te drejta e detyrime ndaj ortakeve</t>
  </si>
  <si>
    <t>Lendet e para</t>
  </si>
  <si>
    <t>Prodhim ne proces</t>
  </si>
  <si>
    <t>Produkte te gateshme</t>
  </si>
  <si>
    <t>Mallra per rishitje</t>
  </si>
  <si>
    <t>Parapagesa per furnizime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</si>
  <si>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</si>
  <si>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</si>
  <si>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</si>
  <si>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</si>
  <si>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</si>
  <si>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</si>
  <si>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</si>
  <si>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</si>
  <si>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</si>
  <si>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</si>
  <si>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</si>
  <si>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</si>
  <si>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</si>
  <si>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</si>
  <si>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tjera afat gjata materiale ( me Vl.Kontab)</t>
  </si>
  <si>
    <t>Ativet biologjike afatgjata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</si>
  <si>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</si>
  <si>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</si>
  <si>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</si>
  <si>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</si>
  <si>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</si>
  <si>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</si>
  <si>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</si>
  <si>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</si>
  <si>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</si>
  <si>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</si>
  <si>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</si>
  <si>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</si>
  <si>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</si>
  <si>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</si>
  <si>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</si>
  <si>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</si>
  <si>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</si>
  <si>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</si>
  <si>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Te drejta e detyrime ndaj ortakeve.</t>
  </si>
  <si>
    <t>vii</t>
  </si>
  <si>
    <t>viii</t>
  </si>
  <si>
    <t>Debitore dhe Kreditore te tjere.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</si>
  <si>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</si>
  <si>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</si>
  <si>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</si>
  <si>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</si>
  <si>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</si>
  <si>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</si>
  <si>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</si>
  <si>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</si>
  <si>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</si>
  <si>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</si>
  <si>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</si>
  <si>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</si>
  <si>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</si>
  <si>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</si>
  <si>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</si>
  <si>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pashperndara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</si>
  <si>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</si>
  <si>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</si>
  <si>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</si>
  <si>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</si>
  <si>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</si>
  <si>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</si>
  <si>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</si>
  <si>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</si>
  <si>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Kosto e prodhimit/blerje se mallrave te shitura</t>
  </si>
  <si>
    <t>Fitim (Humbja) bruto (1-2)</t>
  </si>
  <si>
    <t>Shpenzimet e shitjes</t>
  </si>
  <si>
    <t>Shpenzimet administrative</t>
  </si>
  <si>
    <t>Te ardhura te tjera nga veprimtarite e shfrytezimt</t>
  </si>
  <si>
    <t>Shpenzime te tjera te zakonshme</t>
  </si>
  <si>
    <t>Fitimi (humbja) nga veprimtarite e shfrytezimit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</si>
  <si>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</si>
  <si>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</si>
  <si>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</si>
  <si>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</si>
  <si>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</si>
  <si>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</si>
  <si>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</si>
  <si>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Ndryshimi ne inventarin e produkteve te gatshme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</si>
  <si>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</si>
  <si>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</si>
  <si>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</si>
  <si>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</si>
  <si>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</si>
  <si>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</si>
  <si>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</si>
  <si>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</si>
  <si>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</si>
  <si>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</si>
  <si>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</si>
  <si>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</si>
  <si>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</si>
  <si>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6=2+4</t>
  </si>
  <si>
    <t>1.</t>
  </si>
  <si>
    <t xml:space="preserve">Ndertesa </t>
  </si>
  <si>
    <t>2.</t>
  </si>
  <si>
    <t>3.</t>
  </si>
  <si>
    <t>Mjete transporti</t>
  </si>
  <si>
    <t>4.</t>
  </si>
  <si>
    <t>5.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</si>
  <si>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</si>
  <si>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</si>
  <si>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</si>
  <si>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</si>
  <si>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</si>
  <si>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</si>
  <si>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</si>
  <si>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</si>
  <si>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</si>
  <si>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</si>
  <si>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</si>
  <si>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</si>
  <si>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</si>
  <si>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</si>
  <si>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</si>
  <si>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</si>
  <si>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</si>
  <si>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</si>
  <si>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</si>
  <si>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</si>
  <si>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</si>
  <si>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</si>
  <si>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</si>
  <si>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</si>
  <si>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</si>
  <si>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 I6.1- Para P dhe shpenzimet e shtyra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</si>
  <si>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</si>
  <si>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</si>
  <si>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</si>
  <si>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</si>
  <si>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</si>
  <si>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</si>
  <si>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</si>
  <si>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</si>
  <si>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</si>
  <si>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</si>
  <si>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Foto QIRJAKO</t>
  </si>
  <si>
    <t>ADMINISTRATORI</t>
  </si>
  <si>
    <t xml:space="preserve">RRIMARJE </t>
  </si>
  <si>
    <t>FITIMIT E VITEVE</t>
  </si>
  <si>
    <t>PA fatura te rregullta</t>
  </si>
  <si>
    <t>Te ardhura nga emetimi I kapitalit aksioner</t>
  </si>
  <si>
    <t>Shoqeri Me Pergjegjesi te Kufizuar</t>
  </si>
  <si>
    <t>( Ndermarrje Shteterore,Shoqeri Anonime,Shoqeri P.Kufizuar etj.)</t>
  </si>
  <si>
    <t>Fitimet  e mbartura</t>
  </si>
  <si>
    <t xml:space="preserve">Tregti e Pergjithshme      </t>
  </si>
  <si>
    <t>Aktivet e Qarkulluse</t>
  </si>
  <si>
    <t>Pajisje zyre</t>
  </si>
  <si>
    <t>Pajisje informatike</t>
  </si>
  <si>
    <t xml:space="preserve"> Gjirokaster</t>
  </si>
  <si>
    <t>Debitore,Kreditore te tjere</t>
  </si>
  <si>
    <t>Dividente per tu paguar./TVSH</t>
  </si>
  <si>
    <t>Usht.mbyllur</t>
  </si>
  <si>
    <t>Import-Eksport</t>
  </si>
  <si>
    <t>Subvecione per shfrytezim/Ortaket</t>
  </si>
  <si>
    <t>25.09.2008</t>
  </si>
  <si>
    <t>" ATLLAS "Sh.p.k</t>
  </si>
  <si>
    <t>J 63317650 C</t>
  </si>
  <si>
    <t>ATLLAS</t>
  </si>
  <si>
    <t>Te ardhurat dhe shpenzimet te jashtezakonshme    (  gjoba )</t>
  </si>
  <si>
    <t>Rimbursim tatimesh nga shteti                                              t.v.sh.</t>
  </si>
  <si>
    <t>31.12.2010</t>
  </si>
  <si>
    <t>Dhjetor 31,2010</t>
  </si>
  <si>
    <t>Nga viti 2010</t>
  </si>
  <si>
    <t>Pozicioni me 31.12.2010</t>
  </si>
  <si>
    <t xml:space="preserve">Amortizim I mbartur </t>
  </si>
  <si>
    <t>01.01.2011</t>
  </si>
  <si>
    <t>31.12.2011</t>
  </si>
  <si>
    <t>02 SHKURT 2012</t>
  </si>
  <si>
    <t>01.01.2011-31.12.2011</t>
  </si>
  <si>
    <t>B  I  L  A  N  C  I     2011</t>
  </si>
  <si>
    <t>Pasqyra   e   te   Ardhurave   dhe   Shpenzimeve   2011</t>
  </si>
  <si>
    <t>Dhjetor 31,2011</t>
  </si>
  <si>
    <t>Pozicioni me 01.01.2011</t>
  </si>
  <si>
    <t>Pozicioni me 31.12.2011</t>
  </si>
  <si>
    <t>Totali I amortizimit 2011</t>
  </si>
  <si>
    <t>PASQYRA E AMORTIZIMIT PER EFEKT FISKAL  2011</t>
  </si>
  <si>
    <t>Pasqyra   e   Fluksit  Monetar - Metoda Direkte   2011</t>
  </si>
  <si>
    <t>Kthimi I huave te marra                                            ( Te tjera)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</si>
</sst>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_(* #,##0.0_);_(* \(#,##0.0\);_(* &quot;-&quot;??_);_(@_)"/>
    <numFmt numFmtId="194" formatCode="#,##0.0"/>
    <numFmt numFmtId="195" formatCode="_-* #,##0.0_L_e_k_-;\-* #,##0.0_L_e_k_-;_-* &quot;-&quot;??_L_e_k_-;_-@_-"/>
    <numFmt numFmtId="196" formatCode="_-* #,##0_L_e_k_-;\-* #,##0_L_e_k_-;_-* &quot;-&quot;??_L_e_k_-;_-@_-"/>
    <numFmt numFmtId="197" formatCode="[$-409]dddd\,\ mmmm\ dd\,\ yyyy"/>
    <numFmt numFmtId="198" formatCode="#,##0_ ;[Red]\-#,##0\ "/>
    <numFmt numFmtId="199" formatCode="#,##0.000"/>
    <numFmt numFmtId="200" formatCode="#,##0.0000"/>
  </numFmts>
  <fonts count="7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14"/>
      <name val="Elephant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10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0"/>
    </font>
    <font>
      <u val="single"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sz val="10"/>
      <name val="Book Antiqua"/>
      <family val="1"/>
    </font>
    <font>
      <b/>
      <u val="single"/>
      <sz val="14"/>
      <name val="Book Antiqua"/>
      <family val="1"/>
    </font>
    <font>
      <b/>
      <sz val="14"/>
      <name val="Book Antiqua"/>
      <family val="1"/>
    </font>
    <font>
      <b/>
      <sz val="12"/>
      <color indexed="8"/>
      <name val="Book Antiqua"/>
      <family val="1"/>
    </font>
    <font>
      <b/>
      <sz val="12"/>
      <color indexed="16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7"/>
      <name val="Book Antiqua"/>
      <family val="1"/>
    </font>
    <font>
      <b/>
      <i/>
      <sz val="14"/>
      <name val="Book Antiqua"/>
      <family val="1"/>
    </font>
    <font>
      <sz val="10"/>
      <color indexed="12"/>
      <name val="Book Antiqua"/>
      <family val="1"/>
    </font>
    <font>
      <sz val="10"/>
      <color indexed="8"/>
      <name val="Book Antiqua"/>
      <family val="1"/>
    </font>
    <font>
      <b/>
      <sz val="10"/>
      <color indexed="12"/>
      <name val="Book Antiqua"/>
      <family val="1"/>
    </font>
    <font>
      <b/>
      <i/>
      <sz val="10"/>
      <name val="Book Antiqua"/>
      <family val="1"/>
    </font>
    <font>
      <b/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/>
      <top style="hair"/>
      <bottom style="hair"/>
    </border>
    <border>
      <left style="thick"/>
      <right style="medium"/>
      <top style="hair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dashed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 style="double"/>
      <right style="thin"/>
      <top style="dashed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ck"/>
      <right style="medium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medium"/>
      <right style="medium"/>
      <top style="hair"/>
      <bottom style="thick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dashed"/>
    </border>
    <border>
      <left style="thin"/>
      <right style="double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double"/>
      <top style="medium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medium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ashed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medium"/>
      <top style="hair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22">
    <xf numFmtId="1" fontId="0" fillId="0" borderId="0" xfId="0" applyAlignment="1">
      <alignment/>
    </xf>
    <xf numFmtId="1" fontId="0" fillId="0" borderId="0" xfId="0" applyBorder="1" applyAlignment="1">
      <alignment/>
    </xf>
    <xf numFmtId="1" fontId="4" fillId="0" borderId="0" xfId="0" applyFont="1" applyBorder="1" applyAlignment="1">
      <alignment/>
    </xf>
    <xf numFmtId="1" fontId="5" fillId="0" borderId="0" xfId="0" applyFont="1" applyBorder="1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6" fillId="0" borderId="0" xfId="0" applyFont="1" applyAlignment="1">
      <alignment/>
    </xf>
    <xf numFmtId="171" fontId="0" fillId="0" borderId="0" xfId="42" applyFont="1" applyAlignment="1">
      <alignment/>
    </xf>
    <xf numFmtId="1" fontId="4" fillId="0" borderId="10" xfId="0" applyFont="1" applyBorder="1" applyAlignment="1">
      <alignment/>
    </xf>
    <xf numFmtId="1" fontId="7" fillId="0" borderId="10" xfId="0" applyFont="1" applyBorder="1" applyAlignment="1">
      <alignment horizontal="right"/>
    </xf>
    <xf numFmtId="1" fontId="4" fillId="0" borderId="10" xfId="0" applyFont="1" applyBorder="1" applyAlignment="1">
      <alignment horizontal="center"/>
    </xf>
    <xf numFmtId="1" fontId="4" fillId="0" borderId="11" xfId="0" applyFont="1" applyBorder="1" applyAlignment="1">
      <alignment/>
    </xf>
    <xf numFmtId="1" fontId="7" fillId="0" borderId="11" xfId="0" applyFont="1" applyBorder="1" applyAlignment="1">
      <alignment/>
    </xf>
    <xf numFmtId="1" fontId="7" fillId="0" borderId="11" xfId="0" applyFont="1" applyBorder="1" applyAlignment="1">
      <alignment horizontal="center"/>
    </xf>
    <xf numFmtId="1" fontId="8" fillId="0" borderId="0" xfId="0" applyFont="1" applyBorder="1" applyAlignment="1">
      <alignment/>
    </xf>
    <xf numFmtId="1" fontId="7" fillId="0" borderId="0" xfId="0" applyFont="1" applyBorder="1" applyAlignment="1">
      <alignment/>
    </xf>
    <xf numFmtId="1" fontId="7" fillId="0" borderId="10" xfId="0" applyFont="1" applyBorder="1" applyAlignment="1">
      <alignment/>
    </xf>
    <xf numFmtId="1" fontId="7" fillId="0" borderId="0" xfId="0" applyFont="1" applyBorder="1" applyAlignment="1">
      <alignment horizontal="center"/>
    </xf>
    <xf numFmtId="1" fontId="4" fillId="0" borderId="12" xfId="0" applyFont="1" applyBorder="1" applyAlignment="1">
      <alignment/>
    </xf>
    <xf numFmtId="1" fontId="4" fillId="0" borderId="13" xfId="0" applyFont="1" applyBorder="1" applyAlignment="1">
      <alignment/>
    </xf>
    <xf numFmtId="1" fontId="4" fillId="0" borderId="14" xfId="0" applyFont="1" applyBorder="1" applyAlignment="1">
      <alignment/>
    </xf>
    <xf numFmtId="1" fontId="4" fillId="0" borderId="15" xfId="0" applyFont="1" applyBorder="1" applyAlignment="1">
      <alignment/>
    </xf>
    <xf numFmtId="1" fontId="4" fillId="0" borderId="16" xfId="0" applyFont="1" applyBorder="1" applyAlignment="1">
      <alignment/>
    </xf>
    <xf numFmtId="1" fontId="4" fillId="0" borderId="0" xfId="0" applyFont="1" applyBorder="1" applyAlignment="1">
      <alignment horizontal="center"/>
    </xf>
    <xf numFmtId="1" fontId="7" fillId="0" borderId="10" xfId="0" applyFont="1" applyBorder="1" applyAlignment="1">
      <alignment horizontal="center"/>
    </xf>
    <xf numFmtId="1" fontId="4" fillId="0" borderId="17" xfId="0" applyFont="1" applyBorder="1" applyAlignment="1">
      <alignment/>
    </xf>
    <xf numFmtId="1" fontId="4" fillId="0" borderId="18" xfId="0" applyFont="1" applyBorder="1" applyAlignment="1">
      <alignment/>
    </xf>
    <xf numFmtId="1" fontId="10" fillId="0" borderId="0" xfId="0" applyFont="1" applyBorder="1" applyAlignment="1">
      <alignment/>
    </xf>
    <xf numFmtId="1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71" fontId="0" fillId="0" borderId="0" xfId="42" applyFont="1" applyAlignment="1">
      <alignment vertical="center"/>
    </xf>
    <xf numFmtId="171" fontId="4" fillId="0" borderId="0" xfId="42" applyFont="1" applyAlignment="1">
      <alignment vertical="center"/>
    </xf>
    <xf numFmtId="171" fontId="0" fillId="0" borderId="0" xfId="42" applyFont="1" applyAlignment="1">
      <alignment vertical="center"/>
    </xf>
    <xf numFmtId="3" fontId="0" fillId="0" borderId="19" xfId="0" applyNumberFormat="1" applyBorder="1" applyAlignment="1">
      <alignment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171" fontId="0" fillId="0" borderId="0" xfId="42" applyFont="1" applyBorder="1" applyAlignment="1">
      <alignment vertical="center"/>
    </xf>
    <xf numFmtId="171" fontId="5" fillId="0" borderId="0" xfId="42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33" borderId="20" xfId="0" applyNumberFormat="1" applyFont="1" applyFill="1" applyBorder="1" applyAlignment="1">
      <alignment/>
    </xf>
    <xf numFmtId="49" fontId="12" fillId="33" borderId="21" xfId="0" applyNumberFormat="1" applyFont="1" applyFill="1" applyBorder="1" applyAlignment="1">
      <alignment horizontal="center"/>
    </xf>
    <xf numFmtId="1" fontId="11" fillId="0" borderId="0" xfId="0" applyFont="1" applyAlignment="1">
      <alignment/>
    </xf>
    <xf numFmtId="49" fontId="12" fillId="33" borderId="22" xfId="0" applyNumberFormat="1" applyFont="1" applyFill="1" applyBorder="1" applyAlignment="1">
      <alignment/>
    </xf>
    <xf numFmtId="49" fontId="12" fillId="33" borderId="23" xfId="0" applyNumberFormat="1" applyFont="1" applyFill="1" applyBorder="1" applyAlignment="1">
      <alignment horizontal="center"/>
    </xf>
    <xf numFmtId="49" fontId="12" fillId="33" borderId="24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" fontId="13" fillId="34" borderId="26" xfId="0" applyFont="1" applyFill="1" applyBorder="1" applyAlignment="1">
      <alignment/>
    </xf>
    <xf numFmtId="1" fontId="13" fillId="34" borderId="27" xfId="0" applyFont="1" applyFill="1" applyBorder="1" applyAlignment="1">
      <alignment/>
    </xf>
    <xf numFmtId="1" fontId="14" fillId="0" borderId="0" xfId="0" applyFont="1" applyAlignment="1">
      <alignment/>
    </xf>
    <xf numFmtId="1" fontId="15" fillId="34" borderId="26" xfId="0" applyFont="1" applyFill="1" applyBorder="1" applyAlignment="1">
      <alignment/>
    </xf>
    <xf numFmtId="1" fontId="16" fillId="34" borderId="28" xfId="0" applyFont="1" applyFill="1" applyBorder="1" applyAlignment="1">
      <alignment/>
    </xf>
    <xf numFmtId="1" fontId="16" fillId="34" borderId="27" xfId="0" applyFont="1" applyFill="1" applyBorder="1" applyAlignment="1">
      <alignment/>
    </xf>
    <xf numFmtId="1" fontId="16" fillId="0" borderId="0" xfId="0" applyFont="1" applyAlignment="1">
      <alignment/>
    </xf>
    <xf numFmtId="1" fontId="13" fillId="34" borderId="29" xfId="0" applyFont="1" applyFill="1" applyBorder="1" applyAlignment="1">
      <alignment/>
    </xf>
    <xf numFmtId="1" fontId="13" fillId="34" borderId="30" xfId="0" applyFont="1" applyFill="1" applyBorder="1" applyAlignment="1">
      <alignment/>
    </xf>
    <xf numFmtId="1" fontId="14" fillId="0" borderId="0" xfId="0" applyFont="1" applyBorder="1" applyAlignment="1">
      <alignment/>
    </xf>
    <xf numFmtId="1" fontId="15" fillId="34" borderId="29" xfId="0" applyFont="1" applyFill="1" applyBorder="1" applyAlignment="1">
      <alignment/>
    </xf>
    <xf numFmtId="1" fontId="16" fillId="34" borderId="31" xfId="0" applyFont="1" applyFill="1" applyBorder="1" applyAlignment="1">
      <alignment/>
    </xf>
    <xf numFmtId="1" fontId="16" fillId="34" borderId="30" xfId="0" applyFont="1" applyFill="1" applyBorder="1" applyAlignment="1">
      <alignment/>
    </xf>
    <xf numFmtId="1" fontId="16" fillId="0" borderId="0" xfId="0" applyFont="1" applyBorder="1" applyAlignment="1">
      <alignment/>
    </xf>
    <xf numFmtId="1" fontId="13" fillId="34" borderId="29" xfId="0" applyFont="1" applyFill="1" applyBorder="1" applyAlignment="1">
      <alignment horizontal="center"/>
    </xf>
    <xf numFmtId="1" fontId="13" fillId="34" borderId="29" xfId="0" applyFont="1" applyFill="1" applyBorder="1" applyAlignment="1">
      <alignment horizontal="left"/>
    </xf>
    <xf numFmtId="1" fontId="13" fillId="34" borderId="30" xfId="0" applyFont="1" applyFill="1" applyBorder="1" applyAlignment="1">
      <alignment horizontal="left"/>
    </xf>
    <xf numFmtId="1" fontId="17" fillId="0" borderId="29" xfId="0" applyFont="1" applyBorder="1" applyAlignment="1">
      <alignment/>
    </xf>
    <xf numFmtId="1" fontId="17" fillId="0" borderId="30" xfId="0" applyFont="1" applyBorder="1" applyAlignment="1">
      <alignment/>
    </xf>
    <xf numFmtId="1" fontId="13" fillId="34" borderId="32" xfId="0" applyFont="1" applyFill="1" applyBorder="1" applyAlignment="1">
      <alignment horizontal="left"/>
    </xf>
    <xf numFmtId="1" fontId="13" fillId="34" borderId="33" xfId="0" applyFont="1" applyFill="1" applyBorder="1" applyAlignment="1">
      <alignment horizontal="left"/>
    </xf>
    <xf numFmtId="1" fontId="12" fillId="34" borderId="32" xfId="0" applyFont="1" applyFill="1" applyBorder="1" applyAlignment="1">
      <alignment/>
    </xf>
    <xf numFmtId="1" fontId="14" fillId="34" borderId="34" xfId="0" applyFont="1" applyFill="1" applyBorder="1" applyAlignment="1">
      <alignment/>
    </xf>
    <xf numFmtId="1" fontId="14" fillId="34" borderId="33" xfId="0" applyFont="1" applyFill="1" applyBorder="1" applyAlignment="1">
      <alignment/>
    </xf>
    <xf numFmtId="1" fontId="18" fillId="0" borderId="0" xfId="0" applyFont="1" applyAlignment="1">
      <alignment/>
    </xf>
    <xf numFmtId="1" fontId="11" fillId="0" borderId="0" xfId="0" applyFont="1" applyBorder="1" applyAlignment="1">
      <alignment/>
    </xf>
    <xf numFmtId="171" fontId="4" fillId="0" borderId="0" xfId="42" applyFont="1" applyAlignment="1">
      <alignment/>
    </xf>
    <xf numFmtId="1" fontId="4" fillId="0" borderId="0" xfId="0" applyFont="1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" fontId="20" fillId="0" borderId="35" xfId="0" applyFont="1" applyBorder="1" applyAlignment="1">
      <alignment horizontal="center" vertical="center"/>
    </xf>
    <xf numFmtId="1" fontId="21" fillId="0" borderId="31" xfId="0" applyFont="1" applyBorder="1" applyAlignment="1">
      <alignment vertical="center"/>
    </xf>
    <xf numFmtId="49" fontId="21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" fontId="20" fillId="0" borderId="40" xfId="42" applyNumberFormat="1" applyFont="1" applyBorder="1" applyAlignment="1">
      <alignment vertical="center"/>
    </xf>
    <xf numFmtId="4" fontId="20" fillId="0" borderId="37" xfId="42" applyNumberFormat="1" applyFont="1" applyFill="1" applyBorder="1" applyAlignment="1">
      <alignment vertical="center"/>
    </xf>
    <xf numFmtId="4" fontId="20" fillId="0" borderId="37" xfId="42" applyNumberFormat="1" applyFont="1" applyBorder="1" applyAlignment="1">
      <alignment vertical="center"/>
    </xf>
    <xf numFmtId="4" fontId="20" fillId="0" borderId="38" xfId="42" applyNumberFormat="1" applyFont="1" applyBorder="1" applyAlignment="1">
      <alignment vertical="center"/>
    </xf>
    <xf numFmtId="4" fontId="21" fillId="0" borderId="39" xfId="42" applyNumberFormat="1" applyFont="1" applyBorder="1" applyAlignment="1">
      <alignment vertical="center"/>
    </xf>
    <xf numFmtId="4" fontId="21" fillId="0" borderId="40" xfId="42" applyNumberFormat="1" applyFont="1" applyBorder="1" applyAlignment="1">
      <alignment vertical="center"/>
    </xf>
    <xf numFmtId="1" fontId="21" fillId="0" borderId="41" xfId="0" applyFont="1" applyBorder="1" applyAlignment="1">
      <alignment vertical="center"/>
    </xf>
    <xf numFmtId="1" fontId="20" fillId="0" borderId="42" xfId="0" applyFont="1" applyBorder="1" applyAlignment="1">
      <alignment vertical="center"/>
    </xf>
    <xf numFmtId="1" fontId="20" fillId="0" borderId="43" xfId="0" applyFont="1" applyBorder="1" applyAlignment="1">
      <alignment vertical="center"/>
    </xf>
    <xf numFmtId="1" fontId="20" fillId="0" borderId="44" xfId="0" applyFont="1" applyBorder="1" applyAlignment="1">
      <alignment horizontal="center" vertical="center"/>
    </xf>
    <xf numFmtId="1" fontId="20" fillId="0" borderId="45" xfId="0" applyFont="1" applyBorder="1" applyAlignment="1">
      <alignment horizontal="center" vertical="center"/>
    </xf>
    <xf numFmtId="1" fontId="20" fillId="0" borderId="46" xfId="0" applyFont="1" applyBorder="1" applyAlignment="1">
      <alignment horizontal="center" vertical="center"/>
    </xf>
    <xf numFmtId="1" fontId="20" fillId="0" borderId="47" xfId="0" applyFont="1" applyBorder="1" applyAlignment="1">
      <alignment horizontal="center" vertical="center"/>
    </xf>
    <xf numFmtId="1" fontId="21" fillId="0" borderId="48" xfId="0" applyFont="1" applyBorder="1" applyAlignment="1">
      <alignment horizontal="center" vertical="center"/>
    </xf>
    <xf numFmtId="1" fontId="21" fillId="0" borderId="49" xfId="0" applyFont="1" applyBorder="1" applyAlignment="1">
      <alignment horizontal="center" vertical="center"/>
    </xf>
    <xf numFmtId="1" fontId="21" fillId="0" borderId="13" xfId="0" applyFont="1" applyBorder="1" applyAlignment="1">
      <alignment horizontal="left" vertical="center"/>
    </xf>
    <xf numFmtId="1" fontId="21" fillId="0" borderId="50" xfId="0" applyFont="1" applyBorder="1" applyAlignment="1">
      <alignment horizontal="center" vertical="center"/>
    </xf>
    <xf numFmtId="1" fontId="21" fillId="0" borderId="10" xfId="0" applyFont="1" applyBorder="1" applyAlignment="1">
      <alignment horizontal="left" vertical="center"/>
    </xf>
    <xf numFmtId="49" fontId="20" fillId="0" borderId="49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1" fontId="20" fillId="0" borderId="48" xfId="0" applyFont="1" applyBorder="1" applyAlignment="1">
      <alignment horizontal="center" vertical="center"/>
    </xf>
    <xf numFmtId="1" fontId="20" fillId="0" borderId="19" xfId="0" applyFont="1" applyBorder="1" applyAlignment="1">
      <alignment vertical="center"/>
    </xf>
    <xf numFmtId="1" fontId="21" fillId="0" borderId="51" xfId="0" applyFont="1" applyBorder="1" applyAlignment="1">
      <alignment horizontal="center" vertical="center"/>
    </xf>
    <xf numFmtId="1" fontId="21" fillId="0" borderId="11" xfId="0" applyFont="1" applyBorder="1" applyAlignment="1">
      <alignment horizontal="left" vertical="center"/>
    </xf>
    <xf numFmtId="1" fontId="23" fillId="0" borderId="0" xfId="0" applyFont="1" applyAlignment="1">
      <alignment horizontal="center"/>
    </xf>
    <xf numFmtId="1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" fontId="21" fillId="0" borderId="12" xfId="0" applyFont="1" applyBorder="1" applyAlignment="1">
      <alignment horizontal="center" vertical="center"/>
    </xf>
    <xf numFmtId="1" fontId="21" fillId="0" borderId="17" xfId="0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1" fontId="20" fillId="0" borderId="50" xfId="0" applyFont="1" applyBorder="1" applyAlignment="1">
      <alignment horizontal="center" vertical="center"/>
    </xf>
    <xf numFmtId="1" fontId="20" fillId="0" borderId="48" xfId="0" applyFont="1" applyBorder="1" applyAlignment="1">
      <alignment vertical="center"/>
    </xf>
    <xf numFmtId="1" fontId="20" fillId="0" borderId="52" xfId="0" applyFont="1" applyBorder="1" applyAlignment="1">
      <alignment horizontal="center" vertical="center"/>
    </xf>
    <xf numFmtId="1" fontId="20" fillId="0" borderId="53" xfId="0" applyFont="1" applyBorder="1" applyAlignment="1">
      <alignment horizontal="center" vertical="center"/>
    </xf>
    <xf numFmtId="1" fontId="20" fillId="0" borderId="52" xfId="0" applyFont="1" applyBorder="1" applyAlignment="1">
      <alignment vertical="center"/>
    </xf>
    <xf numFmtId="49" fontId="20" fillId="0" borderId="52" xfId="0" applyNumberFormat="1" applyFont="1" applyBorder="1" applyAlignment="1">
      <alignment horizontal="center" vertical="center"/>
    </xf>
    <xf numFmtId="1" fontId="20" fillId="0" borderId="54" xfId="0" applyFont="1" applyBorder="1" applyAlignment="1">
      <alignment horizontal="center" vertical="center"/>
    </xf>
    <xf numFmtId="1" fontId="21" fillId="0" borderId="55" xfId="0" applyFont="1" applyBorder="1" applyAlignment="1">
      <alignment horizontal="center" vertical="center"/>
    </xf>
    <xf numFmtId="1" fontId="20" fillId="0" borderId="55" xfId="0" applyFont="1" applyBorder="1" applyAlignment="1">
      <alignment vertical="center"/>
    </xf>
    <xf numFmtId="49" fontId="20" fillId="0" borderId="55" xfId="0" applyNumberFormat="1" applyFont="1" applyBorder="1" applyAlignment="1">
      <alignment horizontal="center" vertical="center"/>
    </xf>
    <xf numFmtId="1" fontId="21" fillId="0" borderId="56" xfId="0" applyFont="1" applyBorder="1" applyAlignment="1">
      <alignment horizontal="center" vertical="center"/>
    </xf>
    <xf numFmtId="1" fontId="21" fillId="0" borderId="57" xfId="0" applyFont="1" applyBorder="1" applyAlignment="1">
      <alignment horizontal="center" vertical="center"/>
    </xf>
    <xf numFmtId="1" fontId="20" fillId="0" borderId="55" xfId="0" applyFont="1" applyBorder="1" applyAlignment="1">
      <alignment horizontal="center" vertical="center"/>
    </xf>
    <xf numFmtId="1" fontId="20" fillId="0" borderId="58" xfId="0" applyFont="1" applyBorder="1" applyAlignment="1">
      <alignment horizontal="center" vertical="center"/>
    </xf>
    <xf numFmtId="1" fontId="21" fillId="0" borderId="59" xfId="0" applyFont="1" applyBorder="1" applyAlignment="1">
      <alignment horizontal="center" vertical="center"/>
    </xf>
    <xf numFmtId="1" fontId="21" fillId="0" borderId="59" xfId="0" applyFont="1" applyBorder="1" applyAlignment="1">
      <alignment horizontal="left" vertical="center"/>
    </xf>
    <xf numFmtId="1" fontId="20" fillId="0" borderId="59" xfId="0" applyFont="1" applyBorder="1" applyAlignment="1">
      <alignment vertical="center"/>
    </xf>
    <xf numFmtId="49" fontId="20" fillId="0" borderId="59" xfId="0" applyNumberFormat="1" applyFont="1" applyBorder="1" applyAlignment="1">
      <alignment horizontal="center" vertical="center"/>
    </xf>
    <xf numFmtId="1" fontId="20" fillId="0" borderId="60" xfId="0" applyFont="1" applyBorder="1" applyAlignment="1">
      <alignment horizontal="center" vertical="center"/>
    </xf>
    <xf numFmtId="1" fontId="20" fillId="0" borderId="57" xfId="0" applyFont="1" applyBorder="1" applyAlignment="1">
      <alignment horizontal="center" vertical="center"/>
    </xf>
    <xf numFmtId="1" fontId="20" fillId="0" borderId="57" xfId="0" applyFont="1" applyBorder="1" applyAlignment="1">
      <alignment vertical="center"/>
    </xf>
    <xf numFmtId="49" fontId="20" fillId="0" borderId="57" xfId="0" applyNumberFormat="1" applyFont="1" applyBorder="1" applyAlignment="1">
      <alignment horizontal="center" vertical="center"/>
    </xf>
    <xf numFmtId="1" fontId="20" fillId="0" borderId="61" xfId="0" applyFont="1" applyBorder="1" applyAlignment="1">
      <alignment horizontal="center" vertical="center"/>
    </xf>
    <xf numFmtId="1" fontId="21" fillId="0" borderId="48" xfId="0" applyFont="1" applyBorder="1" applyAlignment="1">
      <alignment horizontal="left" vertical="center"/>
    </xf>
    <xf numFmtId="1" fontId="20" fillId="0" borderId="62" xfId="0" applyFont="1" applyBorder="1" applyAlignment="1">
      <alignment horizontal="center" vertical="center"/>
    </xf>
    <xf numFmtId="1" fontId="20" fillId="0" borderId="63" xfId="0" applyFont="1" applyBorder="1" applyAlignment="1">
      <alignment vertical="center"/>
    </xf>
    <xf numFmtId="1" fontId="20" fillId="0" borderId="64" xfId="0" applyFont="1" applyBorder="1" applyAlignment="1">
      <alignment horizontal="center" vertical="center"/>
    </xf>
    <xf numFmtId="1" fontId="20" fillId="0" borderId="65" xfId="0" applyFont="1" applyBorder="1" applyAlignment="1">
      <alignment vertical="center"/>
    </xf>
    <xf numFmtId="1" fontId="20" fillId="0" borderId="66" xfId="0" applyFont="1" applyBorder="1" applyAlignment="1">
      <alignment horizontal="center" vertical="center"/>
    </xf>
    <xf numFmtId="1" fontId="21" fillId="0" borderId="50" xfId="0" applyFont="1" applyBorder="1" applyAlignment="1">
      <alignment horizontal="left" vertical="center"/>
    </xf>
    <xf numFmtId="1" fontId="20" fillId="0" borderId="50" xfId="0" applyFont="1" applyBorder="1" applyAlignment="1">
      <alignment vertical="center"/>
    </xf>
    <xf numFmtId="1" fontId="21" fillId="0" borderId="48" xfId="0" applyFont="1" applyBorder="1" applyAlignment="1">
      <alignment vertical="center"/>
    </xf>
    <xf numFmtId="1" fontId="20" fillId="0" borderId="67" xfId="0" applyFont="1" applyBorder="1" applyAlignment="1">
      <alignment horizontal="center" vertical="center"/>
    </xf>
    <xf numFmtId="1" fontId="21" fillId="0" borderId="49" xfId="0" applyFont="1" applyBorder="1" applyAlignment="1">
      <alignment horizontal="left" vertical="center"/>
    </xf>
    <xf numFmtId="1" fontId="20" fillId="0" borderId="49" xfId="0" applyFont="1" applyBorder="1" applyAlignment="1">
      <alignment vertical="center"/>
    </xf>
    <xf numFmtId="1" fontId="21" fillId="0" borderId="68" xfId="0" applyFont="1" applyBorder="1" applyAlignment="1">
      <alignment horizontal="center" vertical="center"/>
    </xf>
    <xf numFmtId="1" fontId="21" fillId="34" borderId="56" xfId="0" applyFont="1" applyFill="1" applyBorder="1" applyAlignment="1">
      <alignment horizontal="center" vertical="center"/>
    </xf>
    <xf numFmtId="1" fontId="20" fillId="0" borderId="63" xfId="0" applyFont="1" applyBorder="1" applyAlignment="1">
      <alignment horizontal="center" vertical="center"/>
    </xf>
    <xf numFmtId="1" fontId="20" fillId="0" borderId="65" xfId="0" applyFont="1" applyBorder="1" applyAlignment="1">
      <alignment horizontal="center" vertical="center"/>
    </xf>
    <xf numFmtId="1" fontId="20" fillId="0" borderId="69" xfId="0" applyFont="1" applyBorder="1" applyAlignment="1">
      <alignment horizontal="center" vertical="center"/>
    </xf>
    <xf numFmtId="1" fontId="20" fillId="0" borderId="70" xfId="0" applyFont="1" applyBorder="1" applyAlignment="1">
      <alignment horizontal="center" vertical="center"/>
    </xf>
    <xf numFmtId="1" fontId="20" fillId="0" borderId="71" xfId="0" applyFont="1" applyBorder="1" applyAlignment="1">
      <alignment vertical="center"/>
    </xf>
    <xf numFmtId="1" fontId="20" fillId="0" borderId="72" xfId="0" applyFont="1" applyBorder="1" applyAlignment="1">
      <alignment horizontal="center" vertical="center"/>
    </xf>
    <xf numFmtId="1" fontId="20" fillId="0" borderId="73" xfId="0" applyFont="1" applyBorder="1" applyAlignment="1">
      <alignment horizontal="center" vertical="center"/>
    </xf>
    <xf numFmtId="1" fontId="20" fillId="0" borderId="74" xfId="0" applyFont="1" applyBorder="1" applyAlignment="1">
      <alignment vertical="center"/>
    </xf>
    <xf numFmtId="1" fontId="20" fillId="0" borderId="18" xfId="0" applyFont="1" applyBorder="1" applyAlignment="1">
      <alignment vertical="center"/>
    </xf>
    <xf numFmtId="1" fontId="20" fillId="0" borderId="14" xfId="0" applyFont="1" applyBorder="1" applyAlignment="1">
      <alignment vertical="center"/>
    </xf>
    <xf numFmtId="1" fontId="21" fillId="0" borderId="75" xfId="0" applyFont="1" applyBorder="1" applyAlignment="1">
      <alignment horizontal="center" vertical="center"/>
    </xf>
    <xf numFmtId="1" fontId="21" fillId="0" borderId="76" xfId="0" applyFont="1" applyBorder="1" applyAlignment="1">
      <alignment horizontal="left" vertical="center"/>
    </xf>
    <xf numFmtId="1" fontId="20" fillId="0" borderId="77" xfId="0" applyFont="1" applyBorder="1" applyAlignment="1">
      <alignment vertical="center"/>
    </xf>
    <xf numFmtId="49" fontId="20" fillId="0" borderId="78" xfId="0" applyNumberFormat="1" applyFont="1" applyBorder="1" applyAlignment="1">
      <alignment horizontal="center" vertical="center"/>
    </xf>
    <xf numFmtId="1" fontId="21" fillId="0" borderId="79" xfId="0" applyFont="1" applyBorder="1" applyAlignment="1">
      <alignment horizontal="center" vertical="center"/>
    </xf>
    <xf numFmtId="1" fontId="21" fillId="0" borderId="80" xfId="0" applyFont="1" applyBorder="1" applyAlignment="1">
      <alignment horizontal="left" vertical="center"/>
    </xf>
    <xf numFmtId="1" fontId="20" fillId="0" borderId="81" xfId="0" applyFont="1" applyBorder="1" applyAlignment="1">
      <alignment vertical="center"/>
    </xf>
    <xf numFmtId="1" fontId="21" fillId="0" borderId="82" xfId="0" applyFont="1" applyBorder="1" applyAlignment="1">
      <alignment horizontal="center" vertical="center"/>
    </xf>
    <xf numFmtId="1" fontId="21" fillId="0" borderId="83" xfId="0" applyFont="1" applyBorder="1" applyAlignment="1">
      <alignment horizontal="left" vertical="center"/>
    </xf>
    <xf numFmtId="1" fontId="20" fillId="0" borderId="84" xfId="0" applyFont="1" applyBorder="1" applyAlignment="1">
      <alignment vertical="center"/>
    </xf>
    <xf numFmtId="49" fontId="20" fillId="0" borderId="85" xfId="0" applyNumberFormat="1" applyFont="1" applyBorder="1" applyAlignment="1">
      <alignment horizontal="center" vertical="center"/>
    </xf>
    <xf numFmtId="1" fontId="21" fillId="0" borderId="77" xfId="0" applyFont="1" applyBorder="1" applyAlignment="1">
      <alignment vertical="center"/>
    </xf>
    <xf numFmtId="1" fontId="20" fillId="0" borderId="79" xfId="0" applyFont="1" applyBorder="1" applyAlignment="1">
      <alignment horizontal="center" vertical="center"/>
    </xf>
    <xf numFmtId="1" fontId="20" fillId="0" borderId="80" xfId="0" applyFont="1" applyBorder="1" applyAlignment="1">
      <alignment horizontal="center" vertical="center"/>
    </xf>
    <xf numFmtId="1" fontId="20" fillId="0" borderId="68" xfId="0" applyFont="1" applyBorder="1" applyAlignment="1">
      <alignment horizontal="center" vertical="center"/>
    </xf>
    <xf numFmtId="1" fontId="20" fillId="0" borderId="86" xfId="0" applyFont="1" applyBorder="1" applyAlignment="1">
      <alignment horizontal="center" vertical="center"/>
    </xf>
    <xf numFmtId="1" fontId="21" fillId="0" borderId="87" xfId="0" applyFont="1" applyBorder="1" applyAlignment="1">
      <alignment horizontal="center" vertical="center"/>
    </xf>
    <xf numFmtId="1" fontId="21" fillId="0" borderId="88" xfId="0" applyFont="1" applyBorder="1" applyAlignment="1">
      <alignment horizontal="center" vertical="center"/>
    </xf>
    <xf numFmtId="1" fontId="21" fillId="0" borderId="86" xfId="0" applyFont="1" applyBorder="1" applyAlignment="1">
      <alignment horizontal="center" vertical="center"/>
    </xf>
    <xf numFmtId="49" fontId="20" fillId="0" borderId="78" xfId="0" applyNumberFormat="1" applyFont="1" applyBorder="1" applyAlignment="1">
      <alignment horizontal="right" vertical="center"/>
    </xf>
    <xf numFmtId="49" fontId="20" fillId="0" borderId="85" xfId="0" applyNumberFormat="1" applyFont="1" applyBorder="1" applyAlignment="1">
      <alignment horizontal="right" vertical="center"/>
    </xf>
    <xf numFmtId="49" fontId="20" fillId="0" borderId="52" xfId="0" applyNumberFormat="1" applyFont="1" applyBorder="1" applyAlignment="1">
      <alignment horizontal="right" vertical="center"/>
    </xf>
    <xf numFmtId="49" fontId="21" fillId="0" borderId="89" xfId="0" applyNumberFormat="1" applyFont="1" applyBorder="1" applyAlignment="1">
      <alignment horizontal="right" vertical="center"/>
    </xf>
    <xf numFmtId="49" fontId="20" fillId="0" borderId="89" xfId="0" applyNumberFormat="1" applyFont="1" applyBorder="1" applyAlignment="1">
      <alignment horizontal="right" vertical="center"/>
    </xf>
    <xf numFmtId="49" fontId="20" fillId="0" borderId="90" xfId="0" applyNumberFormat="1" applyFont="1" applyBorder="1" applyAlignment="1">
      <alignment horizontal="right" vertical="center"/>
    </xf>
    <xf numFmtId="49" fontId="20" fillId="0" borderId="91" xfId="0" applyNumberFormat="1" applyFont="1" applyBorder="1" applyAlignment="1">
      <alignment horizontal="right" vertical="center"/>
    </xf>
    <xf numFmtId="0" fontId="21" fillId="0" borderId="92" xfId="60" applyFont="1" applyBorder="1" applyAlignment="1">
      <alignment horizontal="center" vertical="center" wrapText="1"/>
      <protection/>
    </xf>
    <xf numFmtId="0" fontId="21" fillId="0" borderId="93" xfId="60" applyFont="1" applyBorder="1" applyAlignment="1">
      <alignment horizontal="center" vertical="center" wrapText="1"/>
      <protection/>
    </xf>
    <xf numFmtId="0" fontId="21" fillId="34" borderId="56" xfId="60" applyFont="1" applyFill="1" applyBorder="1" applyAlignment="1">
      <alignment horizontal="right"/>
      <protection/>
    </xf>
    <xf numFmtId="0" fontId="21" fillId="34" borderId="89" xfId="60" applyFont="1" applyFill="1" applyBorder="1">
      <alignment/>
      <protection/>
    </xf>
    <xf numFmtId="1" fontId="20" fillId="0" borderId="94" xfId="0" applyFont="1" applyBorder="1" applyAlignment="1">
      <alignment/>
    </xf>
    <xf numFmtId="1" fontId="20" fillId="0" borderId="95" xfId="0" applyFont="1" applyBorder="1" applyAlignment="1">
      <alignment/>
    </xf>
    <xf numFmtId="1" fontId="20" fillId="0" borderId="87" xfId="0" applyFont="1" applyBorder="1" applyAlignment="1">
      <alignment/>
    </xf>
    <xf numFmtId="1" fontId="20" fillId="0" borderId="96" xfId="0" applyFont="1" applyBorder="1" applyAlignment="1">
      <alignment/>
    </xf>
    <xf numFmtId="1" fontId="20" fillId="0" borderId="90" xfId="0" applyFont="1" applyBorder="1" applyAlignment="1">
      <alignment/>
    </xf>
    <xf numFmtId="1" fontId="20" fillId="0" borderId="97" xfId="0" applyFont="1" applyBorder="1" applyAlignment="1">
      <alignment/>
    </xf>
    <xf numFmtId="1" fontId="20" fillId="0" borderId="98" xfId="0" applyFont="1" applyBorder="1" applyAlignment="1">
      <alignment/>
    </xf>
    <xf numFmtId="0" fontId="20" fillId="0" borderId="95" xfId="60" applyFont="1" applyFill="1" applyBorder="1">
      <alignment/>
      <protection/>
    </xf>
    <xf numFmtId="1" fontId="20" fillId="0" borderId="99" xfId="0" applyFont="1" applyBorder="1" applyAlignment="1">
      <alignment/>
    </xf>
    <xf numFmtId="1" fontId="20" fillId="0" borderId="100" xfId="0" applyFont="1" applyBorder="1" applyAlignment="1">
      <alignment/>
    </xf>
    <xf numFmtId="0" fontId="21" fillId="34" borderId="101" xfId="60" applyFont="1" applyFill="1" applyBorder="1" applyAlignment="1">
      <alignment horizontal="right"/>
      <protection/>
    </xf>
    <xf numFmtId="0" fontId="21" fillId="34" borderId="102" xfId="60" applyFont="1" applyFill="1" applyBorder="1">
      <alignment/>
      <protection/>
    </xf>
    <xf numFmtId="1" fontId="26" fillId="0" borderId="42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center"/>
    </xf>
    <xf numFmtId="4" fontId="27" fillId="0" borderId="37" xfId="42" applyNumberFormat="1" applyFont="1" applyBorder="1" applyAlignment="1">
      <alignment vertical="center"/>
    </xf>
    <xf numFmtId="1" fontId="20" fillId="34" borderId="103" xfId="0" applyFont="1" applyFill="1" applyBorder="1" applyAlignment="1">
      <alignment vertical="center"/>
    </xf>
    <xf numFmtId="1" fontId="21" fillId="34" borderId="104" xfId="0" applyFont="1" applyFill="1" applyBorder="1" applyAlignment="1">
      <alignment vertical="center"/>
    </xf>
    <xf numFmtId="49" fontId="21" fillId="34" borderId="105" xfId="0" applyNumberFormat="1" applyFont="1" applyFill="1" applyBorder="1" applyAlignment="1">
      <alignment horizontal="center" vertical="center"/>
    </xf>
    <xf numFmtId="4" fontId="22" fillId="34" borderId="105" xfId="42" applyNumberFormat="1" applyFont="1" applyFill="1" applyBorder="1" applyAlignment="1">
      <alignment vertical="center"/>
    </xf>
    <xf numFmtId="1" fontId="21" fillId="34" borderId="89" xfId="0" applyFont="1" applyFill="1" applyBorder="1" applyAlignment="1">
      <alignment horizontal="left" vertical="center"/>
    </xf>
    <xf numFmtId="1" fontId="20" fillId="34" borderId="89" xfId="0" applyFont="1" applyFill="1" applyBorder="1" applyAlignment="1">
      <alignment horizontal="left" vertical="center"/>
    </xf>
    <xf numFmtId="1" fontId="20" fillId="34" borderId="89" xfId="0" applyFont="1" applyFill="1" applyBorder="1" applyAlignment="1">
      <alignment vertical="center"/>
    </xf>
    <xf numFmtId="49" fontId="20" fillId="34" borderId="89" xfId="0" applyNumberFormat="1" applyFont="1" applyFill="1" applyBorder="1" applyAlignment="1">
      <alignment horizontal="right" vertical="center"/>
    </xf>
    <xf numFmtId="1" fontId="20" fillId="34" borderId="101" xfId="0" applyFont="1" applyFill="1" applyBorder="1" applyAlignment="1">
      <alignment horizontal="center" vertical="center"/>
    </xf>
    <xf numFmtId="49" fontId="21" fillId="34" borderId="102" xfId="0" applyNumberFormat="1" applyFont="1" applyFill="1" applyBorder="1" applyAlignment="1">
      <alignment horizontal="center" vertical="center"/>
    </xf>
    <xf numFmtId="1" fontId="20" fillId="34" borderId="101" xfId="0" applyFont="1" applyFill="1" applyBorder="1" applyAlignment="1">
      <alignment vertical="center"/>
    </xf>
    <xf numFmtId="49" fontId="20" fillId="34" borderId="102" xfId="0" applyNumberFormat="1" applyFont="1" applyFill="1" applyBorder="1" applyAlignment="1">
      <alignment horizontal="center" vertical="center"/>
    </xf>
    <xf numFmtId="1" fontId="3" fillId="0" borderId="0" xfId="0" applyFont="1" applyBorder="1" applyAlignment="1">
      <alignment horizontal="center"/>
    </xf>
    <xf numFmtId="1" fontId="32" fillId="0" borderId="53" xfId="0" applyFont="1" applyBorder="1" applyAlignment="1">
      <alignment/>
    </xf>
    <xf numFmtId="1" fontId="32" fillId="0" borderId="54" xfId="0" applyFont="1" applyBorder="1" applyAlignment="1">
      <alignment/>
    </xf>
    <xf numFmtId="1" fontId="31" fillId="0" borderId="106" xfId="0" applyFont="1" applyBorder="1" applyAlignment="1">
      <alignment/>
    </xf>
    <xf numFmtId="1" fontId="31" fillId="0" borderId="56" xfId="0" applyFont="1" applyBorder="1" applyAlignment="1">
      <alignment/>
    </xf>
    <xf numFmtId="1" fontId="32" fillId="0" borderId="56" xfId="0" applyFont="1" applyBorder="1" applyAlignment="1">
      <alignment/>
    </xf>
    <xf numFmtId="1" fontId="32" fillId="0" borderId="60" xfId="0" applyFont="1" applyBorder="1" applyAlignment="1">
      <alignment/>
    </xf>
    <xf numFmtId="1" fontId="31" fillId="0" borderId="56" xfId="0" applyFont="1" applyBorder="1" applyAlignment="1">
      <alignment horizontal="left"/>
    </xf>
    <xf numFmtId="1" fontId="33" fillId="0" borderId="0" xfId="0" applyFont="1" applyBorder="1" applyAlignment="1">
      <alignment/>
    </xf>
    <xf numFmtId="171" fontId="33" fillId="0" borderId="0" xfId="42" applyFont="1" applyBorder="1" applyAlignment="1">
      <alignment/>
    </xf>
    <xf numFmtId="1" fontId="28" fillId="34" borderId="101" xfId="0" applyFont="1" applyFill="1" applyBorder="1" applyAlignment="1">
      <alignment/>
    </xf>
    <xf numFmtId="1" fontId="34" fillId="0" borderId="0" xfId="0" applyFont="1" applyAlignment="1">
      <alignment horizontal="center"/>
    </xf>
    <xf numFmtId="1" fontId="28" fillId="0" borderId="56" xfId="0" applyFont="1" applyBorder="1" applyAlignment="1">
      <alignment horizontal="center"/>
    </xf>
    <xf numFmtId="1" fontId="28" fillId="0" borderId="89" xfId="0" applyFont="1" applyBorder="1" applyAlignment="1">
      <alignment horizontal="center"/>
    </xf>
    <xf numFmtId="1" fontId="28" fillId="0" borderId="107" xfId="0" applyFont="1" applyBorder="1" applyAlignment="1">
      <alignment horizontal="center"/>
    </xf>
    <xf numFmtId="1" fontId="28" fillId="0" borderId="108" xfId="0" applyFont="1" applyBorder="1" applyAlignment="1">
      <alignment horizontal="center"/>
    </xf>
    <xf numFmtId="1" fontId="23" fillId="0" borderId="68" xfId="0" applyFont="1" applyBorder="1" applyAlignment="1">
      <alignment/>
    </xf>
    <xf numFmtId="1" fontId="23" fillId="0" borderId="78" xfId="0" applyFont="1" applyBorder="1" applyAlignment="1">
      <alignment/>
    </xf>
    <xf numFmtId="4" fontId="23" fillId="0" borderId="78" xfId="0" applyNumberFormat="1" applyFont="1" applyBorder="1" applyAlignment="1">
      <alignment/>
    </xf>
    <xf numFmtId="49" fontId="28" fillId="0" borderId="53" xfId="0" applyNumberFormat="1" applyFont="1" applyBorder="1" applyAlignment="1">
      <alignment horizontal="center"/>
    </xf>
    <xf numFmtId="9" fontId="28" fillId="0" borderId="52" xfId="0" applyNumberFormat="1" applyFont="1" applyBorder="1" applyAlignment="1">
      <alignment horizontal="center"/>
    </xf>
    <xf numFmtId="4" fontId="23" fillId="0" borderId="52" xfId="0" applyNumberFormat="1" applyFont="1" applyBorder="1" applyAlignment="1">
      <alignment/>
    </xf>
    <xf numFmtId="1" fontId="23" fillId="0" borderId="52" xfId="0" applyFont="1" applyBorder="1" applyAlignment="1">
      <alignment/>
    </xf>
    <xf numFmtId="1" fontId="28" fillId="0" borderId="52" xfId="0" applyFont="1" applyBorder="1" applyAlignment="1">
      <alignment horizontal="center"/>
    </xf>
    <xf numFmtId="49" fontId="28" fillId="0" borderId="60" xfId="0" applyNumberFormat="1" applyFont="1" applyBorder="1" applyAlignment="1">
      <alignment horizontal="center"/>
    </xf>
    <xf numFmtId="1" fontId="28" fillId="0" borderId="57" xfId="0" applyFont="1" applyBorder="1" applyAlignment="1">
      <alignment horizontal="center"/>
    </xf>
    <xf numFmtId="4" fontId="23" fillId="0" borderId="57" xfId="0" applyNumberFormat="1" applyFont="1" applyBorder="1" applyAlignment="1">
      <alignment/>
    </xf>
    <xf numFmtId="3" fontId="23" fillId="0" borderId="78" xfId="0" applyNumberFormat="1" applyFont="1" applyBorder="1" applyAlignment="1">
      <alignment/>
    </xf>
    <xf numFmtId="3" fontId="23" fillId="0" borderId="75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23" fillId="0" borderId="52" xfId="0" applyNumberFormat="1" applyFont="1" applyBorder="1" applyAlignment="1">
      <alignment/>
    </xf>
    <xf numFmtId="3" fontId="23" fillId="0" borderId="79" xfId="0" applyNumberFormat="1" applyFont="1" applyBorder="1" applyAlignment="1">
      <alignment horizontal="right"/>
    </xf>
    <xf numFmtId="3" fontId="23" fillId="0" borderId="110" xfId="42" applyNumberFormat="1" applyFont="1" applyBorder="1" applyAlignment="1">
      <alignment horizontal="right"/>
    </xf>
    <xf numFmtId="3" fontId="23" fillId="0" borderId="110" xfId="0" applyNumberFormat="1" applyFont="1" applyBorder="1" applyAlignment="1">
      <alignment horizontal="right"/>
    </xf>
    <xf numFmtId="3" fontId="23" fillId="0" borderId="57" xfId="0" applyNumberFormat="1" applyFont="1" applyBorder="1" applyAlignment="1">
      <alignment/>
    </xf>
    <xf numFmtId="3" fontId="23" fillId="0" borderId="111" xfId="0" applyNumberFormat="1" applyFont="1" applyBorder="1" applyAlignment="1">
      <alignment/>
    </xf>
    <xf numFmtId="3" fontId="23" fillId="0" borderId="112" xfId="0" applyNumberFormat="1" applyFont="1" applyBorder="1" applyAlignment="1">
      <alignment/>
    </xf>
    <xf numFmtId="0" fontId="28" fillId="0" borderId="113" xfId="60" applyFont="1" applyBorder="1" applyAlignment="1">
      <alignment horizontal="center" vertical="center" wrapText="1"/>
      <protection/>
    </xf>
    <xf numFmtId="0" fontId="28" fillId="0" borderId="114" xfId="60" applyFont="1" applyBorder="1" applyAlignment="1">
      <alignment horizontal="center" vertical="center" wrapText="1"/>
      <protection/>
    </xf>
    <xf numFmtId="0" fontId="28" fillId="34" borderId="46" xfId="60" applyFont="1" applyFill="1" applyBorder="1" applyAlignment="1">
      <alignment horizontal="right"/>
      <protection/>
    </xf>
    <xf numFmtId="0" fontId="23" fillId="34" borderId="39" xfId="60" applyFont="1" applyFill="1" applyBorder="1">
      <alignment/>
      <protection/>
    </xf>
    <xf numFmtId="0" fontId="28" fillId="0" borderId="115" xfId="60" applyFont="1" applyBorder="1" applyAlignment="1">
      <alignment horizontal="left"/>
      <protection/>
    </xf>
    <xf numFmtId="0" fontId="23" fillId="0" borderId="40" xfId="60" applyFont="1" applyBorder="1">
      <alignment/>
      <protection/>
    </xf>
    <xf numFmtId="0" fontId="23" fillId="0" borderId="116" xfId="60" applyFont="1" applyBorder="1" applyAlignment="1">
      <alignment horizontal="center"/>
      <protection/>
    </xf>
    <xf numFmtId="0" fontId="28" fillId="0" borderId="117" xfId="60" applyFont="1" applyBorder="1" applyAlignment="1">
      <alignment horizontal="left"/>
      <protection/>
    </xf>
    <xf numFmtId="0" fontId="23" fillId="0" borderId="38" xfId="60" applyFont="1" applyBorder="1">
      <alignment/>
      <protection/>
    </xf>
    <xf numFmtId="0" fontId="23" fillId="0" borderId="118" xfId="60" applyFont="1" applyBorder="1" applyAlignment="1">
      <alignment horizontal="center"/>
      <protection/>
    </xf>
    <xf numFmtId="0" fontId="23" fillId="34" borderId="39" xfId="60" applyFont="1" applyFill="1" applyBorder="1" applyAlignment="1">
      <alignment horizontal="center"/>
      <protection/>
    </xf>
    <xf numFmtId="0" fontId="28" fillId="0" borderId="115" xfId="60" applyFont="1" applyBorder="1" applyAlignment="1">
      <alignment horizontal="right"/>
      <protection/>
    </xf>
    <xf numFmtId="0" fontId="28" fillId="0" borderId="119" xfId="60" applyFont="1" applyBorder="1" applyAlignment="1">
      <alignment horizontal="right"/>
      <protection/>
    </xf>
    <xf numFmtId="0" fontId="23" fillId="0" borderId="37" xfId="60" applyFont="1" applyBorder="1">
      <alignment/>
      <protection/>
    </xf>
    <xf numFmtId="0" fontId="23" fillId="0" borderId="120" xfId="60" applyFont="1" applyBorder="1" applyAlignment="1">
      <alignment horizontal="center"/>
      <protection/>
    </xf>
    <xf numFmtId="1" fontId="23" fillId="0" borderId="121" xfId="0" applyFont="1" applyBorder="1" applyAlignment="1">
      <alignment/>
    </xf>
    <xf numFmtId="0" fontId="28" fillId="0" borderId="117" xfId="60" applyFont="1" applyBorder="1" applyAlignment="1">
      <alignment horizontal="right"/>
      <protection/>
    </xf>
    <xf numFmtId="0" fontId="28" fillId="0" borderId="122" xfId="60" applyFont="1" applyBorder="1" applyAlignment="1">
      <alignment horizontal="right"/>
      <protection/>
    </xf>
    <xf numFmtId="0" fontId="23" fillId="0" borderId="121" xfId="60" applyFont="1" applyBorder="1">
      <alignment/>
      <protection/>
    </xf>
    <xf numFmtId="0" fontId="23" fillId="0" borderId="123" xfId="60" applyFont="1" applyBorder="1" applyAlignment="1">
      <alignment horizontal="center"/>
      <protection/>
    </xf>
    <xf numFmtId="0" fontId="28" fillId="0" borderId="119" xfId="60" applyFont="1" applyBorder="1">
      <alignment/>
      <protection/>
    </xf>
    <xf numFmtId="0" fontId="28" fillId="0" borderId="115" xfId="60" applyFont="1" applyBorder="1">
      <alignment/>
      <protection/>
    </xf>
    <xf numFmtId="0" fontId="28" fillId="0" borderId="122" xfId="60" applyFont="1" applyBorder="1">
      <alignment/>
      <protection/>
    </xf>
    <xf numFmtId="0" fontId="28" fillId="0" borderId="119" xfId="60" applyFont="1" applyBorder="1" applyAlignment="1">
      <alignment horizontal="left"/>
      <protection/>
    </xf>
    <xf numFmtId="0" fontId="38" fillId="0" borderId="115" xfId="60" applyFont="1" applyBorder="1" applyAlignment="1">
      <alignment horizontal="right"/>
      <protection/>
    </xf>
    <xf numFmtId="0" fontId="28" fillId="0" borderId="119" xfId="60" applyFont="1" applyFill="1" applyBorder="1" applyAlignment="1">
      <alignment horizontal="right"/>
      <protection/>
    </xf>
    <xf numFmtId="0" fontId="28" fillId="0" borderId="124" xfId="60" applyFont="1" applyBorder="1" applyAlignment="1">
      <alignment horizontal="left"/>
      <protection/>
    </xf>
    <xf numFmtId="0" fontId="23" fillId="0" borderId="125" xfId="60" applyFont="1" applyBorder="1">
      <alignment/>
      <protection/>
    </xf>
    <xf numFmtId="0" fontId="23" fillId="0" borderId="126" xfId="60" applyFont="1" applyBorder="1" applyAlignment="1">
      <alignment horizontal="center"/>
      <protection/>
    </xf>
    <xf numFmtId="0" fontId="38" fillId="34" borderId="127" xfId="60" applyFont="1" applyFill="1" applyBorder="1">
      <alignment/>
      <protection/>
    </xf>
    <xf numFmtId="0" fontId="28" fillId="34" borderId="128" xfId="60" applyFont="1" applyFill="1" applyBorder="1" applyAlignment="1">
      <alignment horizontal="center"/>
      <protection/>
    </xf>
    <xf numFmtId="0" fontId="28" fillId="0" borderId="129" xfId="60" applyFont="1" applyBorder="1">
      <alignment/>
      <protection/>
    </xf>
    <xf numFmtId="0" fontId="23" fillId="0" borderId="36" xfId="60" applyFont="1" applyFill="1" applyBorder="1">
      <alignment/>
      <protection/>
    </xf>
    <xf numFmtId="0" fontId="23" fillId="0" borderId="130" xfId="60" applyFont="1" applyFill="1" applyBorder="1" applyAlignment="1">
      <alignment horizontal="center"/>
      <protection/>
    </xf>
    <xf numFmtId="0" fontId="28" fillId="0" borderId="119" xfId="60" applyFont="1" applyFill="1" applyBorder="1">
      <alignment/>
      <protection/>
    </xf>
    <xf numFmtId="0" fontId="23" fillId="0" borderId="37" xfId="60" applyFont="1" applyFill="1" applyBorder="1">
      <alignment/>
      <protection/>
    </xf>
    <xf numFmtId="0" fontId="23" fillId="0" borderId="120" xfId="60" applyFont="1" applyFill="1" applyBorder="1" applyAlignment="1">
      <alignment horizontal="center"/>
      <protection/>
    </xf>
    <xf numFmtId="0" fontId="28" fillId="0" borderId="117" xfId="60" applyFont="1" applyBorder="1">
      <alignment/>
      <protection/>
    </xf>
    <xf numFmtId="0" fontId="28" fillId="34" borderId="46" xfId="60" applyFont="1" applyFill="1" applyBorder="1">
      <alignment/>
      <protection/>
    </xf>
    <xf numFmtId="1" fontId="23" fillId="34" borderId="39" xfId="0" applyFont="1" applyFill="1" applyBorder="1" applyAlignment="1">
      <alignment/>
    </xf>
    <xf numFmtId="1" fontId="23" fillId="34" borderId="39" xfId="59" applyNumberFormat="1" applyFont="1" applyFill="1" applyBorder="1">
      <alignment/>
      <protection/>
    </xf>
    <xf numFmtId="180" fontId="28" fillId="0" borderId="119" xfId="60" applyNumberFormat="1" applyFont="1" applyBorder="1">
      <alignment/>
      <protection/>
    </xf>
    <xf numFmtId="180" fontId="28" fillId="0" borderId="117" xfId="60" applyNumberFormat="1" applyFont="1" applyBorder="1">
      <alignment/>
      <protection/>
    </xf>
    <xf numFmtId="180" fontId="28" fillId="34" borderId="46" xfId="60" applyNumberFormat="1" applyFont="1" applyFill="1" applyBorder="1">
      <alignment/>
      <protection/>
    </xf>
    <xf numFmtId="1" fontId="28" fillId="34" borderId="39" xfId="0" applyFont="1" applyFill="1" applyBorder="1" applyAlignment="1">
      <alignment/>
    </xf>
    <xf numFmtId="0" fontId="28" fillId="34" borderId="39" xfId="60" applyFont="1" applyFill="1" applyBorder="1">
      <alignment/>
      <protection/>
    </xf>
    <xf numFmtId="180" fontId="28" fillId="0" borderId="115" xfId="60" applyNumberFormat="1" applyFont="1" applyBorder="1">
      <alignment/>
      <protection/>
    </xf>
    <xf numFmtId="1" fontId="38" fillId="34" borderId="39" xfId="44" applyNumberFormat="1" applyFont="1" applyFill="1" applyBorder="1" applyAlignment="1">
      <alignment/>
    </xf>
    <xf numFmtId="0" fontId="28" fillId="34" borderId="39" xfId="60" applyFont="1" applyFill="1" applyBorder="1" applyAlignment="1">
      <alignment horizontal="center"/>
      <protection/>
    </xf>
    <xf numFmtId="180" fontId="28" fillId="0" borderId="124" xfId="60" applyNumberFormat="1" applyFont="1" applyBorder="1">
      <alignment/>
      <protection/>
    </xf>
    <xf numFmtId="1" fontId="38" fillId="0" borderId="114" xfId="44" applyNumberFormat="1" applyFont="1" applyFill="1" applyBorder="1" applyAlignment="1">
      <alignment/>
    </xf>
    <xf numFmtId="180" fontId="21" fillId="34" borderId="131" xfId="60" applyNumberFormat="1" applyFont="1" applyFill="1" applyBorder="1">
      <alignment/>
      <protection/>
    </xf>
    <xf numFmtId="1" fontId="22" fillId="34" borderId="132" xfId="44" applyNumberFormat="1" applyFont="1" applyFill="1" applyBorder="1" applyAlignment="1">
      <alignment/>
    </xf>
    <xf numFmtId="0" fontId="20" fillId="34" borderId="132" xfId="60" applyFont="1" applyFill="1" applyBorder="1" applyAlignment="1">
      <alignment horizontal="center"/>
      <protection/>
    </xf>
    <xf numFmtId="1" fontId="25" fillId="0" borderId="0" xfId="0" applyFont="1" applyAlignment="1">
      <alignment/>
    </xf>
    <xf numFmtId="1" fontId="0" fillId="0" borderId="133" xfId="0" applyBorder="1" applyAlignment="1">
      <alignment/>
    </xf>
    <xf numFmtId="1" fontId="0" fillId="0" borderId="134" xfId="0" applyBorder="1" applyAlignment="1">
      <alignment/>
    </xf>
    <xf numFmtId="1" fontId="0" fillId="0" borderId="135" xfId="0" applyBorder="1" applyAlignment="1">
      <alignment/>
    </xf>
    <xf numFmtId="1" fontId="0" fillId="0" borderId="136" xfId="0" applyBorder="1" applyAlignment="1">
      <alignment/>
    </xf>
    <xf numFmtId="1" fontId="0" fillId="0" borderId="137" xfId="0" applyBorder="1" applyAlignment="1">
      <alignment/>
    </xf>
    <xf numFmtId="1" fontId="0" fillId="0" borderId="138" xfId="0" applyBorder="1" applyAlignment="1">
      <alignment/>
    </xf>
    <xf numFmtId="1" fontId="0" fillId="0" borderId="139" xfId="0" applyBorder="1" applyAlignment="1">
      <alignment/>
    </xf>
    <xf numFmtId="1" fontId="0" fillId="0" borderId="140" xfId="0" applyBorder="1" applyAlignment="1">
      <alignment/>
    </xf>
    <xf numFmtId="1" fontId="20" fillId="34" borderId="89" xfId="0" applyFont="1" applyFill="1" applyBorder="1" applyAlignment="1">
      <alignment horizontal="center" vertical="center"/>
    </xf>
    <xf numFmtId="49" fontId="20" fillId="34" borderId="89" xfId="0" applyNumberFormat="1" applyFont="1" applyFill="1" applyBorder="1" applyAlignment="1">
      <alignment horizontal="center" vertical="center"/>
    </xf>
    <xf numFmtId="3" fontId="21" fillId="34" borderId="141" xfId="0" applyNumberFormat="1" applyFont="1" applyFill="1" applyBorder="1" applyAlignment="1">
      <alignment horizontal="center" vertical="center"/>
    </xf>
    <xf numFmtId="1" fontId="20" fillId="34" borderId="56" xfId="0" applyFont="1" applyFill="1" applyBorder="1" applyAlignment="1">
      <alignment horizontal="center" vertical="center"/>
    </xf>
    <xf numFmtId="4" fontId="21" fillId="34" borderId="93" xfId="0" applyNumberFormat="1" applyFont="1" applyFill="1" applyBorder="1" applyAlignment="1">
      <alignment horizontal="center" vertical="center"/>
    </xf>
    <xf numFmtId="49" fontId="28" fillId="34" borderId="101" xfId="0" applyNumberFormat="1" applyFont="1" applyFill="1" applyBorder="1" applyAlignment="1">
      <alignment horizontal="center"/>
    </xf>
    <xf numFmtId="1" fontId="23" fillId="34" borderId="102" xfId="0" applyFont="1" applyFill="1" applyBorder="1" applyAlignment="1">
      <alignment/>
    </xf>
    <xf numFmtId="4" fontId="28" fillId="34" borderId="102" xfId="0" applyNumberFormat="1" applyFont="1" applyFill="1" applyBorder="1" applyAlignment="1">
      <alignment/>
    </xf>
    <xf numFmtId="3" fontId="28" fillId="34" borderId="102" xfId="0" applyNumberFormat="1" applyFont="1" applyFill="1" applyBorder="1" applyAlignment="1">
      <alignment/>
    </xf>
    <xf numFmtId="3" fontId="28" fillId="34" borderId="142" xfId="0" applyNumberFormat="1" applyFont="1" applyFill="1" applyBorder="1" applyAlignment="1">
      <alignment/>
    </xf>
    <xf numFmtId="3" fontId="28" fillId="34" borderId="143" xfId="42" applyNumberFormat="1" applyFont="1" applyFill="1" applyBorder="1" applyAlignment="1">
      <alignment/>
    </xf>
    <xf numFmtId="4" fontId="21" fillId="0" borderId="59" xfId="0" applyNumberFormat="1" applyFont="1" applyBorder="1" applyAlignment="1">
      <alignment vertical="center"/>
    </xf>
    <xf numFmtId="4" fontId="20" fillId="0" borderId="55" xfId="0" applyNumberFormat="1" applyFont="1" applyBorder="1" applyAlignment="1">
      <alignment vertical="center"/>
    </xf>
    <xf numFmtId="4" fontId="20" fillId="0" borderId="57" xfId="0" applyNumberFormat="1" applyFont="1" applyBorder="1" applyAlignment="1">
      <alignment vertical="center"/>
    </xf>
    <xf numFmtId="4" fontId="21" fillId="0" borderId="48" xfId="0" applyNumberFormat="1" applyFont="1" applyBorder="1" applyAlignment="1">
      <alignment vertical="center"/>
    </xf>
    <xf numFmtId="4" fontId="20" fillId="0" borderId="52" xfId="0" applyNumberFormat="1" applyFont="1" applyBorder="1" applyAlignment="1">
      <alignment vertical="center"/>
    </xf>
    <xf numFmtId="4" fontId="21" fillId="34" borderId="89" xfId="0" applyNumberFormat="1" applyFont="1" applyFill="1" applyBorder="1" applyAlignment="1">
      <alignment vertical="center"/>
    </xf>
    <xf numFmtId="4" fontId="21" fillId="0" borderId="50" xfId="0" applyNumberFormat="1" applyFont="1" applyBorder="1" applyAlignment="1">
      <alignment vertical="center"/>
    </xf>
    <xf numFmtId="4" fontId="21" fillId="0" borderId="49" xfId="0" applyNumberFormat="1" applyFont="1" applyBorder="1" applyAlignment="1">
      <alignment vertical="center"/>
    </xf>
    <xf numFmtId="4" fontId="21" fillId="34" borderId="102" xfId="0" applyNumberFormat="1" applyFont="1" applyFill="1" applyBorder="1" applyAlignment="1">
      <alignment vertical="center"/>
    </xf>
    <xf numFmtId="4" fontId="20" fillId="0" borderId="63" xfId="0" applyNumberFormat="1" applyFont="1" applyBorder="1" applyAlignment="1">
      <alignment vertical="center"/>
    </xf>
    <xf numFmtId="4" fontId="20" fillId="0" borderId="65" xfId="0" applyNumberFormat="1" applyFont="1" applyBorder="1" applyAlignment="1">
      <alignment vertical="center"/>
    </xf>
    <xf numFmtId="4" fontId="21" fillId="0" borderId="78" xfId="0" applyNumberFormat="1" applyFont="1" applyBorder="1" applyAlignment="1">
      <alignment vertical="center"/>
    </xf>
    <xf numFmtId="4" fontId="20" fillId="0" borderId="85" xfId="0" applyNumberFormat="1" applyFont="1" applyBorder="1" applyAlignment="1">
      <alignment vertical="center"/>
    </xf>
    <xf numFmtId="4" fontId="20" fillId="0" borderId="78" xfId="0" applyNumberFormat="1" applyFont="1" applyBorder="1" applyAlignment="1">
      <alignment vertical="center"/>
    </xf>
    <xf numFmtId="4" fontId="20" fillId="0" borderId="78" xfId="0" applyNumberFormat="1" applyFont="1" applyBorder="1" applyAlignment="1">
      <alignment horizontal="right" vertical="center"/>
    </xf>
    <xf numFmtId="4" fontId="20" fillId="0" borderId="85" xfId="0" applyNumberFormat="1" applyFont="1" applyBorder="1" applyAlignment="1">
      <alignment horizontal="right" vertical="center"/>
    </xf>
    <xf numFmtId="4" fontId="20" fillId="0" borderId="52" xfId="0" applyNumberFormat="1" applyFont="1" applyBorder="1" applyAlignment="1">
      <alignment horizontal="right" vertical="center"/>
    </xf>
    <xf numFmtId="4" fontId="21" fillId="0" borderId="89" xfId="0" applyNumberFormat="1" applyFont="1" applyBorder="1" applyAlignment="1">
      <alignment horizontal="right" vertical="center"/>
    </xf>
    <xf numFmtId="4" fontId="21" fillId="34" borderId="89" xfId="0" applyNumberFormat="1" applyFont="1" applyFill="1" applyBorder="1" applyAlignment="1">
      <alignment horizontal="right" vertical="center"/>
    </xf>
    <xf numFmtId="4" fontId="20" fillId="0" borderId="90" xfId="0" applyNumberFormat="1" applyFont="1" applyBorder="1" applyAlignment="1">
      <alignment horizontal="right" vertical="center"/>
    </xf>
    <xf numFmtId="4" fontId="20" fillId="0" borderId="91" xfId="0" applyNumberFormat="1" applyFont="1" applyBorder="1" applyAlignment="1">
      <alignment horizontal="right" vertical="center"/>
    </xf>
    <xf numFmtId="4" fontId="28" fillId="34" borderId="39" xfId="45" applyNumberFormat="1" applyFont="1" applyFill="1" applyBorder="1" applyAlignment="1">
      <alignment/>
    </xf>
    <xf numFmtId="4" fontId="36" fillId="0" borderId="40" xfId="45" applyNumberFormat="1" applyFont="1" applyBorder="1" applyAlignment="1">
      <alignment/>
    </xf>
    <xf numFmtId="4" fontId="36" fillId="0" borderId="38" xfId="45" applyNumberFormat="1" applyFont="1" applyBorder="1" applyAlignment="1">
      <alignment/>
    </xf>
    <xf numFmtId="4" fontId="37" fillId="0" borderId="40" xfId="45" applyNumberFormat="1" applyFont="1" applyBorder="1" applyAlignment="1">
      <alignment/>
    </xf>
    <xf numFmtId="4" fontId="35" fillId="0" borderId="37" xfId="45" applyNumberFormat="1" applyFont="1" applyBorder="1" applyAlignment="1">
      <alignment/>
    </xf>
    <xf numFmtId="4" fontId="36" fillId="0" borderId="37" xfId="45" applyNumberFormat="1" applyFont="1" applyBorder="1" applyAlignment="1">
      <alignment/>
    </xf>
    <xf numFmtId="4" fontId="35" fillId="0" borderId="121" xfId="45" applyNumberFormat="1" applyFont="1" applyBorder="1" applyAlignment="1" applyProtection="1">
      <alignment/>
      <protection locked="0"/>
    </xf>
    <xf numFmtId="4" fontId="36" fillId="0" borderId="121" xfId="45" applyNumberFormat="1" applyFont="1" applyBorder="1" applyAlignment="1" applyProtection="1">
      <alignment/>
      <protection locked="0"/>
    </xf>
    <xf numFmtId="4" fontId="36" fillId="0" borderId="38" xfId="45" applyNumberFormat="1" applyFont="1" applyBorder="1" applyAlignment="1" applyProtection="1">
      <alignment/>
      <protection locked="0"/>
    </xf>
    <xf numFmtId="4" fontId="35" fillId="0" borderId="40" xfId="45" applyNumberFormat="1" applyFont="1" applyBorder="1" applyAlignment="1" applyProtection="1">
      <alignment/>
      <protection locked="0"/>
    </xf>
    <xf numFmtId="4" fontId="36" fillId="0" borderId="40" xfId="45" applyNumberFormat="1" applyFont="1" applyBorder="1" applyAlignment="1" applyProtection="1">
      <alignment/>
      <protection locked="0"/>
    </xf>
    <xf numFmtId="4" fontId="39" fillId="0" borderId="121" xfId="45" applyNumberFormat="1" applyFont="1" applyBorder="1" applyAlignment="1">
      <alignment/>
    </xf>
    <xf numFmtId="4" fontId="28" fillId="34" borderId="39" xfId="45" applyNumberFormat="1" applyFont="1" applyFill="1" applyBorder="1" applyAlignment="1" applyProtection="1">
      <alignment/>
      <protection locked="0"/>
    </xf>
    <xf numFmtId="4" fontId="36" fillId="0" borderId="37" xfId="45" applyNumberFormat="1" applyFont="1" applyBorder="1" applyAlignment="1" applyProtection="1">
      <alignment/>
      <protection locked="0"/>
    </xf>
    <xf numFmtId="4" fontId="28" fillId="0" borderId="37" xfId="45" applyNumberFormat="1" applyFont="1" applyBorder="1" applyAlignment="1">
      <alignment/>
    </xf>
    <xf numFmtId="4" fontId="35" fillId="0" borderId="38" xfId="45" applyNumberFormat="1" applyFont="1" applyBorder="1" applyAlignment="1" applyProtection="1">
      <alignment/>
      <protection locked="0"/>
    </xf>
    <xf numFmtId="4" fontId="40" fillId="0" borderId="40" xfId="45" applyNumberFormat="1" applyFont="1" applyBorder="1" applyAlignment="1" applyProtection="1">
      <alignment/>
      <protection locked="0"/>
    </xf>
    <xf numFmtId="4" fontId="36" fillId="0" borderId="125" xfId="45" applyNumberFormat="1" applyFont="1" applyBorder="1" applyAlignment="1" applyProtection="1">
      <alignment/>
      <protection locked="0"/>
    </xf>
    <xf numFmtId="4" fontId="23" fillId="0" borderId="36" xfId="45" applyNumberFormat="1" applyFont="1" applyFill="1" applyBorder="1" applyAlignment="1" applyProtection="1">
      <alignment/>
      <protection locked="0"/>
    </xf>
    <xf numFmtId="4" fontId="35" fillId="0" borderId="37" xfId="45" applyNumberFormat="1" applyFont="1" applyBorder="1" applyAlignment="1" applyProtection="1">
      <alignment/>
      <protection locked="0"/>
    </xf>
    <xf numFmtId="4" fontId="23" fillId="0" borderId="125" xfId="45" applyNumberFormat="1" applyFont="1" applyBorder="1" applyAlignment="1" applyProtection="1">
      <alignment/>
      <protection locked="0"/>
    </xf>
    <xf numFmtId="4" fontId="21" fillId="34" borderId="132" xfId="45" applyNumberFormat="1" applyFont="1" applyFill="1" applyBorder="1" applyAlignment="1" applyProtection="1">
      <alignment/>
      <protection locked="0"/>
    </xf>
    <xf numFmtId="4" fontId="21" fillId="34" borderId="108" xfId="45" applyNumberFormat="1" applyFont="1" applyFill="1" applyBorder="1" applyAlignment="1">
      <alignment/>
    </xf>
    <xf numFmtId="4" fontId="20" fillId="0" borderId="144" xfId="42" applyNumberFormat="1" applyFont="1" applyBorder="1" applyAlignment="1">
      <alignment/>
    </xf>
    <xf numFmtId="4" fontId="20" fillId="0" borderId="145" xfId="42" applyNumberFormat="1" applyFont="1" applyBorder="1" applyAlignment="1">
      <alignment/>
    </xf>
    <xf numFmtId="4" fontId="20" fillId="0" borderId="146" xfId="42" applyNumberFormat="1" applyFont="1" applyBorder="1" applyAlignment="1">
      <alignment/>
    </xf>
    <xf numFmtId="4" fontId="20" fillId="0" borderId="144" xfId="0" applyNumberFormat="1" applyFont="1" applyBorder="1" applyAlignment="1">
      <alignment/>
    </xf>
    <xf numFmtId="4" fontId="20" fillId="0" borderId="147" xfId="0" applyNumberFormat="1" applyFont="1" applyBorder="1" applyAlignment="1">
      <alignment/>
    </xf>
    <xf numFmtId="4" fontId="20" fillId="0" borderId="146" xfId="0" applyNumberFormat="1" applyFont="1" applyBorder="1" applyAlignment="1">
      <alignment/>
    </xf>
    <xf numFmtId="4" fontId="23" fillId="0" borderId="89" xfId="42" applyNumberFormat="1" applyFont="1" applyBorder="1" applyAlignment="1">
      <alignment/>
    </xf>
    <xf numFmtId="4" fontId="23" fillId="0" borderId="108" xfId="42" applyNumberFormat="1" applyFont="1" applyBorder="1" applyAlignment="1">
      <alignment/>
    </xf>
    <xf numFmtId="4" fontId="23" fillId="0" borderId="93" xfId="42" applyNumberFormat="1" applyFont="1" applyBorder="1" applyAlignment="1">
      <alignment/>
    </xf>
    <xf numFmtId="4" fontId="23" fillId="0" borderId="148" xfId="42" applyNumberFormat="1" applyFont="1" applyBorder="1" applyAlignment="1">
      <alignment/>
    </xf>
    <xf numFmtId="4" fontId="23" fillId="0" borderId="55" xfId="42" applyNumberFormat="1" applyFont="1" applyBorder="1" applyAlignment="1">
      <alignment/>
    </xf>
    <xf numFmtId="4" fontId="23" fillId="0" borderId="149" xfId="42" applyNumberFormat="1" applyFont="1" applyBorder="1" applyAlignment="1">
      <alignment/>
    </xf>
    <xf numFmtId="4" fontId="23" fillId="0" borderId="52" xfId="42" applyNumberFormat="1" applyFont="1" applyBorder="1" applyAlignment="1">
      <alignment/>
    </xf>
    <xf numFmtId="4" fontId="23" fillId="0" borderId="110" xfId="42" applyNumberFormat="1" applyFont="1" applyBorder="1" applyAlignment="1">
      <alignment/>
    </xf>
    <xf numFmtId="4" fontId="23" fillId="0" borderId="57" xfId="42" applyNumberFormat="1" applyFont="1" applyBorder="1" applyAlignment="1">
      <alignment/>
    </xf>
    <xf numFmtId="4" fontId="23" fillId="0" borderId="112" xfId="42" applyNumberFormat="1" applyFont="1" applyBorder="1" applyAlignment="1">
      <alignment/>
    </xf>
    <xf numFmtId="4" fontId="28" fillId="34" borderId="102" xfId="42" applyNumberFormat="1" applyFont="1" applyFill="1" applyBorder="1" applyAlignment="1">
      <alignment/>
    </xf>
    <xf numFmtId="3" fontId="21" fillId="34" borderId="89" xfId="0" applyNumberFormat="1" applyFont="1" applyFill="1" applyBorder="1" applyAlignment="1">
      <alignment vertical="center"/>
    </xf>
    <xf numFmtId="3" fontId="28" fillId="34" borderId="150" xfId="0" applyNumberFormat="1" applyFont="1" applyFill="1" applyBorder="1" applyAlignment="1">
      <alignment horizontal="center" vertical="center"/>
    </xf>
    <xf numFmtId="4" fontId="28" fillId="34" borderId="92" xfId="0" applyNumberFormat="1" applyFont="1" applyFill="1" applyBorder="1" applyAlignment="1">
      <alignment horizontal="center" vertical="center"/>
    </xf>
    <xf numFmtId="3" fontId="28" fillId="34" borderId="151" xfId="0" applyNumberFormat="1" applyFont="1" applyFill="1" applyBorder="1" applyAlignment="1">
      <alignment horizontal="center" vertical="center"/>
    </xf>
    <xf numFmtId="3" fontId="28" fillId="34" borderId="57" xfId="0" applyNumberFormat="1" applyFont="1" applyFill="1" applyBorder="1" applyAlignment="1">
      <alignment horizontal="center" vertical="center"/>
    </xf>
    <xf numFmtId="3" fontId="21" fillId="34" borderId="143" xfId="45" applyNumberFormat="1" applyFont="1" applyFill="1" applyBorder="1" applyAlignment="1">
      <alignment/>
    </xf>
    <xf numFmtId="1" fontId="20" fillId="34" borderId="46" xfId="0" applyFont="1" applyFill="1" applyBorder="1" applyAlignment="1">
      <alignment horizontal="center" vertical="center"/>
    </xf>
    <xf numFmtId="1" fontId="21" fillId="34" borderId="31" xfId="0" applyFont="1" applyFill="1" applyBorder="1" applyAlignment="1">
      <alignment vertical="center"/>
    </xf>
    <xf numFmtId="49" fontId="21" fillId="34" borderId="39" xfId="0" applyNumberFormat="1" applyFont="1" applyFill="1" applyBorder="1" applyAlignment="1">
      <alignment horizontal="center" vertical="center"/>
    </xf>
    <xf numFmtId="4" fontId="21" fillId="34" borderId="39" xfId="42" applyNumberFormat="1" applyFont="1" applyFill="1" applyBorder="1" applyAlignment="1">
      <alignment vertical="center"/>
    </xf>
    <xf numFmtId="3" fontId="28" fillId="34" borderId="152" xfId="0" applyNumberFormat="1" applyFont="1" applyFill="1" applyBorder="1" applyAlignment="1">
      <alignment horizontal="center" vertical="center"/>
    </xf>
    <xf numFmtId="3" fontId="28" fillId="34" borderId="114" xfId="0" applyNumberFormat="1" applyFont="1" applyFill="1" applyBorder="1" applyAlignment="1">
      <alignment horizontal="center" vertical="center"/>
    </xf>
    <xf numFmtId="4" fontId="23" fillId="0" borderId="37" xfId="45" applyNumberFormat="1" applyFont="1" applyBorder="1" applyAlignment="1" applyProtection="1">
      <alignment/>
      <protection locked="0"/>
    </xf>
    <xf numFmtId="1" fontId="9" fillId="0" borderId="10" xfId="0" applyFont="1" applyBorder="1" applyAlignment="1">
      <alignment horizontal="center"/>
    </xf>
    <xf numFmtId="1" fontId="7" fillId="0" borderId="153" xfId="0" applyFont="1" applyBorder="1" applyAlignment="1">
      <alignment horizontal="center"/>
    </xf>
    <xf numFmtId="1" fontId="7" fillId="0" borderId="31" xfId="0" applyFont="1" applyBorder="1" applyAlignment="1">
      <alignment horizontal="center"/>
    </xf>
    <xf numFmtId="1" fontId="21" fillId="34" borderId="89" xfId="0" applyFont="1" applyFill="1" applyBorder="1" applyAlignment="1">
      <alignment horizontal="center" vertical="center"/>
    </xf>
    <xf numFmtId="1" fontId="21" fillId="34" borderId="102" xfId="0" applyFont="1" applyFill="1" applyBorder="1" applyAlignment="1">
      <alignment horizontal="center" vertical="center"/>
    </xf>
    <xf numFmtId="1" fontId="24" fillId="0" borderId="0" xfId="0" applyFont="1" applyAlignment="1">
      <alignment horizontal="center" vertical="center"/>
    </xf>
    <xf numFmtId="1" fontId="21" fillId="34" borderId="154" xfId="0" applyFont="1" applyFill="1" applyBorder="1" applyAlignment="1">
      <alignment horizontal="center" vertical="center"/>
    </xf>
    <xf numFmtId="1" fontId="21" fillId="34" borderId="60" xfId="0" applyFont="1" applyFill="1" applyBorder="1" applyAlignment="1">
      <alignment horizontal="center" vertical="center"/>
    </xf>
    <xf numFmtId="1" fontId="21" fillId="34" borderId="151" xfId="0" applyFont="1" applyFill="1" applyBorder="1" applyAlignment="1">
      <alignment horizontal="center" vertical="center"/>
    </xf>
    <xf numFmtId="1" fontId="21" fillId="34" borderId="57" xfId="0" applyFont="1" applyFill="1" applyBorder="1" applyAlignment="1">
      <alignment horizontal="center" vertical="center"/>
    </xf>
    <xf numFmtId="1" fontId="25" fillId="0" borderId="0" xfId="0" applyFont="1" applyAlignment="1">
      <alignment horizontal="center"/>
    </xf>
    <xf numFmtId="171" fontId="25" fillId="0" borderId="0" xfId="42" applyFont="1" applyAlignment="1">
      <alignment horizontal="center"/>
    </xf>
    <xf numFmtId="1" fontId="21" fillId="34" borderId="107" xfId="0" applyFont="1" applyFill="1" applyBorder="1" applyAlignment="1">
      <alignment horizontal="center" vertical="center"/>
    </xf>
    <xf numFmtId="1" fontId="21" fillId="34" borderId="31" xfId="0" applyFont="1" applyFill="1" applyBorder="1" applyAlignment="1">
      <alignment horizontal="center" vertical="center"/>
    </xf>
    <xf numFmtId="1" fontId="21" fillId="34" borderId="141" xfId="0" applyFont="1" applyFill="1" applyBorder="1" applyAlignment="1">
      <alignment horizontal="center" vertical="center"/>
    </xf>
    <xf numFmtId="1" fontId="21" fillId="34" borderId="155" xfId="0" applyFont="1" applyFill="1" applyBorder="1" applyAlignment="1">
      <alignment horizontal="center" vertical="center"/>
    </xf>
    <xf numFmtId="1" fontId="21" fillId="34" borderId="56" xfId="0" applyFont="1" applyFill="1" applyBorder="1" applyAlignment="1">
      <alignment horizontal="center" vertical="center"/>
    </xf>
    <xf numFmtId="1" fontId="21" fillId="34" borderId="156" xfId="0" applyFont="1" applyFill="1" applyBorder="1" applyAlignment="1">
      <alignment horizontal="center" vertical="center"/>
    </xf>
    <xf numFmtId="1" fontId="21" fillId="34" borderId="28" xfId="0" applyFont="1" applyFill="1" applyBorder="1" applyAlignment="1">
      <alignment horizontal="center" vertical="center"/>
    </xf>
    <xf numFmtId="1" fontId="21" fillId="34" borderId="150" xfId="0" applyFont="1" applyFill="1" applyBorder="1" applyAlignment="1">
      <alignment horizontal="center" vertical="center"/>
    </xf>
    <xf numFmtId="1" fontId="21" fillId="34" borderId="157" xfId="0" applyFont="1" applyFill="1" applyBorder="1" applyAlignment="1">
      <alignment horizontal="center" vertical="center"/>
    </xf>
    <xf numFmtId="0" fontId="28" fillId="0" borderId="158" xfId="60" applyFont="1" applyBorder="1" applyAlignment="1">
      <alignment horizontal="center" vertical="center" wrapText="1"/>
      <protection/>
    </xf>
    <xf numFmtId="0" fontId="28" fillId="0" borderId="46" xfId="60" applyFont="1" applyBorder="1" applyAlignment="1">
      <alignment horizontal="center" vertical="center" wrapText="1"/>
      <protection/>
    </xf>
    <xf numFmtId="0" fontId="28" fillId="0" borderId="159" xfId="60" applyFont="1" applyBorder="1" applyAlignment="1">
      <alignment horizontal="center" vertical="center" wrapText="1"/>
      <protection/>
    </xf>
    <xf numFmtId="0" fontId="28" fillId="0" borderId="39" xfId="60" applyFont="1" applyBorder="1" applyAlignment="1">
      <alignment horizontal="center" vertical="center" wrapText="1"/>
      <protection/>
    </xf>
    <xf numFmtId="0" fontId="28" fillId="0" borderId="113" xfId="0" applyNumberFormat="1" applyFont="1" applyBorder="1" applyAlignment="1">
      <alignment horizontal="center"/>
    </xf>
    <xf numFmtId="0" fontId="28" fillId="0" borderId="114" xfId="0" applyNumberFormat="1" applyFont="1" applyBorder="1" applyAlignment="1">
      <alignment horizontal="center"/>
    </xf>
    <xf numFmtId="1" fontId="19" fillId="0" borderId="0" xfId="0" applyFont="1" applyAlignment="1">
      <alignment horizontal="center" vertical="center"/>
    </xf>
    <xf numFmtId="1" fontId="21" fillId="34" borderId="160" xfId="0" applyFont="1" applyFill="1" applyBorder="1" applyAlignment="1">
      <alignment horizontal="center" vertical="center"/>
    </xf>
    <xf numFmtId="1" fontId="21" fillId="34" borderId="106" xfId="0" applyFont="1" applyFill="1" applyBorder="1" applyAlignment="1">
      <alignment horizontal="center" vertical="center"/>
    </xf>
    <xf numFmtId="1" fontId="21" fillId="34" borderId="92" xfId="0" applyFont="1" applyFill="1" applyBorder="1" applyAlignment="1">
      <alignment horizontal="center" vertical="center"/>
    </xf>
    <xf numFmtId="1" fontId="21" fillId="34" borderId="93" xfId="0" applyFont="1" applyFill="1" applyBorder="1" applyAlignment="1">
      <alignment horizontal="center" vertical="center"/>
    </xf>
    <xf numFmtId="1" fontId="20" fillId="0" borderId="78" xfId="0" applyFont="1" applyBorder="1" applyAlignment="1">
      <alignment horizontal="left" vertical="center"/>
    </xf>
    <xf numFmtId="49" fontId="21" fillId="34" borderId="161" xfId="0" applyNumberFormat="1" applyFont="1" applyFill="1" applyBorder="1" applyAlignment="1">
      <alignment horizontal="right" vertical="center"/>
    </xf>
    <xf numFmtId="49" fontId="21" fillId="34" borderId="93" xfId="0" applyNumberFormat="1" applyFont="1" applyFill="1" applyBorder="1" applyAlignment="1">
      <alignment horizontal="right" vertical="center"/>
    </xf>
    <xf numFmtId="1" fontId="20" fillId="0" borderId="85" xfId="0" applyFont="1" applyBorder="1" applyAlignment="1">
      <alignment horizontal="left" vertical="center"/>
    </xf>
    <xf numFmtId="1" fontId="21" fillId="34" borderId="162" xfId="0" applyFont="1" applyFill="1" applyBorder="1" applyAlignment="1">
      <alignment horizontal="center" vertical="center"/>
    </xf>
    <xf numFmtId="1" fontId="21" fillId="34" borderId="161" xfId="0" applyFont="1" applyFill="1" applyBorder="1" applyAlignment="1">
      <alignment horizontal="left" vertical="center"/>
    </xf>
    <xf numFmtId="1" fontId="21" fillId="34" borderId="93" xfId="0" applyFont="1" applyFill="1" applyBorder="1" applyAlignment="1">
      <alignment horizontal="left" vertical="center"/>
    </xf>
    <xf numFmtId="4" fontId="21" fillId="34" borderId="161" xfId="0" applyNumberFormat="1" applyFont="1" applyFill="1" applyBorder="1" applyAlignment="1">
      <alignment horizontal="right" vertical="center"/>
    </xf>
    <xf numFmtId="4" fontId="21" fillId="34" borderId="93" xfId="0" applyNumberFormat="1" applyFont="1" applyFill="1" applyBorder="1" applyAlignment="1">
      <alignment horizontal="right" vertical="center"/>
    </xf>
    <xf numFmtId="1" fontId="21" fillId="0" borderId="53" xfId="0" applyFont="1" applyBorder="1" applyAlignment="1">
      <alignment horizontal="center" vertical="center"/>
    </xf>
    <xf numFmtId="1" fontId="20" fillId="0" borderId="52" xfId="0" applyFont="1" applyBorder="1" applyAlignment="1">
      <alignment horizontal="left" vertical="center"/>
    </xf>
    <xf numFmtId="4" fontId="20" fillId="33" borderId="52" xfId="0" applyNumberFormat="1" applyFont="1" applyFill="1" applyBorder="1" applyAlignment="1">
      <alignment horizontal="right" vertical="center"/>
    </xf>
    <xf numFmtId="49" fontId="20" fillId="0" borderId="52" xfId="0" applyNumberFormat="1" applyFont="1" applyBorder="1" applyAlignment="1">
      <alignment horizontal="right" vertical="center"/>
    </xf>
    <xf numFmtId="1" fontId="21" fillId="0" borderId="68" xfId="0" applyFont="1" applyBorder="1" applyAlignment="1">
      <alignment horizontal="center" vertical="center"/>
    </xf>
    <xf numFmtId="4" fontId="20" fillId="0" borderId="78" xfId="0" applyNumberFormat="1" applyFont="1" applyBorder="1" applyAlignment="1">
      <alignment horizontal="right" vertical="center"/>
    </xf>
    <xf numFmtId="4" fontId="20" fillId="0" borderId="52" xfId="0" applyNumberFormat="1" applyFont="1" applyBorder="1" applyAlignment="1">
      <alignment horizontal="right" vertical="center"/>
    </xf>
    <xf numFmtId="49" fontId="20" fillId="0" borderId="78" xfId="0" applyNumberFormat="1" applyFont="1" applyBorder="1" applyAlignment="1">
      <alignment horizontal="right" vertical="center"/>
    </xf>
    <xf numFmtId="1" fontId="20" fillId="0" borderId="78" xfId="0" applyFont="1" applyFill="1" applyBorder="1" applyAlignment="1">
      <alignment horizontal="left" vertical="center"/>
    </xf>
    <xf numFmtId="1" fontId="20" fillId="0" borderId="52" xfId="0" applyFont="1" applyFill="1" applyBorder="1" applyAlignment="1">
      <alignment horizontal="left" vertical="center"/>
    </xf>
    <xf numFmtId="49" fontId="20" fillId="34" borderId="161" xfId="0" applyNumberFormat="1" applyFont="1" applyFill="1" applyBorder="1" applyAlignment="1">
      <alignment horizontal="right" vertical="center"/>
    </xf>
    <xf numFmtId="49" fontId="20" fillId="34" borderId="93" xfId="0" applyNumberFormat="1" applyFont="1" applyFill="1" applyBorder="1" applyAlignment="1">
      <alignment horizontal="right" vertical="center"/>
    </xf>
    <xf numFmtId="1" fontId="20" fillId="0" borderId="91" xfId="0" applyFont="1" applyBorder="1" applyAlignment="1">
      <alignment horizontal="left" vertical="center"/>
    </xf>
    <xf numFmtId="1" fontId="21" fillId="0" borderId="89" xfId="0" applyFont="1" applyBorder="1" applyAlignment="1">
      <alignment horizontal="left" vertical="center"/>
    </xf>
    <xf numFmtId="1" fontId="21" fillId="0" borderId="89" xfId="0" applyFont="1" applyBorder="1" applyAlignment="1">
      <alignment horizontal="center" vertical="center"/>
    </xf>
    <xf numFmtId="1" fontId="20" fillId="0" borderId="90" xfId="0" applyFont="1" applyBorder="1" applyAlignment="1">
      <alignment horizontal="left" vertical="center"/>
    </xf>
    <xf numFmtId="1" fontId="21" fillId="0" borderId="86" xfId="0" applyFont="1" applyBorder="1" applyAlignment="1">
      <alignment horizontal="center" vertical="center"/>
    </xf>
    <xf numFmtId="4" fontId="20" fillId="33" borderId="85" xfId="0" applyNumberFormat="1" applyFont="1" applyFill="1" applyBorder="1" applyAlignment="1">
      <alignment horizontal="right" vertical="center"/>
    </xf>
    <xf numFmtId="49" fontId="20" fillId="0" borderId="85" xfId="0" applyNumberFormat="1" applyFont="1" applyBorder="1" applyAlignment="1">
      <alignment horizontal="right" vertical="center"/>
    </xf>
    <xf numFmtId="1" fontId="19" fillId="34" borderId="163" xfId="0" applyFont="1" applyFill="1" applyBorder="1" applyAlignment="1">
      <alignment horizontal="center" vertical="center"/>
    </xf>
    <xf numFmtId="1" fontId="19" fillId="34" borderId="164" xfId="0" applyFont="1" applyFill="1" applyBorder="1" applyAlignment="1">
      <alignment horizontal="center" vertical="center"/>
    </xf>
    <xf numFmtId="1" fontId="19" fillId="34" borderId="165" xfId="0" applyFont="1" applyFill="1" applyBorder="1" applyAlignment="1">
      <alignment horizontal="center" vertical="center"/>
    </xf>
    <xf numFmtId="1" fontId="21" fillId="34" borderId="35" xfId="0" applyFont="1" applyFill="1" applyBorder="1" applyAlignment="1">
      <alignment horizontal="center" vertical="center"/>
    </xf>
    <xf numFmtId="1" fontId="21" fillId="34" borderId="166" xfId="0" applyFont="1" applyFill="1" applyBorder="1" applyAlignment="1">
      <alignment horizontal="center" vertical="center"/>
    </xf>
    <xf numFmtId="1" fontId="21" fillId="34" borderId="36" xfId="0" applyFont="1" applyFill="1" applyBorder="1" applyAlignment="1">
      <alignment horizontal="center" vertical="center"/>
    </xf>
    <xf numFmtId="1" fontId="21" fillId="34" borderId="125" xfId="0" applyFont="1" applyFill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21" fillId="34" borderId="152" xfId="0" applyFont="1" applyFill="1" applyBorder="1" applyAlignment="1">
      <alignment horizontal="center" vertical="center"/>
    </xf>
    <xf numFmtId="1" fontId="21" fillId="34" borderId="114" xfId="0" applyFont="1" applyFill="1" applyBorder="1" applyAlignment="1">
      <alignment horizontal="center" vertical="center"/>
    </xf>
    <xf numFmtId="1" fontId="28" fillId="0" borderId="167" xfId="0" applyFont="1" applyBorder="1" applyAlignment="1">
      <alignment horizontal="center" vertical="center"/>
    </xf>
    <xf numFmtId="1" fontId="28" fillId="0" borderId="168" xfId="0" applyFont="1" applyBorder="1" applyAlignment="1">
      <alignment horizontal="center" vertical="center"/>
    </xf>
    <xf numFmtId="1" fontId="28" fillId="0" borderId="169" xfId="0" applyFont="1" applyBorder="1" applyAlignment="1">
      <alignment horizontal="center" vertical="center"/>
    </xf>
    <xf numFmtId="1" fontId="30" fillId="0" borderId="152" xfId="0" applyFont="1" applyBorder="1" applyAlignment="1">
      <alignment horizontal="center" vertical="center" wrapText="1"/>
    </xf>
    <xf numFmtId="1" fontId="30" fillId="0" borderId="121" xfId="0" applyFont="1" applyBorder="1" applyAlignment="1">
      <alignment horizontal="center" vertical="center" wrapText="1"/>
    </xf>
    <xf numFmtId="1" fontId="30" fillId="0" borderId="114" xfId="0" applyFont="1" applyBorder="1" applyAlignment="1">
      <alignment horizontal="center" vertical="center" wrapText="1"/>
    </xf>
    <xf numFmtId="1" fontId="29" fillId="0" borderId="170" xfId="0" applyFont="1" applyBorder="1" applyAlignment="1">
      <alignment horizontal="center"/>
    </xf>
    <xf numFmtId="1" fontId="29" fillId="0" borderId="28" xfId="0" applyFont="1" applyBorder="1" applyAlignment="1">
      <alignment horizontal="center"/>
    </xf>
    <xf numFmtId="1" fontId="29" fillId="0" borderId="27" xfId="0" applyFont="1" applyBorder="1" applyAlignment="1">
      <alignment horizontal="center"/>
    </xf>
    <xf numFmtId="1" fontId="30" fillId="0" borderId="171" xfId="0" applyFont="1" applyBorder="1" applyAlignment="1">
      <alignment horizontal="center" vertical="center" wrapText="1"/>
    </xf>
    <xf numFmtId="1" fontId="30" fillId="0" borderId="172" xfId="0" applyFont="1" applyBorder="1" applyAlignment="1">
      <alignment horizontal="center" vertical="center" wrapText="1"/>
    </xf>
    <xf numFmtId="1" fontId="30" fillId="0" borderId="173" xfId="0" applyFont="1" applyBorder="1" applyAlignment="1">
      <alignment horizontal="center" vertical="center" wrapText="1"/>
    </xf>
    <xf numFmtId="0" fontId="21" fillId="0" borderId="155" xfId="60" applyFont="1" applyBorder="1" applyAlignment="1">
      <alignment horizontal="center" vertical="center" wrapText="1"/>
      <protection/>
    </xf>
    <xf numFmtId="0" fontId="21" fillId="0" borderId="56" xfId="60" applyFont="1" applyBorder="1" applyAlignment="1">
      <alignment horizontal="center" vertical="center" wrapText="1"/>
      <protection/>
    </xf>
    <xf numFmtId="0" fontId="21" fillId="0" borderId="157" xfId="60" applyFont="1" applyBorder="1" applyAlignment="1">
      <alignment horizontal="center" vertical="center" wrapText="1"/>
      <protection/>
    </xf>
    <xf numFmtId="0" fontId="21" fillId="0" borderId="89" xfId="60" applyFont="1" applyBorder="1" applyAlignment="1">
      <alignment horizontal="center" vertical="center" wrapText="1"/>
      <protection/>
    </xf>
    <xf numFmtId="4" fontId="21" fillId="0" borderId="174" xfId="0" applyNumberFormat="1" applyFont="1" applyBorder="1" applyAlignment="1">
      <alignment horizontal="center" vertical="center" wrapText="1"/>
    </xf>
    <xf numFmtId="4" fontId="21" fillId="0" borderId="148" xfId="0" applyNumberFormat="1" applyFont="1" applyBorder="1" applyAlignment="1">
      <alignment horizontal="center" vertical="center" wrapText="1"/>
    </xf>
    <xf numFmtId="1" fontId="28" fillId="0" borderId="52" xfId="0" applyFont="1" applyBorder="1" applyAlignment="1">
      <alignment horizontal="left"/>
    </xf>
    <xf numFmtId="1" fontId="28" fillId="34" borderId="102" xfId="0" applyFont="1" applyFill="1" applyBorder="1" applyAlignment="1">
      <alignment horizontal="center"/>
    </xf>
    <xf numFmtId="1" fontId="23" fillId="0" borderId="57" xfId="0" applyFont="1" applyBorder="1" applyAlignment="1">
      <alignment horizontal="center"/>
    </xf>
    <xf numFmtId="1" fontId="28" fillId="0" borderId="89" xfId="0" applyFont="1" applyBorder="1" applyAlignment="1">
      <alignment horizontal="center"/>
    </xf>
    <xf numFmtId="1" fontId="23" fillId="0" borderId="78" xfId="0" applyFont="1" applyBorder="1" applyAlignment="1">
      <alignment horizontal="center"/>
    </xf>
    <xf numFmtId="2" fontId="28" fillId="34" borderId="160" xfId="0" applyNumberFormat="1" applyFont="1" applyFill="1" applyBorder="1" applyAlignment="1">
      <alignment horizontal="center" vertical="center" wrapText="1"/>
    </xf>
    <xf numFmtId="2" fontId="28" fillId="34" borderId="87" xfId="0" applyNumberFormat="1" applyFont="1" applyFill="1" applyBorder="1" applyAlignment="1">
      <alignment horizontal="center" vertical="center" wrapText="1"/>
    </xf>
    <xf numFmtId="2" fontId="28" fillId="34" borderId="106" xfId="0" applyNumberFormat="1" applyFont="1" applyFill="1" applyBorder="1" applyAlignment="1">
      <alignment horizontal="center" vertical="center" wrapText="1"/>
    </xf>
    <xf numFmtId="1" fontId="28" fillId="34" borderId="175" xfId="0" applyFont="1" applyFill="1" applyBorder="1" applyAlignment="1">
      <alignment horizontal="center" vertical="center" wrapText="1"/>
    </xf>
    <xf numFmtId="1" fontId="28" fillId="34" borderId="134" xfId="0" applyFont="1" applyFill="1" applyBorder="1" applyAlignment="1">
      <alignment horizontal="center" vertical="center" wrapText="1"/>
    </xf>
    <xf numFmtId="1" fontId="28" fillId="34" borderId="15" xfId="0" applyFont="1" applyFill="1" applyBorder="1" applyAlignment="1">
      <alignment horizontal="center" vertical="center" wrapText="1"/>
    </xf>
    <xf numFmtId="1" fontId="28" fillId="34" borderId="0" xfId="0" applyFont="1" applyFill="1" applyBorder="1" applyAlignment="1">
      <alignment horizontal="center" vertical="center" wrapText="1"/>
    </xf>
    <xf numFmtId="1" fontId="28" fillId="34" borderId="176" xfId="0" applyFont="1" applyFill="1" applyBorder="1" applyAlignment="1">
      <alignment horizontal="center" vertical="center" wrapText="1"/>
    </xf>
    <xf numFmtId="1" fontId="28" fillId="34" borderId="153" xfId="0" applyFont="1" applyFill="1" applyBorder="1" applyAlignment="1">
      <alignment horizontal="center" vertical="center" wrapText="1"/>
    </xf>
    <xf numFmtId="1" fontId="28" fillId="34" borderId="92" xfId="0" applyFont="1" applyFill="1" applyBorder="1" applyAlignment="1">
      <alignment horizontal="center" vertical="center" wrapText="1"/>
    </xf>
    <xf numFmtId="1" fontId="28" fillId="34" borderId="90" xfId="0" applyFont="1" applyFill="1" applyBorder="1" applyAlignment="1">
      <alignment horizontal="center" vertical="center" wrapText="1"/>
    </xf>
    <xf numFmtId="1" fontId="28" fillId="34" borderId="93" xfId="0" applyFont="1" applyFill="1" applyBorder="1" applyAlignment="1">
      <alignment horizontal="center" vertical="center" wrapText="1"/>
    </xf>
    <xf numFmtId="1" fontId="28" fillId="34" borderId="174" xfId="0" applyFont="1" applyFill="1" applyBorder="1" applyAlignment="1">
      <alignment horizontal="center" vertical="center" wrapText="1"/>
    </xf>
    <xf numFmtId="1" fontId="28" fillId="34" borderId="145" xfId="0" applyFont="1" applyFill="1" applyBorder="1" applyAlignment="1">
      <alignment horizontal="center" vertical="center" wrapText="1"/>
    </xf>
    <xf numFmtId="1" fontId="28" fillId="34" borderId="148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28">
      <selection activeCell="H30" sqref="H30"/>
    </sheetView>
  </sheetViews>
  <sheetFormatPr defaultColWidth="9.140625" defaultRowHeight="12.75"/>
  <cols>
    <col min="1" max="1" width="2.57421875" style="0" customWidth="1"/>
    <col min="2" max="2" width="3.7109375" style="0" customWidth="1"/>
    <col min="11" max="11" width="7.00390625" style="0" customWidth="1"/>
    <col min="12" max="12" width="3.7109375" style="0" customWidth="1"/>
  </cols>
  <sheetData>
    <row r="1" ht="13.5" thickBot="1"/>
    <row r="2" spans="2:12" ht="13.5" thickTop="1">
      <c r="B2" s="321"/>
      <c r="C2" s="322"/>
      <c r="D2" s="322"/>
      <c r="E2" s="322"/>
      <c r="F2" s="322"/>
      <c r="G2" s="322"/>
      <c r="H2" s="322"/>
      <c r="I2" s="322"/>
      <c r="J2" s="322"/>
      <c r="K2" s="322"/>
      <c r="L2" s="323"/>
    </row>
    <row r="3" spans="2:12" ht="15.75">
      <c r="B3" s="324"/>
      <c r="C3" s="14" t="s">
        <v>80</v>
      </c>
      <c r="D3" s="1"/>
      <c r="E3" s="1"/>
      <c r="F3" s="8" t="s">
        <v>399</v>
      </c>
      <c r="G3" s="9"/>
      <c r="H3" s="10"/>
      <c r="I3" s="8"/>
      <c r="J3" s="4"/>
      <c r="K3" s="1"/>
      <c r="L3" s="325"/>
    </row>
    <row r="4" spans="2:12" ht="15.75">
      <c r="B4" s="324"/>
      <c r="C4" s="1"/>
      <c r="D4" s="1"/>
      <c r="E4" s="1"/>
      <c r="F4" s="11" t="s">
        <v>400</v>
      </c>
      <c r="G4" s="11"/>
      <c r="H4" s="12"/>
      <c r="I4" s="11"/>
      <c r="J4" s="5"/>
      <c r="K4" s="1"/>
      <c r="L4" s="325"/>
    </row>
    <row r="5" spans="2:12" ht="12.75">
      <c r="B5" s="324"/>
      <c r="C5" s="1"/>
      <c r="D5" s="1"/>
      <c r="E5" s="1"/>
      <c r="F5" s="11" t="s">
        <v>392</v>
      </c>
      <c r="G5" s="11"/>
      <c r="H5" s="11"/>
      <c r="I5" s="11"/>
      <c r="J5" s="5"/>
      <c r="K5" s="1"/>
      <c r="L5" s="325"/>
    </row>
    <row r="6" spans="2:12" ht="15.75">
      <c r="B6" s="324"/>
      <c r="C6" s="1"/>
      <c r="D6" s="1"/>
      <c r="E6" s="1"/>
      <c r="F6" s="2"/>
      <c r="G6" s="2"/>
      <c r="H6" s="2"/>
      <c r="I6" s="13" t="s">
        <v>167</v>
      </c>
      <c r="J6" s="5"/>
      <c r="K6" s="1"/>
      <c r="L6" s="325"/>
    </row>
    <row r="7" spans="2:12" ht="12.75">
      <c r="B7" s="324"/>
      <c r="C7" s="1"/>
      <c r="D7" s="1"/>
      <c r="E7" s="1"/>
      <c r="F7" s="1"/>
      <c r="G7" s="1"/>
      <c r="H7" s="1"/>
      <c r="I7" s="1"/>
      <c r="J7" s="1"/>
      <c r="K7" s="1"/>
      <c r="L7" s="325"/>
    </row>
    <row r="8" spans="2:12" ht="12.75">
      <c r="B8" s="324"/>
      <c r="C8" s="1"/>
      <c r="D8" s="1"/>
      <c r="E8" s="1"/>
      <c r="F8" s="1"/>
      <c r="G8" s="1"/>
      <c r="H8" s="1"/>
      <c r="I8" s="1"/>
      <c r="J8" s="1"/>
      <c r="K8" s="1"/>
      <c r="L8" s="325"/>
    </row>
    <row r="9" spans="2:12" ht="15.75">
      <c r="B9" s="324"/>
      <c r="C9" s="15" t="s">
        <v>81</v>
      </c>
      <c r="D9" s="1"/>
      <c r="E9" s="1"/>
      <c r="F9" s="414" t="s">
        <v>398</v>
      </c>
      <c r="G9" s="414"/>
      <c r="H9" s="414"/>
      <c r="I9" s="414"/>
      <c r="J9" s="1"/>
      <c r="K9" s="1"/>
      <c r="L9" s="325"/>
    </row>
    <row r="10" spans="2:12" ht="15.75">
      <c r="B10" s="324"/>
      <c r="C10" s="15" t="s">
        <v>82</v>
      </c>
      <c r="D10" s="1"/>
      <c r="E10" s="1"/>
      <c r="F10" s="414"/>
      <c r="G10" s="414"/>
      <c r="H10" s="414"/>
      <c r="I10" s="414"/>
      <c r="J10" s="1"/>
      <c r="K10" s="1"/>
      <c r="L10" s="325"/>
    </row>
    <row r="11" spans="2:12" ht="12.75">
      <c r="B11" s="324"/>
      <c r="C11" s="1"/>
      <c r="D11" s="1"/>
      <c r="E11" s="1"/>
      <c r="F11" s="1"/>
      <c r="G11" s="1"/>
      <c r="H11" s="1"/>
      <c r="I11" s="1"/>
      <c r="J11" s="1"/>
      <c r="K11" s="1"/>
      <c r="L11" s="325"/>
    </row>
    <row r="12" spans="2:12" ht="12.75">
      <c r="B12" s="324"/>
      <c r="C12" s="1"/>
      <c r="D12" s="1"/>
      <c r="E12" s="1"/>
      <c r="F12" s="1"/>
      <c r="G12" s="1"/>
      <c r="H12" s="1"/>
      <c r="I12" s="1"/>
      <c r="J12" s="1"/>
      <c r="K12" s="1"/>
      <c r="L12" s="325"/>
    </row>
    <row r="13" spans="2:12" ht="12.75">
      <c r="B13" s="324"/>
      <c r="C13" s="1"/>
      <c r="D13" s="1"/>
      <c r="E13" s="1"/>
      <c r="F13" s="1"/>
      <c r="G13" s="1"/>
      <c r="H13" s="1"/>
      <c r="I13" s="1"/>
      <c r="J13" s="1"/>
      <c r="K13" s="1"/>
      <c r="L13" s="325"/>
    </row>
    <row r="14" spans="2:12" ht="12.75">
      <c r="B14" s="324"/>
      <c r="C14" s="1"/>
      <c r="D14" s="1"/>
      <c r="E14" s="1"/>
      <c r="F14" s="1"/>
      <c r="G14" s="1"/>
      <c r="H14" s="1"/>
      <c r="I14" s="1"/>
      <c r="J14" s="1"/>
      <c r="K14" s="1"/>
      <c r="L14" s="325"/>
    </row>
    <row r="15" spans="2:12" ht="12.75">
      <c r="B15" s="324"/>
      <c r="C15" s="1"/>
      <c r="D15" s="1"/>
      <c r="E15" s="1"/>
      <c r="F15" s="1"/>
      <c r="G15" s="1"/>
      <c r="H15" s="1"/>
      <c r="I15" s="1"/>
      <c r="J15" s="1"/>
      <c r="K15" s="1"/>
      <c r="L15" s="325"/>
    </row>
    <row r="16" spans="2:12" ht="15.75">
      <c r="B16" s="324"/>
      <c r="C16" s="15" t="s">
        <v>83</v>
      </c>
      <c r="D16" s="1"/>
      <c r="E16" s="1"/>
      <c r="F16" s="8"/>
      <c r="G16" s="16" t="s">
        <v>385</v>
      </c>
      <c r="H16" s="4"/>
      <c r="I16" s="4"/>
      <c r="J16" s="4"/>
      <c r="K16" s="4"/>
      <c r="L16" s="325"/>
    </row>
    <row r="17" spans="2:12" ht="12.75">
      <c r="B17" s="324"/>
      <c r="C17" s="1"/>
      <c r="D17" s="1"/>
      <c r="E17" s="1"/>
      <c r="F17" s="1"/>
      <c r="G17" s="1"/>
      <c r="H17" s="1"/>
      <c r="I17" s="1"/>
      <c r="J17" s="1"/>
      <c r="K17" s="1"/>
      <c r="L17" s="325"/>
    </row>
    <row r="18" spans="2:12" ht="15.75">
      <c r="B18" s="324"/>
      <c r="C18" s="1"/>
      <c r="D18" s="1"/>
      <c r="E18" s="1"/>
      <c r="F18" s="1"/>
      <c r="G18" s="17" t="s">
        <v>386</v>
      </c>
      <c r="H18" s="1"/>
      <c r="I18" s="1"/>
      <c r="J18" s="1"/>
      <c r="K18" s="1"/>
      <c r="L18" s="325"/>
    </row>
    <row r="19" spans="2:12" ht="12.75">
      <c r="B19" s="324"/>
      <c r="C19" s="1"/>
      <c r="D19" s="1"/>
      <c r="E19" s="1"/>
      <c r="F19" s="1"/>
      <c r="G19" s="1"/>
      <c r="H19" s="1"/>
      <c r="I19" s="1"/>
      <c r="J19" s="1"/>
      <c r="K19" s="1"/>
      <c r="L19" s="325"/>
    </row>
    <row r="20" spans="2:12" ht="12.75">
      <c r="B20" s="324"/>
      <c r="C20" s="1"/>
      <c r="D20" s="1"/>
      <c r="E20" s="1"/>
      <c r="F20" s="1"/>
      <c r="G20" s="1"/>
      <c r="H20" s="1"/>
      <c r="I20" s="1"/>
      <c r="J20" s="1"/>
      <c r="K20" s="1"/>
      <c r="L20" s="325"/>
    </row>
    <row r="21" spans="2:12" ht="12.75">
      <c r="B21" s="324"/>
      <c r="C21" s="1"/>
      <c r="D21" s="1"/>
      <c r="E21" s="1"/>
      <c r="F21" s="1"/>
      <c r="G21" s="1"/>
      <c r="H21" s="1"/>
      <c r="I21" s="1"/>
      <c r="J21" s="1"/>
      <c r="K21" s="1"/>
      <c r="L21" s="325"/>
    </row>
    <row r="22" spans="2:12" ht="12.75">
      <c r="B22" s="324"/>
      <c r="C22" s="1"/>
      <c r="D22" s="1"/>
      <c r="E22" s="1"/>
      <c r="F22" s="1"/>
      <c r="G22" s="1"/>
      <c r="H22" s="1"/>
      <c r="I22" s="1"/>
      <c r="J22" s="1"/>
      <c r="K22" s="1"/>
      <c r="L22" s="325"/>
    </row>
    <row r="23" spans="2:12" ht="12.75">
      <c r="B23" s="324"/>
      <c r="C23" s="1"/>
      <c r="D23" s="1"/>
      <c r="E23" s="1"/>
      <c r="F23" s="1"/>
      <c r="G23" s="1"/>
      <c r="H23" s="1"/>
      <c r="I23" s="1"/>
      <c r="J23" s="1"/>
      <c r="K23" s="1"/>
      <c r="L23" s="325"/>
    </row>
    <row r="24" spans="2:12" ht="12.75">
      <c r="B24" s="324"/>
      <c r="C24" s="1"/>
      <c r="D24" s="1"/>
      <c r="E24" s="1"/>
      <c r="F24" s="1"/>
      <c r="G24" s="1"/>
      <c r="H24" s="1"/>
      <c r="I24" s="1"/>
      <c r="J24" s="1"/>
      <c r="K24" s="1"/>
      <c r="L24" s="325"/>
    </row>
    <row r="25" spans="1:12" ht="19.5">
      <c r="A25" s="6"/>
      <c r="B25" s="324"/>
      <c r="C25" s="1"/>
      <c r="D25" s="1"/>
      <c r="E25" s="1"/>
      <c r="F25" s="1"/>
      <c r="G25" s="1"/>
      <c r="H25" s="1"/>
      <c r="I25" s="1"/>
      <c r="J25" s="1"/>
      <c r="K25" s="1"/>
      <c r="L25" s="325"/>
    </row>
    <row r="26" spans="2:12" ht="16.5" thickBot="1">
      <c r="B26" s="324"/>
      <c r="C26" s="27" t="s">
        <v>84</v>
      </c>
      <c r="D26" s="1"/>
      <c r="E26" s="1"/>
      <c r="F26" s="415" t="s">
        <v>388</v>
      </c>
      <c r="G26" s="415"/>
      <c r="H26" s="415"/>
      <c r="I26" s="415"/>
      <c r="J26" s="1"/>
      <c r="K26" s="1"/>
      <c r="L26" s="325"/>
    </row>
    <row r="27" spans="2:12" ht="16.5" thickBot="1">
      <c r="B27" s="324"/>
      <c r="C27" s="1"/>
      <c r="D27" s="1"/>
      <c r="E27" s="1"/>
      <c r="F27" s="416" t="s">
        <v>396</v>
      </c>
      <c r="G27" s="416"/>
      <c r="H27" s="416"/>
      <c r="I27" s="416"/>
      <c r="J27" s="1"/>
      <c r="K27" s="1"/>
      <c r="L27" s="325"/>
    </row>
    <row r="28" spans="2:12" ht="12.75">
      <c r="B28" s="324"/>
      <c r="C28" s="1"/>
      <c r="D28" s="1"/>
      <c r="E28" s="1"/>
      <c r="F28" s="2"/>
      <c r="G28" s="1"/>
      <c r="H28" s="1"/>
      <c r="I28" s="1"/>
      <c r="J28" s="1"/>
      <c r="K28" s="1"/>
      <c r="L28" s="325"/>
    </row>
    <row r="29" spans="2:12" ht="12.75">
      <c r="B29" s="324"/>
      <c r="C29" s="1"/>
      <c r="D29" s="1"/>
      <c r="E29" s="1"/>
      <c r="F29" s="1"/>
      <c r="G29" s="1"/>
      <c r="H29" s="1"/>
      <c r="I29" s="1"/>
      <c r="J29" s="1"/>
      <c r="K29" s="1"/>
      <c r="L29" s="325"/>
    </row>
    <row r="30" spans="2:12" ht="12.75">
      <c r="B30" s="324"/>
      <c r="C30" s="1"/>
      <c r="D30" s="1"/>
      <c r="E30" s="1"/>
      <c r="F30" s="1"/>
      <c r="G30" s="1"/>
      <c r="H30" s="1"/>
      <c r="I30" s="1"/>
      <c r="J30" s="1"/>
      <c r="K30" s="1"/>
      <c r="L30" s="325"/>
    </row>
    <row r="31" spans="2:12" ht="12.75">
      <c r="B31" s="324"/>
      <c r="C31" s="1"/>
      <c r="D31" s="1"/>
      <c r="E31" s="1"/>
      <c r="F31" s="1"/>
      <c r="G31" s="1"/>
      <c r="H31" s="1"/>
      <c r="I31" s="1"/>
      <c r="J31" s="1"/>
      <c r="K31" s="1"/>
      <c r="L31" s="325"/>
    </row>
    <row r="32" spans="2:12" ht="12.75">
      <c r="B32" s="324"/>
      <c r="C32" s="1"/>
      <c r="D32" s="1"/>
      <c r="E32" s="1"/>
      <c r="F32" s="1"/>
      <c r="G32" s="1"/>
      <c r="H32" s="1"/>
      <c r="I32" s="1"/>
      <c r="J32" s="1"/>
      <c r="K32" s="1"/>
      <c r="L32" s="325"/>
    </row>
    <row r="33" spans="2:12" ht="12.75">
      <c r="B33" s="324"/>
      <c r="C33" s="1"/>
      <c r="D33" s="1"/>
      <c r="E33" s="1"/>
      <c r="F33" s="1"/>
      <c r="G33" s="1"/>
      <c r="H33" s="1"/>
      <c r="I33" s="1"/>
      <c r="J33" s="1"/>
      <c r="K33" s="1"/>
      <c r="L33" s="325"/>
    </row>
    <row r="34" spans="2:12" ht="12.75">
      <c r="B34" s="324"/>
      <c r="C34" s="1"/>
      <c r="D34" s="1"/>
      <c r="E34" s="1"/>
      <c r="F34" s="1"/>
      <c r="G34" s="1"/>
      <c r="H34" s="1"/>
      <c r="I34" s="1"/>
      <c r="J34" s="1"/>
      <c r="K34" s="1"/>
      <c r="L34" s="325"/>
    </row>
    <row r="35" spans="2:12" ht="12.75">
      <c r="B35" s="324"/>
      <c r="C35" s="1"/>
      <c r="D35" s="1"/>
      <c r="E35" s="1"/>
      <c r="F35" s="1"/>
      <c r="G35" s="1"/>
      <c r="H35" s="1"/>
      <c r="I35" s="1"/>
      <c r="J35" s="1"/>
      <c r="K35" s="1"/>
      <c r="L35" s="325"/>
    </row>
    <row r="36" spans="2:12" ht="12.75">
      <c r="B36" s="324"/>
      <c r="C36" s="1"/>
      <c r="D36" s="1"/>
      <c r="E36" s="1"/>
      <c r="F36" s="1"/>
      <c r="G36" s="1"/>
      <c r="H36" s="1"/>
      <c r="I36" s="1"/>
      <c r="J36" s="1"/>
      <c r="K36" s="1"/>
      <c r="L36" s="325"/>
    </row>
    <row r="37" spans="2:12" ht="12.75">
      <c r="B37" s="324"/>
      <c r="C37" s="1"/>
      <c r="D37" s="1"/>
      <c r="E37" s="1"/>
      <c r="F37" s="1"/>
      <c r="G37" s="1"/>
      <c r="H37" s="1"/>
      <c r="I37" s="1"/>
      <c r="J37" s="1"/>
      <c r="K37" s="1"/>
      <c r="L37" s="325"/>
    </row>
    <row r="38" spans="2:12" ht="12.75">
      <c r="B38" s="324"/>
      <c r="C38" s="18"/>
      <c r="D38" s="19"/>
      <c r="E38" s="19"/>
      <c r="F38" s="19"/>
      <c r="G38" s="19"/>
      <c r="H38" s="19"/>
      <c r="I38" s="19"/>
      <c r="J38" s="20"/>
      <c r="K38" s="1"/>
      <c r="L38" s="325"/>
    </row>
    <row r="39" spans="2:12" ht="15.75">
      <c r="B39" s="324"/>
      <c r="C39" s="21"/>
      <c r="D39" s="2"/>
      <c r="E39" s="2"/>
      <c r="F39" s="2"/>
      <c r="G39" s="17" t="s">
        <v>85</v>
      </c>
      <c r="H39" s="2"/>
      <c r="I39" s="2"/>
      <c r="J39" s="22"/>
      <c r="K39" s="1"/>
      <c r="L39" s="325"/>
    </row>
    <row r="40" spans="2:12" ht="15.75">
      <c r="B40" s="324"/>
      <c r="C40" s="21"/>
      <c r="D40" s="2"/>
      <c r="E40" s="2"/>
      <c r="F40" s="2"/>
      <c r="G40" s="17" t="s">
        <v>86</v>
      </c>
      <c r="H40" s="2"/>
      <c r="I40" s="2"/>
      <c r="J40" s="22"/>
      <c r="K40" s="1"/>
      <c r="L40" s="325"/>
    </row>
    <row r="41" spans="2:12" ht="12.75">
      <c r="B41" s="324"/>
      <c r="C41" s="21"/>
      <c r="D41" s="2"/>
      <c r="E41" s="2"/>
      <c r="F41" s="2"/>
      <c r="G41" s="2"/>
      <c r="H41" s="2"/>
      <c r="I41" s="2"/>
      <c r="J41" s="22"/>
      <c r="K41" s="1"/>
      <c r="L41" s="325"/>
    </row>
    <row r="42" spans="2:12" ht="15.75">
      <c r="B42" s="324"/>
      <c r="C42" s="21" t="s">
        <v>87</v>
      </c>
      <c r="D42" s="2"/>
      <c r="E42" s="16" t="s">
        <v>409</v>
      </c>
      <c r="F42" s="8"/>
      <c r="G42" s="23" t="s">
        <v>88</v>
      </c>
      <c r="H42" s="16" t="s">
        <v>410</v>
      </c>
      <c r="I42" s="8"/>
      <c r="J42" s="22"/>
      <c r="K42" s="1"/>
      <c r="L42" s="325"/>
    </row>
    <row r="43" spans="2:12" ht="15.75">
      <c r="B43" s="324"/>
      <c r="C43" s="21" t="s">
        <v>89</v>
      </c>
      <c r="D43" s="2"/>
      <c r="E43" s="8"/>
      <c r="F43" s="24" t="s">
        <v>411</v>
      </c>
      <c r="G43" s="8"/>
      <c r="H43" s="8"/>
      <c r="I43" s="8"/>
      <c r="J43" s="22"/>
      <c r="K43" s="1"/>
      <c r="L43" s="325"/>
    </row>
    <row r="44" spans="2:12" ht="15.75">
      <c r="B44" s="324"/>
      <c r="C44" s="21" t="s">
        <v>90</v>
      </c>
      <c r="D44" s="2"/>
      <c r="E44" s="11"/>
      <c r="F44" s="13"/>
      <c r="G44" s="11"/>
      <c r="H44" s="13"/>
      <c r="I44" s="11"/>
      <c r="J44" s="22"/>
      <c r="K44" s="1"/>
      <c r="L44" s="325"/>
    </row>
    <row r="45" spans="2:12" ht="15.75">
      <c r="B45" s="324"/>
      <c r="C45" s="21"/>
      <c r="D45" s="2"/>
      <c r="E45" s="2"/>
      <c r="F45" s="23" t="s">
        <v>91</v>
      </c>
      <c r="G45" s="12"/>
      <c r="H45" s="11"/>
      <c r="I45" s="11"/>
      <c r="J45" s="22"/>
      <c r="K45" s="1"/>
      <c r="L45" s="325"/>
    </row>
    <row r="46" spans="2:12" ht="12.75">
      <c r="B46" s="324"/>
      <c r="C46" s="21" t="s">
        <v>92</v>
      </c>
      <c r="D46" s="2"/>
      <c r="E46" s="8"/>
      <c r="F46" s="8"/>
      <c r="G46" s="8"/>
      <c r="H46" s="8"/>
      <c r="I46" s="8"/>
      <c r="J46" s="22"/>
      <c r="K46" s="1"/>
      <c r="L46" s="325"/>
    </row>
    <row r="47" spans="2:12" ht="12.75">
      <c r="B47" s="324"/>
      <c r="C47" s="25"/>
      <c r="D47" s="8"/>
      <c r="E47" s="8"/>
      <c r="F47" s="8"/>
      <c r="G47" s="8"/>
      <c r="H47" s="8"/>
      <c r="I47" s="8"/>
      <c r="J47" s="26"/>
      <c r="K47" s="1"/>
      <c r="L47" s="325"/>
    </row>
    <row r="48" spans="2:12" ht="12.75">
      <c r="B48" s="324"/>
      <c r="C48" s="1"/>
      <c r="D48" s="1"/>
      <c r="E48" s="1"/>
      <c r="F48" s="1"/>
      <c r="G48" s="1"/>
      <c r="H48" s="1"/>
      <c r="I48" s="1"/>
      <c r="J48" s="1"/>
      <c r="K48" s="1"/>
      <c r="L48" s="325"/>
    </row>
    <row r="49" spans="2:12" ht="13.5" thickBot="1">
      <c r="B49" s="326"/>
      <c r="C49" s="327"/>
      <c r="D49" s="327"/>
      <c r="E49" s="327"/>
      <c r="F49" s="327"/>
      <c r="G49" s="327"/>
      <c r="H49" s="327"/>
      <c r="I49" s="327"/>
      <c r="J49" s="327"/>
      <c r="K49" s="327"/>
      <c r="L49" s="328"/>
    </row>
    <row r="50" ht="13.5" thickTop="1"/>
  </sheetData>
  <sheetProtection/>
  <mergeCells count="4">
    <mergeCell ref="F9:I9"/>
    <mergeCell ref="F10:I10"/>
    <mergeCell ref="F26:I26"/>
    <mergeCell ref="F27:I2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I22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9.8515625" style="0" customWidth="1"/>
    <col min="4" max="4" width="12.421875" style="0" customWidth="1"/>
    <col min="5" max="5" width="14.8515625" style="0" customWidth="1"/>
    <col min="6" max="6" width="11.421875" style="0" bestFit="1" customWidth="1"/>
    <col min="7" max="7" width="13.00390625" style="0" customWidth="1"/>
    <col min="8" max="8" width="11.00390625" style="0" customWidth="1"/>
    <col min="9" max="9" width="17.8515625" style="0" bestFit="1" customWidth="1"/>
  </cols>
  <sheetData>
    <row r="1" spans="1:9" ht="12.75">
      <c r="A1" s="424" t="s">
        <v>419</v>
      </c>
      <c r="B1" s="424"/>
      <c r="C1" s="424"/>
      <c r="D1" s="424"/>
      <c r="E1" s="424"/>
      <c r="F1" s="424"/>
      <c r="G1" s="424"/>
      <c r="H1" s="424"/>
      <c r="I1" s="424"/>
    </row>
    <row r="2" spans="1:9" ht="12.75">
      <c r="A2" s="424"/>
      <c r="B2" s="424"/>
      <c r="C2" s="424"/>
      <c r="D2" s="424"/>
      <c r="E2" s="424"/>
      <c r="F2" s="424"/>
      <c r="G2" s="424"/>
      <c r="H2" s="424"/>
      <c r="I2" s="424"/>
    </row>
    <row r="3" spans="1:9" ht="18.75">
      <c r="A3" s="120"/>
      <c r="B3" s="120"/>
      <c r="C3" s="240"/>
      <c r="D3" s="240"/>
      <c r="E3" s="240"/>
      <c r="F3" s="240"/>
      <c r="G3" s="240"/>
      <c r="H3" s="120"/>
      <c r="I3" s="120"/>
    </row>
    <row r="4" spans="1:9" ht="13.5">
      <c r="A4" s="120"/>
      <c r="B4" s="120"/>
      <c r="C4" s="120"/>
      <c r="D4" s="120"/>
      <c r="E4" s="120"/>
      <c r="F4" s="120"/>
      <c r="G4" s="120"/>
      <c r="H4" s="120"/>
      <c r="I4" s="120"/>
    </row>
    <row r="5" spans="1:9" ht="14.25" thickBot="1">
      <c r="A5" s="120"/>
      <c r="B5" s="120"/>
      <c r="C5" s="120"/>
      <c r="D5" s="120"/>
      <c r="E5" s="120"/>
      <c r="F5" s="120"/>
      <c r="G5" s="120"/>
      <c r="H5" s="120"/>
      <c r="I5" s="120"/>
    </row>
    <row r="6" spans="1:9" ht="13.5" thickTop="1">
      <c r="A6" s="507" t="s">
        <v>326</v>
      </c>
      <c r="B6" s="510" t="s">
        <v>327</v>
      </c>
      <c r="C6" s="511"/>
      <c r="D6" s="510" t="s">
        <v>328</v>
      </c>
      <c r="E6" s="516" t="s">
        <v>408</v>
      </c>
      <c r="F6" s="510" t="s">
        <v>329</v>
      </c>
      <c r="G6" s="516" t="s">
        <v>330</v>
      </c>
      <c r="H6" s="516" t="s">
        <v>331</v>
      </c>
      <c r="I6" s="519" t="s">
        <v>418</v>
      </c>
    </row>
    <row r="7" spans="1:9" ht="12.75">
      <c r="A7" s="508"/>
      <c r="B7" s="512"/>
      <c r="C7" s="513"/>
      <c r="D7" s="512"/>
      <c r="E7" s="517"/>
      <c r="F7" s="517"/>
      <c r="G7" s="517"/>
      <c r="H7" s="517"/>
      <c r="I7" s="520"/>
    </row>
    <row r="8" spans="1:9" ht="12.75">
      <c r="A8" s="508"/>
      <c r="B8" s="512"/>
      <c r="C8" s="513"/>
      <c r="D8" s="512"/>
      <c r="E8" s="517"/>
      <c r="F8" s="517"/>
      <c r="G8" s="517"/>
      <c r="H8" s="517"/>
      <c r="I8" s="520"/>
    </row>
    <row r="9" spans="1:9" ht="20.25" customHeight="1" thickBot="1">
      <c r="A9" s="509"/>
      <c r="B9" s="514"/>
      <c r="C9" s="515"/>
      <c r="D9" s="514"/>
      <c r="E9" s="518"/>
      <c r="F9" s="518"/>
      <c r="G9" s="518"/>
      <c r="H9" s="518"/>
      <c r="I9" s="521"/>
    </row>
    <row r="10" spans="1:9" ht="15.75" thickBot="1">
      <c r="A10" s="241" t="s">
        <v>332</v>
      </c>
      <c r="B10" s="505" t="s">
        <v>333</v>
      </c>
      <c r="C10" s="505"/>
      <c r="D10" s="242">
        <v>1</v>
      </c>
      <c r="E10" s="242">
        <v>2</v>
      </c>
      <c r="F10" s="242">
        <v>3</v>
      </c>
      <c r="G10" s="242">
        <v>4</v>
      </c>
      <c r="H10" s="243" t="s">
        <v>334</v>
      </c>
      <c r="I10" s="244" t="s">
        <v>335</v>
      </c>
    </row>
    <row r="11" spans="1:9" ht="13.5">
      <c r="A11" s="245"/>
      <c r="B11" s="506"/>
      <c r="C11" s="506"/>
      <c r="D11" s="246"/>
      <c r="E11" s="247"/>
      <c r="F11" s="256"/>
      <c r="G11" s="256"/>
      <c r="H11" s="257"/>
      <c r="I11" s="258"/>
    </row>
    <row r="12" spans="1:9" ht="15">
      <c r="A12" s="248" t="s">
        <v>336</v>
      </c>
      <c r="B12" s="502" t="s">
        <v>337</v>
      </c>
      <c r="C12" s="502"/>
      <c r="D12" s="249"/>
      <c r="E12" s="250"/>
      <c r="F12" s="259"/>
      <c r="G12" s="259">
        <f>F12</f>
        <v>0</v>
      </c>
      <c r="H12" s="260">
        <f>G12-F12</f>
        <v>0</v>
      </c>
      <c r="I12" s="261">
        <f>E12+F12</f>
        <v>0</v>
      </c>
    </row>
    <row r="13" spans="1:9" ht="15">
      <c r="A13" s="248"/>
      <c r="B13" s="502"/>
      <c r="C13" s="502"/>
      <c r="D13" s="251"/>
      <c r="E13" s="250"/>
      <c r="F13" s="259"/>
      <c r="G13" s="259"/>
      <c r="H13" s="260"/>
      <c r="I13" s="262"/>
    </row>
    <row r="14" spans="1:9" ht="15">
      <c r="A14" s="248" t="s">
        <v>338</v>
      </c>
      <c r="B14" s="502" t="s">
        <v>301</v>
      </c>
      <c r="C14" s="502"/>
      <c r="D14" s="249"/>
      <c r="E14" s="250">
        <v>41128</v>
      </c>
      <c r="F14" s="250"/>
      <c r="G14" s="259">
        <f>F14</f>
        <v>0</v>
      </c>
      <c r="H14" s="260">
        <f>G14-F14</f>
        <v>0</v>
      </c>
      <c r="I14" s="261">
        <f>E14+F14</f>
        <v>41128</v>
      </c>
    </row>
    <row r="15" spans="1:9" ht="15">
      <c r="A15" s="248"/>
      <c r="B15" s="502"/>
      <c r="C15" s="502"/>
      <c r="D15" s="252"/>
      <c r="E15" s="250"/>
      <c r="F15" s="250"/>
      <c r="G15" s="259"/>
      <c r="H15" s="260"/>
      <c r="I15" s="262"/>
    </row>
    <row r="16" spans="1:9" ht="15">
      <c r="A16" s="248" t="s">
        <v>339</v>
      </c>
      <c r="B16" s="502" t="s">
        <v>340</v>
      </c>
      <c r="C16" s="502"/>
      <c r="D16" s="249"/>
      <c r="E16" s="250">
        <v>323848</v>
      </c>
      <c r="F16" s="250"/>
      <c r="G16" s="259">
        <f>F16</f>
        <v>0</v>
      </c>
      <c r="H16" s="260">
        <f>G16-F16</f>
        <v>0</v>
      </c>
      <c r="I16" s="261">
        <f>E16+F16</f>
        <v>323848</v>
      </c>
    </row>
    <row r="17" spans="1:9" ht="15">
      <c r="A17" s="248"/>
      <c r="B17" s="502"/>
      <c r="C17" s="502"/>
      <c r="D17" s="252"/>
      <c r="E17" s="250"/>
      <c r="F17" s="259"/>
      <c r="G17" s="259"/>
      <c r="H17" s="260"/>
      <c r="I17" s="262"/>
    </row>
    <row r="18" spans="1:9" ht="15">
      <c r="A18" s="248" t="s">
        <v>341</v>
      </c>
      <c r="B18" s="502" t="s">
        <v>390</v>
      </c>
      <c r="C18" s="502"/>
      <c r="D18" s="249"/>
      <c r="E18" s="250"/>
      <c r="F18" s="259"/>
      <c r="G18" s="259">
        <f>F18</f>
        <v>0</v>
      </c>
      <c r="H18" s="260">
        <f>G18-F18</f>
        <v>0</v>
      </c>
      <c r="I18" s="261">
        <f>E18+F18</f>
        <v>0</v>
      </c>
    </row>
    <row r="19" spans="1:9" ht="15">
      <c r="A19" s="248"/>
      <c r="B19" s="502"/>
      <c r="C19" s="502"/>
      <c r="D19" s="249"/>
      <c r="E19" s="250"/>
      <c r="F19" s="259"/>
      <c r="G19" s="259"/>
      <c r="H19" s="260"/>
      <c r="I19" s="262"/>
    </row>
    <row r="20" spans="1:9" ht="15">
      <c r="A20" s="248" t="s">
        <v>342</v>
      </c>
      <c r="B20" s="502" t="s">
        <v>391</v>
      </c>
      <c r="C20" s="502"/>
      <c r="D20" s="249"/>
      <c r="E20" s="250"/>
      <c r="F20" s="259"/>
      <c r="G20" s="259">
        <f>F20</f>
        <v>0</v>
      </c>
      <c r="H20" s="260">
        <f>G20-F20</f>
        <v>0</v>
      </c>
      <c r="I20" s="261">
        <f>E20+F20</f>
        <v>0</v>
      </c>
    </row>
    <row r="21" spans="1:9" ht="15.75" thickBot="1">
      <c r="A21" s="253"/>
      <c r="B21" s="504"/>
      <c r="C21" s="504"/>
      <c r="D21" s="254"/>
      <c r="E21" s="255"/>
      <c r="F21" s="263"/>
      <c r="G21" s="263"/>
      <c r="H21" s="264"/>
      <c r="I21" s="265"/>
    </row>
    <row r="22" spans="1:9" ht="15.75" thickBot="1">
      <c r="A22" s="334"/>
      <c r="B22" s="503" t="s">
        <v>125</v>
      </c>
      <c r="C22" s="503"/>
      <c r="D22" s="335"/>
      <c r="E22" s="336">
        <f>SUM(E12:E21)</f>
        <v>364976</v>
      </c>
      <c r="F22" s="337">
        <f>SUM(F12:F21)</f>
        <v>0</v>
      </c>
      <c r="G22" s="337">
        <f>SUM(G11:G21)</f>
        <v>0</v>
      </c>
      <c r="H22" s="338">
        <f>SUM(H11:H21)</f>
        <v>0</v>
      </c>
      <c r="I22" s="339">
        <f>SUM(I11:I21)</f>
        <v>364976</v>
      </c>
    </row>
    <row r="23" ht="13.5" thickTop="1"/>
  </sheetData>
  <sheetProtection/>
  <mergeCells count="22">
    <mergeCell ref="A1:I2"/>
    <mergeCell ref="A6:A9"/>
    <mergeCell ref="B6:C9"/>
    <mergeCell ref="D6:D9"/>
    <mergeCell ref="E6:E9"/>
    <mergeCell ref="F6:F9"/>
    <mergeCell ref="G6:G9"/>
    <mergeCell ref="H6:H9"/>
    <mergeCell ref="I6:I9"/>
    <mergeCell ref="B10:C10"/>
    <mergeCell ref="B11:C11"/>
    <mergeCell ref="B12:C12"/>
    <mergeCell ref="B13:C13"/>
    <mergeCell ref="B14:C14"/>
    <mergeCell ref="B15:C15"/>
    <mergeCell ref="B16:C16"/>
    <mergeCell ref="B17:C17"/>
    <mergeCell ref="B22:C22"/>
    <mergeCell ref="B18:C18"/>
    <mergeCell ref="B19:C19"/>
    <mergeCell ref="B20:C20"/>
    <mergeCell ref="B21:C21"/>
  </mergeCells>
  <printOptions/>
  <pageMargins left="0.67" right="0.35" top="1.87" bottom="3.77" header="0.79" footer="3"/>
  <pageSetup horizontalDpi="600" verticalDpi="600" orientation="portrait" paperSize="9" scale="83" r:id="rId1"/>
  <headerFooter alignWithMargins="0">
    <oddHeader>&amp;L&amp;"Courier New,Bold"&amp;12" ATLLAS " sh.p.k.
 NIPT J 63317650 C
 Gjirokaster&amp;R&amp;"Courier New,Bold"&amp;12Faqe 7</oddHeader>
    <oddFooter>&amp;L&amp;"Courier New,Bold"&amp;12FINANCIERI
Foto QIRJAKO&amp;R&amp;"Courier New,Bold"&amp;12ADMINISTRATOR
VLADIMIR BASHA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____2"/>
  <dimension ref="A1:P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1.140625" style="0" customWidth="1"/>
    <col min="2" max="2" width="27.00390625" style="0" customWidth="1"/>
    <col min="3" max="3" width="1.57421875" style="0" customWidth="1"/>
    <col min="4" max="4" width="6.57421875" style="0" customWidth="1"/>
    <col min="9" max="9" width="1.7109375" style="0" customWidth="1"/>
    <col min="10" max="10" width="1.8515625" style="0" customWidth="1"/>
    <col min="15" max="15" width="3.8515625" style="0" customWidth="1"/>
  </cols>
  <sheetData>
    <row r="1" spans="1:14" ht="14.25" thickTop="1">
      <c r="A1" s="50" t="s">
        <v>347</v>
      </c>
      <c r="B1" s="51" t="s">
        <v>400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>
      <c r="A2" s="53" t="s">
        <v>343</v>
      </c>
      <c r="B2" s="54" t="s">
        <v>401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>
      <c r="A3" s="53" t="s">
        <v>344</v>
      </c>
      <c r="B3" s="54" t="s">
        <v>412</v>
      </c>
      <c r="C3" s="52"/>
      <c r="D3" s="52"/>
      <c r="E3" s="52" t="s">
        <v>348</v>
      </c>
      <c r="F3" s="52"/>
      <c r="G3" s="52"/>
      <c r="H3" s="52"/>
      <c r="I3" s="52"/>
      <c r="J3" s="52"/>
      <c r="K3" s="52"/>
      <c r="L3" s="52"/>
      <c r="M3" s="52"/>
      <c r="N3" s="52"/>
    </row>
    <row r="4" spans="1:14" ht="13.5">
      <c r="A4" s="53" t="s">
        <v>345</v>
      </c>
      <c r="B4" s="54" t="s">
        <v>349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4.25" thickBot="1">
      <c r="A5" s="55" t="s">
        <v>346</v>
      </c>
      <c r="B5" s="56" t="s">
        <v>379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4.25" thickTop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4.25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6" ht="30" customHeight="1" thickBot="1" thickTop="1">
      <c r="A8" s="57" t="s">
        <v>350</v>
      </c>
      <c r="B8" s="58"/>
      <c r="C8" s="59"/>
      <c r="D8" s="60" t="s">
        <v>351</v>
      </c>
      <c r="E8" s="61"/>
      <c r="F8" s="61"/>
      <c r="G8" s="61"/>
      <c r="H8" s="61"/>
      <c r="I8" s="62"/>
      <c r="J8" s="63"/>
      <c r="K8" s="60" t="s">
        <v>352</v>
      </c>
      <c r="L8" s="61"/>
      <c r="M8" s="61"/>
      <c r="N8" s="61"/>
      <c r="O8" s="61"/>
      <c r="P8" s="62"/>
    </row>
    <row r="9" spans="1:16" ht="30" customHeight="1" thickBot="1">
      <c r="A9" s="64" t="s">
        <v>353</v>
      </c>
      <c r="B9" s="65"/>
      <c r="C9" s="66"/>
      <c r="D9" s="67" t="s">
        <v>354</v>
      </c>
      <c r="E9" s="68"/>
      <c r="F9" s="68"/>
      <c r="G9" s="68"/>
      <c r="H9" s="68"/>
      <c r="I9" s="69"/>
      <c r="J9" s="70"/>
      <c r="K9" s="67" t="s">
        <v>355</v>
      </c>
      <c r="L9" s="68"/>
      <c r="M9" s="68"/>
      <c r="N9" s="68"/>
      <c r="O9" s="68"/>
      <c r="P9" s="69"/>
    </row>
    <row r="10" spans="1:16" ht="30" customHeight="1" thickBot="1">
      <c r="A10" s="71" t="s">
        <v>356</v>
      </c>
      <c r="B10" s="65"/>
      <c r="C10" s="66"/>
      <c r="D10" s="67" t="s">
        <v>357</v>
      </c>
      <c r="E10" s="68"/>
      <c r="F10" s="68"/>
      <c r="G10" s="68"/>
      <c r="H10" s="68"/>
      <c r="I10" s="69"/>
      <c r="J10" s="70"/>
      <c r="K10" s="67" t="s">
        <v>358</v>
      </c>
      <c r="L10" s="68"/>
      <c r="M10" s="68"/>
      <c r="N10" s="68"/>
      <c r="O10" s="68"/>
      <c r="P10" s="69"/>
    </row>
    <row r="11" spans="1:16" ht="30" customHeight="1" thickBot="1">
      <c r="A11" s="72" t="s">
        <v>359</v>
      </c>
      <c r="B11" s="65"/>
      <c r="C11" s="66"/>
      <c r="D11" s="67" t="s">
        <v>360</v>
      </c>
      <c r="E11" s="68"/>
      <c r="F11" s="68"/>
      <c r="G11" s="68"/>
      <c r="H11" s="68"/>
      <c r="I11" s="69"/>
      <c r="J11" s="70"/>
      <c r="K11" s="67" t="s">
        <v>361</v>
      </c>
      <c r="L11" s="68"/>
      <c r="M11" s="68"/>
      <c r="N11" s="68"/>
      <c r="O11" s="68"/>
      <c r="P11" s="69"/>
    </row>
    <row r="12" spans="1:16" ht="30" customHeight="1" thickBot="1">
      <c r="A12" s="72" t="s">
        <v>362</v>
      </c>
      <c r="B12" s="73"/>
      <c r="C12" s="66"/>
      <c r="D12" s="67" t="s">
        <v>363</v>
      </c>
      <c r="E12" s="68"/>
      <c r="F12" s="68"/>
      <c r="G12" s="68"/>
      <c r="H12" s="68"/>
      <c r="I12" s="69"/>
      <c r="J12" s="70"/>
      <c r="K12" s="67" t="s">
        <v>364</v>
      </c>
      <c r="L12" s="68"/>
      <c r="M12" s="68"/>
      <c r="N12" s="68"/>
      <c r="O12" s="68"/>
      <c r="P12" s="69"/>
    </row>
    <row r="13" spans="1:16" ht="30" customHeight="1" thickBot="1">
      <c r="A13" s="74"/>
      <c r="B13" s="75"/>
      <c r="C13" s="66"/>
      <c r="D13" s="67" t="s">
        <v>365</v>
      </c>
      <c r="E13" s="68"/>
      <c r="F13" s="68"/>
      <c r="G13" s="68"/>
      <c r="H13" s="68"/>
      <c r="I13" s="69"/>
      <c r="J13" s="70"/>
      <c r="K13" s="67" t="s">
        <v>366</v>
      </c>
      <c r="L13" s="68"/>
      <c r="M13" s="68"/>
      <c r="N13" s="68"/>
      <c r="O13" s="68"/>
      <c r="P13" s="69"/>
    </row>
    <row r="14" spans="1:16" ht="30" customHeight="1" thickBot="1">
      <c r="A14" s="72" t="s">
        <v>367</v>
      </c>
      <c r="B14" s="65"/>
      <c r="C14" s="66"/>
      <c r="D14" s="67" t="s">
        <v>368</v>
      </c>
      <c r="E14" s="68"/>
      <c r="F14" s="68"/>
      <c r="G14" s="68"/>
      <c r="H14" s="68"/>
      <c r="I14" s="69"/>
      <c r="J14" s="70"/>
      <c r="K14" s="67" t="s">
        <v>369</v>
      </c>
      <c r="L14" s="68"/>
      <c r="M14" s="68"/>
      <c r="N14" s="68"/>
      <c r="O14" s="68"/>
      <c r="P14" s="69"/>
    </row>
    <row r="15" spans="1:16" ht="30" customHeight="1" thickBot="1">
      <c r="A15" s="72" t="s">
        <v>370</v>
      </c>
      <c r="B15" s="65"/>
      <c r="C15" s="66"/>
      <c r="D15" s="67" t="s">
        <v>371</v>
      </c>
      <c r="E15" s="68"/>
      <c r="F15" s="68"/>
      <c r="G15" s="68"/>
      <c r="H15" s="68"/>
      <c r="I15" s="69"/>
      <c r="J15" s="70"/>
      <c r="K15" s="67" t="s">
        <v>372</v>
      </c>
      <c r="L15" s="68"/>
      <c r="M15" s="68"/>
      <c r="N15" s="68"/>
      <c r="O15" s="68"/>
      <c r="P15" s="69"/>
    </row>
    <row r="16" spans="1:16" ht="30" customHeight="1" thickBot="1">
      <c r="A16" s="74"/>
      <c r="B16" s="75"/>
      <c r="C16" s="66"/>
      <c r="D16" s="67" t="s">
        <v>373</v>
      </c>
      <c r="E16" s="68"/>
      <c r="F16" s="68"/>
      <c r="G16" s="68"/>
      <c r="H16" s="68"/>
      <c r="I16" s="69"/>
      <c r="J16" s="70"/>
      <c r="K16" s="67"/>
      <c r="L16" s="68"/>
      <c r="M16" s="68"/>
      <c r="N16" s="68"/>
      <c r="O16" s="68"/>
      <c r="P16" s="69"/>
    </row>
    <row r="17" spans="1:16" ht="30" customHeight="1" thickBot="1">
      <c r="A17" s="71" t="s">
        <v>374</v>
      </c>
      <c r="B17" s="65"/>
      <c r="C17" s="66"/>
      <c r="D17" s="67" t="s">
        <v>375</v>
      </c>
      <c r="E17" s="68"/>
      <c r="F17" s="68"/>
      <c r="G17" s="68"/>
      <c r="H17" s="68"/>
      <c r="I17" s="69"/>
      <c r="J17" s="70"/>
      <c r="K17" s="67"/>
      <c r="L17" s="68"/>
      <c r="M17" s="68"/>
      <c r="N17" s="68"/>
      <c r="O17" s="68"/>
      <c r="P17" s="69"/>
    </row>
    <row r="18" spans="1:16" ht="30" customHeight="1" thickBot="1">
      <c r="A18" s="72" t="s">
        <v>376</v>
      </c>
      <c r="B18" s="65"/>
      <c r="C18" s="66"/>
      <c r="D18" s="67" t="s">
        <v>377</v>
      </c>
      <c r="E18" s="68"/>
      <c r="F18" s="68"/>
      <c r="G18" s="68"/>
      <c r="H18" s="68"/>
      <c r="I18" s="69"/>
      <c r="J18" s="70"/>
      <c r="K18" s="67"/>
      <c r="L18" s="68"/>
      <c r="M18" s="68"/>
      <c r="N18" s="68"/>
      <c r="O18" s="68"/>
      <c r="P18" s="69"/>
    </row>
    <row r="19" spans="1:16" ht="30" customHeight="1" thickBot="1">
      <c r="A19" s="76"/>
      <c r="B19" s="77"/>
      <c r="C19" s="66"/>
      <c r="D19" s="78" t="s">
        <v>378</v>
      </c>
      <c r="E19" s="79"/>
      <c r="F19" s="79"/>
      <c r="G19" s="79"/>
      <c r="H19" s="79"/>
      <c r="I19" s="80"/>
      <c r="J19" s="66"/>
      <c r="K19" s="78"/>
      <c r="L19" s="79"/>
      <c r="M19" s="79"/>
      <c r="N19" s="79"/>
      <c r="O19" s="79"/>
      <c r="P19" s="80"/>
    </row>
    <row r="20" spans="1:16" ht="14.25" thickTop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81"/>
      <c r="P20" s="81"/>
    </row>
    <row r="21" spans="1:14" ht="13.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13.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13.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4" ht="13.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ht="13.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ht="13.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1:14" ht="13.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1:14" ht="13.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1:14" ht="13.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1:14" ht="13.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1:14" ht="13.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1:14" ht="13.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  <row r="33" spans="1:14" ht="13.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</sheetData>
  <sheetProtection/>
  <printOptions/>
  <pageMargins left="0.24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G48"/>
  <sheetViews>
    <sheetView zoomScalePageLayoutView="0" workbookViewId="0" topLeftCell="A36">
      <selection activeCell="D61" sqref="D61"/>
    </sheetView>
  </sheetViews>
  <sheetFormatPr defaultColWidth="9.140625" defaultRowHeight="12.75"/>
  <cols>
    <col min="1" max="1" width="3.7109375" style="30" customWidth="1"/>
    <col min="2" max="2" width="2.8515625" style="30" customWidth="1"/>
    <col min="3" max="3" width="4.00390625" style="30" customWidth="1"/>
    <col min="4" max="4" width="56.7109375" style="0" bestFit="1" customWidth="1"/>
    <col min="5" max="5" width="9.7109375" style="0" bestFit="1" customWidth="1"/>
    <col min="6" max="7" width="15.57421875" style="31" bestFit="1" customWidth="1"/>
    <col min="8" max="8" width="7.00390625" style="0" customWidth="1"/>
  </cols>
  <sheetData>
    <row r="1" spans="1:7" s="32" customFormat="1" ht="18" customHeight="1" thickBot="1">
      <c r="A1" s="419" t="s">
        <v>413</v>
      </c>
      <c r="B1" s="419"/>
      <c r="C1" s="419"/>
      <c r="D1" s="419"/>
      <c r="E1" s="419"/>
      <c r="F1" s="419"/>
      <c r="G1" s="419"/>
    </row>
    <row r="2" spans="1:7" ht="18.75" customHeight="1" thickTop="1">
      <c r="A2" s="420" t="s">
        <v>76</v>
      </c>
      <c r="B2" s="422" t="s">
        <v>222</v>
      </c>
      <c r="C2" s="422"/>
      <c r="D2" s="422"/>
      <c r="E2" s="422" t="s">
        <v>95</v>
      </c>
      <c r="F2" s="404" t="s">
        <v>395</v>
      </c>
      <c r="G2" s="404" t="s">
        <v>395</v>
      </c>
    </row>
    <row r="3" spans="1:7" ht="18" customHeight="1" thickBot="1">
      <c r="A3" s="421"/>
      <c r="B3" s="423"/>
      <c r="C3" s="423"/>
      <c r="D3" s="423"/>
      <c r="E3" s="423"/>
      <c r="F3" s="405" t="s">
        <v>410</v>
      </c>
      <c r="G3" s="405" t="s">
        <v>404</v>
      </c>
    </row>
    <row r="4" spans="1:7" s="32" customFormat="1" ht="19.5" customHeight="1" thickBot="1">
      <c r="A4" s="161" t="s">
        <v>77</v>
      </c>
      <c r="B4" s="417" t="s">
        <v>223</v>
      </c>
      <c r="C4" s="417"/>
      <c r="D4" s="417"/>
      <c r="E4" s="329"/>
      <c r="F4" s="345">
        <f>F5+F8+F11+F17+F23+F24+F25</f>
        <v>69869677</v>
      </c>
      <c r="G4" s="345">
        <f>G5+G8+G11+G17+G23+G24+G25</f>
        <v>62157524</v>
      </c>
    </row>
    <row r="5" spans="1:7" s="32" customFormat="1" ht="15" customHeight="1">
      <c r="A5" s="138"/>
      <c r="B5" s="139">
        <v>1</v>
      </c>
      <c r="C5" s="140" t="s">
        <v>224</v>
      </c>
      <c r="D5" s="141"/>
      <c r="E5" s="142"/>
      <c r="F5" s="340">
        <f>F6+F7</f>
        <v>4827344</v>
      </c>
      <c r="G5" s="340">
        <f>G6+G7</f>
        <v>7187342</v>
      </c>
    </row>
    <row r="6" spans="1:7" s="32" customFormat="1" ht="15" customHeight="1">
      <c r="A6" s="131"/>
      <c r="B6" s="132"/>
      <c r="C6" s="137" t="s">
        <v>225</v>
      </c>
      <c r="D6" s="133" t="s">
        <v>226</v>
      </c>
      <c r="E6" s="134"/>
      <c r="F6" s="341">
        <v>4267255</v>
      </c>
      <c r="G6" s="341">
        <v>6924979</v>
      </c>
    </row>
    <row r="7" spans="1:7" s="32" customFormat="1" ht="15" customHeight="1">
      <c r="A7" s="143"/>
      <c r="B7" s="136"/>
      <c r="C7" s="144" t="s">
        <v>227</v>
      </c>
      <c r="D7" s="145" t="s">
        <v>228</v>
      </c>
      <c r="E7" s="146"/>
      <c r="F7" s="342">
        <v>560089</v>
      </c>
      <c r="G7" s="342">
        <v>262363</v>
      </c>
    </row>
    <row r="8" spans="1:7" s="32" customFormat="1" ht="15" customHeight="1">
      <c r="A8" s="147"/>
      <c r="B8" s="108">
        <v>2</v>
      </c>
      <c r="C8" s="148" t="s">
        <v>229</v>
      </c>
      <c r="D8" s="126"/>
      <c r="E8" s="124"/>
      <c r="F8" s="343">
        <f>SUM(F9:F10)</f>
        <v>0</v>
      </c>
      <c r="G8" s="343">
        <f>SUM(G9:G10)</f>
        <v>0</v>
      </c>
    </row>
    <row r="9" spans="1:7" s="32" customFormat="1" ht="15" customHeight="1">
      <c r="A9" s="131"/>
      <c r="B9" s="137"/>
      <c r="C9" s="137" t="s">
        <v>225</v>
      </c>
      <c r="D9" s="133" t="s">
        <v>230</v>
      </c>
      <c r="E9" s="134"/>
      <c r="F9" s="341"/>
      <c r="G9" s="341"/>
    </row>
    <row r="10" spans="1:7" s="32" customFormat="1" ht="15" customHeight="1">
      <c r="A10" s="143"/>
      <c r="B10" s="144"/>
      <c r="C10" s="144" t="s">
        <v>227</v>
      </c>
      <c r="D10" s="145" t="s">
        <v>231</v>
      </c>
      <c r="E10" s="146"/>
      <c r="F10" s="342"/>
      <c r="G10" s="342"/>
    </row>
    <row r="11" spans="1:7" s="32" customFormat="1" ht="15" customHeight="1">
      <c r="A11" s="147"/>
      <c r="B11" s="108">
        <v>3</v>
      </c>
      <c r="C11" s="148" t="s">
        <v>232</v>
      </c>
      <c r="D11" s="126"/>
      <c r="E11" s="124"/>
      <c r="F11" s="343">
        <f>SUM(F12:F16)</f>
        <v>14972290</v>
      </c>
      <c r="G11" s="343">
        <f>SUM(G12:G16)</f>
        <v>9688817</v>
      </c>
    </row>
    <row r="12" spans="1:7" s="32" customFormat="1" ht="15" customHeight="1">
      <c r="A12" s="131"/>
      <c r="B12" s="137"/>
      <c r="C12" s="137" t="s">
        <v>225</v>
      </c>
      <c r="D12" s="133" t="s">
        <v>233</v>
      </c>
      <c r="E12" s="134"/>
      <c r="F12" s="341">
        <v>9420897</v>
      </c>
      <c r="G12" s="341">
        <v>4845508</v>
      </c>
    </row>
    <row r="13" spans="1:7" s="32" customFormat="1" ht="15" customHeight="1">
      <c r="A13" s="128"/>
      <c r="B13" s="127"/>
      <c r="C13" s="127" t="s">
        <v>227</v>
      </c>
      <c r="D13" s="129" t="s">
        <v>393</v>
      </c>
      <c r="E13" s="130"/>
      <c r="F13" s="344"/>
      <c r="G13" s="344"/>
    </row>
    <row r="14" spans="1:7" s="32" customFormat="1" ht="15" customHeight="1">
      <c r="A14" s="128"/>
      <c r="B14" s="127"/>
      <c r="C14" s="127" t="s">
        <v>234</v>
      </c>
      <c r="D14" s="129" t="s">
        <v>235</v>
      </c>
      <c r="E14" s="130"/>
      <c r="F14" s="344"/>
      <c r="G14" s="344">
        <v>194753</v>
      </c>
    </row>
    <row r="15" spans="1:7" s="32" customFormat="1" ht="15" customHeight="1">
      <c r="A15" s="128"/>
      <c r="B15" s="127"/>
      <c r="C15" s="127" t="s">
        <v>236</v>
      </c>
      <c r="D15" s="129" t="s">
        <v>237</v>
      </c>
      <c r="E15" s="130"/>
      <c r="F15" s="344">
        <v>5551393</v>
      </c>
      <c r="G15" s="344">
        <v>4534744</v>
      </c>
    </row>
    <row r="16" spans="1:7" s="32" customFormat="1" ht="15" customHeight="1">
      <c r="A16" s="143"/>
      <c r="B16" s="144"/>
      <c r="C16" s="144" t="s">
        <v>238</v>
      </c>
      <c r="D16" s="145" t="s">
        <v>239</v>
      </c>
      <c r="E16" s="146"/>
      <c r="F16" s="342"/>
      <c r="G16" s="342">
        <v>113812</v>
      </c>
    </row>
    <row r="17" spans="1:7" s="32" customFormat="1" ht="15" customHeight="1">
      <c r="A17" s="147"/>
      <c r="B17" s="108">
        <v>4</v>
      </c>
      <c r="C17" s="148" t="s">
        <v>93</v>
      </c>
      <c r="D17" s="126"/>
      <c r="E17" s="124"/>
      <c r="F17" s="343">
        <f>SUM(F18:F22)</f>
        <v>50070043</v>
      </c>
      <c r="G17" s="343">
        <f>SUM(G18:G22)</f>
        <v>45281365</v>
      </c>
    </row>
    <row r="18" spans="1:7" s="32" customFormat="1" ht="15" customHeight="1">
      <c r="A18" s="131"/>
      <c r="B18" s="137"/>
      <c r="C18" s="137" t="s">
        <v>225</v>
      </c>
      <c r="D18" s="133" t="s">
        <v>240</v>
      </c>
      <c r="E18" s="134"/>
      <c r="F18" s="341"/>
      <c r="G18" s="341"/>
    </row>
    <row r="19" spans="1:7" s="32" customFormat="1" ht="15" customHeight="1">
      <c r="A19" s="128"/>
      <c r="B19" s="127"/>
      <c r="C19" s="127" t="s">
        <v>227</v>
      </c>
      <c r="D19" s="129" t="s">
        <v>241</v>
      </c>
      <c r="E19" s="130"/>
      <c r="F19" s="344"/>
      <c r="G19" s="344"/>
    </row>
    <row r="20" spans="1:7" s="32" customFormat="1" ht="15" customHeight="1">
      <c r="A20" s="128"/>
      <c r="B20" s="127"/>
      <c r="C20" s="127" t="s">
        <v>234</v>
      </c>
      <c r="D20" s="129" t="s">
        <v>242</v>
      </c>
      <c r="E20" s="130"/>
      <c r="F20" s="344"/>
      <c r="G20" s="344"/>
    </row>
    <row r="21" spans="1:7" s="32" customFormat="1" ht="15" customHeight="1">
      <c r="A21" s="128"/>
      <c r="B21" s="127"/>
      <c r="C21" s="127" t="s">
        <v>236</v>
      </c>
      <c r="D21" s="129" t="s">
        <v>243</v>
      </c>
      <c r="E21" s="130"/>
      <c r="F21" s="344">
        <v>50070043</v>
      </c>
      <c r="G21" s="344">
        <v>45281365</v>
      </c>
    </row>
    <row r="22" spans="1:7" s="32" customFormat="1" ht="15" customHeight="1">
      <c r="A22" s="143"/>
      <c r="B22" s="144"/>
      <c r="C22" s="144" t="s">
        <v>238</v>
      </c>
      <c r="D22" s="145" t="s">
        <v>244</v>
      </c>
      <c r="E22" s="146"/>
      <c r="F22" s="342"/>
      <c r="G22" s="342"/>
    </row>
    <row r="23" spans="1:7" s="32" customFormat="1" ht="15" customHeight="1">
      <c r="A23" s="147"/>
      <c r="B23" s="108">
        <v>5</v>
      </c>
      <c r="C23" s="148" t="s">
        <v>245</v>
      </c>
      <c r="D23" s="126"/>
      <c r="E23" s="124"/>
      <c r="F23" s="343">
        <v>0</v>
      </c>
      <c r="G23" s="343">
        <v>0</v>
      </c>
    </row>
    <row r="24" spans="1:7" s="32" customFormat="1" ht="15" customHeight="1">
      <c r="A24" s="147"/>
      <c r="B24" s="108">
        <v>6</v>
      </c>
      <c r="C24" s="148" t="s">
        <v>246</v>
      </c>
      <c r="D24" s="126"/>
      <c r="E24" s="124"/>
      <c r="F24" s="343">
        <v>0</v>
      </c>
      <c r="G24" s="343">
        <v>0</v>
      </c>
    </row>
    <row r="25" spans="1:7" s="32" customFormat="1" ht="15" customHeight="1">
      <c r="A25" s="147"/>
      <c r="B25" s="108">
        <v>7</v>
      </c>
      <c r="C25" s="148" t="s">
        <v>247</v>
      </c>
      <c r="D25" s="126"/>
      <c r="E25" s="124"/>
      <c r="F25" s="343">
        <f>SUM(F26:F27)</f>
        <v>0</v>
      </c>
      <c r="G25" s="343">
        <f>SUM(G26:G27)</f>
        <v>0</v>
      </c>
    </row>
    <row r="26" spans="1:7" s="32" customFormat="1" ht="15" customHeight="1">
      <c r="A26" s="131"/>
      <c r="B26" s="132"/>
      <c r="C26" s="137" t="s">
        <v>225</v>
      </c>
      <c r="D26" s="133" t="s">
        <v>194</v>
      </c>
      <c r="E26" s="134"/>
      <c r="F26" s="341"/>
      <c r="G26" s="341"/>
    </row>
    <row r="27" spans="1:7" s="32" customFormat="1" ht="15" customHeight="1" thickBot="1">
      <c r="A27" s="143"/>
      <c r="B27" s="136"/>
      <c r="C27" s="144" t="s">
        <v>227</v>
      </c>
      <c r="D27" s="145" t="s">
        <v>248</v>
      </c>
      <c r="E27" s="146"/>
      <c r="F27" s="342"/>
      <c r="G27" s="342"/>
    </row>
    <row r="28" spans="1:7" s="32" customFormat="1" ht="19.5" customHeight="1" thickBot="1">
      <c r="A28" s="161" t="s">
        <v>78</v>
      </c>
      <c r="B28" s="417" t="s">
        <v>249</v>
      </c>
      <c r="C28" s="417"/>
      <c r="D28" s="417"/>
      <c r="E28" s="330"/>
      <c r="F28" s="345">
        <f>F29+F34+F39+F40+F44+F45</f>
        <v>1922043</v>
      </c>
      <c r="G28" s="345">
        <f>G29+G34+G39+G40+G44+G45</f>
        <v>1246893</v>
      </c>
    </row>
    <row r="29" spans="1:7" s="32" customFormat="1" ht="15" customHeight="1">
      <c r="A29" s="153"/>
      <c r="B29" s="111">
        <v>1</v>
      </c>
      <c r="C29" s="154" t="s">
        <v>250</v>
      </c>
      <c r="D29" s="155"/>
      <c r="E29" s="114"/>
      <c r="F29" s="346">
        <f>SUM(F30:F33)</f>
        <v>0</v>
      </c>
      <c r="G29" s="346">
        <f>SUM(G30:G33)</f>
        <v>0</v>
      </c>
    </row>
    <row r="30" spans="1:7" s="32" customFormat="1" ht="15" customHeight="1">
      <c r="A30" s="131"/>
      <c r="B30" s="137"/>
      <c r="C30" s="137" t="s">
        <v>251</v>
      </c>
      <c r="D30" s="133" t="s">
        <v>252</v>
      </c>
      <c r="E30" s="134"/>
      <c r="F30" s="341"/>
      <c r="G30" s="341"/>
    </row>
    <row r="31" spans="1:7" s="32" customFormat="1" ht="15" customHeight="1">
      <c r="A31" s="128"/>
      <c r="B31" s="127"/>
      <c r="C31" s="127" t="s">
        <v>227</v>
      </c>
      <c r="D31" s="129" t="s">
        <v>253</v>
      </c>
      <c r="E31" s="130"/>
      <c r="F31" s="344"/>
      <c r="G31" s="344"/>
    </row>
    <row r="32" spans="1:7" s="32" customFormat="1" ht="15" customHeight="1">
      <c r="A32" s="128"/>
      <c r="B32" s="127"/>
      <c r="C32" s="127" t="s">
        <v>234</v>
      </c>
      <c r="D32" s="129" t="s">
        <v>254</v>
      </c>
      <c r="E32" s="130"/>
      <c r="F32" s="344"/>
      <c r="G32" s="344"/>
    </row>
    <row r="33" spans="1:7" s="32" customFormat="1" ht="15" customHeight="1">
      <c r="A33" s="143"/>
      <c r="B33" s="144"/>
      <c r="C33" s="144" t="s">
        <v>236</v>
      </c>
      <c r="D33" s="145" t="s">
        <v>255</v>
      </c>
      <c r="E33" s="146"/>
      <c r="F33" s="342"/>
      <c r="G33" s="342"/>
    </row>
    <row r="34" spans="1:7" s="32" customFormat="1" ht="15" customHeight="1">
      <c r="A34" s="147"/>
      <c r="B34" s="108">
        <v>2</v>
      </c>
      <c r="C34" s="148" t="s">
        <v>256</v>
      </c>
      <c r="D34" s="156"/>
      <c r="E34" s="124"/>
      <c r="F34" s="343">
        <f>SUM(F35:F38)</f>
        <v>1922043</v>
      </c>
      <c r="G34" s="343">
        <f>SUM(G35:G38)</f>
        <v>1246893</v>
      </c>
    </row>
    <row r="35" spans="1:7" s="32" customFormat="1" ht="15" customHeight="1">
      <c r="A35" s="131"/>
      <c r="B35" s="137"/>
      <c r="C35" s="137" t="s">
        <v>225</v>
      </c>
      <c r="D35" s="133" t="s">
        <v>257</v>
      </c>
      <c r="E35" s="134"/>
      <c r="F35" s="341"/>
      <c r="G35" s="341"/>
    </row>
    <row r="36" spans="1:7" s="32" customFormat="1" ht="15" customHeight="1">
      <c r="A36" s="128"/>
      <c r="B36" s="127"/>
      <c r="C36" s="127" t="s">
        <v>227</v>
      </c>
      <c r="D36" s="129" t="s">
        <v>258</v>
      </c>
      <c r="E36" s="130"/>
      <c r="F36" s="344"/>
      <c r="G36" s="344"/>
    </row>
    <row r="37" spans="1:7" s="32" customFormat="1" ht="15" customHeight="1">
      <c r="A37" s="128"/>
      <c r="B37" s="127"/>
      <c r="C37" s="127" t="s">
        <v>234</v>
      </c>
      <c r="D37" s="129" t="s">
        <v>301</v>
      </c>
      <c r="E37" s="130"/>
      <c r="F37" s="344">
        <v>207099</v>
      </c>
      <c r="G37" s="344">
        <v>1246893</v>
      </c>
    </row>
    <row r="38" spans="1:7" s="32" customFormat="1" ht="15" customHeight="1">
      <c r="A38" s="143"/>
      <c r="B38" s="144"/>
      <c r="C38" s="144" t="s">
        <v>236</v>
      </c>
      <c r="D38" s="145" t="s">
        <v>259</v>
      </c>
      <c r="E38" s="146"/>
      <c r="F38" s="342">
        <v>1714944</v>
      </c>
      <c r="G38" s="342"/>
    </row>
    <row r="39" spans="1:7" s="32" customFormat="1" ht="15" customHeight="1">
      <c r="A39" s="147"/>
      <c r="B39" s="108">
        <v>3</v>
      </c>
      <c r="C39" s="148" t="s">
        <v>260</v>
      </c>
      <c r="D39" s="126"/>
      <c r="E39" s="124"/>
      <c r="F39" s="343">
        <v>0</v>
      </c>
      <c r="G39" s="343">
        <v>0</v>
      </c>
    </row>
    <row r="40" spans="1:7" s="32" customFormat="1" ht="15" customHeight="1">
      <c r="A40" s="147"/>
      <c r="B40" s="108">
        <v>4</v>
      </c>
      <c r="C40" s="148" t="s">
        <v>261</v>
      </c>
      <c r="D40" s="126"/>
      <c r="E40" s="124"/>
      <c r="F40" s="343">
        <f>SUM(F41:F43)</f>
        <v>0</v>
      </c>
      <c r="G40" s="343">
        <f>SUM(G41:G43)</f>
        <v>0</v>
      </c>
    </row>
    <row r="41" spans="1:7" s="32" customFormat="1" ht="15" customHeight="1">
      <c r="A41" s="131"/>
      <c r="B41" s="137"/>
      <c r="C41" s="137" t="s">
        <v>225</v>
      </c>
      <c r="D41" s="133" t="s">
        <v>262</v>
      </c>
      <c r="E41" s="134"/>
      <c r="F41" s="341"/>
      <c r="G41" s="341"/>
    </row>
    <row r="42" spans="1:7" s="32" customFormat="1" ht="15" customHeight="1">
      <c r="A42" s="128"/>
      <c r="B42" s="127"/>
      <c r="C42" s="127" t="s">
        <v>227</v>
      </c>
      <c r="D42" s="129" t="s">
        <v>263</v>
      </c>
      <c r="E42" s="130"/>
      <c r="F42" s="344"/>
      <c r="G42" s="344"/>
    </row>
    <row r="43" spans="1:7" s="32" customFormat="1" ht="15" customHeight="1">
      <c r="A43" s="143"/>
      <c r="B43" s="144"/>
      <c r="C43" s="144" t="s">
        <v>234</v>
      </c>
      <c r="D43" s="145" t="s">
        <v>264</v>
      </c>
      <c r="E43" s="146"/>
      <c r="F43" s="342"/>
      <c r="G43" s="342"/>
    </row>
    <row r="44" spans="1:7" s="32" customFormat="1" ht="15" customHeight="1">
      <c r="A44" s="147"/>
      <c r="B44" s="108">
        <v>5</v>
      </c>
      <c r="C44" s="148" t="s">
        <v>265</v>
      </c>
      <c r="D44" s="126"/>
      <c r="E44" s="124"/>
      <c r="F44" s="343">
        <v>0</v>
      </c>
      <c r="G44" s="343">
        <v>0</v>
      </c>
    </row>
    <row r="45" spans="1:7" s="32" customFormat="1" ht="15" customHeight="1" thickBot="1">
      <c r="A45" s="157"/>
      <c r="B45" s="109">
        <v>6</v>
      </c>
      <c r="C45" s="158" t="s">
        <v>94</v>
      </c>
      <c r="D45" s="159"/>
      <c r="E45" s="113"/>
      <c r="F45" s="347">
        <v>0</v>
      </c>
      <c r="G45" s="347">
        <v>0</v>
      </c>
    </row>
    <row r="46" spans="1:7" s="32" customFormat="1" ht="18" customHeight="1" thickBot="1">
      <c r="A46" s="227"/>
      <c r="B46" s="418" t="s">
        <v>266</v>
      </c>
      <c r="C46" s="418"/>
      <c r="D46" s="418"/>
      <c r="E46" s="228"/>
      <c r="F46" s="348">
        <f>F4+F28</f>
        <v>71791720</v>
      </c>
      <c r="G46" s="348">
        <f>G4+G28</f>
        <v>63404417</v>
      </c>
    </row>
    <row r="47" spans="1:7" s="32" customFormat="1" ht="15.75" customHeight="1" thickTop="1">
      <c r="A47" s="33"/>
      <c r="B47" s="33"/>
      <c r="C47" s="33"/>
      <c r="D47" s="33"/>
      <c r="E47" s="34"/>
      <c r="F47" s="35"/>
      <c r="G47" s="35"/>
    </row>
    <row r="48" spans="1:7" s="32" customFormat="1" ht="15.75" customHeight="1">
      <c r="A48" s="33"/>
      <c r="B48" s="33"/>
      <c r="C48" s="33"/>
      <c r="D48" s="33"/>
      <c r="E48" s="34"/>
      <c r="F48" s="35"/>
      <c r="G48" s="35"/>
    </row>
  </sheetData>
  <sheetProtection/>
  <mergeCells count="7">
    <mergeCell ref="B4:D4"/>
    <mergeCell ref="B28:D28"/>
    <mergeCell ref="B46:D46"/>
    <mergeCell ref="A1:G1"/>
    <mergeCell ref="A2:A3"/>
    <mergeCell ref="B2:D3"/>
    <mergeCell ref="E2:E3"/>
  </mergeCells>
  <printOptions/>
  <pageMargins left="0.2" right="0.2" top="0.58" bottom="0.64" header="0.16" footer="0.32"/>
  <pageSetup horizontalDpi="600" verticalDpi="600" orientation="portrait" scale="95" r:id="rId1"/>
  <headerFooter alignWithMargins="0">
    <oddHeader>&amp;L&amp;"Courier New,Bold"&amp;12"ATLLAS" sh.p.k.
 NIPT J 63317650 C
 Gjirokaster&amp;R&amp;"Courier New,Bold"&amp;12Faqe 1</oddHeader>
    <oddFooter>&amp;R&amp;"Courier New,Bold"&amp;12ADMINISTRATOR
VLADIMIR BASHA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7109375" style="30" customWidth="1"/>
    <col min="2" max="2" width="3.140625" style="30" customWidth="1"/>
    <col min="3" max="3" width="4.7109375" style="30" customWidth="1"/>
    <col min="4" max="4" width="49.421875" style="0" customWidth="1"/>
    <col min="5" max="5" width="9.7109375" style="0" bestFit="1" customWidth="1"/>
    <col min="6" max="7" width="14.28125" style="31" bestFit="1" customWidth="1"/>
    <col min="8" max="8" width="4.00390625" style="0" customWidth="1"/>
    <col min="10" max="10" width="11.00390625" style="0" bestFit="1" customWidth="1"/>
  </cols>
  <sheetData>
    <row r="1" spans="1:7" s="32" customFormat="1" ht="18" customHeight="1">
      <c r="A1" s="419" t="s">
        <v>413</v>
      </c>
      <c r="B1" s="419"/>
      <c r="C1" s="419"/>
      <c r="D1" s="419"/>
      <c r="E1" s="419"/>
      <c r="F1" s="419"/>
      <c r="G1" s="419"/>
    </row>
    <row r="2" ht="13.5" thickBot="1"/>
    <row r="3" spans="1:7" s="32" customFormat="1" ht="15.75" customHeight="1" thickBot="1" thickTop="1">
      <c r="A3" s="429" t="s">
        <v>76</v>
      </c>
      <c r="B3" s="431" t="s">
        <v>267</v>
      </c>
      <c r="C3" s="432"/>
      <c r="D3" s="433"/>
      <c r="E3" s="434" t="s">
        <v>95</v>
      </c>
      <c r="F3" s="402" t="s">
        <v>395</v>
      </c>
      <c r="G3" s="402" t="s">
        <v>395</v>
      </c>
    </row>
    <row r="4" spans="1:7" s="32" customFormat="1" ht="15.75" customHeight="1" thickBot="1">
      <c r="A4" s="430"/>
      <c r="B4" s="426"/>
      <c r="C4" s="427"/>
      <c r="D4" s="428"/>
      <c r="E4" s="417"/>
      <c r="F4" s="331" t="s">
        <v>410</v>
      </c>
      <c r="G4" s="331" t="s">
        <v>404</v>
      </c>
    </row>
    <row r="5" spans="1:7" s="32" customFormat="1" ht="24.75" customHeight="1" thickBot="1">
      <c r="A5" s="161" t="s">
        <v>77</v>
      </c>
      <c r="B5" s="426" t="s">
        <v>268</v>
      </c>
      <c r="C5" s="427"/>
      <c r="D5" s="428"/>
      <c r="E5" s="329"/>
      <c r="F5" s="401">
        <f>F6+F7+F10</f>
        <v>42388489</v>
      </c>
      <c r="G5" s="401">
        <f>G6+G7+G10</f>
        <v>37644776</v>
      </c>
    </row>
    <row r="6" spans="1:7" s="32" customFormat="1" ht="15.75" customHeight="1">
      <c r="A6" s="153"/>
      <c r="B6" s="123">
        <v>1</v>
      </c>
      <c r="C6" s="112" t="s">
        <v>121</v>
      </c>
      <c r="D6" s="170"/>
      <c r="E6" s="125"/>
      <c r="F6" s="346">
        <v>0</v>
      </c>
      <c r="G6" s="346">
        <v>0</v>
      </c>
    </row>
    <row r="7" spans="1:7" s="32" customFormat="1" ht="15.75" customHeight="1">
      <c r="A7" s="147"/>
      <c r="B7" s="117">
        <v>2</v>
      </c>
      <c r="C7" s="118" t="s">
        <v>269</v>
      </c>
      <c r="D7" s="116"/>
      <c r="E7" s="115"/>
      <c r="F7" s="343">
        <f>F8+F9</f>
        <v>0</v>
      </c>
      <c r="G7" s="343">
        <f>G8+G9</f>
        <v>0</v>
      </c>
    </row>
    <row r="8" spans="1:7" s="32" customFormat="1" ht="15.75" customHeight="1">
      <c r="A8" s="149"/>
      <c r="B8" s="164"/>
      <c r="C8" s="165" t="s">
        <v>225</v>
      </c>
      <c r="D8" s="166" t="s">
        <v>270</v>
      </c>
      <c r="E8" s="162"/>
      <c r="F8" s="349"/>
      <c r="G8" s="349"/>
    </row>
    <row r="9" spans="1:7" s="32" customFormat="1" ht="15.75" customHeight="1">
      <c r="A9" s="151"/>
      <c r="B9" s="167"/>
      <c r="C9" s="168" t="s">
        <v>227</v>
      </c>
      <c r="D9" s="169" t="s">
        <v>271</v>
      </c>
      <c r="E9" s="163"/>
      <c r="F9" s="350"/>
      <c r="G9" s="350"/>
    </row>
    <row r="10" spans="1:7" s="32" customFormat="1" ht="15.75" customHeight="1">
      <c r="A10" s="147"/>
      <c r="B10" s="117">
        <v>3</v>
      </c>
      <c r="C10" s="118" t="s">
        <v>272</v>
      </c>
      <c r="D10" s="116"/>
      <c r="E10" s="124"/>
      <c r="F10" s="343">
        <f>SUM(F11:F20)</f>
        <v>42388489</v>
      </c>
      <c r="G10" s="343">
        <f>SUM(G11:G20)</f>
        <v>37644776</v>
      </c>
    </row>
    <row r="11" spans="1:7" s="32" customFormat="1" ht="15.75" customHeight="1">
      <c r="A11" s="149"/>
      <c r="B11" s="162"/>
      <c r="C11" s="162" t="s">
        <v>225</v>
      </c>
      <c r="D11" s="150" t="s">
        <v>273</v>
      </c>
      <c r="E11" s="162"/>
      <c r="F11" s="349">
        <v>12024443</v>
      </c>
      <c r="G11" s="349">
        <v>5263420</v>
      </c>
    </row>
    <row r="12" spans="1:7" s="32" customFormat="1" ht="15.75" customHeight="1">
      <c r="A12" s="128"/>
      <c r="B12" s="127"/>
      <c r="C12" s="127" t="s">
        <v>227</v>
      </c>
      <c r="D12" s="129" t="s">
        <v>120</v>
      </c>
      <c r="E12" s="127"/>
      <c r="F12" s="344"/>
      <c r="G12" s="344"/>
    </row>
    <row r="13" spans="1:7" s="32" customFormat="1" ht="15.75" customHeight="1">
      <c r="A13" s="128"/>
      <c r="B13" s="127"/>
      <c r="C13" s="127" t="s">
        <v>234</v>
      </c>
      <c r="D13" s="129" t="s">
        <v>274</v>
      </c>
      <c r="E13" s="127"/>
      <c r="F13" s="344">
        <v>917738</v>
      </c>
      <c r="G13" s="344">
        <v>615500</v>
      </c>
    </row>
    <row r="14" spans="1:7" s="32" customFormat="1" ht="15.75" customHeight="1">
      <c r="A14" s="128"/>
      <c r="B14" s="127"/>
      <c r="C14" s="127" t="s">
        <v>236</v>
      </c>
      <c r="D14" s="129" t="s">
        <v>275</v>
      </c>
      <c r="E14" s="127"/>
      <c r="F14" s="344">
        <v>26238</v>
      </c>
      <c r="G14" s="344">
        <v>26696</v>
      </c>
    </row>
    <row r="15" spans="1:7" s="32" customFormat="1" ht="15.75" customHeight="1">
      <c r="A15" s="128"/>
      <c r="B15" s="127"/>
      <c r="C15" s="127" t="s">
        <v>238</v>
      </c>
      <c r="D15" s="129" t="s">
        <v>276</v>
      </c>
      <c r="E15" s="127"/>
      <c r="F15" s="344">
        <v>7400</v>
      </c>
      <c r="G15" s="344">
        <v>7560</v>
      </c>
    </row>
    <row r="16" spans="1:7" s="32" customFormat="1" ht="15.75" customHeight="1">
      <c r="A16" s="128"/>
      <c r="B16" s="127"/>
      <c r="C16" s="127" t="s">
        <v>278</v>
      </c>
      <c r="D16" s="129" t="s">
        <v>277</v>
      </c>
      <c r="E16" s="127"/>
      <c r="F16" s="344">
        <v>26482</v>
      </c>
      <c r="G16" s="344"/>
    </row>
    <row r="17" spans="1:7" s="32" customFormat="1" ht="15.75" customHeight="1">
      <c r="A17" s="128"/>
      <c r="B17" s="127"/>
      <c r="C17" s="127" t="s">
        <v>280</v>
      </c>
      <c r="D17" s="129" t="s">
        <v>279</v>
      </c>
      <c r="E17" s="127"/>
      <c r="F17" s="344">
        <v>29386188</v>
      </c>
      <c r="G17" s="344">
        <v>29500000</v>
      </c>
    </row>
    <row r="18" spans="1:7" s="32" customFormat="1" ht="15.75" customHeight="1">
      <c r="A18" s="128"/>
      <c r="B18" s="127"/>
      <c r="C18" s="127" t="s">
        <v>281</v>
      </c>
      <c r="D18" s="129" t="s">
        <v>394</v>
      </c>
      <c r="E18" s="127"/>
      <c r="F18" s="344"/>
      <c r="G18" s="344"/>
    </row>
    <row r="19" spans="1:7" s="32" customFormat="1" ht="15.75" customHeight="1">
      <c r="A19" s="128"/>
      <c r="B19" s="127"/>
      <c r="C19" s="127" t="s">
        <v>302</v>
      </c>
      <c r="D19" s="129" t="s">
        <v>282</v>
      </c>
      <c r="E19" s="127"/>
      <c r="F19" s="344"/>
      <c r="G19" s="344">
        <v>2231600</v>
      </c>
    </row>
    <row r="20" spans="1:7" s="32" customFormat="1" ht="15.75" customHeight="1">
      <c r="A20" s="151"/>
      <c r="B20" s="163"/>
      <c r="C20" s="163" t="s">
        <v>304</v>
      </c>
      <c r="D20" s="152" t="s">
        <v>195</v>
      </c>
      <c r="E20" s="163"/>
      <c r="F20" s="350"/>
      <c r="G20" s="350"/>
    </row>
    <row r="21" spans="1:7" s="32" customFormat="1" ht="15.75" customHeight="1">
      <c r="A21" s="147"/>
      <c r="B21" s="117">
        <v>4</v>
      </c>
      <c r="C21" s="118" t="s">
        <v>96</v>
      </c>
      <c r="D21" s="116"/>
      <c r="E21" s="115"/>
      <c r="F21" s="343">
        <v>0</v>
      </c>
      <c r="G21" s="343">
        <v>0</v>
      </c>
    </row>
    <row r="22" spans="1:7" s="32" customFormat="1" ht="15.75" customHeight="1" thickBot="1">
      <c r="A22" s="157"/>
      <c r="B22" s="122">
        <v>5</v>
      </c>
      <c r="C22" s="110" t="s">
        <v>283</v>
      </c>
      <c r="D22" s="171"/>
      <c r="E22" s="113"/>
      <c r="F22" s="347">
        <v>0</v>
      </c>
      <c r="G22" s="347">
        <v>0</v>
      </c>
    </row>
    <row r="23" spans="1:7" s="32" customFormat="1" ht="24.75" customHeight="1" thickBot="1">
      <c r="A23" s="161" t="s">
        <v>78</v>
      </c>
      <c r="B23" s="426" t="s">
        <v>284</v>
      </c>
      <c r="C23" s="427"/>
      <c r="D23" s="428"/>
      <c r="E23" s="330"/>
      <c r="F23" s="345">
        <f>F24+F27+F28+F29</f>
        <v>0</v>
      </c>
      <c r="G23" s="345">
        <f>G24+G27+G28+G29</f>
        <v>0</v>
      </c>
    </row>
    <row r="24" spans="1:7" s="32" customFormat="1" ht="15.75" customHeight="1">
      <c r="A24" s="186"/>
      <c r="B24" s="172">
        <v>1</v>
      </c>
      <c r="C24" s="173" t="s">
        <v>285</v>
      </c>
      <c r="D24" s="183"/>
      <c r="E24" s="175"/>
      <c r="F24" s="351">
        <f>SUM(F25:F26)</f>
        <v>0</v>
      </c>
      <c r="G24" s="351">
        <f>SUM(G25:G26)</f>
        <v>0</v>
      </c>
    </row>
    <row r="25" spans="1:7" s="32" customFormat="1" ht="15.75" customHeight="1">
      <c r="A25" s="128"/>
      <c r="B25" s="184"/>
      <c r="C25" s="185" t="s">
        <v>225</v>
      </c>
      <c r="D25" s="178" t="s">
        <v>303</v>
      </c>
      <c r="E25" s="130"/>
      <c r="F25" s="344"/>
      <c r="G25" s="344"/>
    </row>
    <row r="26" spans="1:7" s="32" customFormat="1" ht="15.75" customHeight="1">
      <c r="A26" s="128"/>
      <c r="B26" s="184"/>
      <c r="C26" s="185" t="s">
        <v>227</v>
      </c>
      <c r="D26" s="178" t="s">
        <v>286</v>
      </c>
      <c r="E26" s="130"/>
      <c r="F26" s="344"/>
      <c r="G26" s="344"/>
    </row>
    <row r="27" spans="1:7" s="32" customFormat="1" ht="15.75" customHeight="1">
      <c r="A27" s="128"/>
      <c r="B27" s="176">
        <v>2</v>
      </c>
      <c r="C27" s="177" t="s">
        <v>97</v>
      </c>
      <c r="D27" s="178"/>
      <c r="E27" s="130"/>
      <c r="F27" s="344">
        <v>0</v>
      </c>
      <c r="G27" s="344">
        <v>0</v>
      </c>
    </row>
    <row r="28" spans="1:7" s="32" customFormat="1" ht="15.75" customHeight="1">
      <c r="A28" s="128"/>
      <c r="B28" s="176">
        <v>3</v>
      </c>
      <c r="C28" s="177" t="s">
        <v>96</v>
      </c>
      <c r="D28" s="178"/>
      <c r="E28" s="130"/>
      <c r="F28" s="344">
        <v>0</v>
      </c>
      <c r="G28" s="344">
        <v>0</v>
      </c>
    </row>
    <row r="29" spans="1:7" s="32" customFormat="1" ht="15.75" customHeight="1" thickBot="1">
      <c r="A29" s="187"/>
      <c r="B29" s="179">
        <v>4</v>
      </c>
      <c r="C29" s="180" t="s">
        <v>287</v>
      </c>
      <c r="D29" s="181"/>
      <c r="E29" s="182"/>
      <c r="F29" s="352">
        <v>0</v>
      </c>
      <c r="G29" s="352">
        <v>0</v>
      </c>
    </row>
    <row r="30" spans="1:7" s="32" customFormat="1" ht="24.75" customHeight="1" thickBot="1">
      <c r="A30" s="332"/>
      <c r="B30" s="417" t="s">
        <v>288</v>
      </c>
      <c r="C30" s="417"/>
      <c r="D30" s="417"/>
      <c r="E30" s="330"/>
      <c r="F30" s="345">
        <f>F7+F10+F24</f>
        <v>42388489</v>
      </c>
      <c r="G30" s="345">
        <f>G7+G10+G24</f>
        <v>37644776</v>
      </c>
    </row>
    <row r="31" spans="1:7" s="32" customFormat="1" ht="24.75" customHeight="1" thickBot="1">
      <c r="A31" s="161" t="s">
        <v>79</v>
      </c>
      <c r="B31" s="417" t="s">
        <v>289</v>
      </c>
      <c r="C31" s="417"/>
      <c r="D31" s="417"/>
      <c r="E31" s="330"/>
      <c r="F31" s="345">
        <f>SUM(F33:F41)</f>
        <v>29403231</v>
      </c>
      <c r="G31" s="345">
        <f>SUM(G33:G41)</f>
        <v>25759641</v>
      </c>
    </row>
    <row r="32" spans="1:7" s="32" customFormat="1" ht="15.75" customHeight="1">
      <c r="A32" s="186"/>
      <c r="B32" s="172">
        <v>1</v>
      </c>
      <c r="C32" s="173" t="s">
        <v>290</v>
      </c>
      <c r="D32" s="174"/>
      <c r="E32" s="175"/>
      <c r="F32" s="353"/>
      <c r="G32" s="353"/>
    </row>
    <row r="33" spans="1:7" s="32" customFormat="1" ht="15.75" customHeight="1">
      <c r="A33" s="128"/>
      <c r="B33" s="176">
        <v>2</v>
      </c>
      <c r="C33" s="177" t="s">
        <v>291</v>
      </c>
      <c r="D33" s="178"/>
      <c r="E33" s="130"/>
      <c r="F33" s="344"/>
      <c r="G33" s="344"/>
    </row>
    <row r="34" spans="1:7" s="32" customFormat="1" ht="15.75" customHeight="1">
      <c r="A34" s="128"/>
      <c r="B34" s="176">
        <v>3</v>
      </c>
      <c r="C34" s="177" t="s">
        <v>292</v>
      </c>
      <c r="D34" s="178"/>
      <c r="E34" s="130"/>
      <c r="F34" s="344">
        <v>2450000</v>
      </c>
      <c r="G34" s="344">
        <v>2450000</v>
      </c>
    </row>
    <row r="35" spans="1:7" s="32" customFormat="1" ht="15.75" customHeight="1">
      <c r="A35" s="128"/>
      <c r="B35" s="176">
        <v>4</v>
      </c>
      <c r="C35" s="177" t="s">
        <v>293</v>
      </c>
      <c r="D35" s="178"/>
      <c r="E35" s="130"/>
      <c r="F35" s="344"/>
      <c r="G35" s="344"/>
    </row>
    <row r="36" spans="1:7" s="32" customFormat="1" ht="15.75" customHeight="1">
      <c r="A36" s="128"/>
      <c r="B36" s="176">
        <v>5</v>
      </c>
      <c r="C36" s="177" t="s">
        <v>294</v>
      </c>
      <c r="D36" s="178"/>
      <c r="E36" s="130"/>
      <c r="F36" s="344"/>
      <c r="G36" s="344"/>
    </row>
    <row r="37" spans="1:7" s="32" customFormat="1" ht="15.75" customHeight="1">
      <c r="A37" s="128"/>
      <c r="B37" s="176">
        <v>6</v>
      </c>
      <c r="C37" s="177" t="s">
        <v>295</v>
      </c>
      <c r="D37" s="178"/>
      <c r="E37" s="130"/>
      <c r="F37" s="344">
        <v>116949</v>
      </c>
      <c r="G37" s="344">
        <v>116949</v>
      </c>
    </row>
    <row r="38" spans="1:7" s="32" customFormat="1" ht="15.75" customHeight="1">
      <c r="A38" s="128"/>
      <c r="B38" s="176">
        <v>7</v>
      </c>
      <c r="C38" s="177" t="s">
        <v>296</v>
      </c>
      <c r="D38" s="178"/>
      <c r="E38" s="130"/>
      <c r="F38" s="344">
        <v>116949</v>
      </c>
      <c r="G38" s="344">
        <v>116949</v>
      </c>
    </row>
    <row r="39" spans="1:7" s="32" customFormat="1" ht="15.75" customHeight="1">
      <c r="A39" s="128"/>
      <c r="B39" s="176">
        <v>8</v>
      </c>
      <c r="C39" s="177" t="s">
        <v>297</v>
      </c>
      <c r="D39" s="178"/>
      <c r="E39" s="130"/>
      <c r="F39" s="344"/>
      <c r="G39" s="344"/>
    </row>
    <row r="40" spans="1:7" s="32" customFormat="1" ht="15.75" customHeight="1">
      <c r="A40" s="128"/>
      <c r="B40" s="176">
        <v>9</v>
      </c>
      <c r="C40" s="177" t="s">
        <v>298</v>
      </c>
      <c r="D40" s="178"/>
      <c r="E40" s="130"/>
      <c r="F40" s="344">
        <v>22880990</v>
      </c>
      <c r="G40" s="344">
        <v>18169272</v>
      </c>
    </row>
    <row r="41" spans="1:7" s="32" customFormat="1" ht="15.75" customHeight="1" thickBot="1">
      <c r="A41" s="187"/>
      <c r="B41" s="179">
        <v>10</v>
      </c>
      <c r="C41" s="180" t="s">
        <v>299</v>
      </c>
      <c r="D41" s="181"/>
      <c r="E41" s="182"/>
      <c r="F41" s="352">
        <v>3838343</v>
      </c>
      <c r="G41" s="352">
        <v>4906471</v>
      </c>
    </row>
    <row r="42" spans="1:7" s="32" customFormat="1" ht="24.75" customHeight="1" thickBot="1">
      <c r="A42" s="225"/>
      <c r="B42" s="418" t="s">
        <v>300</v>
      </c>
      <c r="C42" s="418"/>
      <c r="D42" s="418"/>
      <c r="E42" s="226"/>
      <c r="F42" s="348">
        <f>F30+F31</f>
        <v>71791720</v>
      </c>
      <c r="G42" s="348">
        <f>G30+G31</f>
        <v>63404417</v>
      </c>
    </row>
    <row r="43" spans="1:7" s="32" customFormat="1" ht="15.75" customHeight="1" thickTop="1">
      <c r="A43" s="33"/>
      <c r="B43" s="33"/>
      <c r="C43" s="42"/>
      <c r="D43" s="34"/>
      <c r="E43" s="46"/>
      <c r="F43" s="35"/>
      <c r="G43" s="35"/>
    </row>
    <row r="44" spans="1:7" s="32" customFormat="1" ht="15.75" customHeight="1">
      <c r="A44" s="33"/>
      <c r="B44" s="33"/>
      <c r="C44" s="42"/>
      <c r="D44" s="34"/>
      <c r="E44" s="33"/>
      <c r="F44" s="35"/>
      <c r="G44" s="35"/>
    </row>
    <row r="45" spans="1:7" s="32" customFormat="1" ht="15.75" customHeight="1">
      <c r="A45" s="33"/>
      <c r="B45" s="33"/>
      <c r="C45" s="42"/>
      <c r="D45" s="34"/>
      <c r="E45" s="33"/>
      <c r="F45" s="35"/>
      <c r="G45" s="35"/>
    </row>
    <row r="46" spans="1:7" s="32" customFormat="1" ht="15.75" customHeight="1">
      <c r="A46" s="33"/>
      <c r="B46" s="33"/>
      <c r="C46" s="42"/>
      <c r="D46" s="34"/>
      <c r="E46" s="33"/>
      <c r="F46" s="35"/>
      <c r="G46" s="35"/>
    </row>
    <row r="47" spans="1:7" s="32" customFormat="1" ht="15.75" customHeight="1">
      <c r="A47" s="33"/>
      <c r="B47" s="33"/>
      <c r="C47" s="42"/>
      <c r="D47" s="34"/>
      <c r="E47" s="33"/>
      <c r="F47" s="35"/>
      <c r="G47" s="35"/>
    </row>
    <row r="48" spans="1:7" s="32" customFormat="1" ht="15.75" customHeight="1">
      <c r="A48" s="33"/>
      <c r="B48" s="33"/>
      <c r="C48" s="42"/>
      <c r="D48" s="34"/>
      <c r="E48" s="34"/>
      <c r="F48" s="35"/>
      <c r="G48" s="35"/>
    </row>
    <row r="49" spans="1:7" s="32" customFormat="1" ht="15.75" customHeight="1">
      <c r="A49" s="33"/>
      <c r="B49" s="33"/>
      <c r="C49" s="42"/>
      <c r="D49" s="34"/>
      <c r="E49" s="34"/>
      <c r="F49" s="35"/>
      <c r="G49" s="35"/>
    </row>
    <row r="50" spans="1:7" s="32" customFormat="1" ht="15.75" customHeight="1">
      <c r="A50" s="33"/>
      <c r="B50" s="33"/>
      <c r="C50" s="42"/>
      <c r="D50" s="34"/>
      <c r="E50" s="34"/>
      <c r="F50" s="35"/>
      <c r="G50" s="35"/>
    </row>
    <row r="51" spans="1:7" s="32" customFormat="1" ht="15.75" customHeight="1">
      <c r="A51" s="33"/>
      <c r="B51" s="33"/>
      <c r="C51" s="42"/>
      <c r="D51" s="34"/>
      <c r="E51" s="34"/>
      <c r="F51" s="35"/>
      <c r="G51" s="35"/>
    </row>
    <row r="52" spans="1:7" s="32" customFormat="1" ht="15.75" customHeight="1">
      <c r="A52" s="33"/>
      <c r="B52" s="33"/>
      <c r="C52" s="33"/>
      <c r="D52" s="33"/>
      <c r="E52" s="34"/>
      <c r="F52" s="35"/>
      <c r="G52" s="35"/>
    </row>
    <row r="53" spans="1:7" ht="12.75">
      <c r="A53" s="36"/>
      <c r="B53" s="36"/>
      <c r="C53" s="43"/>
      <c r="D53" s="1"/>
      <c r="E53" s="1"/>
      <c r="F53" s="37"/>
      <c r="G53" s="37"/>
    </row>
  </sheetData>
  <sheetProtection/>
  <mergeCells count="9">
    <mergeCell ref="B42:D42"/>
    <mergeCell ref="B5:D5"/>
    <mergeCell ref="B23:D23"/>
    <mergeCell ref="B30:D30"/>
    <mergeCell ref="B31:D31"/>
    <mergeCell ref="A1:G1"/>
    <mergeCell ref="A3:A4"/>
    <mergeCell ref="B3:D4"/>
    <mergeCell ref="E3:E4"/>
  </mergeCells>
  <printOptions/>
  <pageMargins left="0.37" right="0.25" top="0.5" bottom="0" header="0.16" footer="0.41"/>
  <pageSetup horizontalDpi="600" verticalDpi="600" orientation="portrait" r:id="rId1"/>
  <headerFooter alignWithMargins="0">
    <oddHeader>&amp;L&amp;"Courier New,Bold"&amp;12"ATLLAS" sh.p.k.
NIPT J 63317650 C
Gjirokaster&amp;R&amp;"Courier New,Bold"&amp;12Faqe 2</oddHeader>
    <oddFooter>&amp;R&amp;"Courier New,Bold"&amp;12ADMINISTRATOR
VLADIMIR BASHA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8">
    <tabColor indexed="16"/>
  </sheetPr>
  <dimension ref="A1:M127"/>
  <sheetViews>
    <sheetView zoomScalePageLayoutView="0" workbookViewId="0" topLeftCell="A115">
      <selection activeCell="D84" sqref="D84"/>
    </sheetView>
  </sheetViews>
  <sheetFormatPr defaultColWidth="9.140625" defaultRowHeight="12.75"/>
  <cols>
    <col min="1" max="1" width="9.28125" style="0" bestFit="1" customWidth="1"/>
    <col min="2" max="2" width="69.421875" style="0" bestFit="1" customWidth="1"/>
    <col min="3" max="3" width="10.421875" style="0" bestFit="1" customWidth="1"/>
    <col min="4" max="5" width="19.421875" style="0" bestFit="1" customWidth="1"/>
    <col min="6" max="6" width="17.00390625" style="0" bestFit="1" customWidth="1"/>
    <col min="7" max="9" width="18.140625" style="0" bestFit="1" customWidth="1"/>
  </cols>
  <sheetData>
    <row r="1" spans="1:5" ht="16.5" thickBot="1" thickTop="1">
      <c r="A1" s="435" t="s">
        <v>1</v>
      </c>
      <c r="B1" s="437" t="s">
        <v>21</v>
      </c>
      <c r="C1" s="266" t="s">
        <v>99</v>
      </c>
      <c r="D1" s="439" t="s">
        <v>415</v>
      </c>
      <c r="E1" s="439" t="s">
        <v>405</v>
      </c>
    </row>
    <row r="2" spans="1:5" ht="15.75" thickBot="1">
      <c r="A2" s="436"/>
      <c r="B2" s="438"/>
      <c r="C2" s="267" t="s">
        <v>100</v>
      </c>
      <c r="D2" s="440"/>
      <c r="E2" s="440"/>
    </row>
    <row r="3" spans="1:7" ht="15.75" thickBot="1">
      <c r="A3" s="268">
        <v>1</v>
      </c>
      <c r="B3" s="269" t="s">
        <v>101</v>
      </c>
      <c r="C3" s="269"/>
      <c r="D3" s="361">
        <f>D4+D5</f>
        <v>98012773</v>
      </c>
      <c r="E3" s="361">
        <f>E4+E5</f>
        <v>77530227</v>
      </c>
      <c r="G3" s="7"/>
    </row>
    <row r="4" spans="1:5" ht="15">
      <c r="A4" s="270"/>
      <c r="B4" s="271" t="s">
        <v>116</v>
      </c>
      <c r="C4" s="272">
        <v>701</v>
      </c>
      <c r="D4" s="362"/>
      <c r="E4" s="362"/>
    </row>
    <row r="5" spans="1:5" ht="15.75" thickBot="1">
      <c r="A5" s="273"/>
      <c r="B5" s="274" t="s">
        <v>149</v>
      </c>
      <c r="C5" s="275">
        <v>705</v>
      </c>
      <c r="D5" s="363">
        <v>98012773</v>
      </c>
      <c r="E5" s="363">
        <v>77530227</v>
      </c>
    </row>
    <row r="6" spans="1:5" ht="15.75" thickBot="1">
      <c r="A6" s="268">
        <v>2</v>
      </c>
      <c r="B6" s="269" t="s">
        <v>102</v>
      </c>
      <c r="C6" s="276"/>
      <c r="D6" s="361">
        <f>D7+D8+D9+D10+D11+D12+D13+D14+D15+D16</f>
        <v>0</v>
      </c>
      <c r="E6" s="361">
        <f>E7+E8+E9+E10+E11+E12+E13+E14+E15+E16</f>
        <v>1553623</v>
      </c>
    </row>
    <row r="7" spans="1:5" ht="15">
      <c r="A7" s="277"/>
      <c r="B7" s="271" t="s">
        <v>117</v>
      </c>
      <c r="C7" s="272">
        <v>702</v>
      </c>
      <c r="D7" s="364"/>
      <c r="E7" s="364"/>
    </row>
    <row r="8" spans="1:5" ht="15">
      <c r="A8" s="278"/>
      <c r="B8" s="279" t="s">
        <v>118</v>
      </c>
      <c r="C8" s="280">
        <v>703</v>
      </c>
      <c r="D8" s="365"/>
      <c r="E8" s="365"/>
    </row>
    <row r="9" spans="1:5" ht="15">
      <c r="A9" s="278"/>
      <c r="B9" s="279" t="s">
        <v>119</v>
      </c>
      <c r="C9" s="280">
        <v>704</v>
      </c>
      <c r="D9" s="366"/>
      <c r="E9" s="366">
        <v>1553623</v>
      </c>
    </row>
    <row r="10" spans="1:9" ht="15">
      <c r="A10" s="278"/>
      <c r="B10" s="281" t="s">
        <v>150</v>
      </c>
      <c r="C10" s="280">
        <v>707</v>
      </c>
      <c r="D10" s="366"/>
      <c r="E10" s="366"/>
      <c r="I10" s="7"/>
    </row>
    <row r="11" spans="1:5" ht="15">
      <c r="A11" s="278"/>
      <c r="B11" s="279" t="s">
        <v>151</v>
      </c>
      <c r="C11" s="280">
        <v>708</v>
      </c>
      <c r="D11" s="366"/>
      <c r="E11" s="366"/>
    </row>
    <row r="12" spans="1:5" ht="15">
      <c r="A12" s="278"/>
      <c r="B12" s="279" t="s">
        <v>152</v>
      </c>
      <c r="C12" s="280">
        <v>7081</v>
      </c>
      <c r="D12" s="365"/>
      <c r="E12" s="365"/>
    </row>
    <row r="13" spans="1:5" ht="15">
      <c r="A13" s="278"/>
      <c r="B13" s="279" t="s">
        <v>153</v>
      </c>
      <c r="C13" s="280">
        <v>7082</v>
      </c>
      <c r="D13" s="365"/>
      <c r="E13" s="365"/>
    </row>
    <row r="14" spans="1:5" ht="15">
      <c r="A14" s="278"/>
      <c r="B14" s="279" t="s">
        <v>154</v>
      </c>
      <c r="C14" s="280">
        <v>7083</v>
      </c>
      <c r="D14" s="365"/>
      <c r="E14" s="365"/>
    </row>
    <row r="15" spans="1:5" ht="15">
      <c r="A15" s="278"/>
      <c r="B15" s="279" t="s">
        <v>155</v>
      </c>
      <c r="C15" s="280">
        <v>7084</v>
      </c>
      <c r="D15" s="365"/>
      <c r="E15" s="365"/>
    </row>
    <row r="16" spans="1:5" ht="15.75" thickBot="1">
      <c r="A16" s="282"/>
      <c r="B16" s="274" t="s">
        <v>156</v>
      </c>
      <c r="C16" s="275">
        <v>7088</v>
      </c>
      <c r="D16" s="365"/>
      <c r="E16" s="365"/>
    </row>
    <row r="17" spans="1:5" ht="15.75" thickBot="1">
      <c r="A17" s="268">
        <v>3</v>
      </c>
      <c r="B17" s="269" t="s">
        <v>193</v>
      </c>
      <c r="C17" s="276">
        <v>714</v>
      </c>
      <c r="D17" s="361">
        <v>0</v>
      </c>
      <c r="E17" s="361">
        <v>0</v>
      </c>
    </row>
    <row r="18" spans="1:5" ht="15.75" thickBot="1">
      <c r="A18" s="268">
        <v>4</v>
      </c>
      <c r="B18" s="269" t="s">
        <v>25</v>
      </c>
      <c r="C18" s="276">
        <v>721</v>
      </c>
      <c r="D18" s="361">
        <v>0</v>
      </c>
      <c r="E18" s="361">
        <v>0</v>
      </c>
    </row>
    <row r="19" spans="1:5" ht="15.75" thickBot="1">
      <c r="A19" s="268">
        <v>5</v>
      </c>
      <c r="B19" s="269" t="s">
        <v>26</v>
      </c>
      <c r="C19" s="276">
        <v>73</v>
      </c>
      <c r="D19" s="361">
        <f>D20+D21</f>
        <v>0</v>
      </c>
      <c r="E19" s="361">
        <f>E20+E21</f>
        <v>0</v>
      </c>
    </row>
    <row r="20" spans="1:5" ht="15">
      <c r="A20" s="283"/>
      <c r="B20" s="284" t="s">
        <v>27</v>
      </c>
      <c r="C20" s="285">
        <v>731</v>
      </c>
      <c r="D20" s="367"/>
      <c r="E20" s="367"/>
    </row>
    <row r="21" spans="1:5" ht="15.75" thickBot="1">
      <c r="A21" s="282"/>
      <c r="B21" s="274" t="s">
        <v>28</v>
      </c>
      <c r="C21" s="275">
        <v>732</v>
      </c>
      <c r="D21" s="365"/>
      <c r="E21" s="365"/>
    </row>
    <row r="22" spans="1:5" ht="15.75" thickBot="1">
      <c r="A22" s="268">
        <v>6</v>
      </c>
      <c r="B22" s="269" t="s">
        <v>29</v>
      </c>
      <c r="C22" s="276">
        <v>75</v>
      </c>
      <c r="D22" s="361">
        <f>D23+D24+D25+D26+D27+D28</f>
        <v>0</v>
      </c>
      <c r="E22" s="361">
        <f>E23+E24+E25+E26+E27+E28</f>
        <v>1858210</v>
      </c>
    </row>
    <row r="23" spans="1:5" ht="15">
      <c r="A23" s="283"/>
      <c r="B23" s="284" t="s">
        <v>30</v>
      </c>
      <c r="C23" s="285">
        <v>751</v>
      </c>
      <c r="D23" s="368"/>
      <c r="E23" s="368"/>
    </row>
    <row r="24" spans="1:5" ht="15">
      <c r="A24" s="282"/>
      <c r="B24" s="274" t="s">
        <v>31</v>
      </c>
      <c r="C24" s="275">
        <v>752</v>
      </c>
      <c r="D24" s="369"/>
      <c r="E24" s="369"/>
    </row>
    <row r="25" spans="1:5" ht="15">
      <c r="A25" s="282"/>
      <c r="B25" s="274" t="s">
        <v>381</v>
      </c>
      <c r="C25" s="275">
        <v>754</v>
      </c>
      <c r="D25" s="369"/>
      <c r="E25" s="369"/>
    </row>
    <row r="26" spans="1:5" ht="15">
      <c r="A26" s="282"/>
      <c r="B26" s="274" t="s">
        <v>32</v>
      </c>
      <c r="C26" s="275">
        <v>756</v>
      </c>
      <c r="D26" s="366"/>
      <c r="E26" s="366"/>
    </row>
    <row r="27" spans="1:5" ht="15">
      <c r="A27" s="282"/>
      <c r="B27" s="274" t="s">
        <v>33</v>
      </c>
      <c r="C27" s="275">
        <v>757</v>
      </c>
      <c r="D27" s="369"/>
      <c r="E27" s="369"/>
    </row>
    <row r="28" spans="1:5" ht="15.75" thickBot="1">
      <c r="A28" s="282"/>
      <c r="B28" s="274" t="s">
        <v>41</v>
      </c>
      <c r="C28" s="275">
        <v>758</v>
      </c>
      <c r="D28" s="369"/>
      <c r="E28" s="369">
        <v>1858210</v>
      </c>
    </row>
    <row r="29" spans="1:5" ht="15.75" thickBot="1">
      <c r="A29" s="268">
        <v>7</v>
      </c>
      <c r="B29" s="269" t="s">
        <v>168</v>
      </c>
      <c r="C29" s="276">
        <v>60</v>
      </c>
      <c r="D29" s="361">
        <f>+D3+D6+D17+D19+D22</f>
        <v>98012773</v>
      </c>
      <c r="E29" s="361">
        <f>+E3+E6+E17+E19+E22</f>
        <v>80942060</v>
      </c>
    </row>
    <row r="30" spans="1:5" ht="15.75" thickBot="1">
      <c r="A30" s="268">
        <v>8</v>
      </c>
      <c r="B30" s="269" t="s">
        <v>103</v>
      </c>
      <c r="C30" s="276">
        <v>60</v>
      </c>
      <c r="D30" s="361">
        <f>SUM(D31:D40)</f>
        <v>83028605</v>
      </c>
      <c r="E30" s="361">
        <f>SUM(E31:E40)</f>
        <v>66028280</v>
      </c>
    </row>
    <row r="31" spans="1:5" ht="15">
      <c r="A31" s="277"/>
      <c r="B31" s="271" t="s">
        <v>106</v>
      </c>
      <c r="C31" s="272">
        <v>601</v>
      </c>
      <c r="D31" s="370"/>
      <c r="E31" s="370"/>
    </row>
    <row r="32" spans="1:5" ht="15">
      <c r="A32" s="278"/>
      <c r="B32" s="279" t="s">
        <v>107</v>
      </c>
      <c r="C32" s="280">
        <v>602</v>
      </c>
      <c r="D32" s="370"/>
      <c r="E32" s="370"/>
    </row>
    <row r="33" spans="1:7" ht="15">
      <c r="A33" s="286"/>
      <c r="B33" s="279" t="s">
        <v>108</v>
      </c>
      <c r="C33" s="280">
        <v>603</v>
      </c>
      <c r="D33" s="370"/>
      <c r="E33" s="370"/>
      <c r="G33" s="7"/>
    </row>
    <row r="34" spans="1:5" ht="15">
      <c r="A34" s="287"/>
      <c r="B34" s="271" t="s">
        <v>109</v>
      </c>
      <c r="C34" s="280">
        <v>6031</v>
      </c>
      <c r="D34" s="370"/>
      <c r="E34" s="370"/>
    </row>
    <row r="35" spans="1:5" ht="15">
      <c r="A35" s="287"/>
      <c r="B35" s="271" t="s">
        <v>110</v>
      </c>
      <c r="C35" s="280">
        <v>6035</v>
      </c>
      <c r="D35" s="371">
        <v>-4788678</v>
      </c>
      <c r="E35" s="371">
        <v>-5268574</v>
      </c>
    </row>
    <row r="36" spans="1:5" ht="15">
      <c r="A36" s="287"/>
      <c r="B36" s="271" t="s">
        <v>111</v>
      </c>
      <c r="C36" s="280">
        <v>604</v>
      </c>
      <c r="D36" s="371"/>
      <c r="E36" s="371"/>
    </row>
    <row r="37" spans="1:5" ht="15">
      <c r="A37" s="287"/>
      <c r="B37" s="271" t="s">
        <v>112</v>
      </c>
      <c r="C37" s="280">
        <v>605</v>
      </c>
      <c r="D37" s="371">
        <v>87817283</v>
      </c>
      <c r="E37" s="371">
        <v>70116204</v>
      </c>
    </row>
    <row r="38" spans="1:5" ht="15">
      <c r="A38" s="287"/>
      <c r="B38" s="271" t="s">
        <v>113</v>
      </c>
      <c r="C38" s="280">
        <v>606</v>
      </c>
      <c r="D38" s="371"/>
      <c r="E38" s="371">
        <v>1180650</v>
      </c>
    </row>
    <row r="39" spans="1:5" ht="15">
      <c r="A39" s="287"/>
      <c r="B39" s="271" t="s">
        <v>114</v>
      </c>
      <c r="C39" s="280">
        <v>607</v>
      </c>
      <c r="D39" s="371"/>
      <c r="E39" s="371"/>
    </row>
    <row r="40" spans="1:5" ht="15.75" thickBot="1">
      <c r="A40" s="288"/>
      <c r="B40" s="284" t="s">
        <v>115</v>
      </c>
      <c r="C40" s="275">
        <v>608</v>
      </c>
      <c r="D40" s="372"/>
      <c r="E40" s="372"/>
    </row>
    <row r="41" spans="1:5" ht="15.75" thickBot="1">
      <c r="A41" s="268">
        <v>9</v>
      </c>
      <c r="B41" s="269" t="s">
        <v>104</v>
      </c>
      <c r="C41" s="276">
        <v>64</v>
      </c>
      <c r="D41" s="373">
        <f>SUM(D42:D45)</f>
        <v>1316364</v>
      </c>
      <c r="E41" s="373">
        <f>SUM(E42:E45)</f>
        <v>1331790</v>
      </c>
    </row>
    <row r="42" spans="1:5" ht="15">
      <c r="A42" s="277"/>
      <c r="B42" s="271" t="s">
        <v>105</v>
      </c>
      <c r="C42" s="272">
        <v>641</v>
      </c>
      <c r="D42" s="371">
        <v>1128000</v>
      </c>
      <c r="E42" s="371">
        <v>1141200</v>
      </c>
    </row>
    <row r="43" spans="1:5" ht="15">
      <c r="A43" s="289"/>
      <c r="B43" s="279" t="s">
        <v>157</v>
      </c>
      <c r="C43" s="280">
        <v>644</v>
      </c>
      <c r="D43" s="374">
        <v>188364</v>
      </c>
      <c r="E43" s="374">
        <v>190590</v>
      </c>
    </row>
    <row r="44" spans="1:5" ht="15">
      <c r="A44" s="289"/>
      <c r="B44" s="279" t="s">
        <v>158</v>
      </c>
      <c r="C44" s="280">
        <v>645</v>
      </c>
      <c r="D44" s="375"/>
      <c r="E44" s="375"/>
    </row>
    <row r="45" spans="1:5" ht="15.75" thickBot="1">
      <c r="A45" s="282"/>
      <c r="B45" s="274" t="s">
        <v>159</v>
      </c>
      <c r="C45" s="275">
        <v>648</v>
      </c>
      <c r="D45" s="376"/>
      <c r="E45" s="376"/>
    </row>
    <row r="46" spans="1:5" ht="15.75" thickBot="1">
      <c r="A46" s="268">
        <v>10</v>
      </c>
      <c r="B46" s="269" t="s">
        <v>35</v>
      </c>
      <c r="C46" s="276">
        <v>68</v>
      </c>
      <c r="D46" s="373">
        <f>SUM(D47:D57)</f>
        <v>0</v>
      </c>
      <c r="E46" s="373">
        <f>SUM(E47:E57)</f>
        <v>64091</v>
      </c>
    </row>
    <row r="47" spans="1:5" ht="13.5">
      <c r="A47" s="290"/>
      <c r="B47" s="271" t="s">
        <v>160</v>
      </c>
      <c r="C47" s="272">
        <v>681</v>
      </c>
      <c r="D47" s="377"/>
      <c r="E47" s="377"/>
    </row>
    <row r="48" spans="1:5" ht="15">
      <c r="A48" s="278"/>
      <c r="B48" s="279" t="s">
        <v>161</v>
      </c>
      <c r="C48" s="280">
        <v>6811</v>
      </c>
      <c r="D48" s="374"/>
      <c r="E48" s="374">
        <v>64091</v>
      </c>
    </row>
    <row r="49" spans="1:5" ht="15">
      <c r="A49" s="289"/>
      <c r="B49" s="279" t="s">
        <v>162</v>
      </c>
      <c r="C49" s="280">
        <v>6812</v>
      </c>
      <c r="D49" s="374"/>
      <c r="E49" s="374"/>
    </row>
    <row r="50" spans="1:5" ht="15">
      <c r="A50" s="278"/>
      <c r="B50" s="279" t="s">
        <v>163</v>
      </c>
      <c r="C50" s="280">
        <v>6813</v>
      </c>
      <c r="D50" s="374"/>
      <c r="E50" s="374"/>
    </row>
    <row r="51" spans="1:5" ht="15">
      <c r="A51" s="291"/>
      <c r="B51" s="279" t="s">
        <v>164</v>
      </c>
      <c r="C51" s="280">
        <v>6815</v>
      </c>
      <c r="D51" s="374"/>
      <c r="E51" s="374"/>
    </row>
    <row r="52" spans="1:5" ht="15">
      <c r="A52" s="278"/>
      <c r="B52" s="279" t="s">
        <v>165</v>
      </c>
      <c r="C52" s="280">
        <v>6816</v>
      </c>
      <c r="D52" s="374"/>
      <c r="E52" s="374"/>
    </row>
    <row r="53" spans="1:5" ht="15">
      <c r="A53" s="282"/>
      <c r="B53" s="279" t="s">
        <v>166</v>
      </c>
      <c r="C53" s="280">
        <v>686</v>
      </c>
      <c r="D53" s="374"/>
      <c r="E53" s="374"/>
    </row>
    <row r="54" spans="1:5" ht="15">
      <c r="A54" s="289"/>
      <c r="B54" s="279" t="s">
        <v>2</v>
      </c>
      <c r="C54" s="280">
        <v>6862</v>
      </c>
      <c r="D54" s="374"/>
      <c r="E54" s="374"/>
    </row>
    <row r="55" spans="1:5" ht="15">
      <c r="A55" s="289"/>
      <c r="B55" s="279" t="s">
        <v>164</v>
      </c>
      <c r="C55" s="280">
        <v>6864</v>
      </c>
      <c r="D55" s="374"/>
      <c r="E55" s="374"/>
    </row>
    <row r="56" spans="1:5" ht="15">
      <c r="A56" s="289"/>
      <c r="B56" s="279" t="s">
        <v>3</v>
      </c>
      <c r="C56" s="280">
        <v>6865</v>
      </c>
      <c r="D56" s="374"/>
      <c r="E56" s="374"/>
    </row>
    <row r="57" spans="1:5" ht="15.75" thickBot="1">
      <c r="A57" s="292"/>
      <c r="B57" s="293" t="s">
        <v>4</v>
      </c>
      <c r="C57" s="294">
        <v>687</v>
      </c>
      <c r="D57" s="378"/>
      <c r="E57" s="378"/>
    </row>
    <row r="58" spans="1:8" ht="15.75" thickBot="1">
      <c r="A58" s="295">
        <v>11</v>
      </c>
      <c r="B58" s="269" t="s">
        <v>5</v>
      </c>
      <c r="C58" s="296"/>
      <c r="D58" s="373">
        <f>SUM(D59:D86)</f>
        <v>9565453</v>
      </c>
      <c r="E58" s="373">
        <f>SUM(E59:E86)</f>
        <v>6713267</v>
      </c>
      <c r="F58" s="1"/>
      <c r="G58" s="7"/>
      <c r="H58" s="7"/>
    </row>
    <row r="59" spans="1:8" ht="15">
      <c r="A59" s="297"/>
      <c r="B59" s="298" t="s">
        <v>36</v>
      </c>
      <c r="C59" s="299">
        <v>61</v>
      </c>
      <c r="D59" s="379"/>
      <c r="E59" s="379"/>
      <c r="F59" s="1"/>
      <c r="G59" s="7"/>
      <c r="H59" s="7"/>
    </row>
    <row r="60" spans="1:7" ht="15">
      <c r="A60" s="300"/>
      <c r="B60" s="301" t="s">
        <v>37</v>
      </c>
      <c r="C60" s="302">
        <v>611</v>
      </c>
      <c r="D60" s="380"/>
      <c r="E60" s="380"/>
      <c r="G60" s="7"/>
    </row>
    <row r="61" spans="1:7" ht="15">
      <c r="A61" s="286"/>
      <c r="B61" s="279" t="s">
        <v>152</v>
      </c>
      <c r="C61" s="302">
        <v>613</v>
      </c>
      <c r="D61" s="380"/>
      <c r="E61" s="380"/>
      <c r="G61" s="7"/>
    </row>
    <row r="62" spans="1:7" ht="15">
      <c r="A62" s="286"/>
      <c r="B62" s="279" t="s">
        <v>38</v>
      </c>
      <c r="C62" s="302">
        <v>615</v>
      </c>
      <c r="D62" s="380"/>
      <c r="E62" s="380"/>
      <c r="G62" s="7"/>
    </row>
    <row r="63" spans="1:7" ht="15">
      <c r="A63" s="286"/>
      <c r="B63" s="279" t="s">
        <v>39</v>
      </c>
      <c r="C63" s="302">
        <v>616</v>
      </c>
      <c r="D63" s="374"/>
      <c r="E63" s="374"/>
      <c r="G63" s="7"/>
    </row>
    <row r="64" spans="1:7" ht="15">
      <c r="A64" s="286"/>
      <c r="B64" s="279" t="s">
        <v>40</v>
      </c>
      <c r="C64" s="302">
        <v>617</v>
      </c>
      <c r="D64" s="374"/>
      <c r="E64" s="374"/>
      <c r="G64" s="7"/>
    </row>
    <row r="65" spans="1:5" ht="15">
      <c r="A65" s="286"/>
      <c r="B65" s="279" t="s">
        <v>41</v>
      </c>
      <c r="C65" s="302">
        <v>618</v>
      </c>
      <c r="D65" s="374">
        <v>1427414</v>
      </c>
      <c r="E65" s="374">
        <v>1275582</v>
      </c>
    </row>
    <row r="66" spans="1:5" ht="15">
      <c r="A66" s="286"/>
      <c r="B66" s="279" t="s">
        <v>42</v>
      </c>
      <c r="C66" s="302">
        <v>62</v>
      </c>
      <c r="D66" s="374"/>
      <c r="E66" s="374"/>
    </row>
    <row r="67" spans="1:5" ht="15">
      <c r="A67" s="286"/>
      <c r="B67" s="279" t="s">
        <v>43</v>
      </c>
      <c r="C67" s="302">
        <v>621</v>
      </c>
      <c r="D67" s="374">
        <v>45000</v>
      </c>
      <c r="E67" s="374">
        <v>330000</v>
      </c>
    </row>
    <row r="68" spans="1:5" ht="15">
      <c r="A68" s="286"/>
      <c r="B68" s="279" t="s">
        <v>44</v>
      </c>
      <c r="C68" s="302">
        <v>622</v>
      </c>
      <c r="D68" s="374"/>
      <c r="E68" s="374"/>
    </row>
    <row r="69" spans="1:8" ht="15">
      <c r="A69" s="286"/>
      <c r="B69" s="279" t="s">
        <v>45</v>
      </c>
      <c r="C69" s="302">
        <v>623</v>
      </c>
      <c r="D69" s="374"/>
      <c r="E69" s="374"/>
      <c r="H69" s="7"/>
    </row>
    <row r="70" spans="1:7" ht="15">
      <c r="A70" s="286"/>
      <c r="B70" s="279" t="s">
        <v>46</v>
      </c>
      <c r="C70" s="302">
        <v>624</v>
      </c>
      <c r="D70" s="374"/>
      <c r="E70" s="374"/>
      <c r="G70" s="7"/>
    </row>
    <row r="71" spans="1:13" ht="15">
      <c r="A71" s="286"/>
      <c r="B71" s="279" t="s">
        <v>47</v>
      </c>
      <c r="C71" s="302">
        <v>625</v>
      </c>
      <c r="D71" s="374">
        <v>834000</v>
      </c>
      <c r="E71" s="374">
        <v>2001600</v>
      </c>
      <c r="F71" s="7"/>
      <c r="G71" s="7"/>
      <c r="H71" s="7"/>
      <c r="I71" s="7"/>
      <c r="J71" s="7"/>
      <c r="K71" s="7"/>
      <c r="L71" s="7"/>
      <c r="M71" s="7"/>
    </row>
    <row r="72" spans="1:13" ht="15">
      <c r="A72" s="286"/>
      <c r="B72" s="279" t="s">
        <v>48</v>
      </c>
      <c r="C72" s="302">
        <v>626</v>
      </c>
      <c r="D72" s="374">
        <v>6270981</v>
      </c>
      <c r="E72" s="374">
        <v>2532664</v>
      </c>
      <c r="F72" s="7"/>
      <c r="G72" s="7"/>
      <c r="H72" s="7"/>
      <c r="I72" s="7"/>
      <c r="J72" s="7"/>
      <c r="K72" s="7"/>
      <c r="L72" s="7"/>
      <c r="M72" s="7"/>
    </row>
    <row r="73" spans="1:13" ht="15">
      <c r="A73" s="286"/>
      <c r="B73" s="281" t="s">
        <v>49</v>
      </c>
      <c r="C73" s="302">
        <v>627</v>
      </c>
      <c r="D73" s="374">
        <v>736600</v>
      </c>
      <c r="E73" s="374">
        <v>294500</v>
      </c>
      <c r="F73" s="7"/>
      <c r="G73" s="7"/>
      <c r="H73" s="7"/>
      <c r="I73" s="7"/>
      <c r="J73" s="7"/>
      <c r="K73" s="7"/>
      <c r="L73" s="7"/>
      <c r="M73" s="7"/>
    </row>
    <row r="74" spans="1:13" ht="15">
      <c r="A74" s="286"/>
      <c r="B74" s="279" t="s">
        <v>50</v>
      </c>
      <c r="C74" s="302">
        <v>628</v>
      </c>
      <c r="D74" s="374">
        <v>164958</v>
      </c>
      <c r="E74" s="374">
        <v>161937</v>
      </c>
      <c r="F74" s="7"/>
      <c r="G74" s="7"/>
      <c r="H74" s="7"/>
      <c r="I74" s="7"/>
      <c r="J74" s="7"/>
      <c r="K74" s="7"/>
      <c r="L74" s="7"/>
      <c r="M74" s="7"/>
    </row>
    <row r="75" spans="1:13" ht="15">
      <c r="A75" s="286"/>
      <c r="B75" s="279" t="s">
        <v>51</v>
      </c>
      <c r="C75" s="302">
        <v>63</v>
      </c>
      <c r="D75" s="374"/>
      <c r="E75" s="374"/>
      <c r="F75" s="7"/>
      <c r="G75" s="7"/>
      <c r="H75" s="7"/>
      <c r="I75" s="7"/>
      <c r="J75" s="7"/>
      <c r="K75" s="7"/>
      <c r="L75" s="7"/>
      <c r="M75" s="7"/>
    </row>
    <row r="76" spans="1:13" ht="15">
      <c r="A76" s="286"/>
      <c r="B76" s="279" t="s">
        <v>52</v>
      </c>
      <c r="C76" s="302">
        <v>631</v>
      </c>
      <c r="D76" s="374"/>
      <c r="E76" s="374"/>
      <c r="F76" s="7"/>
      <c r="G76" s="7"/>
      <c r="H76" s="7"/>
      <c r="I76" s="7"/>
      <c r="J76" s="7"/>
      <c r="K76" s="7"/>
      <c r="L76" s="7"/>
      <c r="M76" s="7"/>
    </row>
    <row r="77" spans="1:13" ht="15">
      <c r="A77" s="286"/>
      <c r="B77" s="279" t="s">
        <v>53</v>
      </c>
      <c r="C77" s="302">
        <v>632</v>
      </c>
      <c r="D77" s="374"/>
      <c r="E77" s="374"/>
      <c r="F77" s="7"/>
      <c r="G77" s="7"/>
      <c r="H77" s="7"/>
      <c r="I77" s="7"/>
      <c r="J77" s="7"/>
      <c r="K77" s="7"/>
      <c r="L77" s="7"/>
      <c r="M77" s="7"/>
    </row>
    <row r="78" spans="1:13" ht="15">
      <c r="A78" s="286"/>
      <c r="B78" s="279" t="s">
        <v>54</v>
      </c>
      <c r="C78" s="302">
        <v>633</v>
      </c>
      <c r="D78" s="374"/>
      <c r="E78" s="374"/>
      <c r="F78" s="7"/>
      <c r="G78" s="7"/>
      <c r="H78" s="7"/>
      <c r="I78" s="7"/>
      <c r="J78" s="7"/>
      <c r="K78" s="7"/>
      <c r="L78" s="7"/>
      <c r="M78" s="7"/>
    </row>
    <row r="79" spans="1:13" ht="15">
      <c r="A79" s="286"/>
      <c r="B79" s="279" t="s">
        <v>55</v>
      </c>
      <c r="C79" s="302">
        <v>638</v>
      </c>
      <c r="D79" s="374">
        <v>86500</v>
      </c>
      <c r="E79" s="374">
        <v>116984</v>
      </c>
      <c r="F79" s="7"/>
      <c r="G79" s="7"/>
      <c r="H79" s="7"/>
      <c r="I79" s="7"/>
      <c r="J79" s="7"/>
      <c r="K79" s="7"/>
      <c r="L79" s="7"/>
      <c r="M79" s="7"/>
    </row>
    <row r="80" spans="1:13" ht="15">
      <c r="A80" s="286"/>
      <c r="B80" s="279" t="s">
        <v>6</v>
      </c>
      <c r="C80" s="302">
        <v>65</v>
      </c>
      <c r="D80" s="374"/>
      <c r="E80" s="374"/>
      <c r="F80" s="7"/>
      <c r="G80" s="7"/>
      <c r="H80" s="7"/>
      <c r="I80" s="7"/>
      <c r="J80" s="7"/>
      <c r="K80" s="7"/>
      <c r="L80" s="7"/>
      <c r="M80" s="7"/>
    </row>
    <row r="81" spans="1:13" ht="15">
      <c r="A81" s="286"/>
      <c r="B81" s="279" t="s">
        <v>7</v>
      </c>
      <c r="C81" s="302">
        <v>652</v>
      </c>
      <c r="D81" s="374"/>
      <c r="E81" s="374"/>
      <c r="F81" s="7"/>
      <c r="G81" s="7"/>
      <c r="H81" s="7"/>
      <c r="I81" s="7"/>
      <c r="J81" s="7"/>
      <c r="K81" s="7"/>
      <c r="L81" s="7"/>
      <c r="M81" s="7"/>
    </row>
    <row r="82" spans="1:13" ht="15">
      <c r="A82" s="286"/>
      <c r="B82" s="279" t="s">
        <v>8</v>
      </c>
      <c r="C82" s="302">
        <v>653</v>
      </c>
      <c r="D82" s="374"/>
      <c r="E82" s="374"/>
      <c r="F82" s="7"/>
      <c r="G82" s="7"/>
      <c r="H82" s="7"/>
      <c r="I82" s="7"/>
      <c r="J82" s="7"/>
      <c r="K82" s="7"/>
      <c r="L82" s="7"/>
      <c r="M82" s="7"/>
    </row>
    <row r="83" spans="1:13" ht="15">
      <c r="A83" s="286"/>
      <c r="B83" s="279" t="s">
        <v>9</v>
      </c>
      <c r="C83" s="302">
        <v>654</v>
      </c>
      <c r="D83" s="374"/>
      <c r="E83" s="374"/>
      <c r="F83" s="7"/>
      <c r="G83" s="7"/>
      <c r="H83" s="7"/>
      <c r="I83" s="7"/>
      <c r="J83" s="7"/>
      <c r="K83" s="7"/>
      <c r="L83" s="7"/>
      <c r="M83" s="7"/>
    </row>
    <row r="84" spans="1:13" ht="15">
      <c r="A84" s="286"/>
      <c r="B84" s="279" t="s">
        <v>10</v>
      </c>
      <c r="C84" s="302">
        <v>656</v>
      </c>
      <c r="D84" s="374"/>
      <c r="E84" s="374"/>
      <c r="F84" s="7"/>
      <c r="G84" s="7"/>
      <c r="H84" s="7"/>
      <c r="I84" s="7"/>
      <c r="J84" s="7"/>
      <c r="K84" s="7"/>
      <c r="L84" s="7"/>
      <c r="M84" s="7"/>
    </row>
    <row r="85" spans="1:13" ht="15">
      <c r="A85" s="286"/>
      <c r="B85" s="279" t="s">
        <v>11</v>
      </c>
      <c r="C85" s="302">
        <v>657</v>
      </c>
      <c r="D85" s="374"/>
      <c r="E85" s="374"/>
      <c r="F85" s="7"/>
      <c r="G85" s="7"/>
      <c r="H85" s="7"/>
      <c r="I85" s="7"/>
      <c r="J85" s="7"/>
      <c r="K85" s="7"/>
      <c r="L85" s="7"/>
      <c r="M85" s="7"/>
    </row>
    <row r="86" spans="1:13" ht="15.75" thickBot="1">
      <c r="A86" s="303"/>
      <c r="B86" s="274" t="s">
        <v>12</v>
      </c>
      <c r="C86" s="302">
        <v>658</v>
      </c>
      <c r="D86" s="413"/>
      <c r="E86" s="413"/>
      <c r="F86" s="7"/>
      <c r="G86" s="7"/>
      <c r="H86" s="7"/>
      <c r="I86" s="7"/>
      <c r="J86" s="7"/>
      <c r="K86" s="7"/>
      <c r="L86" s="7"/>
      <c r="M86" s="7"/>
    </row>
    <row r="87" spans="1:13" ht="15.75" customHeight="1" thickBot="1">
      <c r="A87" s="304">
        <v>12</v>
      </c>
      <c r="B87" s="305" t="s">
        <v>182</v>
      </c>
      <c r="C87" s="276"/>
      <c r="D87" s="373">
        <f>+D30+D41+D46+D58</f>
        <v>93910422</v>
      </c>
      <c r="E87" s="373">
        <f>+E30+E41+E46+E58</f>
        <v>74137428</v>
      </c>
      <c r="F87" s="7"/>
      <c r="G87" s="7"/>
      <c r="H87" s="7"/>
      <c r="I87" s="7"/>
      <c r="J87" s="7"/>
      <c r="K87" s="7"/>
      <c r="L87" s="7"/>
      <c r="M87" s="7"/>
    </row>
    <row r="88" spans="1:13" ht="15.75" thickBot="1">
      <c r="A88" s="304">
        <v>13</v>
      </c>
      <c r="B88" s="306" t="s">
        <v>169</v>
      </c>
      <c r="C88" s="276"/>
      <c r="D88" s="373">
        <f>D29-D87</f>
        <v>4102351</v>
      </c>
      <c r="E88" s="373">
        <f>E29-E87</f>
        <v>6804632</v>
      </c>
      <c r="F88" s="7"/>
      <c r="G88" s="7"/>
      <c r="H88" s="7"/>
      <c r="I88" s="7"/>
      <c r="J88" s="7"/>
      <c r="K88" s="7"/>
      <c r="L88" s="7"/>
      <c r="M88" s="7"/>
    </row>
    <row r="89" spans="1:5" ht="15">
      <c r="A89" s="287">
        <v>14</v>
      </c>
      <c r="B89" s="271" t="s">
        <v>56</v>
      </c>
      <c r="C89" s="272"/>
      <c r="D89" s="370"/>
      <c r="E89" s="370"/>
    </row>
    <row r="90" spans="1:5" ht="15">
      <c r="A90" s="286"/>
      <c r="B90" s="279" t="s">
        <v>57</v>
      </c>
      <c r="C90" s="280">
        <v>761</v>
      </c>
      <c r="D90" s="374"/>
      <c r="E90" s="374"/>
    </row>
    <row r="91" spans="1:5" ht="15">
      <c r="A91" s="286"/>
      <c r="B91" s="279" t="s">
        <v>58</v>
      </c>
      <c r="C91" s="280">
        <v>661</v>
      </c>
      <c r="D91" s="374"/>
      <c r="E91" s="374">
        <v>-449</v>
      </c>
    </row>
    <row r="92" spans="1:5" ht="15">
      <c r="A92" s="286">
        <v>15</v>
      </c>
      <c r="B92" s="279" t="s">
        <v>60</v>
      </c>
      <c r="C92" s="280"/>
      <c r="D92" s="380"/>
      <c r="E92" s="380"/>
    </row>
    <row r="93" spans="1:5" ht="15">
      <c r="A93" s="286"/>
      <c r="B93" s="279" t="s">
        <v>59</v>
      </c>
      <c r="C93" s="280">
        <v>762</v>
      </c>
      <c r="D93" s="380"/>
      <c r="E93" s="380"/>
    </row>
    <row r="94" spans="1:5" ht="15">
      <c r="A94" s="286"/>
      <c r="B94" s="279" t="s">
        <v>61</v>
      </c>
      <c r="C94" s="280">
        <v>662</v>
      </c>
      <c r="D94" s="380"/>
      <c r="E94" s="380"/>
    </row>
    <row r="95" spans="1:5" ht="15">
      <c r="A95" s="286">
        <v>16</v>
      </c>
      <c r="B95" s="279" t="s">
        <v>62</v>
      </c>
      <c r="C95" s="280"/>
      <c r="D95" s="380"/>
      <c r="E95" s="380"/>
    </row>
    <row r="96" spans="1:5" ht="13.5" customHeight="1">
      <c r="A96" s="307">
        <v>16.1</v>
      </c>
      <c r="B96" s="279" t="s">
        <v>63</v>
      </c>
      <c r="C96" s="280"/>
      <c r="D96" s="380"/>
      <c r="E96" s="380"/>
    </row>
    <row r="97" spans="1:5" ht="15" customHeight="1">
      <c r="A97" s="307"/>
      <c r="B97" s="279" t="s">
        <v>64</v>
      </c>
      <c r="C97" s="280">
        <v>763</v>
      </c>
      <c r="D97" s="380"/>
      <c r="E97" s="380"/>
    </row>
    <row r="98" spans="1:5" ht="15">
      <c r="A98" s="286"/>
      <c r="B98" s="279" t="s">
        <v>65</v>
      </c>
      <c r="C98" s="280">
        <v>764</v>
      </c>
      <c r="D98" s="380"/>
      <c r="E98" s="380"/>
    </row>
    <row r="99" spans="1:5" ht="15">
      <c r="A99" s="286"/>
      <c r="B99" s="279" t="s">
        <v>66</v>
      </c>
      <c r="C99" s="280">
        <v>765</v>
      </c>
      <c r="D99" s="380"/>
      <c r="E99" s="380"/>
    </row>
    <row r="100" spans="1:5" ht="15">
      <c r="A100" s="286"/>
      <c r="B100" s="279" t="s">
        <v>67</v>
      </c>
      <c r="C100" s="280">
        <v>665</v>
      </c>
      <c r="D100" s="380"/>
      <c r="E100" s="380"/>
    </row>
    <row r="101" spans="1:5" ht="15">
      <c r="A101" s="307">
        <v>16.2</v>
      </c>
      <c r="B101" s="279" t="s">
        <v>68</v>
      </c>
      <c r="C101" s="280"/>
      <c r="D101" s="380"/>
      <c r="E101" s="380"/>
    </row>
    <row r="102" spans="1:5" ht="15">
      <c r="A102" s="307"/>
      <c r="B102" s="279" t="s">
        <v>69</v>
      </c>
      <c r="C102" s="280">
        <v>767</v>
      </c>
      <c r="D102" s="374">
        <v>162741</v>
      </c>
      <c r="E102" s="374"/>
    </row>
    <row r="103" spans="1:5" ht="15">
      <c r="A103" s="307">
        <v>16.3</v>
      </c>
      <c r="B103" s="279" t="s">
        <v>70</v>
      </c>
      <c r="C103" s="280"/>
      <c r="D103" s="374"/>
      <c r="E103" s="374"/>
    </row>
    <row r="104" spans="1:5" ht="15">
      <c r="A104" s="307"/>
      <c r="B104" s="279" t="s">
        <v>71</v>
      </c>
      <c r="C104" s="280">
        <v>766</v>
      </c>
      <c r="D104" s="374"/>
      <c r="E104" s="374"/>
    </row>
    <row r="105" spans="1:5" ht="15">
      <c r="A105" s="307"/>
      <c r="B105" s="279" t="s">
        <v>72</v>
      </c>
      <c r="C105" s="280">
        <v>666</v>
      </c>
      <c r="D105" s="374">
        <v>-267</v>
      </c>
      <c r="E105" s="374">
        <v>-1352548</v>
      </c>
    </row>
    <row r="106" spans="1:5" ht="15">
      <c r="A106" s="307">
        <v>16.4</v>
      </c>
      <c r="B106" s="279" t="s">
        <v>73</v>
      </c>
      <c r="C106" s="280"/>
      <c r="D106" s="380"/>
      <c r="E106" s="380"/>
    </row>
    <row r="107" spans="1:5" ht="15">
      <c r="A107" s="307"/>
      <c r="B107" s="279" t="s">
        <v>75</v>
      </c>
      <c r="C107" s="280">
        <v>768</v>
      </c>
      <c r="D107" s="380"/>
      <c r="E107" s="380"/>
    </row>
    <row r="108" spans="1:5" ht="15.75" thickBot="1">
      <c r="A108" s="308"/>
      <c r="B108" s="274" t="s">
        <v>74</v>
      </c>
      <c r="C108" s="275">
        <v>668</v>
      </c>
      <c r="D108" s="376"/>
      <c r="E108" s="376"/>
    </row>
    <row r="109" spans="1:5" ht="15.75" thickBot="1">
      <c r="A109" s="309">
        <v>17</v>
      </c>
      <c r="B109" s="310" t="s">
        <v>122</v>
      </c>
      <c r="C109" s="276"/>
      <c r="D109" s="373">
        <f>SUM(D89:D108)</f>
        <v>162474</v>
      </c>
      <c r="E109" s="373">
        <f>SUM(E89:E108)</f>
        <v>-1352997</v>
      </c>
    </row>
    <row r="110" spans="1:5" ht="15.75" thickBot="1">
      <c r="A110" s="309">
        <v>18</v>
      </c>
      <c r="B110" s="311" t="s">
        <v>13</v>
      </c>
      <c r="C110" s="276" t="s">
        <v>14</v>
      </c>
      <c r="D110" s="373">
        <f>SUM(D111:D120)</f>
        <v>0</v>
      </c>
      <c r="E110" s="373">
        <f>SUM(E111:E120)</f>
        <v>0</v>
      </c>
    </row>
    <row r="111" spans="1:5" ht="15">
      <c r="A111" s="312"/>
      <c r="B111" s="271" t="s">
        <v>15</v>
      </c>
      <c r="C111" s="272">
        <v>771</v>
      </c>
      <c r="D111" s="370"/>
      <c r="E111" s="370"/>
    </row>
    <row r="112" spans="1:5" ht="15">
      <c r="A112" s="307"/>
      <c r="B112" s="279" t="s">
        <v>16</v>
      </c>
      <c r="C112" s="280">
        <v>772</v>
      </c>
      <c r="D112" s="380"/>
      <c r="E112" s="380"/>
    </row>
    <row r="113" spans="1:5" ht="15">
      <c r="A113" s="307"/>
      <c r="B113" s="279" t="s">
        <v>17</v>
      </c>
      <c r="C113" s="280">
        <v>773</v>
      </c>
      <c r="D113" s="380"/>
      <c r="E113" s="380"/>
    </row>
    <row r="114" spans="1:5" ht="15">
      <c r="A114" s="307"/>
      <c r="B114" s="279" t="s">
        <v>18</v>
      </c>
      <c r="C114" s="280">
        <v>777</v>
      </c>
      <c r="D114" s="380"/>
      <c r="E114" s="380"/>
    </row>
    <row r="115" spans="1:5" ht="15">
      <c r="A115" s="307"/>
      <c r="B115" s="279" t="s">
        <v>19</v>
      </c>
      <c r="C115" s="280">
        <v>778</v>
      </c>
      <c r="D115" s="380"/>
      <c r="E115" s="380"/>
    </row>
    <row r="116" spans="1:5" ht="15">
      <c r="A116" s="307"/>
      <c r="B116" s="279" t="s">
        <v>20</v>
      </c>
      <c r="C116" s="280">
        <v>671</v>
      </c>
      <c r="D116" s="380"/>
      <c r="E116" s="380"/>
    </row>
    <row r="117" spans="1:5" ht="15">
      <c r="A117" s="307"/>
      <c r="B117" s="279" t="s">
        <v>22</v>
      </c>
      <c r="C117" s="280">
        <v>672</v>
      </c>
      <c r="D117" s="380"/>
      <c r="E117" s="380"/>
    </row>
    <row r="118" spans="1:5" ht="15">
      <c r="A118" s="307"/>
      <c r="B118" s="279" t="s">
        <v>23</v>
      </c>
      <c r="C118" s="280">
        <v>673</v>
      </c>
      <c r="D118" s="380"/>
      <c r="E118" s="380"/>
    </row>
    <row r="119" spans="1:5" ht="15">
      <c r="A119" s="307"/>
      <c r="B119" s="279" t="s">
        <v>24</v>
      </c>
      <c r="C119" s="280">
        <v>677</v>
      </c>
      <c r="D119" s="380"/>
      <c r="E119" s="380"/>
    </row>
    <row r="120" spans="1:5" ht="15.75" thickBot="1">
      <c r="A120" s="308"/>
      <c r="B120" s="274" t="s">
        <v>156</v>
      </c>
      <c r="C120" s="275">
        <v>678</v>
      </c>
      <c r="D120" s="376"/>
      <c r="E120" s="376"/>
    </row>
    <row r="121" spans="1:5" ht="15.75" thickBot="1">
      <c r="A121" s="309">
        <v>19</v>
      </c>
      <c r="B121" s="313" t="s">
        <v>170</v>
      </c>
      <c r="C121" s="314"/>
      <c r="D121" s="373">
        <f>D88+D109+D110</f>
        <v>4264825</v>
      </c>
      <c r="E121" s="373">
        <f>E88+E109+E110</f>
        <v>5451635</v>
      </c>
    </row>
    <row r="122" spans="1:5" ht="15">
      <c r="A122" s="312"/>
      <c r="B122" s="271" t="s">
        <v>34</v>
      </c>
      <c r="C122" s="272">
        <v>694</v>
      </c>
      <c r="D122" s="371">
        <v>426482</v>
      </c>
      <c r="E122" s="371">
        <v>545164</v>
      </c>
    </row>
    <row r="123" spans="1:6" ht="15.75" thickBot="1">
      <c r="A123" s="315"/>
      <c r="B123" s="316" t="s">
        <v>123</v>
      </c>
      <c r="C123" s="294">
        <v>121</v>
      </c>
      <c r="D123" s="381"/>
      <c r="E123" s="381"/>
      <c r="F123" s="7"/>
    </row>
    <row r="124" spans="1:5" ht="17.25" thickBot="1">
      <c r="A124" s="317"/>
      <c r="B124" s="318" t="s">
        <v>171</v>
      </c>
      <c r="C124" s="319">
        <v>121</v>
      </c>
      <c r="D124" s="382">
        <f>+D121-D122</f>
        <v>3838343</v>
      </c>
      <c r="E124" s="382">
        <f>+E121-E122</f>
        <v>4906471</v>
      </c>
    </row>
    <row r="125" spans="1:6" ht="14.25" thickTop="1">
      <c r="A125" s="120"/>
      <c r="B125" s="120"/>
      <c r="C125" s="120"/>
      <c r="D125" s="120"/>
      <c r="E125" s="120"/>
      <c r="F125" s="7"/>
    </row>
    <row r="126" spans="1:5" ht="18.75">
      <c r="A126" s="424"/>
      <c r="B126" s="424"/>
      <c r="C126" s="320"/>
      <c r="D126" s="425" t="s">
        <v>380</v>
      </c>
      <c r="E126" s="425"/>
    </row>
    <row r="127" spans="1:5" ht="18.75">
      <c r="A127" s="424"/>
      <c r="B127" s="424"/>
      <c r="C127" s="320"/>
      <c r="D127" s="425"/>
      <c r="E127" s="425"/>
    </row>
  </sheetData>
  <sheetProtection/>
  <mergeCells count="8">
    <mergeCell ref="A126:B126"/>
    <mergeCell ref="D126:E126"/>
    <mergeCell ref="A127:B127"/>
    <mergeCell ref="D127:E127"/>
    <mergeCell ref="A1:A2"/>
    <mergeCell ref="B1:B2"/>
    <mergeCell ref="D1:D2"/>
    <mergeCell ref="E1:E2"/>
  </mergeCells>
  <printOptions horizontalCentered="1"/>
  <pageMargins left="0.19" right="0" top="1.21" bottom="0.24" header="0.56" footer="0.24"/>
  <pageSetup horizontalDpi="600" verticalDpi="600" orientation="portrait" paperSize="9" scale="76" r:id="rId1"/>
  <headerFooter alignWithMargins="0">
    <oddHeader>&amp;L&amp;"Courier New,Bold"&amp;12"ATLLAS" sh.p.k.
J 63317650 C 
Gjirokaster&amp;C&amp;12
&amp;"Courier New,Bold"Pasqyra e te Ardhurave dhe Shpenzimeve
per vitin 2011
&amp;R&amp;"Courier New,Bold"&amp;12 Faqe &amp;P</oddHeader>
    <oddFooter>&amp;R
</oddFooter>
  </headerFooter>
  <rowBreaks count="1" manualBreakCount="1">
    <brk id="6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zoomScalePageLayoutView="0" workbookViewId="0" topLeftCell="A29">
      <selection activeCell="F40" sqref="F40"/>
    </sheetView>
  </sheetViews>
  <sheetFormatPr defaultColWidth="9.140625" defaultRowHeight="12.75"/>
  <cols>
    <col min="1" max="2" width="3.7109375" style="30" customWidth="1"/>
    <col min="3" max="3" width="2.7109375" style="30" customWidth="1"/>
    <col min="4" max="4" width="60.7109375" style="0" customWidth="1"/>
    <col min="5" max="5" width="10.28125" style="0" bestFit="1" customWidth="1"/>
    <col min="6" max="7" width="15.421875" style="87" bestFit="1" customWidth="1"/>
    <col min="8" max="8" width="9.57421875" style="0" customWidth="1"/>
    <col min="9" max="10" width="18.140625" style="0" bestFit="1" customWidth="1"/>
  </cols>
  <sheetData>
    <row r="1" spans="1:7" s="32" customFormat="1" ht="18" customHeight="1">
      <c r="A1" s="441" t="s">
        <v>414</v>
      </c>
      <c r="B1" s="441"/>
      <c r="C1" s="441"/>
      <c r="D1" s="441"/>
      <c r="E1" s="441"/>
      <c r="F1" s="441"/>
      <c r="G1" s="441"/>
    </row>
    <row r="2" spans="1:7" ht="14.25" thickBot="1">
      <c r="A2" s="119"/>
      <c r="B2" s="119"/>
      <c r="C2" s="119"/>
      <c r="D2" s="120"/>
      <c r="E2" s="120"/>
      <c r="F2" s="121"/>
      <c r="G2" s="121"/>
    </row>
    <row r="3" spans="1:7" s="32" customFormat="1" ht="15.75" customHeight="1" thickTop="1">
      <c r="A3" s="442" t="s">
        <v>76</v>
      </c>
      <c r="B3" s="444" t="s">
        <v>305</v>
      </c>
      <c r="C3" s="444"/>
      <c r="D3" s="444"/>
      <c r="E3" s="444" t="s">
        <v>95</v>
      </c>
      <c r="F3" s="403" t="s">
        <v>395</v>
      </c>
      <c r="G3" s="403" t="s">
        <v>395</v>
      </c>
    </row>
    <row r="4" spans="1:7" s="32" customFormat="1" ht="15.75" customHeight="1" thickBot="1">
      <c r="A4" s="443"/>
      <c r="B4" s="445"/>
      <c r="C4" s="445"/>
      <c r="D4" s="445"/>
      <c r="E4" s="445"/>
      <c r="F4" s="333" t="s">
        <v>410</v>
      </c>
      <c r="G4" s="333" t="s">
        <v>404</v>
      </c>
    </row>
    <row r="5" spans="1:7" s="32" customFormat="1" ht="24.75" customHeight="1">
      <c r="A5" s="160">
        <v>1</v>
      </c>
      <c r="B5" s="446" t="s">
        <v>306</v>
      </c>
      <c r="C5" s="446"/>
      <c r="D5" s="446"/>
      <c r="E5" s="191"/>
      <c r="F5" s="354">
        <v>98012773</v>
      </c>
      <c r="G5" s="354">
        <v>80942060</v>
      </c>
    </row>
    <row r="6" spans="1:10" s="32" customFormat="1" ht="25.5" customHeight="1" thickBot="1">
      <c r="A6" s="190">
        <v>2</v>
      </c>
      <c r="B6" s="449" t="s">
        <v>307</v>
      </c>
      <c r="C6" s="449"/>
      <c r="D6" s="449"/>
      <c r="E6" s="192"/>
      <c r="F6" s="355">
        <v>85029969</v>
      </c>
      <c r="G6" s="355">
        <v>69361669</v>
      </c>
      <c r="I6" s="38"/>
      <c r="J6" s="38"/>
    </row>
    <row r="7" spans="1:10" s="32" customFormat="1" ht="21.75" customHeight="1">
      <c r="A7" s="450">
        <v>3</v>
      </c>
      <c r="B7" s="451" t="s">
        <v>308</v>
      </c>
      <c r="C7" s="451"/>
      <c r="D7" s="451"/>
      <c r="E7" s="447"/>
      <c r="F7" s="453">
        <f>F5-F6</f>
        <v>12982804</v>
      </c>
      <c r="G7" s="453">
        <f>G5-G6</f>
        <v>11580391</v>
      </c>
      <c r="J7" s="38"/>
    </row>
    <row r="8" spans="1:7" s="32" customFormat="1" ht="13.5" customHeight="1" thickBot="1">
      <c r="A8" s="443"/>
      <c r="B8" s="452"/>
      <c r="C8" s="452"/>
      <c r="D8" s="452"/>
      <c r="E8" s="448"/>
      <c r="F8" s="454"/>
      <c r="G8" s="454"/>
    </row>
    <row r="9" spans="1:9" s="32" customFormat="1" ht="18.75" customHeight="1">
      <c r="A9" s="459">
        <v>4</v>
      </c>
      <c r="B9" s="446" t="s">
        <v>309</v>
      </c>
      <c r="C9" s="446"/>
      <c r="D9" s="446"/>
      <c r="E9" s="462"/>
      <c r="F9" s="460">
        <v>7156581</v>
      </c>
      <c r="G9" s="460">
        <v>3925230</v>
      </c>
      <c r="I9" s="7"/>
    </row>
    <row r="10" spans="1:7" s="32" customFormat="1" ht="7.5" customHeight="1">
      <c r="A10" s="455"/>
      <c r="B10" s="456"/>
      <c r="C10" s="456"/>
      <c r="D10" s="456"/>
      <c r="E10" s="458"/>
      <c r="F10" s="461"/>
      <c r="G10" s="461"/>
    </row>
    <row r="11" spans="1:7" s="32" customFormat="1" ht="18.75" customHeight="1">
      <c r="A11" s="455">
        <v>5</v>
      </c>
      <c r="B11" s="456" t="s">
        <v>310</v>
      </c>
      <c r="C11" s="456"/>
      <c r="D11" s="456"/>
      <c r="E11" s="458"/>
      <c r="F11" s="457">
        <v>1472414</v>
      </c>
      <c r="G11" s="457">
        <v>330000</v>
      </c>
    </row>
    <row r="12" spans="1:7" s="32" customFormat="1" ht="12.75" customHeight="1">
      <c r="A12" s="455"/>
      <c r="B12" s="456"/>
      <c r="C12" s="456"/>
      <c r="D12" s="456"/>
      <c r="E12" s="458"/>
      <c r="F12" s="457"/>
      <c r="G12" s="457"/>
    </row>
    <row r="13" spans="1:7" s="32" customFormat="1" ht="18.75" customHeight="1">
      <c r="A13" s="455">
        <v>6</v>
      </c>
      <c r="B13" s="456" t="s">
        <v>311</v>
      </c>
      <c r="C13" s="456"/>
      <c r="D13" s="456"/>
      <c r="E13" s="458"/>
      <c r="F13" s="457"/>
      <c r="G13" s="457"/>
    </row>
    <row r="14" spans="1:7" s="32" customFormat="1" ht="12.75" customHeight="1">
      <c r="A14" s="455"/>
      <c r="B14" s="456"/>
      <c r="C14" s="456"/>
      <c r="D14" s="456"/>
      <c r="E14" s="458"/>
      <c r="F14" s="457"/>
      <c r="G14" s="457"/>
    </row>
    <row r="15" spans="1:7" s="32" customFormat="1" ht="18.75" customHeight="1">
      <c r="A15" s="455">
        <v>7</v>
      </c>
      <c r="B15" s="456" t="s">
        <v>312</v>
      </c>
      <c r="C15" s="456"/>
      <c r="D15" s="456"/>
      <c r="E15" s="458"/>
      <c r="F15" s="457"/>
      <c r="G15" s="457">
        <v>294500</v>
      </c>
    </row>
    <row r="16" spans="1:9" s="32" customFormat="1" ht="12.75" customHeight="1">
      <c r="A16" s="455"/>
      <c r="B16" s="456"/>
      <c r="C16" s="456"/>
      <c r="D16" s="456"/>
      <c r="E16" s="458"/>
      <c r="F16" s="457"/>
      <c r="G16" s="457"/>
      <c r="I16" s="38"/>
    </row>
    <row r="17" spans="1:7" s="32" customFormat="1" ht="12.75" customHeight="1">
      <c r="A17" s="455">
        <v>8</v>
      </c>
      <c r="B17" s="456" t="s">
        <v>321</v>
      </c>
      <c r="C17" s="456"/>
      <c r="D17" s="456"/>
      <c r="E17" s="458"/>
      <c r="F17" s="457"/>
      <c r="G17" s="457"/>
    </row>
    <row r="18" spans="1:9" s="32" customFormat="1" ht="21.75" customHeight="1">
      <c r="A18" s="455"/>
      <c r="B18" s="456"/>
      <c r="C18" s="456"/>
      <c r="D18" s="456"/>
      <c r="E18" s="458"/>
      <c r="F18" s="457"/>
      <c r="G18" s="457"/>
      <c r="I18" s="38"/>
    </row>
    <row r="19" spans="1:7" s="32" customFormat="1" ht="12.75" customHeight="1">
      <c r="A19" s="455">
        <v>9</v>
      </c>
      <c r="B19" s="456" t="s">
        <v>35</v>
      </c>
      <c r="C19" s="456"/>
      <c r="D19" s="456"/>
      <c r="E19" s="458"/>
      <c r="F19" s="457"/>
      <c r="G19" s="457">
        <v>64091</v>
      </c>
    </row>
    <row r="20" spans="1:9" s="32" customFormat="1" ht="19.5" customHeight="1" thickBot="1">
      <c r="A20" s="471"/>
      <c r="B20" s="449"/>
      <c r="C20" s="449"/>
      <c r="D20" s="449"/>
      <c r="E20" s="473"/>
      <c r="F20" s="472"/>
      <c r="G20" s="472"/>
      <c r="I20" s="38"/>
    </row>
    <row r="21" spans="1:7" s="32" customFormat="1" ht="18.75" customHeight="1">
      <c r="A21" s="450">
        <v>10</v>
      </c>
      <c r="B21" s="451" t="s">
        <v>313</v>
      </c>
      <c r="C21" s="451"/>
      <c r="D21" s="451"/>
      <c r="E21" s="465"/>
      <c r="F21" s="453">
        <f>F7+F13-(F9+F11+F15+F17+F19)</f>
        <v>4353809</v>
      </c>
      <c r="G21" s="453">
        <f>G7+G13-(G9+G11+G15+G17+G19)</f>
        <v>6966570</v>
      </c>
    </row>
    <row r="22" spans="1:7" s="32" customFormat="1" ht="13.5" customHeight="1" thickBot="1">
      <c r="A22" s="443"/>
      <c r="B22" s="452"/>
      <c r="C22" s="452" t="s">
        <v>56</v>
      </c>
      <c r="D22" s="452"/>
      <c r="E22" s="466"/>
      <c r="F22" s="454"/>
      <c r="G22" s="454"/>
    </row>
    <row r="23" spans="1:7" s="32" customFormat="1" ht="16.5" customHeight="1">
      <c r="A23" s="459">
        <v>11</v>
      </c>
      <c r="B23" s="463" t="s">
        <v>314</v>
      </c>
      <c r="C23" s="463"/>
      <c r="D23" s="463"/>
      <c r="E23" s="462"/>
      <c r="F23" s="460"/>
      <c r="G23" s="460"/>
    </row>
    <row r="24" spans="1:7" s="32" customFormat="1" ht="0.75" customHeight="1" hidden="1">
      <c r="A24" s="455"/>
      <c r="B24" s="464"/>
      <c r="C24" s="464"/>
      <c r="D24" s="464"/>
      <c r="E24" s="458"/>
      <c r="F24" s="461"/>
      <c r="G24" s="461"/>
    </row>
    <row r="25" spans="1:7" s="32" customFormat="1" ht="15" customHeight="1">
      <c r="A25" s="455">
        <v>12</v>
      </c>
      <c r="B25" s="456" t="s">
        <v>56</v>
      </c>
      <c r="C25" s="456"/>
      <c r="D25" s="456"/>
      <c r="E25" s="458"/>
      <c r="F25" s="461"/>
      <c r="G25" s="461"/>
    </row>
    <row r="26" spans="1:7" s="32" customFormat="1" ht="0.75" customHeight="1">
      <c r="A26" s="455"/>
      <c r="B26" s="456"/>
      <c r="C26" s="456"/>
      <c r="D26" s="456"/>
      <c r="E26" s="458"/>
      <c r="F26" s="461"/>
      <c r="G26" s="461"/>
    </row>
    <row r="27" spans="1:7" s="32" customFormat="1" ht="16.5" customHeight="1">
      <c r="A27" s="455">
        <v>13</v>
      </c>
      <c r="B27" s="456" t="s">
        <v>315</v>
      </c>
      <c r="C27" s="456"/>
      <c r="D27" s="456"/>
      <c r="E27" s="458"/>
      <c r="F27" s="461">
        <v>162741</v>
      </c>
      <c r="G27" s="461"/>
    </row>
    <row r="28" spans="1:7" s="32" customFormat="1" ht="7.5" customHeight="1" hidden="1">
      <c r="A28" s="455"/>
      <c r="B28" s="456"/>
      <c r="C28" s="456"/>
      <c r="D28" s="456"/>
      <c r="E28" s="458"/>
      <c r="F28" s="461"/>
      <c r="G28" s="461"/>
    </row>
    <row r="29" spans="1:7" s="32" customFormat="1" ht="15.75" customHeight="1">
      <c r="A29" s="128"/>
      <c r="B29" s="129" t="s">
        <v>322</v>
      </c>
      <c r="C29" s="129"/>
      <c r="D29" s="129"/>
      <c r="E29" s="193"/>
      <c r="F29" s="356"/>
      <c r="G29" s="356"/>
    </row>
    <row r="30" spans="1:7" s="32" customFormat="1" ht="15.75" customHeight="1">
      <c r="A30" s="128"/>
      <c r="B30" s="456" t="s">
        <v>323</v>
      </c>
      <c r="C30" s="456"/>
      <c r="D30" s="456"/>
      <c r="E30" s="193"/>
      <c r="F30" s="356">
        <v>-165225</v>
      </c>
      <c r="G30" s="356">
        <v>-162386</v>
      </c>
    </row>
    <row r="31" spans="1:7" s="32" customFormat="1" ht="15.75" customHeight="1">
      <c r="A31" s="128"/>
      <c r="B31" s="129" t="s">
        <v>324</v>
      </c>
      <c r="C31" s="129"/>
      <c r="D31" s="129"/>
      <c r="E31" s="193"/>
      <c r="F31" s="356">
        <v>-86500</v>
      </c>
      <c r="G31" s="356">
        <v>-1352548</v>
      </c>
    </row>
    <row r="32" spans="1:7" s="32" customFormat="1" ht="15.75" customHeight="1" thickBot="1">
      <c r="A32" s="187"/>
      <c r="B32" s="449" t="s">
        <v>325</v>
      </c>
      <c r="C32" s="449"/>
      <c r="D32" s="449"/>
      <c r="E32" s="192"/>
      <c r="F32" s="355"/>
      <c r="G32" s="355"/>
    </row>
    <row r="33" spans="1:7" s="32" customFormat="1" ht="27.75" customHeight="1" thickBot="1">
      <c r="A33" s="135">
        <v>14</v>
      </c>
      <c r="B33" s="469" t="s">
        <v>316</v>
      </c>
      <c r="C33" s="469"/>
      <c r="D33" s="469"/>
      <c r="E33" s="194"/>
      <c r="F33" s="357">
        <f>SUM(F23:F32)</f>
        <v>-88984</v>
      </c>
      <c r="G33" s="357">
        <f>SUM(G23:G32)</f>
        <v>-1514934</v>
      </c>
    </row>
    <row r="34" spans="1:7" s="32" customFormat="1" ht="27.75" customHeight="1" thickBot="1">
      <c r="A34" s="135">
        <v>15</v>
      </c>
      <c r="B34" s="468" t="s">
        <v>402</v>
      </c>
      <c r="C34" s="468"/>
      <c r="D34" s="468"/>
      <c r="E34" s="195"/>
      <c r="F34" s="357"/>
      <c r="G34" s="357"/>
    </row>
    <row r="35" spans="1:7" s="32" customFormat="1" ht="26.25" customHeight="1" thickBot="1">
      <c r="A35" s="161">
        <v>16</v>
      </c>
      <c r="B35" s="221" t="s">
        <v>317</v>
      </c>
      <c r="C35" s="222"/>
      <c r="D35" s="223"/>
      <c r="E35" s="224"/>
      <c r="F35" s="358">
        <f>F21+F33+F34</f>
        <v>4264825</v>
      </c>
      <c r="G35" s="358">
        <f>G21+G33+G34</f>
        <v>5451636</v>
      </c>
    </row>
    <row r="36" spans="1:7" s="32" customFormat="1" ht="24.75" customHeight="1" thickBot="1">
      <c r="A36" s="188">
        <v>17</v>
      </c>
      <c r="B36" s="470" t="s">
        <v>318</v>
      </c>
      <c r="C36" s="470"/>
      <c r="D36" s="470"/>
      <c r="E36" s="196"/>
      <c r="F36" s="359">
        <v>426482</v>
      </c>
      <c r="G36" s="359">
        <v>545164</v>
      </c>
    </row>
    <row r="37" spans="1:7" s="32" customFormat="1" ht="24" customHeight="1" thickBot="1">
      <c r="A37" s="161">
        <v>18</v>
      </c>
      <c r="B37" s="221" t="s">
        <v>319</v>
      </c>
      <c r="C37" s="222"/>
      <c r="D37" s="223"/>
      <c r="E37" s="224"/>
      <c r="F37" s="358">
        <f>F35-F36</f>
        <v>3838343</v>
      </c>
      <c r="G37" s="358">
        <f>G35-G36-1</f>
        <v>4906471</v>
      </c>
    </row>
    <row r="38" spans="1:7" s="32" customFormat="1" ht="24" customHeight="1" thickBot="1">
      <c r="A38" s="189">
        <v>19</v>
      </c>
      <c r="B38" s="467" t="s">
        <v>320</v>
      </c>
      <c r="C38" s="467"/>
      <c r="D38" s="467"/>
      <c r="E38" s="197"/>
      <c r="F38" s="360"/>
      <c r="G38" s="360"/>
    </row>
    <row r="39" spans="1:7" s="32" customFormat="1" ht="15.75" customHeight="1" thickTop="1">
      <c r="A39" s="33"/>
      <c r="B39" s="33"/>
      <c r="C39" s="33"/>
      <c r="D39" s="34"/>
      <c r="E39" s="46"/>
      <c r="F39" s="85"/>
      <c r="G39" s="85"/>
    </row>
    <row r="40" spans="1:7" s="32" customFormat="1" ht="15.75" customHeight="1">
      <c r="A40" s="33"/>
      <c r="B40" s="33"/>
      <c r="C40" s="33"/>
      <c r="D40" s="34"/>
      <c r="E40" s="46"/>
      <c r="F40" s="85"/>
      <c r="G40" s="85"/>
    </row>
    <row r="41" spans="1:7" s="32" customFormat="1" ht="15.75" customHeight="1">
      <c r="A41" s="33"/>
      <c r="B41" s="33"/>
      <c r="C41" s="33"/>
      <c r="D41" s="34"/>
      <c r="E41" s="46"/>
      <c r="F41" s="85"/>
      <c r="G41" s="85"/>
    </row>
    <row r="42" spans="1:7" s="32" customFormat="1" ht="15.75" customHeight="1">
      <c r="A42" s="33"/>
      <c r="B42" s="33"/>
      <c r="C42" s="33"/>
      <c r="D42" s="34"/>
      <c r="E42" s="46"/>
      <c r="F42" s="85"/>
      <c r="G42" s="85"/>
    </row>
    <row r="43" spans="1:7" s="32" customFormat="1" ht="15.75" customHeight="1">
      <c r="A43" s="33"/>
      <c r="B43" s="33"/>
      <c r="C43" s="33"/>
      <c r="D43" s="44"/>
      <c r="E43" s="47"/>
      <c r="F43" s="85"/>
      <c r="G43" s="85"/>
    </row>
    <row r="44" spans="1:7" s="32" customFormat="1" ht="15.75" customHeight="1">
      <c r="A44" s="33"/>
      <c r="B44" s="33"/>
      <c r="C44" s="33"/>
      <c r="D44" s="34"/>
      <c r="E44" s="46"/>
      <c r="F44" s="85"/>
      <c r="G44" s="85"/>
    </row>
    <row r="45" spans="1:7" s="32" customFormat="1" ht="15.75" customHeight="1">
      <c r="A45" s="33"/>
      <c r="B45" s="33"/>
      <c r="C45" s="33"/>
      <c r="D45" s="34"/>
      <c r="E45" s="46"/>
      <c r="F45" s="85"/>
      <c r="G45" s="85"/>
    </row>
    <row r="46" spans="1:7" s="32" customFormat="1" ht="15.75" customHeight="1">
      <c r="A46" s="33"/>
      <c r="B46" s="33"/>
      <c r="C46" s="33"/>
      <c r="D46" s="34"/>
      <c r="E46" s="46"/>
      <c r="F46" s="85"/>
      <c r="G46" s="85"/>
    </row>
    <row r="47" spans="1:7" s="32" customFormat="1" ht="15.75" customHeight="1">
      <c r="A47" s="33"/>
      <c r="B47" s="33"/>
      <c r="C47" s="33"/>
      <c r="D47" s="34"/>
      <c r="E47" s="46"/>
      <c r="F47" s="85"/>
      <c r="G47" s="85"/>
    </row>
    <row r="48" spans="1:7" s="32" customFormat="1" ht="15.75" customHeight="1">
      <c r="A48" s="33"/>
      <c r="B48" s="33"/>
      <c r="C48" s="33"/>
      <c r="D48" s="33"/>
      <c r="E48" s="46"/>
      <c r="F48" s="85"/>
      <c r="G48" s="85"/>
    </row>
    <row r="49" spans="1:7" ht="12.75">
      <c r="A49" s="36"/>
      <c r="B49" s="36"/>
      <c r="C49" s="36"/>
      <c r="D49" s="1"/>
      <c r="E49" s="48"/>
      <c r="F49" s="86"/>
      <c r="G49" s="86"/>
    </row>
    <row r="50" ht="12.75">
      <c r="E50" s="49"/>
    </row>
    <row r="51" ht="12.75">
      <c r="E51" s="49"/>
    </row>
    <row r="52" ht="12.75">
      <c r="E52" s="49"/>
    </row>
    <row r="53" ht="12.75">
      <c r="E53" s="49"/>
    </row>
    <row r="54" ht="12.75">
      <c r="E54" s="49"/>
    </row>
    <row r="55" ht="12.75">
      <c r="E55" s="49"/>
    </row>
    <row r="56" ht="12.75">
      <c r="E56" s="49"/>
    </row>
    <row r="57" ht="12.75">
      <c r="E57" s="49"/>
    </row>
    <row r="58" ht="12.75">
      <c r="E58" s="49"/>
    </row>
    <row r="59" ht="12.75">
      <c r="E59" s="49"/>
    </row>
    <row r="60" ht="12.75">
      <c r="E60" s="49"/>
    </row>
    <row r="61" ht="12.75">
      <c r="E61" s="49"/>
    </row>
    <row r="62" ht="12.75">
      <c r="E62" s="49"/>
    </row>
    <row r="63" ht="12.75">
      <c r="E63" s="49"/>
    </row>
    <row r="64" ht="12.75">
      <c r="E64" s="49"/>
    </row>
    <row r="65" ht="12.75">
      <c r="E65" s="49"/>
    </row>
    <row r="66" ht="12.75">
      <c r="E66" s="49"/>
    </row>
    <row r="67" ht="12.75">
      <c r="E67" s="49"/>
    </row>
    <row r="68" ht="12.75">
      <c r="E68" s="49"/>
    </row>
    <row r="69" ht="12.75">
      <c r="E69" s="49"/>
    </row>
    <row r="70" ht="12.75">
      <c r="E70" s="49"/>
    </row>
    <row r="71" ht="12.75">
      <c r="E71" s="49"/>
    </row>
    <row r="72" ht="12.75">
      <c r="E72" s="49"/>
    </row>
    <row r="73" ht="12.75">
      <c r="E73" s="49"/>
    </row>
    <row r="74" ht="12.75">
      <c r="E74" s="49"/>
    </row>
    <row r="75" ht="12.75">
      <c r="E75" s="49"/>
    </row>
    <row r="76" spans="5:12" ht="12.75">
      <c r="E76" s="49"/>
      <c r="I76" s="7"/>
      <c r="J76" s="7"/>
      <c r="K76" s="7"/>
      <c r="L76" s="7"/>
    </row>
    <row r="77" spans="5:12" ht="12.75">
      <c r="E77" s="49"/>
      <c r="I77" s="7"/>
      <c r="J77" s="7"/>
      <c r="K77" s="7"/>
      <c r="L77" s="7"/>
    </row>
    <row r="78" spans="5:12" ht="12.75">
      <c r="E78" s="49"/>
      <c r="I78" s="7"/>
      <c r="J78" s="7"/>
      <c r="K78" s="7"/>
      <c r="L78" s="7"/>
    </row>
    <row r="79" spans="5:12" ht="12.75">
      <c r="E79" s="49"/>
      <c r="I79" s="7"/>
      <c r="J79" s="7"/>
      <c r="K79" s="7"/>
      <c r="L79" s="7"/>
    </row>
    <row r="80" spans="5:12" ht="12.75">
      <c r="E80" s="49"/>
      <c r="I80" s="7"/>
      <c r="J80" s="7"/>
      <c r="K80" s="7"/>
      <c r="L80" s="7"/>
    </row>
    <row r="81" spans="5:12" ht="12.75">
      <c r="E81" s="49"/>
      <c r="I81" s="7"/>
      <c r="J81" s="7"/>
      <c r="K81" s="7"/>
      <c r="L81" s="7"/>
    </row>
    <row r="82" spans="5:12" ht="12.75">
      <c r="E82" s="49"/>
      <c r="I82" s="7"/>
      <c r="J82" s="7"/>
      <c r="K82" s="7"/>
      <c r="L82" s="7"/>
    </row>
    <row r="83" spans="5:12" ht="12.75">
      <c r="E83" s="49"/>
      <c r="I83" s="7"/>
      <c r="J83" s="7"/>
      <c r="K83" s="7"/>
      <c r="L83" s="7"/>
    </row>
    <row r="84" spans="5:12" ht="12.75">
      <c r="E84" s="49"/>
      <c r="I84" s="7"/>
      <c r="J84" s="7"/>
      <c r="K84" s="7"/>
      <c r="L84" s="7"/>
    </row>
    <row r="85" ht="12.75">
      <c r="E85" s="49"/>
    </row>
    <row r="86" ht="12.75">
      <c r="E86" s="49"/>
    </row>
    <row r="87" ht="12.75">
      <c r="E87" s="30"/>
    </row>
    <row r="88" ht="12.75">
      <c r="E88" s="30"/>
    </row>
    <row r="89" ht="12.75">
      <c r="E89" s="30"/>
    </row>
    <row r="90" ht="12.75">
      <c r="E90" s="30"/>
    </row>
    <row r="91" ht="12.75">
      <c r="E91" s="30"/>
    </row>
    <row r="92" ht="12.75">
      <c r="E92" s="30"/>
    </row>
    <row r="93" ht="12.75">
      <c r="E93" s="30"/>
    </row>
    <row r="94" ht="12.75">
      <c r="E94" s="30"/>
    </row>
    <row r="95" ht="12.75">
      <c r="E95" s="30"/>
    </row>
    <row r="96" ht="12.75">
      <c r="E96" s="30"/>
    </row>
    <row r="97" ht="12.75">
      <c r="E97" s="30"/>
    </row>
    <row r="98" ht="12.75">
      <c r="E98" s="30"/>
    </row>
    <row r="99" ht="12.75">
      <c r="E99" s="30"/>
    </row>
    <row r="100" ht="12.75">
      <c r="E100" s="30"/>
    </row>
    <row r="101" ht="12.75">
      <c r="E101" s="30"/>
    </row>
    <row r="102" ht="12.75">
      <c r="E102" s="30"/>
    </row>
    <row r="103" ht="12.75">
      <c r="E103" s="30"/>
    </row>
    <row r="104" ht="12.75">
      <c r="E104" s="30"/>
    </row>
    <row r="105" ht="12.75">
      <c r="E105" s="30"/>
    </row>
    <row r="106" ht="12.75">
      <c r="E106" s="30"/>
    </row>
    <row r="107" ht="12.75">
      <c r="E107" s="30"/>
    </row>
  </sheetData>
  <sheetProtection/>
  <mergeCells count="67">
    <mergeCell ref="A17:A18"/>
    <mergeCell ref="B17:D18"/>
    <mergeCell ref="F17:F18"/>
    <mergeCell ref="G17:G18"/>
    <mergeCell ref="E17:E18"/>
    <mergeCell ref="A19:A20"/>
    <mergeCell ref="B19:D20"/>
    <mergeCell ref="F19:F20"/>
    <mergeCell ref="G19:G20"/>
    <mergeCell ref="E19:E20"/>
    <mergeCell ref="E25:E26"/>
    <mergeCell ref="B38:D38"/>
    <mergeCell ref="B34:D34"/>
    <mergeCell ref="B30:D30"/>
    <mergeCell ref="B32:D32"/>
    <mergeCell ref="B33:D33"/>
    <mergeCell ref="B36:D36"/>
    <mergeCell ref="E21:E22"/>
    <mergeCell ref="A27:A28"/>
    <mergeCell ref="B27:D28"/>
    <mergeCell ref="F27:F28"/>
    <mergeCell ref="G27:G28"/>
    <mergeCell ref="E27:E28"/>
    <mergeCell ref="A25:A26"/>
    <mergeCell ref="B25:D26"/>
    <mergeCell ref="F25:F26"/>
    <mergeCell ref="G25:G26"/>
    <mergeCell ref="E13:E14"/>
    <mergeCell ref="A23:A24"/>
    <mergeCell ref="B23:D24"/>
    <mergeCell ref="F23:F24"/>
    <mergeCell ref="G23:G24"/>
    <mergeCell ref="E23:E24"/>
    <mergeCell ref="A21:A22"/>
    <mergeCell ref="B21:D22"/>
    <mergeCell ref="F21:F22"/>
    <mergeCell ref="G21:G22"/>
    <mergeCell ref="E9:E10"/>
    <mergeCell ref="A15:A16"/>
    <mergeCell ref="B15:D16"/>
    <mergeCell ref="F15:F16"/>
    <mergeCell ref="G15:G16"/>
    <mergeCell ref="E15:E16"/>
    <mergeCell ref="A13:A14"/>
    <mergeCell ref="B13:D14"/>
    <mergeCell ref="F13:F14"/>
    <mergeCell ref="G13:G14"/>
    <mergeCell ref="A11:A12"/>
    <mergeCell ref="B11:D12"/>
    <mergeCell ref="F11:F12"/>
    <mergeCell ref="G11:G12"/>
    <mergeCell ref="E11:E12"/>
    <mergeCell ref="G7:G8"/>
    <mergeCell ref="A9:A10"/>
    <mergeCell ref="B9:D10"/>
    <mergeCell ref="F9:F10"/>
    <mergeCell ref="G9:G10"/>
    <mergeCell ref="A1:G1"/>
    <mergeCell ref="A3:A4"/>
    <mergeCell ref="B3:D4"/>
    <mergeCell ref="B5:D5"/>
    <mergeCell ref="E3:E4"/>
    <mergeCell ref="E7:E8"/>
    <mergeCell ref="B6:D6"/>
    <mergeCell ref="A7:A8"/>
    <mergeCell ref="B7:D8"/>
    <mergeCell ref="F7:F8"/>
  </mergeCells>
  <printOptions horizontalCentered="1"/>
  <pageMargins left="0.55" right="0.24" top="1.35" bottom="1.55" header="0.5" footer="0.98"/>
  <pageSetup horizontalDpi="600" verticalDpi="600" orientation="portrait" scale="86" r:id="rId1"/>
  <headerFooter alignWithMargins="0">
    <oddHeader>&amp;L&amp;"Courier New,Bold"&amp;12"ATLLAS" sh.p.k.
 NIPT J 63317650 C
  Gjirokaster&amp;R&amp;"Courier New,Bold"&amp;12Faqe 3</oddHeader>
    <oddFooter>&amp;R&amp;"Courier New,Bold"&amp;12ADMINISTRATOR
VLADIMIR BASHA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1:M43"/>
  <sheetViews>
    <sheetView zoomScalePageLayoutView="0" workbookViewId="0" topLeftCell="A22">
      <selection activeCell="D20" sqref="D20"/>
    </sheetView>
  </sheetViews>
  <sheetFormatPr defaultColWidth="9.140625" defaultRowHeight="12.75"/>
  <cols>
    <col min="1" max="1" width="3.7109375" style="30" bestFit="1" customWidth="1"/>
    <col min="2" max="2" width="71.421875" style="0" customWidth="1"/>
    <col min="3" max="3" width="10.28125" style="0" bestFit="1" customWidth="1"/>
    <col min="4" max="5" width="18.00390625" style="31" customWidth="1"/>
    <col min="6" max="6" width="0.13671875" style="0" hidden="1" customWidth="1"/>
    <col min="7" max="7" width="35.421875" style="0" customWidth="1"/>
    <col min="8" max="8" width="18.140625" style="0" bestFit="1" customWidth="1"/>
    <col min="9" max="10" width="18.140625" style="0" customWidth="1"/>
    <col min="11" max="11" width="23.7109375" style="0" bestFit="1" customWidth="1"/>
    <col min="12" max="12" width="18.140625" style="0" bestFit="1" customWidth="1"/>
  </cols>
  <sheetData>
    <row r="1" spans="1:5" s="32" customFormat="1" ht="18" customHeight="1" thickBot="1" thickTop="1">
      <c r="A1" s="474" t="s">
        <v>420</v>
      </c>
      <c r="B1" s="475"/>
      <c r="C1" s="475"/>
      <c r="D1" s="475"/>
      <c r="E1" s="476"/>
    </row>
    <row r="2" spans="1:7" s="32" customFormat="1" ht="15.75" customHeight="1">
      <c r="A2" s="477" t="s">
        <v>76</v>
      </c>
      <c r="B2" s="479"/>
      <c r="C2" s="482" t="s">
        <v>95</v>
      </c>
      <c r="D2" s="411" t="s">
        <v>395</v>
      </c>
      <c r="E2" s="411" t="s">
        <v>395</v>
      </c>
      <c r="G2" s="481"/>
    </row>
    <row r="3" spans="1:7" s="32" customFormat="1" ht="15.75" customHeight="1" thickBot="1">
      <c r="A3" s="478"/>
      <c r="B3" s="480"/>
      <c r="C3" s="483"/>
      <c r="D3" s="412" t="s">
        <v>410</v>
      </c>
      <c r="E3" s="412" t="s">
        <v>404</v>
      </c>
      <c r="G3" s="481"/>
    </row>
    <row r="4" spans="1:5" s="32" customFormat="1" ht="18" customHeight="1">
      <c r="A4" s="88"/>
      <c r="B4" s="101" t="s">
        <v>201</v>
      </c>
      <c r="C4" s="90"/>
      <c r="D4" s="95"/>
      <c r="E4" s="95"/>
    </row>
    <row r="5" spans="1:13" s="32" customFormat="1" ht="18" customHeight="1">
      <c r="A5" s="104"/>
      <c r="B5" s="102" t="s">
        <v>202</v>
      </c>
      <c r="C5" s="91"/>
      <c r="D5" s="96">
        <f>84525149.83+28153863.24</f>
        <v>112679013.07</v>
      </c>
      <c r="E5" s="96">
        <f>22256595.86+70712583.02</f>
        <v>92969178.88</v>
      </c>
      <c r="H5" s="38"/>
      <c r="I5" s="38"/>
      <c r="J5" s="38"/>
      <c r="K5" s="38"/>
      <c r="L5" s="38"/>
      <c r="M5" s="38"/>
    </row>
    <row r="6" spans="1:13" s="32" customFormat="1" ht="18" customHeight="1">
      <c r="A6" s="104"/>
      <c r="B6" s="102" t="s">
        <v>203</v>
      </c>
      <c r="C6" s="91"/>
      <c r="D6" s="97">
        <f>-(21058372+72428256)</f>
        <v>-93486628</v>
      </c>
      <c r="E6" s="97">
        <f>-(73801856+129678)</f>
        <v>-73931534</v>
      </c>
      <c r="H6" s="38"/>
      <c r="I6" s="38"/>
      <c r="J6" s="38"/>
      <c r="K6" s="39">
        <v>27358143</v>
      </c>
      <c r="L6" s="38">
        <f>22944.57+270640+127660+252945+308400+64660+22497+139020+154975+44400</f>
        <v>1408141.57</v>
      </c>
      <c r="M6" s="38"/>
    </row>
    <row r="7" spans="1:13" s="32" customFormat="1" ht="18" customHeight="1">
      <c r="A7" s="104"/>
      <c r="B7" s="102" t="s">
        <v>204</v>
      </c>
      <c r="C7" s="91"/>
      <c r="D7" s="97"/>
      <c r="E7" s="97"/>
      <c r="H7" s="38"/>
      <c r="I7" s="38"/>
      <c r="J7" s="38"/>
      <c r="K7" s="38"/>
      <c r="L7" s="38"/>
      <c r="M7" s="38"/>
    </row>
    <row r="8" spans="1:13" s="32" customFormat="1" ht="18" customHeight="1">
      <c r="A8" s="104"/>
      <c r="B8" s="102" t="s">
        <v>403</v>
      </c>
      <c r="C8" s="91"/>
      <c r="D8" s="97">
        <v>-16880041</v>
      </c>
      <c r="E8" s="97">
        <v>-14028042</v>
      </c>
      <c r="H8" s="38"/>
      <c r="I8" s="38"/>
      <c r="J8" s="38"/>
      <c r="K8" s="38"/>
      <c r="L8" s="38">
        <f>307382459.02-9264306.01</f>
        <v>298118153.01</v>
      </c>
      <c r="M8" s="38"/>
    </row>
    <row r="9" spans="1:13" s="32" customFormat="1" ht="18" customHeight="1">
      <c r="A9" s="104"/>
      <c r="B9" s="102" t="s">
        <v>397</v>
      </c>
      <c r="C9" s="91"/>
      <c r="D9" s="96"/>
      <c r="E9" s="96"/>
      <c r="H9" s="38"/>
      <c r="I9" s="38"/>
      <c r="J9" s="38"/>
      <c r="K9" s="38"/>
      <c r="L9" s="38">
        <f>+L8+K6</f>
        <v>325476296.01</v>
      </c>
      <c r="M9" s="38"/>
    </row>
    <row r="10" spans="1:13" s="32" customFormat="1" ht="18" customHeight="1">
      <c r="A10" s="104"/>
      <c r="B10" s="102" t="s">
        <v>218</v>
      </c>
      <c r="C10" s="91"/>
      <c r="D10" s="96">
        <v>-266.32</v>
      </c>
      <c r="E10" s="96">
        <f>-(449.53)</f>
        <v>-449.53</v>
      </c>
      <c r="H10" s="38"/>
      <c r="I10" s="38"/>
      <c r="J10" s="38"/>
      <c r="K10" s="38"/>
      <c r="L10" s="38">
        <f>+L9+D6</f>
        <v>231989668.01</v>
      </c>
      <c r="M10" s="38"/>
    </row>
    <row r="11" spans="1:13" s="32" customFormat="1" ht="18" customHeight="1">
      <c r="A11" s="104"/>
      <c r="B11" s="102" t="s">
        <v>217</v>
      </c>
      <c r="C11" s="91"/>
      <c r="D11" s="96">
        <f>-(400000+50000+36500)</f>
        <v>-486500</v>
      </c>
      <c r="E11" s="96">
        <f>-(709987)</f>
        <v>-709987</v>
      </c>
      <c r="H11" s="38"/>
      <c r="I11" s="38"/>
      <c r="J11" s="38"/>
      <c r="K11" s="38"/>
      <c r="L11" s="38">
        <f>+L10+2100000</f>
        <v>234089668.01</v>
      </c>
      <c r="M11" s="38"/>
    </row>
    <row r="12" spans="1:13" s="32" customFormat="1" ht="18" customHeight="1">
      <c r="A12" s="104"/>
      <c r="B12" s="102" t="s">
        <v>221</v>
      </c>
      <c r="C12" s="91"/>
      <c r="D12" s="96"/>
      <c r="E12" s="96"/>
      <c r="H12" s="38"/>
      <c r="I12" s="38"/>
      <c r="J12" s="38"/>
      <c r="K12" s="38"/>
      <c r="L12" s="38">
        <f>+L11+2426668</f>
        <v>236516336.01</v>
      </c>
      <c r="M12" s="38"/>
    </row>
    <row r="13" spans="1:13" s="32" customFormat="1" ht="18" customHeight="1" thickBot="1">
      <c r="A13" s="105"/>
      <c r="B13" s="103" t="s">
        <v>219</v>
      </c>
      <c r="C13" s="92"/>
      <c r="D13" s="98">
        <f>-(169158.3+610626+315158+88960+840+2231600+834000)</f>
        <v>-4250342.3</v>
      </c>
      <c r="E13" s="98">
        <f>-(460058+161936.84+318111+90020)</f>
        <v>-1030125.84</v>
      </c>
      <c r="H13" s="38"/>
      <c r="I13" s="38"/>
      <c r="J13" s="38"/>
      <c r="K13" s="38"/>
      <c r="L13" s="38">
        <f>+L12+2977741</f>
        <v>239494077.01</v>
      </c>
      <c r="M13" s="38"/>
    </row>
    <row r="14" spans="1:13" s="32" customFormat="1" ht="18" customHeight="1" thickBot="1">
      <c r="A14" s="407"/>
      <c r="B14" s="408" t="s">
        <v>205</v>
      </c>
      <c r="C14" s="409"/>
      <c r="D14" s="410">
        <f>SUM(D4:D13)</f>
        <v>-2424764.550000007</v>
      </c>
      <c r="E14" s="410">
        <f>SUM(E4:E13)</f>
        <v>3269040.509999995</v>
      </c>
      <c r="H14" s="38"/>
      <c r="I14" s="38"/>
      <c r="J14" s="38"/>
      <c r="K14" s="38"/>
      <c r="L14" s="38"/>
      <c r="M14" s="38"/>
    </row>
    <row r="15" spans="1:13" s="32" customFormat="1" ht="18" customHeight="1">
      <c r="A15" s="107"/>
      <c r="B15" s="101" t="s">
        <v>206</v>
      </c>
      <c r="C15" s="94"/>
      <c r="D15" s="95"/>
      <c r="E15" s="95"/>
      <c r="H15" s="40"/>
      <c r="I15" s="40"/>
      <c r="J15" s="40"/>
      <c r="K15" s="38"/>
      <c r="L15" s="38"/>
      <c r="M15" s="38"/>
    </row>
    <row r="16" spans="1:13" s="32" customFormat="1" ht="18" customHeight="1">
      <c r="A16" s="104"/>
      <c r="B16" s="102" t="s">
        <v>207</v>
      </c>
      <c r="C16" s="91"/>
      <c r="D16" s="97"/>
      <c r="E16" s="97"/>
      <c r="H16" s="38"/>
      <c r="I16" s="38"/>
      <c r="J16" s="38"/>
      <c r="K16" s="38"/>
      <c r="L16" s="38"/>
      <c r="M16" s="38"/>
    </row>
    <row r="17" spans="1:13" s="32" customFormat="1" ht="18" customHeight="1">
      <c r="A17" s="104"/>
      <c r="B17" s="102" t="s">
        <v>179</v>
      </c>
      <c r="C17" s="91"/>
      <c r="D17" s="97"/>
      <c r="E17" s="97"/>
      <c r="H17" s="38"/>
      <c r="I17" s="38"/>
      <c r="J17" s="38"/>
      <c r="K17" s="38"/>
      <c r="L17" s="38"/>
      <c r="M17" s="38"/>
    </row>
    <row r="18" spans="1:13" s="32" customFormat="1" ht="18" customHeight="1">
      <c r="A18" s="104"/>
      <c r="B18" s="102" t="s">
        <v>208</v>
      </c>
      <c r="C18" s="91"/>
      <c r="D18" s="97"/>
      <c r="E18" s="97"/>
      <c r="H18" s="38"/>
      <c r="I18" s="38"/>
      <c r="J18" s="38"/>
      <c r="K18" s="38"/>
      <c r="L18" s="38"/>
      <c r="M18" s="38"/>
    </row>
    <row r="19" spans="1:13" s="32" customFormat="1" ht="18" customHeight="1">
      <c r="A19" s="104"/>
      <c r="B19" s="102" t="s">
        <v>124</v>
      </c>
      <c r="C19" s="91"/>
      <c r="D19" s="97">
        <v>5430</v>
      </c>
      <c r="E19" s="97">
        <f>46363.92+3490.57</f>
        <v>49854.49</v>
      </c>
      <c r="H19" s="38"/>
      <c r="I19" s="38"/>
      <c r="J19" s="38"/>
      <c r="K19" s="38"/>
      <c r="L19" s="38"/>
      <c r="M19" s="38"/>
    </row>
    <row r="20" spans="1:13" s="32" customFormat="1" ht="18" customHeight="1" thickBot="1">
      <c r="A20" s="105"/>
      <c r="B20" s="103" t="s">
        <v>209</v>
      </c>
      <c r="C20" s="92"/>
      <c r="D20" s="98"/>
      <c r="E20" s="98"/>
      <c r="H20" s="38"/>
      <c r="I20" s="38"/>
      <c r="J20" s="38"/>
      <c r="K20" s="38"/>
      <c r="L20" s="38"/>
      <c r="M20" s="38"/>
    </row>
    <row r="21" spans="1:13" s="32" customFormat="1" ht="18" customHeight="1" thickBot="1">
      <c r="A21" s="407"/>
      <c r="B21" s="408" t="s">
        <v>210</v>
      </c>
      <c r="C21" s="409"/>
      <c r="D21" s="410">
        <f>SUM(D15:D20)</f>
        <v>5430</v>
      </c>
      <c r="E21" s="410">
        <f>SUM(E15:E20)</f>
        <v>49854.49</v>
      </c>
      <c r="H21" s="38"/>
      <c r="I21" s="38"/>
      <c r="J21" s="38"/>
      <c r="K21" s="38"/>
      <c r="L21" s="38"/>
      <c r="M21" s="38"/>
    </row>
    <row r="22" spans="1:13" s="32" customFormat="1" ht="18" customHeight="1">
      <c r="A22" s="107"/>
      <c r="B22" s="101" t="s">
        <v>211</v>
      </c>
      <c r="C22" s="94"/>
      <c r="D22" s="100"/>
      <c r="E22" s="100"/>
      <c r="F22" s="41"/>
      <c r="H22" s="38"/>
      <c r="I22" s="38"/>
      <c r="J22" s="38"/>
      <c r="K22" s="38"/>
      <c r="L22" s="38"/>
      <c r="M22" s="38"/>
    </row>
    <row r="23" spans="1:13" s="32" customFormat="1" ht="18" customHeight="1">
      <c r="A23" s="104"/>
      <c r="B23" s="102" t="s">
        <v>384</v>
      </c>
      <c r="C23" s="91"/>
      <c r="D23" s="97"/>
      <c r="E23" s="97"/>
      <c r="H23" s="38"/>
      <c r="I23" s="38"/>
      <c r="J23" s="38"/>
      <c r="K23" s="38"/>
      <c r="L23" s="38"/>
      <c r="M23" s="38"/>
    </row>
    <row r="24" spans="1:13" s="32" customFormat="1" ht="18" customHeight="1">
      <c r="A24" s="104"/>
      <c r="B24" s="102" t="s">
        <v>220</v>
      </c>
      <c r="C24" s="91"/>
      <c r="D24" s="97"/>
      <c r="E24" s="97"/>
      <c r="H24" s="38"/>
      <c r="I24" s="38"/>
      <c r="J24" s="38"/>
      <c r="K24" s="38"/>
      <c r="L24" s="38"/>
      <c r="M24" s="38"/>
    </row>
    <row r="25" spans="1:13" s="32" customFormat="1" ht="18" customHeight="1">
      <c r="A25" s="104"/>
      <c r="B25" s="102" t="s">
        <v>421</v>
      </c>
      <c r="C25" s="91"/>
      <c r="D25" s="97">
        <v>59339</v>
      </c>
      <c r="E25" s="97"/>
      <c r="H25" s="38"/>
      <c r="I25" s="38"/>
      <c r="J25" s="38"/>
      <c r="K25" s="38"/>
      <c r="L25" s="38"/>
      <c r="M25" s="38"/>
    </row>
    <row r="26" spans="1:13" s="32" customFormat="1" ht="18" customHeight="1">
      <c r="A26" s="104"/>
      <c r="B26" s="102" t="s">
        <v>212</v>
      </c>
      <c r="C26" s="91"/>
      <c r="D26" s="97"/>
      <c r="E26" s="97"/>
      <c r="H26" s="38"/>
      <c r="I26" s="38"/>
      <c r="J26" s="38"/>
      <c r="K26" s="38"/>
      <c r="L26" s="38"/>
      <c r="M26" s="38"/>
    </row>
    <row r="27" spans="1:13" s="32" customFormat="1" ht="18" customHeight="1">
      <c r="A27" s="104"/>
      <c r="B27" s="102" t="s">
        <v>180</v>
      </c>
      <c r="C27" s="91"/>
      <c r="D27" s="97"/>
      <c r="E27" s="97"/>
      <c r="H27" s="38"/>
      <c r="I27" s="38"/>
      <c r="J27" s="38"/>
      <c r="K27" s="38"/>
      <c r="L27" s="38"/>
      <c r="M27" s="38"/>
    </row>
    <row r="28" spans="1:13" s="32" customFormat="1" ht="18" customHeight="1" thickBot="1">
      <c r="A28" s="105"/>
      <c r="B28" s="103" t="s">
        <v>181</v>
      </c>
      <c r="C28" s="92"/>
      <c r="D28" s="98"/>
      <c r="E28" s="98"/>
      <c r="H28" s="38"/>
      <c r="I28" s="38"/>
      <c r="J28" s="38"/>
      <c r="K28" s="38"/>
      <c r="L28" s="38"/>
      <c r="M28" s="38"/>
    </row>
    <row r="29" spans="1:13" s="32" customFormat="1" ht="18" customHeight="1" thickBot="1">
      <c r="A29" s="106"/>
      <c r="B29" s="89" t="s">
        <v>213</v>
      </c>
      <c r="C29" s="93"/>
      <c r="D29" s="99">
        <f>SUM(D22:D28)</f>
        <v>59339</v>
      </c>
      <c r="E29" s="99">
        <f>SUM(E22:E28)</f>
        <v>0</v>
      </c>
      <c r="H29" s="38"/>
      <c r="I29" s="38"/>
      <c r="J29" s="38"/>
      <c r="K29" s="38"/>
      <c r="L29" s="38"/>
      <c r="M29" s="38"/>
    </row>
    <row r="30" spans="1:13" s="32" customFormat="1" ht="18" customHeight="1">
      <c r="A30" s="107"/>
      <c r="B30" s="101" t="s">
        <v>214</v>
      </c>
      <c r="C30" s="94"/>
      <c r="D30" s="100">
        <f>D14+D21+D29</f>
        <v>-2359995.550000007</v>
      </c>
      <c r="E30" s="100">
        <f>E14+E21+E29</f>
        <v>3318894.9999999953</v>
      </c>
      <c r="H30" s="38"/>
      <c r="I30" s="38"/>
      <c r="J30" s="38"/>
      <c r="L30" s="38"/>
      <c r="M30" s="38"/>
    </row>
    <row r="31" spans="1:5" s="32" customFormat="1" ht="18" customHeight="1">
      <c r="A31" s="104"/>
      <c r="B31" s="214" t="s">
        <v>215</v>
      </c>
      <c r="C31" s="215"/>
      <c r="D31" s="216">
        <f>E32</f>
        <v>7187339.999999995</v>
      </c>
      <c r="E31" s="216">
        <v>3868445</v>
      </c>
    </row>
    <row r="32" spans="1:10" s="32" customFormat="1" ht="18" customHeight="1" thickBot="1">
      <c r="A32" s="217"/>
      <c r="B32" s="218" t="s">
        <v>216</v>
      </c>
      <c r="C32" s="219"/>
      <c r="D32" s="220">
        <f>D30+D31</f>
        <v>4827344.449999988</v>
      </c>
      <c r="E32" s="220">
        <f>E30+E31</f>
        <v>7187339.999999995</v>
      </c>
      <c r="H32" s="38"/>
      <c r="I32" s="38"/>
      <c r="J32" s="38"/>
    </row>
    <row r="33" spans="1:10" s="32" customFormat="1" ht="15.75" customHeight="1" thickTop="1">
      <c r="A33" s="33"/>
      <c r="B33" s="34"/>
      <c r="C33" s="34"/>
      <c r="D33" s="35"/>
      <c r="E33" s="35"/>
      <c r="H33" s="38"/>
      <c r="I33" s="38"/>
      <c r="J33" s="38"/>
    </row>
    <row r="34" spans="1:5" s="32" customFormat="1" ht="15.75" customHeight="1">
      <c r="A34" s="33"/>
      <c r="B34" s="34"/>
      <c r="C34" s="34"/>
      <c r="D34" s="35"/>
      <c r="E34" s="35"/>
    </row>
    <row r="35" spans="1:5" s="32" customFormat="1" ht="15.75" customHeight="1">
      <c r="A35" s="33"/>
      <c r="B35" s="34"/>
      <c r="C35" s="34"/>
      <c r="D35" s="35"/>
      <c r="E35" s="35"/>
    </row>
    <row r="36" spans="1:5" s="32" customFormat="1" ht="15.75" customHeight="1">
      <c r="A36" s="33"/>
      <c r="B36" s="34"/>
      <c r="C36" s="34"/>
      <c r="D36" s="35"/>
      <c r="E36" s="35"/>
    </row>
    <row r="37" spans="1:5" s="32" customFormat="1" ht="15.75" customHeight="1">
      <c r="A37" s="33"/>
      <c r="B37" s="34"/>
      <c r="C37" s="34"/>
      <c r="D37" s="35"/>
      <c r="E37" s="35"/>
    </row>
    <row r="38" spans="1:5" s="32" customFormat="1" ht="15.75" customHeight="1">
      <c r="A38" s="33"/>
      <c r="B38" s="34"/>
      <c r="C38" s="34"/>
      <c r="D38" s="35"/>
      <c r="E38" s="35"/>
    </row>
    <row r="39" spans="1:5" s="32" customFormat="1" ht="15.75" customHeight="1">
      <c r="A39" s="33"/>
      <c r="B39" s="34"/>
      <c r="C39" s="34"/>
      <c r="D39" s="35"/>
      <c r="E39" s="35"/>
    </row>
    <row r="40" spans="1:5" s="32" customFormat="1" ht="15.75" customHeight="1">
      <c r="A40" s="33"/>
      <c r="B40" s="34"/>
      <c r="C40" s="34"/>
      <c r="D40" s="35"/>
      <c r="E40" s="35"/>
    </row>
    <row r="41" spans="1:5" s="32" customFormat="1" ht="15.75" customHeight="1">
      <c r="A41" s="33"/>
      <c r="B41" s="34"/>
      <c r="C41" s="34"/>
      <c r="D41" s="35"/>
      <c r="E41" s="35"/>
    </row>
    <row r="42" spans="1:11" s="32" customFormat="1" ht="15.75" customHeight="1">
      <c r="A42" s="33"/>
      <c r="B42" s="33"/>
      <c r="C42" s="33"/>
      <c r="D42" s="35"/>
      <c r="E42" s="35"/>
      <c r="K42"/>
    </row>
    <row r="43" spans="1:5" ht="12.75">
      <c r="A43" s="36"/>
      <c r="B43" s="1"/>
      <c r="C43" s="1"/>
      <c r="D43" s="37"/>
      <c r="E43" s="37"/>
    </row>
  </sheetData>
  <sheetProtection/>
  <mergeCells count="5">
    <mergeCell ref="A1:E1"/>
    <mergeCell ref="A2:A3"/>
    <mergeCell ref="B2:B3"/>
    <mergeCell ref="G2:G3"/>
    <mergeCell ref="C2:C3"/>
  </mergeCells>
  <printOptions horizontalCentered="1"/>
  <pageMargins left="0.57" right="0.31" top="2.23" bottom="0.49" header="0.82" footer="2.19"/>
  <pageSetup horizontalDpi="600" verticalDpi="600" orientation="portrait" paperSize="9" scale="73" r:id="rId1"/>
  <headerFooter alignWithMargins="0">
    <oddHeader xml:space="preserve">&amp;L&amp;"Courier New,Bold"&amp;12" ATLLAS " sh.p.k.
NIPT J 63317650 C
Gjirokaster&amp;C&amp;"Arial,Bold"     &amp;9 &amp;"Courier New,Bold"&amp;12      PASQYRA   E   FLUKSIT   TË PARASË 
PER VITIN 2011&amp;R&amp;"Courier New,Bold"&amp;12Faqe 4&amp;"Arial,Bold Italic"&amp;11   </oddHeader>
    <oddFooter>&amp;L&amp;"Courier New,Bold"&amp;12FINANCIERI
Foto QIRJAKO&amp;R&amp;"Courier New,Bold"&amp;12ADMINISTRATOR
VLADIMIR BASHA</oddFooter>
  </headerFooter>
  <colBreaks count="1" manualBreakCount="1">
    <brk id="8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K38"/>
  <sheetViews>
    <sheetView zoomScalePageLayoutView="0" workbookViewId="0" topLeftCell="A16">
      <selection activeCell="A23" sqref="A23"/>
    </sheetView>
  </sheetViews>
  <sheetFormatPr defaultColWidth="9.140625" defaultRowHeight="12.75"/>
  <cols>
    <col min="1" max="1" width="60.28125" style="0" customWidth="1"/>
    <col min="2" max="2" width="18.00390625" style="0" customWidth="1"/>
    <col min="3" max="3" width="8.421875" style="0" customWidth="1"/>
    <col min="4" max="4" width="9.421875" style="0" customWidth="1"/>
    <col min="5" max="5" width="11.00390625" style="0" customWidth="1"/>
    <col min="6" max="6" width="9.8515625" style="0" customWidth="1"/>
    <col min="7" max="7" width="17.57421875" style="0" customWidth="1"/>
    <col min="8" max="8" width="10.28125" style="0" customWidth="1"/>
    <col min="9" max="9" width="16.8515625" style="0" customWidth="1"/>
  </cols>
  <sheetData>
    <row r="1" spans="1:9" ht="15.75" thickBot="1" thickTop="1">
      <c r="A1" s="484" t="s">
        <v>172</v>
      </c>
      <c r="B1" s="490" t="s">
        <v>148</v>
      </c>
      <c r="C1" s="491"/>
      <c r="D1" s="491"/>
      <c r="E1" s="491"/>
      <c r="F1" s="491"/>
      <c r="G1" s="491"/>
      <c r="H1" s="491"/>
      <c r="I1" s="492"/>
    </row>
    <row r="2" spans="1:10" ht="12.75">
      <c r="A2" s="485"/>
      <c r="B2" s="487" t="s">
        <v>173</v>
      </c>
      <c r="C2" s="487" t="s">
        <v>174</v>
      </c>
      <c r="D2" s="487" t="s">
        <v>175</v>
      </c>
      <c r="E2" s="487" t="s">
        <v>176</v>
      </c>
      <c r="F2" s="487" t="s">
        <v>177</v>
      </c>
      <c r="G2" s="487" t="s">
        <v>382</v>
      </c>
      <c r="H2" s="487" t="s">
        <v>178</v>
      </c>
      <c r="I2" s="493" t="s">
        <v>125</v>
      </c>
      <c r="J2" s="229"/>
    </row>
    <row r="3" spans="1:10" ht="12.75">
      <c r="A3" s="485"/>
      <c r="B3" s="488"/>
      <c r="C3" s="488"/>
      <c r="D3" s="488"/>
      <c r="E3" s="488"/>
      <c r="F3" s="488"/>
      <c r="G3" s="488"/>
      <c r="H3" s="488"/>
      <c r="I3" s="494"/>
      <c r="J3" s="229"/>
    </row>
    <row r="4" spans="1:10" ht="12.75">
      <c r="A4" s="485"/>
      <c r="B4" s="488"/>
      <c r="C4" s="488"/>
      <c r="D4" s="488"/>
      <c r="E4" s="488"/>
      <c r="F4" s="488"/>
      <c r="G4" s="488"/>
      <c r="H4" s="488"/>
      <c r="I4" s="494"/>
      <c r="J4" s="229"/>
    </row>
    <row r="5" spans="1:10" ht="12.75">
      <c r="A5" s="485"/>
      <c r="B5" s="488"/>
      <c r="C5" s="488"/>
      <c r="D5" s="488"/>
      <c r="E5" s="488"/>
      <c r="F5" s="488"/>
      <c r="G5" s="488"/>
      <c r="H5" s="488"/>
      <c r="I5" s="494"/>
      <c r="J5" s="229"/>
    </row>
    <row r="6" spans="1:10" ht="12.75">
      <c r="A6" s="485"/>
      <c r="B6" s="488"/>
      <c r="C6" s="488"/>
      <c r="D6" s="488"/>
      <c r="E6" s="488"/>
      <c r="F6" s="488"/>
      <c r="G6" s="488"/>
      <c r="H6" s="488"/>
      <c r="I6" s="494"/>
      <c r="J6" s="229"/>
    </row>
    <row r="7" spans="1:10" ht="13.5" thickBot="1">
      <c r="A7" s="486"/>
      <c r="B7" s="489"/>
      <c r="C7" s="489"/>
      <c r="D7" s="489"/>
      <c r="E7" s="489"/>
      <c r="F7" s="489"/>
      <c r="G7" s="489"/>
      <c r="H7" s="489"/>
      <c r="I7" s="495"/>
      <c r="J7" s="229"/>
    </row>
    <row r="8" spans="1:11" ht="15.75" thickBot="1">
      <c r="A8" s="233" t="s">
        <v>407</v>
      </c>
      <c r="B8" s="390"/>
      <c r="C8" s="390"/>
      <c r="D8" s="390"/>
      <c r="E8" s="390"/>
      <c r="F8" s="390"/>
      <c r="G8" s="390"/>
      <c r="H8" s="390"/>
      <c r="I8" s="391">
        <f>B8+G8+E8</f>
        <v>0</v>
      </c>
      <c r="J8" s="7"/>
      <c r="K8" s="7"/>
    </row>
    <row r="9" spans="1:11" ht="17.25" thickBot="1">
      <c r="A9" s="234" t="s">
        <v>126</v>
      </c>
      <c r="B9" s="390"/>
      <c r="C9" s="390"/>
      <c r="D9" s="390"/>
      <c r="E9" s="390"/>
      <c r="F9" s="390"/>
      <c r="G9" s="390"/>
      <c r="H9" s="390"/>
      <c r="I9" s="391"/>
      <c r="J9" s="7"/>
      <c r="K9" s="7"/>
    </row>
    <row r="10" spans="1:11" ht="15.75" thickBot="1">
      <c r="A10" s="232" t="s">
        <v>127</v>
      </c>
      <c r="B10" s="392"/>
      <c r="C10" s="392"/>
      <c r="D10" s="392"/>
      <c r="E10" s="392"/>
      <c r="F10" s="392"/>
      <c r="G10" s="392"/>
      <c r="H10" s="392"/>
      <c r="I10" s="393"/>
      <c r="J10" s="7"/>
      <c r="K10" s="7"/>
    </row>
    <row r="11" spans="1:11" ht="16.5">
      <c r="A11" s="231" t="s">
        <v>128</v>
      </c>
      <c r="B11" s="394"/>
      <c r="C11" s="394"/>
      <c r="D11" s="394"/>
      <c r="E11" s="394"/>
      <c r="F11" s="394"/>
      <c r="G11" s="394"/>
      <c r="H11" s="394"/>
      <c r="I11" s="395"/>
      <c r="J11" s="7"/>
      <c r="K11" s="7"/>
    </row>
    <row r="12" spans="1:11" ht="16.5">
      <c r="A12" s="230" t="s">
        <v>129</v>
      </c>
      <c r="B12" s="396"/>
      <c r="C12" s="396"/>
      <c r="D12" s="396"/>
      <c r="E12" s="396"/>
      <c r="F12" s="396"/>
      <c r="G12" s="396"/>
      <c r="H12" s="396"/>
      <c r="I12" s="397"/>
      <c r="J12" s="7"/>
      <c r="K12" s="7"/>
    </row>
    <row r="13" spans="1:11" ht="16.5">
      <c r="A13" s="230" t="s">
        <v>130</v>
      </c>
      <c r="B13" s="396"/>
      <c r="C13" s="396"/>
      <c r="D13" s="396"/>
      <c r="E13" s="396"/>
      <c r="F13" s="396"/>
      <c r="G13" s="396"/>
      <c r="H13" s="396"/>
      <c r="I13" s="397"/>
      <c r="J13" s="7"/>
      <c r="K13" s="7"/>
    </row>
    <row r="14" spans="1:11" ht="16.5">
      <c r="A14" s="230" t="s">
        <v>131</v>
      </c>
      <c r="B14" s="396"/>
      <c r="C14" s="396"/>
      <c r="D14" s="396"/>
      <c r="E14" s="396"/>
      <c r="F14" s="396"/>
      <c r="G14" s="396"/>
      <c r="H14" s="396"/>
      <c r="I14" s="397"/>
      <c r="J14" s="7"/>
      <c r="K14" s="7"/>
    </row>
    <row r="15" spans="1:11" ht="16.5">
      <c r="A15" s="230" t="s">
        <v>98</v>
      </c>
      <c r="B15" s="396"/>
      <c r="C15" s="396"/>
      <c r="D15" s="396"/>
      <c r="E15" s="396"/>
      <c r="F15" s="396"/>
      <c r="G15" s="396"/>
      <c r="H15" s="396"/>
      <c r="I15" s="397"/>
      <c r="J15" s="7"/>
      <c r="K15" s="7"/>
    </row>
    <row r="16" spans="1:11" ht="17.25" thickBot="1">
      <c r="A16" s="235" t="s">
        <v>132</v>
      </c>
      <c r="B16" s="398"/>
      <c r="C16" s="398"/>
      <c r="D16" s="398"/>
      <c r="E16" s="398"/>
      <c r="F16" s="398"/>
      <c r="G16" s="398"/>
      <c r="H16" s="398"/>
      <c r="I16" s="399"/>
      <c r="J16" s="7"/>
      <c r="K16" s="7"/>
    </row>
    <row r="17" spans="1:11" ht="15.75" thickBot="1">
      <c r="A17" s="233" t="s">
        <v>416</v>
      </c>
      <c r="B17" s="390">
        <v>2450000</v>
      </c>
      <c r="C17" s="390">
        <f aca="true" t="shared" si="0" ref="C17:H17">C8</f>
        <v>0</v>
      </c>
      <c r="D17" s="390">
        <f t="shared" si="0"/>
        <v>0</v>
      </c>
      <c r="E17" s="390">
        <v>233898</v>
      </c>
      <c r="F17" s="390">
        <f t="shared" si="0"/>
        <v>0</v>
      </c>
      <c r="G17" s="390">
        <v>22880990</v>
      </c>
      <c r="H17" s="390">
        <f t="shared" si="0"/>
        <v>0</v>
      </c>
      <c r="I17" s="390">
        <f>G17+E17+B17</f>
        <v>25564888</v>
      </c>
      <c r="J17" s="7"/>
      <c r="K17" s="7"/>
    </row>
    <row r="18" spans="1:11" ht="16.5">
      <c r="A18" s="231" t="s">
        <v>133</v>
      </c>
      <c r="B18" s="394"/>
      <c r="C18" s="394"/>
      <c r="D18" s="394"/>
      <c r="E18" s="394"/>
      <c r="F18" s="394"/>
      <c r="G18" s="394"/>
      <c r="H18" s="394"/>
      <c r="I18" s="395"/>
      <c r="J18" s="7"/>
      <c r="K18" s="7"/>
    </row>
    <row r="19" spans="1:11" ht="16.5">
      <c r="A19" s="230" t="s">
        <v>128</v>
      </c>
      <c r="B19" s="396"/>
      <c r="C19" s="396"/>
      <c r="D19" s="396"/>
      <c r="E19" s="396"/>
      <c r="F19" s="396"/>
      <c r="G19" s="396">
        <v>3838343</v>
      </c>
      <c r="H19" s="396"/>
      <c r="I19" s="397">
        <f>+G19</f>
        <v>3838343</v>
      </c>
      <c r="J19" s="7"/>
      <c r="K19" s="7"/>
    </row>
    <row r="20" spans="1:11" ht="16.5">
      <c r="A20" s="230" t="s">
        <v>130</v>
      </c>
      <c r="B20" s="396"/>
      <c r="C20" s="396"/>
      <c r="D20" s="396"/>
      <c r="E20" s="396"/>
      <c r="F20" s="396"/>
      <c r="G20" s="396"/>
      <c r="H20" s="396"/>
      <c r="I20" s="397"/>
      <c r="J20" s="7"/>
      <c r="K20" s="7"/>
    </row>
    <row r="21" spans="1:11" ht="16.5">
      <c r="A21" s="230" t="s">
        <v>134</v>
      </c>
      <c r="B21" s="396"/>
      <c r="C21" s="396"/>
      <c r="D21" s="396"/>
      <c r="E21" s="396"/>
      <c r="F21" s="396"/>
      <c r="G21" s="396"/>
      <c r="H21" s="396"/>
      <c r="I21" s="397"/>
      <c r="J21" s="7"/>
      <c r="K21" s="7"/>
    </row>
    <row r="22" spans="1:11" ht="16.5">
      <c r="A22" s="230" t="s">
        <v>135</v>
      </c>
      <c r="B22" s="396"/>
      <c r="C22" s="396"/>
      <c r="D22" s="396"/>
      <c r="E22" s="396"/>
      <c r="F22" s="396"/>
      <c r="G22" s="396"/>
      <c r="H22" s="396"/>
      <c r="I22" s="397"/>
      <c r="J22" s="7"/>
      <c r="K22" s="7"/>
    </row>
    <row r="23" spans="1:11" ht="16.5">
      <c r="A23" s="230" t="s">
        <v>136</v>
      </c>
      <c r="B23" s="396"/>
      <c r="C23" s="396"/>
      <c r="D23" s="396"/>
      <c r="E23" s="396"/>
      <c r="F23" s="396"/>
      <c r="G23" s="396"/>
      <c r="H23" s="396"/>
      <c r="I23" s="397"/>
      <c r="J23" s="7"/>
      <c r="K23" s="7"/>
    </row>
    <row r="24" spans="1:11" ht="17.25" thickBot="1">
      <c r="A24" s="235" t="s">
        <v>137</v>
      </c>
      <c r="B24" s="398"/>
      <c r="C24" s="398"/>
      <c r="D24" s="398"/>
      <c r="E24" s="398"/>
      <c r="F24" s="398"/>
      <c r="G24" s="398"/>
      <c r="H24" s="398"/>
      <c r="I24" s="399"/>
      <c r="J24" s="7"/>
      <c r="K24" s="7"/>
    </row>
    <row r="25" spans="1:11" ht="15.75" thickBot="1">
      <c r="A25" s="236" t="s">
        <v>389</v>
      </c>
      <c r="B25" s="390"/>
      <c r="C25" s="390"/>
      <c r="D25" s="390"/>
      <c r="E25" s="390"/>
      <c r="F25" s="390"/>
      <c r="G25" s="390"/>
      <c r="H25" s="390"/>
      <c r="I25" s="391"/>
      <c r="J25" s="7"/>
      <c r="K25" s="7"/>
    </row>
    <row r="26" spans="1:11" s="84" customFormat="1" ht="15.75" thickBot="1">
      <c r="A26" s="239" t="s">
        <v>417</v>
      </c>
      <c r="B26" s="400">
        <f>SUM(B17:B25)</f>
        <v>2450000</v>
      </c>
      <c r="C26" s="400">
        <f aca="true" t="shared" si="1" ref="C26:H26">SUM(C17:C25)</f>
        <v>0</v>
      </c>
      <c r="D26" s="400">
        <f t="shared" si="1"/>
        <v>0</v>
      </c>
      <c r="E26" s="400">
        <f>SUM(E17:E25)</f>
        <v>233898</v>
      </c>
      <c r="F26" s="400">
        <f t="shared" si="1"/>
        <v>0</v>
      </c>
      <c r="G26" s="400">
        <f>SUM(G17:G25)</f>
        <v>26719333</v>
      </c>
      <c r="H26" s="400">
        <f t="shared" si="1"/>
        <v>0</v>
      </c>
      <c r="I26" s="400">
        <f>SUM(I17:I25)</f>
        <v>29403231</v>
      </c>
      <c r="J26" s="83"/>
      <c r="K26" s="83"/>
    </row>
    <row r="27" spans="1:11" ht="13.5" thickTop="1">
      <c r="A27" s="237" t="s">
        <v>138</v>
      </c>
      <c r="B27" s="238"/>
      <c r="C27" s="238"/>
      <c r="D27" s="238"/>
      <c r="E27" s="238"/>
      <c r="F27" s="238"/>
      <c r="G27" s="238"/>
      <c r="H27" s="45"/>
      <c r="I27" s="7"/>
      <c r="J27" s="7"/>
      <c r="K27" s="7"/>
    </row>
    <row r="28" spans="1:8" ht="12.75">
      <c r="A28" s="237" t="s">
        <v>139</v>
      </c>
      <c r="B28" s="237"/>
      <c r="C28" s="237"/>
      <c r="D28" s="237"/>
      <c r="E28" s="237"/>
      <c r="F28" s="237"/>
      <c r="G28" s="237"/>
      <c r="H28" s="3"/>
    </row>
    <row r="29" spans="1:8" ht="12.75">
      <c r="A29" s="237" t="s">
        <v>140</v>
      </c>
      <c r="B29" s="237"/>
      <c r="C29" s="237"/>
      <c r="D29" s="237"/>
      <c r="E29" s="237"/>
      <c r="F29" s="237"/>
      <c r="G29" s="237"/>
      <c r="H29" s="3"/>
    </row>
    <row r="30" spans="1:8" ht="12.75">
      <c r="A30" s="237" t="s">
        <v>141</v>
      </c>
      <c r="B30" s="237"/>
      <c r="C30" s="237"/>
      <c r="D30" s="237"/>
      <c r="E30" s="237"/>
      <c r="F30" s="237"/>
      <c r="G30" s="237"/>
      <c r="H30" s="3"/>
    </row>
    <row r="31" spans="1:8" ht="12.75">
      <c r="A31" s="237" t="s">
        <v>142</v>
      </c>
      <c r="B31" s="237"/>
      <c r="C31" s="237"/>
      <c r="D31" s="237"/>
      <c r="E31" s="237"/>
      <c r="F31" s="237"/>
      <c r="G31" s="237"/>
      <c r="H31" s="3"/>
    </row>
    <row r="32" spans="1:8" ht="12.75">
      <c r="A32" s="237" t="s">
        <v>143</v>
      </c>
      <c r="B32" s="237"/>
      <c r="C32" s="237"/>
      <c r="D32" s="237"/>
      <c r="E32" s="237"/>
      <c r="F32" s="237"/>
      <c r="G32" s="237"/>
      <c r="H32" s="3"/>
    </row>
    <row r="33" spans="1:8" ht="12.75">
      <c r="A33" s="237" t="s">
        <v>144</v>
      </c>
      <c r="B33" s="237"/>
      <c r="C33" s="237"/>
      <c r="D33" s="237"/>
      <c r="E33" s="237"/>
      <c r="F33" s="237"/>
      <c r="G33" s="237"/>
      <c r="H33" s="3"/>
    </row>
    <row r="34" spans="1:8" ht="12.75">
      <c r="A34" s="237" t="s">
        <v>145</v>
      </c>
      <c r="B34" s="237"/>
      <c r="C34" s="237"/>
      <c r="D34" s="237"/>
      <c r="E34" s="237"/>
      <c r="F34" s="237"/>
      <c r="G34" s="237"/>
      <c r="H34" s="3"/>
    </row>
    <row r="35" spans="1:8" ht="12.75">
      <c r="A35" s="237" t="s">
        <v>146</v>
      </c>
      <c r="B35" s="237"/>
      <c r="C35" s="237"/>
      <c r="D35" s="237"/>
      <c r="E35" s="237"/>
      <c r="F35" s="237"/>
      <c r="G35" s="237"/>
      <c r="H35" s="3"/>
    </row>
    <row r="36" spans="1:8" ht="12.75">
      <c r="A36" s="237" t="s">
        <v>147</v>
      </c>
      <c r="B36" s="237"/>
      <c r="C36" s="237"/>
      <c r="D36" s="237"/>
      <c r="E36" s="237"/>
      <c r="F36" s="237"/>
      <c r="G36" s="237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</sheetData>
  <sheetProtection/>
  <mergeCells count="10">
    <mergeCell ref="A1:A7"/>
    <mergeCell ref="B2:B7"/>
    <mergeCell ref="C2:C7"/>
    <mergeCell ref="D2:D7"/>
    <mergeCell ref="B1:I1"/>
    <mergeCell ref="I2:I7"/>
    <mergeCell ref="E2:E7"/>
    <mergeCell ref="F2:F7"/>
    <mergeCell ref="G2:G7"/>
    <mergeCell ref="H2:H7"/>
  </mergeCells>
  <printOptions horizontalCentered="1"/>
  <pageMargins left="0" right="0" top="1.45" bottom="1.23" header="0.5" footer="0.79"/>
  <pageSetup horizontalDpi="600" verticalDpi="600" orientation="landscape" scale="81" r:id="rId1"/>
  <headerFooter alignWithMargins="0">
    <oddHeader>&amp;L&amp;"Courier New,Bold"&amp;12"ATLLAS"  sh.p.k.
 NIPT J 63317650 C    
 Gjirokaster&amp;C&amp;"Courier New,Bold"&amp;12PASQYRA E NDRYSHIMEVE TE  KAPITALIT
PER VITIN 2011&amp;R&amp;"Courier New,Bold"&amp;12Faqe 5</oddHeader>
    <oddFooter>&amp;R&amp;"Courier New,Bold"&amp;12ADMINISTRATOR&amp;"Arial,Regular"&amp;10
&amp;"Courier New,Bold"&amp;12VLADIMIR BASHA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2:D40"/>
  <sheetViews>
    <sheetView zoomScalePageLayoutView="0" workbookViewId="0" topLeftCell="A16">
      <selection activeCell="F20" sqref="F20"/>
    </sheetView>
  </sheetViews>
  <sheetFormatPr defaultColWidth="9.140625" defaultRowHeight="12.75"/>
  <cols>
    <col min="1" max="1" width="13.57421875" style="0" customWidth="1"/>
    <col min="2" max="2" width="45.140625" style="0" customWidth="1"/>
    <col min="3" max="3" width="11.421875" style="0" bestFit="1" customWidth="1"/>
    <col min="4" max="4" width="24.8515625" style="87" customWidth="1"/>
  </cols>
  <sheetData>
    <row r="1" ht="13.5" thickBot="1"/>
    <row r="2" spans="1:4" ht="18" thickBot="1" thickTop="1">
      <c r="A2" s="496" t="s">
        <v>1</v>
      </c>
      <c r="B2" s="498" t="s">
        <v>183</v>
      </c>
      <c r="C2" s="198" t="s">
        <v>99</v>
      </c>
      <c r="D2" s="500" t="s">
        <v>415</v>
      </c>
    </row>
    <row r="3" spans="1:4" ht="17.25" thickBot="1">
      <c r="A3" s="497"/>
      <c r="B3" s="499"/>
      <c r="C3" s="199" t="s">
        <v>100</v>
      </c>
      <c r="D3" s="501"/>
    </row>
    <row r="4" spans="1:4" ht="17.25" thickBot="1">
      <c r="A4" s="200">
        <v>1</v>
      </c>
      <c r="B4" s="201" t="s">
        <v>387</v>
      </c>
      <c r="C4" s="201"/>
      <c r="D4" s="383">
        <f>SUM(D5:D7)</f>
        <v>22880990</v>
      </c>
    </row>
    <row r="5" spans="1:4" ht="27.75" customHeight="1">
      <c r="A5" s="202"/>
      <c r="B5" s="203" t="s">
        <v>196</v>
      </c>
      <c r="C5" s="203"/>
      <c r="D5" s="384"/>
    </row>
    <row r="6" spans="1:4" ht="29.25" customHeight="1">
      <c r="A6" s="204"/>
      <c r="B6" s="205" t="s">
        <v>197</v>
      </c>
      <c r="C6" s="206"/>
      <c r="D6" s="385"/>
    </row>
    <row r="7" spans="1:4" ht="26.25" customHeight="1" thickBot="1">
      <c r="A7" s="207"/>
      <c r="B7" s="208" t="s">
        <v>406</v>
      </c>
      <c r="C7" s="208"/>
      <c r="D7" s="386">
        <v>22880990</v>
      </c>
    </row>
    <row r="8" spans="1:4" ht="26.25" customHeight="1" thickBot="1">
      <c r="A8" s="200">
        <v>2</v>
      </c>
      <c r="B8" s="201" t="s">
        <v>198</v>
      </c>
      <c r="C8" s="201"/>
      <c r="D8" s="383">
        <v>4264825</v>
      </c>
    </row>
    <row r="9" spans="1:4" ht="26.25" customHeight="1" thickBot="1">
      <c r="A9" s="200">
        <v>3</v>
      </c>
      <c r="B9" s="201" t="s">
        <v>184</v>
      </c>
      <c r="C9" s="201"/>
      <c r="D9" s="383"/>
    </row>
    <row r="10" spans="1:4" ht="29.25" customHeight="1">
      <c r="A10" s="202"/>
      <c r="B10" s="209" t="s">
        <v>185</v>
      </c>
      <c r="C10" s="203"/>
      <c r="D10" s="387">
        <v>0</v>
      </c>
    </row>
    <row r="11" spans="1:4" ht="26.25" customHeight="1">
      <c r="A11" s="210"/>
      <c r="B11" s="211" t="s">
        <v>383</v>
      </c>
      <c r="C11" s="211"/>
      <c r="D11" s="388"/>
    </row>
    <row r="12" spans="1:4" ht="25.5" customHeight="1">
      <c r="A12" s="210"/>
      <c r="B12" s="211" t="s">
        <v>186</v>
      </c>
      <c r="C12" s="211"/>
      <c r="D12" s="388"/>
    </row>
    <row r="13" spans="1:4" ht="27" customHeight="1">
      <c r="A13" s="210"/>
      <c r="B13" s="211" t="s">
        <v>187</v>
      </c>
      <c r="C13" s="211"/>
      <c r="D13" s="388">
        <v>0</v>
      </c>
    </row>
    <row r="14" spans="1:4" ht="27.75" customHeight="1">
      <c r="A14" s="210"/>
      <c r="B14" s="211" t="s">
        <v>188</v>
      </c>
      <c r="C14" s="211"/>
      <c r="D14" s="388">
        <v>0</v>
      </c>
    </row>
    <row r="15" spans="1:4" ht="27" customHeight="1">
      <c r="A15" s="210"/>
      <c r="B15" s="211" t="s">
        <v>199</v>
      </c>
      <c r="C15" s="211"/>
      <c r="D15" s="388">
        <v>0</v>
      </c>
    </row>
    <row r="16" spans="1:4" ht="24.75" customHeight="1" thickBot="1">
      <c r="A16" s="207"/>
      <c r="B16" s="208" t="s">
        <v>0</v>
      </c>
      <c r="C16" s="208"/>
      <c r="D16" s="389">
        <v>0</v>
      </c>
    </row>
    <row r="17" spans="1:4" ht="29.25" customHeight="1" thickBot="1">
      <c r="A17" s="200">
        <v>4</v>
      </c>
      <c r="B17" s="201" t="s">
        <v>189</v>
      </c>
      <c r="C17" s="201"/>
      <c r="D17" s="383">
        <f>+D8+D9</f>
        <v>4264825</v>
      </c>
    </row>
    <row r="18" spans="1:4" ht="29.25" customHeight="1" thickBot="1">
      <c r="A18" s="200">
        <v>5</v>
      </c>
      <c r="B18" s="201" t="s">
        <v>190</v>
      </c>
      <c r="C18" s="201"/>
      <c r="D18" s="383">
        <v>0</v>
      </c>
    </row>
    <row r="19" spans="1:4" ht="28.5" customHeight="1" thickBot="1">
      <c r="A19" s="200">
        <v>6</v>
      </c>
      <c r="B19" s="201" t="s">
        <v>200</v>
      </c>
      <c r="C19" s="201"/>
      <c r="D19" s="383">
        <v>0</v>
      </c>
    </row>
    <row r="20" spans="1:4" ht="27.75" customHeight="1" thickBot="1">
      <c r="A20" s="200">
        <v>7</v>
      </c>
      <c r="B20" s="201" t="s">
        <v>191</v>
      </c>
      <c r="C20" s="201"/>
      <c r="D20" s="383">
        <v>0.1</v>
      </c>
    </row>
    <row r="21" spans="1:4" ht="27" customHeight="1" thickBot="1">
      <c r="A21" s="212">
        <v>8</v>
      </c>
      <c r="B21" s="213" t="s">
        <v>192</v>
      </c>
      <c r="C21" s="213"/>
      <c r="D21" s="406">
        <f>D17*D20</f>
        <v>426482.5</v>
      </c>
    </row>
    <row r="22" spans="1:4" ht="13.5" thickTop="1">
      <c r="A22" s="28"/>
      <c r="B22" s="28"/>
      <c r="C22" s="28"/>
      <c r="D22" s="29"/>
    </row>
    <row r="23" spans="1:4" ht="12.75">
      <c r="A23" s="28"/>
      <c r="B23" s="28"/>
      <c r="C23" s="28"/>
      <c r="D23" s="29"/>
    </row>
    <row r="24" spans="1:4" ht="12.75">
      <c r="A24" s="28"/>
      <c r="B24" s="28"/>
      <c r="C24" s="28"/>
      <c r="D24" s="29"/>
    </row>
    <row r="25" spans="1:4" ht="12.75">
      <c r="A25" s="28"/>
      <c r="B25" s="28"/>
      <c r="C25" s="28"/>
      <c r="D25" s="29"/>
    </row>
    <row r="26" spans="1:4" ht="12.75">
      <c r="A26" s="28"/>
      <c r="B26" s="28"/>
      <c r="C26" s="28"/>
      <c r="D26" s="29"/>
    </row>
    <row r="27" spans="1:4" ht="12.75">
      <c r="A27" s="28"/>
      <c r="B27" s="28"/>
      <c r="C27" s="28"/>
      <c r="D27" s="29"/>
    </row>
    <row r="28" spans="1:4" ht="12.75">
      <c r="A28" s="28"/>
      <c r="B28" s="28"/>
      <c r="C28" s="28"/>
      <c r="D28" s="29"/>
    </row>
    <row r="29" spans="1:4" ht="12.75">
      <c r="A29" s="28"/>
      <c r="B29" s="28"/>
      <c r="C29" s="28"/>
      <c r="D29" s="29"/>
    </row>
    <row r="30" spans="1:4" ht="12.75">
      <c r="A30" s="28"/>
      <c r="B30" s="28"/>
      <c r="C30" s="28"/>
      <c r="D30" s="29"/>
    </row>
    <row r="31" spans="1:4" ht="12.75">
      <c r="A31" s="28"/>
      <c r="B31" s="28"/>
      <c r="C31" s="28"/>
      <c r="D31" s="29"/>
    </row>
    <row r="32" spans="1:4" ht="12.75">
      <c r="A32" s="28"/>
      <c r="B32" s="28"/>
      <c r="C32" s="28"/>
      <c r="D32" s="29"/>
    </row>
    <row r="33" spans="1:4" ht="12.75">
      <c r="A33" s="28"/>
      <c r="B33" s="28"/>
      <c r="C33" s="28"/>
      <c r="D33" s="29"/>
    </row>
    <row r="34" spans="1:4" ht="12.75">
      <c r="A34" s="28"/>
      <c r="B34" s="28"/>
      <c r="C34" s="28"/>
      <c r="D34" s="29"/>
    </row>
    <row r="35" spans="1:4" ht="12.75">
      <c r="A35" s="28"/>
      <c r="B35" s="28"/>
      <c r="C35" s="28"/>
      <c r="D35" s="29"/>
    </row>
    <row r="36" spans="1:4" ht="12.75">
      <c r="A36" s="28"/>
      <c r="B36" s="28"/>
      <c r="C36" s="28"/>
      <c r="D36" s="29"/>
    </row>
    <row r="37" spans="1:4" ht="12.75">
      <c r="A37" s="28"/>
      <c r="B37" s="28"/>
      <c r="C37" s="28"/>
      <c r="D37" s="29"/>
    </row>
    <row r="38" spans="1:4" ht="12.75">
      <c r="A38" s="28"/>
      <c r="B38" s="28"/>
      <c r="C38" s="28"/>
      <c r="D38" s="29"/>
    </row>
    <row r="39" spans="1:4" ht="12.75">
      <c r="A39" s="28"/>
      <c r="B39" s="28"/>
      <c r="C39" s="28"/>
      <c r="D39" s="29"/>
    </row>
    <row r="40" spans="1:4" ht="12.75">
      <c r="A40" s="28"/>
      <c r="B40" s="28"/>
      <c r="C40" s="28"/>
      <c r="D40" s="29"/>
    </row>
  </sheetData>
  <sheetProtection/>
  <mergeCells count="3">
    <mergeCell ref="A2:A3"/>
    <mergeCell ref="B2:B3"/>
    <mergeCell ref="D2:D3"/>
  </mergeCells>
  <printOptions horizontalCentered="1"/>
  <pageMargins left="0.5" right="0.45" top="1.37" bottom="0" header="0.5" footer="0.93"/>
  <pageSetup horizontalDpi="600" verticalDpi="600" orientation="portrait" r:id="rId1"/>
  <headerFooter alignWithMargins="0">
    <oddHeader>&amp;L&amp;"Courier New,Bold"&amp;12" ATLLAS " sh.p.k.
 NIPT J 63317650 C
  GJIROKASTER&amp;R&amp;"Courier New,Bold"&amp;12Faqe 6</oddHeader>
    <oddFooter>&amp;L&amp;"Courier New,Bold"&amp;12FINANCIERI
Foto QIRJAKO&amp;R&amp;"Courier New,Bold"&amp;12ADMINISTRATOR
VLADIMIR BASHA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xxx</cp:lastModifiedBy>
  <cp:lastPrinted>2012-03-08T11:49:18Z</cp:lastPrinted>
  <dcterms:created xsi:type="dcterms:W3CDTF">2004-09-15T22:40:45Z</dcterms:created>
  <dcterms:modified xsi:type="dcterms:W3CDTF">2012-03-21T12:14:20Z</dcterms:modified>
  <cp:category/>
  <cp:version/>
  <cp:contentType/>
  <cp:contentStatus/>
</cp:coreProperties>
</file>