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firstSheet="9" activeTab="12"/>
  </bookViews>
  <sheets>
    <sheet name="Faqja e pare " sheetId="1" r:id="rId1"/>
    <sheet name="Aktivi " sheetId="2" r:id="rId2"/>
    <sheet name="Pasivi " sheetId="3" r:id="rId3"/>
    <sheet name="Pas. te ardh dhe shpenz." sheetId="4" r:id="rId4"/>
    <sheet name="m.indirekte" sheetId="5" r:id="rId5"/>
    <sheet name="Pas. # kapitaleve " sheetId="6" r:id="rId6"/>
    <sheet name="Dek analitike" sheetId="7" r:id="rId7"/>
    <sheet name="Aktivet afatgjata " sheetId="8" r:id="rId8"/>
    <sheet name="Inventaret" sheetId="9" r:id="rId9"/>
    <sheet name="Inv. llog bankare" sheetId="10" r:id="rId10"/>
    <sheet name="aneks stati" sheetId="11" r:id="rId11"/>
    <sheet name="pas nr 3" sheetId="12" r:id="rId12"/>
    <sheet name="aktivet afat" sheetId="13" r:id="rId13"/>
  </sheets>
  <definedNames/>
  <calcPr fullCalcOnLoad="1"/>
</workbook>
</file>

<file path=xl/sharedStrings.xml><?xml version="1.0" encoding="utf-8"?>
<sst xmlns="http://schemas.openxmlformats.org/spreadsheetml/2006/main" count="757" uniqueCount="539">
  <si>
    <t>GENERAL CEMENT ALBANIA</t>
  </si>
  <si>
    <t>A K T I V E T</t>
  </si>
  <si>
    <t>Shenime</t>
  </si>
  <si>
    <t>I</t>
  </si>
  <si>
    <t>AKTIVET AFATSHKURTRA</t>
  </si>
  <si>
    <t>1 Aktive monetare</t>
  </si>
  <si>
    <t xml:space="preserve">        &gt;Banka</t>
  </si>
  <si>
    <t xml:space="preserve">        &gt;Arka</t>
  </si>
  <si>
    <t xml:space="preserve">        &gt;Hua dhe letra me vlere</t>
  </si>
  <si>
    <t>2 Derivative dhe aktive financiare te mbajtura per tregim</t>
  </si>
  <si>
    <t>3 Aktive te tjera financiare afatshkurtra</t>
  </si>
  <si>
    <t xml:space="preserve">     &gt;Klient per mallra produkte dhe sherbime</t>
  </si>
  <si>
    <t xml:space="preserve">     &gt;Debitore, kreditor te tjere</t>
  </si>
  <si>
    <t xml:space="preserve">     &gt;T.v.sh.</t>
  </si>
  <si>
    <t xml:space="preserve">     &gt;Tatim fitimi</t>
  </si>
  <si>
    <t xml:space="preserve">     &gt;Te drejta e detyrime ndaj ortakeve</t>
  </si>
  <si>
    <t xml:space="preserve">     &gt;Parapagime te dhena</t>
  </si>
  <si>
    <t xml:space="preserve">     &gt;Investime te tjera</t>
  </si>
  <si>
    <t>4 Inventari</t>
  </si>
  <si>
    <t xml:space="preserve">      &gt;Lendet e para</t>
  </si>
  <si>
    <t xml:space="preserve">     &gt;Materiale te tjera</t>
  </si>
  <si>
    <t xml:space="preserve">     &gt;Prodhim ne poçes</t>
  </si>
  <si>
    <t xml:space="preserve">     &gt;Produkte te gateshme</t>
  </si>
  <si>
    <t xml:space="preserve">     &gt;Mallra per rishitje</t>
  </si>
  <si>
    <t xml:space="preserve">     &gt;Inventari I imet dhe amballazhi</t>
  </si>
  <si>
    <t xml:space="preserve">     &gt;Parapagesat per furnizime </t>
  </si>
  <si>
    <t>5 Aktivet biologjike afateshkurtra</t>
  </si>
  <si>
    <t>6 Aktivet afateshkurtera te mbajtura per shitje</t>
  </si>
  <si>
    <t>7 Parapagimet dhe shpenzimet e shtyra</t>
  </si>
  <si>
    <t xml:space="preserve">      &gt;Shpenzime te periudhave te ardheshme</t>
  </si>
  <si>
    <t>II</t>
  </si>
  <si>
    <t>AKTIVET AFATGJATA</t>
  </si>
  <si>
    <t>1 Investimet financiare afatgjata</t>
  </si>
  <si>
    <t xml:space="preserve">       &gt;Aksione dhe investime te tjera ne pjesemarrje</t>
  </si>
  <si>
    <t xml:space="preserve">       &gt;</t>
  </si>
  <si>
    <t xml:space="preserve"> 2 Aktive afatgjata materiale</t>
  </si>
  <si>
    <t xml:space="preserve">      &gt;Toka</t>
  </si>
  <si>
    <t xml:space="preserve">      &gt;Ndertesa </t>
  </si>
  <si>
    <t xml:space="preserve">      &gt;Makineri dhe pajisje</t>
  </si>
  <si>
    <t xml:space="preserve">      &gt;Aktive te tjera afatgjata materiale ( me vl. kontab.)</t>
  </si>
  <si>
    <t>3  Aktivet afatjgate ne proces</t>
  </si>
  <si>
    <t>4  Aktivet biologjike afatgjata</t>
  </si>
  <si>
    <t>5  Aktivet afatgjata jomateriale (shpenz.kerk.ablik e zhill)</t>
  </si>
  <si>
    <t>6  Kapital aksionar I papaguar</t>
  </si>
  <si>
    <t xml:space="preserve">7  Aktive te tjera afatgjata </t>
  </si>
  <si>
    <t>TOTALI I AKTIVEVE ( I +II )</t>
  </si>
  <si>
    <t>Nr.</t>
  </si>
  <si>
    <t>PASIVET DHE KAPITALI</t>
  </si>
  <si>
    <t>PASIVET  AFATSHKURTRA</t>
  </si>
  <si>
    <t>1 Derivativet</t>
  </si>
  <si>
    <t>2 Huamarrjet</t>
  </si>
  <si>
    <t xml:space="preserve">      &gt;Llogari bankare te zbuluara</t>
  </si>
  <si>
    <t xml:space="preserve">      &gt;Huamarrjet nga Bankat</t>
  </si>
  <si>
    <t xml:space="preserve">      &gt;Huamarrjet nga te tretet</t>
  </si>
  <si>
    <t>3  Huat dhe parapagimet</t>
  </si>
  <si>
    <t xml:space="preserve">      &gt;Te pagueshme ndaj furnitoreve</t>
  </si>
  <si>
    <t xml:space="preserve">      &gt;Te pagueshme ndaj punonjesve</t>
  </si>
  <si>
    <t xml:space="preserve">      &gt;Detyrimet ndaj sigurimeve shoqerore</t>
  </si>
  <si>
    <t xml:space="preserve">      &gt;Detyrimet per tatim fitimi</t>
  </si>
  <si>
    <t xml:space="preserve">      &gt;Detyrimet per t.v.sh</t>
  </si>
  <si>
    <t xml:space="preserve">      &gt;Detyrimet per akcize</t>
  </si>
  <si>
    <t xml:space="preserve">      &gt;Parapagime te marra</t>
  </si>
  <si>
    <t xml:space="preserve">      &gt;Te drejta e detyrime ndaj ortakeve / aksionereve</t>
  </si>
  <si>
    <t xml:space="preserve">      &gt;Debitore e kreditore te tjere</t>
  </si>
  <si>
    <t>4  Grantet dhe te ardhurat e shtyra</t>
  </si>
  <si>
    <t>5  Provizionet afatshkurtra</t>
  </si>
  <si>
    <t>PASIVET AFATGJATA</t>
  </si>
  <si>
    <t>1  Huate afatgjata</t>
  </si>
  <si>
    <t xml:space="preserve">      &gt;Huat nga banka</t>
  </si>
  <si>
    <t xml:space="preserve">      &gt;Detyrime nga qeraja financiare</t>
  </si>
  <si>
    <t xml:space="preserve">      &gt;Huat nga te trete</t>
  </si>
  <si>
    <t>2  Huamarrje te tjera afatgjata</t>
  </si>
  <si>
    <t xml:space="preserve">      &gt;Te drejta e detyrime ndaj ortakeve/aksionerve</t>
  </si>
  <si>
    <t>3  Grantet dhe te ardhurat e shtyra</t>
  </si>
  <si>
    <t>4  Provizione afategjata</t>
  </si>
  <si>
    <t>TOTALI I PASIVEVE AFATGJATA( I + II )</t>
  </si>
  <si>
    <t>III</t>
  </si>
  <si>
    <t>KAPITALI</t>
  </si>
  <si>
    <t xml:space="preserve">1   Aksionet e pakices </t>
  </si>
  <si>
    <t xml:space="preserve">2   Kapitali qe I perket aksionareve te shoqerise meme </t>
  </si>
  <si>
    <t>3   Kapitali aksionar</t>
  </si>
  <si>
    <t>4   Aksionet e thesarit</t>
  </si>
  <si>
    <t>5   Prime te lidhura me kapitalin</t>
  </si>
  <si>
    <t>6   Rezerva nga rivlersimi</t>
  </si>
  <si>
    <t>7   Rezerva ligjore</t>
  </si>
  <si>
    <t>8   Rezerva statuore</t>
  </si>
  <si>
    <t>9   Rezerva te tjera</t>
  </si>
  <si>
    <t xml:space="preserve">10 Fitmi / humbja e pashperndare </t>
  </si>
  <si>
    <t>11 Rezultati I ushtrimit</t>
  </si>
  <si>
    <t>TOTALI I PASIVEVE DHE KAPITALIT  ( I+II+III )</t>
  </si>
  <si>
    <t>general cement albania</t>
  </si>
  <si>
    <t>Periudha raportuese</t>
  </si>
  <si>
    <t>Periudha paraardhese</t>
  </si>
  <si>
    <t>Fluksi monetar nga veprimtarite investuese</t>
  </si>
  <si>
    <t>Te ardhura nga shitja e pajisjeve</t>
  </si>
  <si>
    <t>Te ardhura nga huamarrje afatgjata</t>
  </si>
  <si>
    <t>Pagesat e detyrimeve te qirase financiare</t>
  </si>
  <si>
    <t>Rritja/renia neto e mjeteve monetare</t>
  </si>
  <si>
    <t>Mjetet monetare ne fillim te periudhes kontabel</t>
  </si>
  <si>
    <t xml:space="preserve">PASQYRAT E NDRYSHIMEVE NE KAPITAL </t>
  </si>
  <si>
    <t>Kapitali aksionar</t>
  </si>
  <si>
    <t>Primi I aksionit</t>
  </si>
  <si>
    <t>Aksionet e thesarit</t>
  </si>
  <si>
    <t>Rezerva statusore dhe ligjore</t>
  </si>
  <si>
    <t>Fitimi I Pashperndare</t>
  </si>
  <si>
    <t>Totali</t>
  </si>
  <si>
    <t>A</t>
  </si>
  <si>
    <t>Efekti I ndryshimeve ne politikat kontabel</t>
  </si>
  <si>
    <t>B</t>
  </si>
  <si>
    <t>Pozicioni I rregulluar</t>
  </si>
  <si>
    <t>Fitimi neto per periudhen kontabel</t>
  </si>
  <si>
    <t>Dividendet e paguar</t>
  </si>
  <si>
    <t>Rritja e rezerves te kapitalit</t>
  </si>
  <si>
    <t>Emertimi I  aksioneve</t>
  </si>
  <si>
    <t>Pozicioni me 31 dhjetor 2008</t>
  </si>
  <si>
    <t>Dividentet e paguar</t>
  </si>
  <si>
    <t>Emertim I kapitalit aksionar</t>
  </si>
  <si>
    <t>Aksione te thesarti te riblera</t>
  </si>
  <si>
    <t>A - PASQYRA E TE ARDHURAVE DHE SHPENZIMEVE</t>
  </si>
  <si>
    <t>( Bazuar ne klasifikimin e Shpenzimeve sipas Natyres )</t>
  </si>
  <si>
    <t>Pershkrimi I Elementeve</t>
  </si>
  <si>
    <t>Referencat nr llog.</t>
  </si>
  <si>
    <t>Viti Ushtrimor</t>
  </si>
  <si>
    <t>Viti Paraardhes</t>
  </si>
  <si>
    <t>Shitjet neto</t>
  </si>
  <si>
    <t xml:space="preserve">Te ardhurat te tjera nga veprimtarite e shfrytezimit </t>
  </si>
  <si>
    <t>Totali I te ardhurave (1+2)</t>
  </si>
  <si>
    <t>Ndryshimet ne invent. e prod. te gat. dhe pordh. ne proçes</t>
  </si>
  <si>
    <t>Mallra lende e pare dhe sherbime</t>
  </si>
  <si>
    <t>Shpenzime personeli</t>
  </si>
  <si>
    <t>Amortizimet dhe zhvleresimet</t>
  </si>
  <si>
    <t>Shpenzime te tjera (taksa)</t>
  </si>
  <si>
    <t>Totali I shpenzimeve                           (shuma 4-7 )</t>
  </si>
  <si>
    <t>Fitimi apo humbja nga veprimtaria kryesore  (1+2+/3-8)</t>
  </si>
  <si>
    <t>Te ardhurat dhe shpenz. financiare nga njesite e kontrolluara</t>
  </si>
  <si>
    <t>Te ardhurat dhe shpenzimet financiare nga pjesemarrjet</t>
  </si>
  <si>
    <t>Te ardhurat dhe shpenzimet finaciare</t>
  </si>
  <si>
    <t>Te ardh. dhe shpenz finaciare nga invest te tjera financ. afatgjata</t>
  </si>
  <si>
    <t>Te ardhurat dhe shpenzimet nga interesat</t>
  </si>
  <si>
    <t>Fitimet/humbjet nga kursi I kembimit</t>
  </si>
  <si>
    <t>Te ardhurat dhe shpenzimet te tjera financiare(komisjone)</t>
  </si>
  <si>
    <t>Totali I te ardhurave dhe shpenzimeve financiare                             (12.1+/-12.2+/-12.3+/-12.4)</t>
  </si>
  <si>
    <t>Fitimi ( humbja )para tatimit       (9+/-13)</t>
  </si>
  <si>
    <t>Shpenzime te pa njohura</t>
  </si>
  <si>
    <t>Fitimi tatimor</t>
  </si>
  <si>
    <t>Shpenzimet e tatimit mbi fitimin</t>
  </si>
  <si>
    <t>Fitimi ( humbja) neto e vitit financiar (14-15)</t>
  </si>
  <si>
    <t>Elementet e pasqyrave te konsoliduara</t>
  </si>
  <si>
    <t>Emertimi dhe forma ligjore</t>
  </si>
  <si>
    <t>NIPT -i</t>
  </si>
  <si>
    <t>Adresa e Selise</t>
  </si>
  <si>
    <t>TIRANE</t>
  </si>
  <si>
    <t>Data e krijimit</t>
  </si>
  <si>
    <t>Nr.i Regjistrit Tregtar</t>
  </si>
  <si>
    <t>Veprimtaria Kryesore</t>
  </si>
  <si>
    <t>P A S Q Y R A T    F I N A N C I A R E</t>
  </si>
  <si>
    <t>( Ne zbatim te Standartit Kombetar te Kontabilitetit nr 2 dhe Ligjit</t>
  </si>
  <si>
    <t>Nr 9228, Date 29,04,2004 " Per Kontabilitetin dh Pasqyrat Financiare")</t>
  </si>
  <si>
    <t>Pasqyrat Financiare jane individuale</t>
  </si>
  <si>
    <t>Po</t>
  </si>
  <si>
    <t>Pasqyrat Financiare jane te konsoliduara</t>
  </si>
  <si>
    <t>Jo</t>
  </si>
  <si>
    <t xml:space="preserve">Pasqyrat Financiare jane te shprehuara ne </t>
  </si>
  <si>
    <t>Leke</t>
  </si>
  <si>
    <t>Periudha Kontabel e Pasqyrave Financiare</t>
  </si>
  <si>
    <t>Data e mbylljes se Pasqyrave Financare</t>
  </si>
  <si>
    <t>PRODHIM DHE TREGTIM CIMENTO</t>
  </si>
  <si>
    <t>DHE GELQERE</t>
  </si>
  <si>
    <t>Pasqyrat Financare jane te rrumbullakosura ne 1 lek</t>
  </si>
  <si>
    <t>Viti 2009</t>
  </si>
  <si>
    <t>Blerja e aktiveve afatgjata jo materiale</t>
  </si>
  <si>
    <t xml:space="preserve"> K 72020017 A</t>
  </si>
  <si>
    <t>DEKLARATA ANALITIKE PER</t>
  </si>
  <si>
    <t>Numri I Vendosjes se Dokumentit (NVD)                               Vetem per perdorim zyrtar</t>
  </si>
  <si>
    <t>TATIMIN MBI TE ARDHURAT</t>
  </si>
  <si>
    <t>NIPT</t>
  </si>
  <si>
    <t>Periudha tatimore</t>
  </si>
  <si>
    <t>EMERTIMI</t>
  </si>
  <si>
    <t>Sipas Bilancit</t>
  </si>
  <si>
    <t>Fiskale</t>
  </si>
  <si>
    <t>Totali I te ardhurave</t>
  </si>
  <si>
    <t>Totali I shpenzimeve</t>
  </si>
  <si>
    <t>Totali I shpenzimeve te pazbriteshme sipas ligjit (neni 21):</t>
  </si>
  <si>
    <t>a)kosto e blerje dhe e permisimit te tokes dhe te truallit</t>
  </si>
  <si>
    <t>6)</t>
  </si>
  <si>
    <t>b) kosto e blerjes dhe e permiresimit per active objekt amortizimi</t>
  </si>
  <si>
    <t>7)</t>
  </si>
  <si>
    <t>c) zmadhim I kap themeltar te shoqerise ose kontibutit te secilit person ne ortakri</t>
  </si>
  <si>
    <t>8)</t>
  </si>
  <si>
    <t>c) vlera e shperblimeve ne natyre</t>
  </si>
  <si>
    <t>9)</t>
  </si>
  <si>
    <t>d) kontribut vullnetar te pensioneve</t>
  </si>
  <si>
    <t>10)</t>
  </si>
  <si>
    <t>dh) dividentet e deklaruar dhe ndarja e fitimit</t>
  </si>
  <si>
    <t>11)</t>
  </si>
  <si>
    <t>e) interesate e paguara mbi interesin maksimal te  kredis te caktuara nga banka e Shqiperise</t>
  </si>
  <si>
    <t>12)</t>
  </si>
  <si>
    <t>e)gjobat,kamat vonesat,dhe kushtet e tjera penale</t>
  </si>
  <si>
    <t>13)</t>
  </si>
  <si>
    <t>f) krijimi ose rritja e rezervave e fondeve te tjera</t>
  </si>
  <si>
    <t>14)</t>
  </si>
  <si>
    <t>g) tatim mbi te ardhutat personale akciza tat fitimin dhe tat mbi vleren e shtuar te zbritesheme</t>
  </si>
  <si>
    <t>15)</t>
  </si>
  <si>
    <t>gj) shpenzimet e perfaqesimi pritje percjellje</t>
  </si>
  <si>
    <t>16)</t>
  </si>
  <si>
    <t>h)shpenzimet e konsumit personal</t>
  </si>
  <si>
    <t>17)</t>
  </si>
  <si>
    <t xml:space="preserve">i)shpenzime te cilat tejkalojne kufijte e percaktuar me ligj </t>
  </si>
  <si>
    <t>18)</t>
  </si>
  <si>
    <t>j) shpenzime per dhurata</t>
  </si>
  <si>
    <t>19)</t>
  </si>
  <si>
    <t>k)cdo lloj shpenzimi masa e te cilit nuk vertetohet me dokumenta</t>
  </si>
  <si>
    <t>l) interesi I paguar kur huaja dhe parapagimet tejkalojne kater here kap themeltar</t>
  </si>
  <si>
    <t>ll) nese baza e amortizimit eshte nje shume negative</t>
  </si>
  <si>
    <t>22)</t>
  </si>
  <si>
    <t>m) shpenzime per sherbimet teknike ,konsulence manaxhim te palikujduara brenda per tatimore</t>
  </si>
  <si>
    <t>23)</t>
  </si>
  <si>
    <t>n) Amortizim nga rivleresimi I aktiveve te qendrueshme</t>
  </si>
  <si>
    <t>24)</t>
  </si>
  <si>
    <t>Rezultati I Vitit Ushtrimor</t>
  </si>
  <si>
    <t xml:space="preserve">Humjba </t>
  </si>
  <si>
    <t>25)</t>
  </si>
  <si>
    <t>Fitimi</t>
  </si>
  <si>
    <t>27)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</si>
  <si>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</si>
  <si>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</si>
  <si>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</si>
  <si>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</si>
  <si>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32)</t>
  </si>
  <si>
    <t>Shuma e humbjeve qe nuk barten per efekt fiskal</t>
  </si>
  <si>
    <t>Fitimi I tatueshem</t>
  </si>
  <si>
    <t>Tatim fitimi I llogaritur</t>
  </si>
  <si>
    <t>Zbritje nga fitimi (rezerva ligjore)</t>
  </si>
  <si>
    <t>Fitimi neto per tu shperndare nga periudha ushtirmore</t>
  </si>
  <si>
    <t>Fitimi neto per tu shperndare nga vitet e kaluara</t>
  </si>
  <si>
    <t>Shtese kapitale na fitimi</t>
  </si>
  <si>
    <t>Divident per tu shperndare</t>
  </si>
  <si>
    <t>Tatim mbi dividentin e llogaritur</t>
  </si>
  <si>
    <t>Llogaritja e Amortizimit</t>
  </si>
  <si>
    <t>Ne total llogaritja e amortizimit vjetor =(a+b+c+d)</t>
  </si>
  <si>
    <t>a. Ndertesa e makiner afat gjate</t>
  </si>
  <si>
    <t>b.aktive te patrupezuara</t>
  </si>
  <si>
    <t>c.Kompjutera dhe sisteml informacioni</t>
  </si>
  <si>
    <t>d.Te gjitha aktivet e tjera te aktivitetit</t>
  </si>
  <si>
    <t>Tatimi I mbajtur ne burim ne zbatim te nenit 33</t>
  </si>
  <si>
    <t>NIPT-i</t>
  </si>
  <si>
    <t>Telefoni</t>
  </si>
  <si>
    <t>Nr</t>
  </si>
  <si>
    <t>Artikulli</t>
  </si>
  <si>
    <t>Nj/M</t>
  </si>
  <si>
    <t>Sasia</t>
  </si>
  <si>
    <t>Kosto</t>
  </si>
  <si>
    <t>Vlera</t>
  </si>
  <si>
    <t>Per Drejtimin e Shoqerise</t>
  </si>
  <si>
    <t>Inventari I Llogarive Bankare</t>
  </si>
  <si>
    <t>Emertimi I bankes</t>
  </si>
  <si>
    <t>Numeri I llogrise</t>
  </si>
  <si>
    <t>Shuma ne leke</t>
  </si>
  <si>
    <t>Grupet e aktivitetit</t>
  </si>
  <si>
    <t>Shtesa</t>
  </si>
  <si>
    <t>Pakesime</t>
  </si>
  <si>
    <t>Ndertesa</t>
  </si>
  <si>
    <t>Makineri e paisje</t>
  </si>
  <si>
    <t>Mjete Transporti</t>
  </si>
  <si>
    <t>Pajise Zyre dhe informatike</t>
  </si>
  <si>
    <t>SHUMA</t>
  </si>
  <si>
    <t>V.O Per pakesimet ndryshimi I amortizimit dhe vleftes se mbetur te pasqyrohen me storno</t>
  </si>
  <si>
    <t>Emri Tregtar  General Cement Albania</t>
  </si>
  <si>
    <t>Tatimpaguesi General Cement Albania</t>
  </si>
  <si>
    <t>Subjekti : General Cement Albania</t>
  </si>
  <si>
    <t>Subjekti: General Cement Albania</t>
  </si>
  <si>
    <t>Instalime teknike</t>
  </si>
  <si>
    <t>NJ.MATJES</t>
  </si>
  <si>
    <t>SASIA</t>
  </si>
  <si>
    <t>ÇMIMI</t>
  </si>
  <si>
    <t>VLERA</t>
  </si>
  <si>
    <t>Kondicioner</t>
  </si>
  <si>
    <t>cope</t>
  </si>
  <si>
    <t>INVENTAR EKONOMIK</t>
  </si>
  <si>
    <t>Telefon Nokia</t>
  </si>
  <si>
    <t>Librari</t>
  </si>
  <si>
    <t>Tavolina</t>
  </si>
  <si>
    <t>Tavoline e vogel</t>
  </si>
  <si>
    <t>Tovoline kopjuteri</t>
  </si>
  <si>
    <t>Komedina</t>
  </si>
  <si>
    <t>Divan</t>
  </si>
  <si>
    <t>Karrige</t>
  </si>
  <si>
    <t>Varse rrobash</t>
  </si>
  <si>
    <t>Perde</t>
  </si>
  <si>
    <t>Telefon Zyre</t>
  </si>
  <si>
    <t>Aparat fotografik</t>
  </si>
  <si>
    <t>TOTALI</t>
  </si>
  <si>
    <t xml:space="preserve">PAJISJE INFORMATIKE </t>
  </si>
  <si>
    <t>Kompjuter optiplex ord</t>
  </si>
  <si>
    <t>Laptop ord 437</t>
  </si>
  <si>
    <t xml:space="preserve">Printer K 7100 </t>
  </si>
  <si>
    <t>Fax themalfax</t>
  </si>
  <si>
    <t>UPS 300W</t>
  </si>
  <si>
    <t>Karte televizive</t>
  </si>
  <si>
    <t>Skaner</t>
  </si>
  <si>
    <t>INVENTARI I SHOQERISE GENERAL CEMENT ALBANIA</t>
  </si>
  <si>
    <t>NIPT.K 72020017 A</t>
  </si>
  <si>
    <t>Adresa vep:Deshmoret e 4 shkurtit</t>
  </si>
  <si>
    <t>Aktiviteti.Prodhim dhe tregetm çimento dhe gelqere</t>
  </si>
  <si>
    <t>Telefoni.</t>
  </si>
  <si>
    <t>Shuma e konvertuar ne leke</t>
  </si>
  <si>
    <t>Viti 2010</t>
  </si>
  <si>
    <t xml:space="preserve">      &gt;Detyrime te tjera tatimore tap</t>
  </si>
  <si>
    <t>Pozicioni me 31 dhjetor 2009</t>
  </si>
  <si>
    <t>Pozicioni me 31 dhjetor 2010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</si>
  <si>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</si>
  <si>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</si>
  <si>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</si>
  <si>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</si>
  <si>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</si>
  <si>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</si>
  <si>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</si>
  <si>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</si>
  <si>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</si>
  <si>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</si>
  <si>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</si>
  <si>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</si>
  <si>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</si>
  <si>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</si>
  <si>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</si>
  <si>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</si>
  <si>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</si>
  <si>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</si>
  <si>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</si>
  <si>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</si>
  <si>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</si>
  <si>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</si>
  <si>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</si>
  <si>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</si>
  <si>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</si>
  <si>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</si>
  <si>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</si>
  <si>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</si>
  <si>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</si>
  <si>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</si>
  <si>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</si>
  <si>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</si>
  <si>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</si>
  <si>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</si>
  <si>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</si>
  <si>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</si>
  <si>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</si>
  <si>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</si>
  <si>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</si>
  <si>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</si>
  <si>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</si>
  <si>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</si>
  <si>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</si>
  <si>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</si>
  <si>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</si>
  <si>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</si>
  <si>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</si>
  <si>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</si>
  <si>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</si>
  <si>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</si>
  <si>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</si>
  <si>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</si>
  <si>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</si>
  <si>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</si>
  <si>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</si>
  <si>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</si>
  <si>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</si>
  <si>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</si>
  <si>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</si>
  <si>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</si>
  <si>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</si>
  <si>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</si>
  <si>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</si>
  <si>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</si>
  <si>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</si>
  <si>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</si>
  <si>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</si>
  <si>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</si>
  <si>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</si>
  <si>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</si>
  <si>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</si>
  <si>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</si>
  <si>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</si>
  <si>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</si>
  <si>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</si>
  <si>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</si>
  <si>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</si>
  <si>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</si>
  <si>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</si>
  <si>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</si>
  <si>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</si>
  <si>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</si>
  <si>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</si>
  <si>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</si>
  <si>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</si>
  <si>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</si>
  <si>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</si>
  <si>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</si>
  <si>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</si>
  <si>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</si>
  <si>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</si>
  <si>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</si>
  <si>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</si>
  <si>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</si>
  <si>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</si>
  <si>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</si>
  <si>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</si>
  <si>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</si>
  <si>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</si>
  <si>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</si>
  <si>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</si>
  <si>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</si>
  <si>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</si>
  <si>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</si>
  <si>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</si>
  <si>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</si>
  <si>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</si>
  <si>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</si>
  <si>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</si>
  <si>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</si>
  <si>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</si>
  <si>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</si>
  <si>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</si>
  <si>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</si>
  <si>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</si>
  <si>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</si>
  <si>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</si>
  <si>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</si>
  <si>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</si>
  <si>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</si>
  <si>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</si>
  <si>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</si>
  <si>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</si>
  <si>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</si>
  <si>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</si>
  <si>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</si>
  <si>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</si>
  <si>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</si>
  <si>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</si>
  <si>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</si>
  <si>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</si>
  <si>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</si>
  <si>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</si>
  <si>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</si>
  <si>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</si>
  <si>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</si>
  <si>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</si>
  <si>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</si>
  <si>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</si>
  <si>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</si>
  <si>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</si>
  <si>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</si>
  <si>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</si>
  <si>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</si>
  <si>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</si>
  <si>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</si>
  <si>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</si>
  <si>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</si>
  <si>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</si>
  <si>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</si>
  <si>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</si>
  <si>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</si>
  <si>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</si>
  <si>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</si>
  <si>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</si>
  <si>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</si>
  <si>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</si>
  <si>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</si>
  <si>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</si>
  <si>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Emertimi</t>
  </si>
  <si>
    <t>Gjendje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</si>
  <si>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</si>
  <si>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</si>
  <si>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</si>
  <si>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</si>
  <si>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</si>
  <si>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</si>
  <si>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</si>
  <si>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</si>
  <si>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Shoqeria GENERAL CEMENT ALBANIA  shpk</t>
  </si>
  <si>
    <t>NIPTI K72020017A</t>
  </si>
  <si>
    <t>SHOQERIA GENERAL CEMENT ALBANIA</t>
  </si>
  <si>
    <t>NIPT K 72020017A</t>
  </si>
  <si>
    <t>Sherbime kontabiliteti</t>
  </si>
  <si>
    <t>Te ardhura nga kembimet</t>
  </si>
  <si>
    <t>SHOQERIA  General Cement Albania</t>
  </si>
  <si>
    <t>NIPT _K 72020017 A</t>
  </si>
  <si>
    <t>RRUGA  ABDYL FRASHERI, PALLATI  31</t>
  </si>
  <si>
    <t>Pasqyra e flukesve monetare - metoda indirekte</t>
  </si>
  <si>
    <t>Fluksli monetar nga vepritarite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</si>
  <si>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</si>
  <si>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</si>
  <si>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</si>
  <si>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</si>
  <si>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</si>
  <si>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</si>
  <si>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 / renie ne tepricen e kerkesave te arketueshme nga aktiviteti si dhe kerkesave te arketueshme te tjera</t>
  </si>
  <si>
    <t>Rritje/renie ne tepricen e inventarit</t>
  </si>
  <si>
    <t>Rritje/renie ne tepricen e parpagimeve dhe shpenz.te shtyra</t>
  </si>
  <si>
    <t>Rritje /renie ne tepricen e detyrimeve per t'u paguar nga aktiviteti</t>
  </si>
  <si>
    <t>MM te perfituara nga aktivitetet</t>
  </si>
  <si>
    <t>Interesi I paguar</t>
  </si>
  <si>
    <t>Tatim mbi fitimin I paguar</t>
  </si>
  <si>
    <t>MM neto nga aktivitetet e shfrytezimit</t>
  </si>
  <si>
    <t>Blerja e shoqeriese se kontrolluar X minus parate e arketuara</t>
  </si>
  <si>
    <t>Blerja e aktiveve afategjata materiale</t>
  </si>
  <si>
    <t>Interesi I arketuar</t>
  </si>
  <si>
    <t>Dividentet e arketuar</t>
  </si>
  <si>
    <t>MM neto e perdorur ne aktivitetet investuese</t>
  </si>
  <si>
    <t>Fluksi monetar nga veprimtarite financiare</t>
  </si>
  <si>
    <t xml:space="preserve">Te ardhura nga emetimi I kapitalit aksioner </t>
  </si>
  <si>
    <t>MM neto e perdorur ne aktivitetet financiare</t>
  </si>
  <si>
    <t>Mjetet monetare ne fund  te periudhes kontabel</t>
  </si>
  <si>
    <t>Viti 2011</t>
  </si>
  <si>
    <t>Viti  2011</t>
  </si>
  <si>
    <t>General.C.Albania</t>
  </si>
  <si>
    <t>Pozicioni me 31 dhjetor 2011</t>
  </si>
  <si>
    <t>VITI    2012</t>
  </si>
  <si>
    <t>Nga   01,01,2012</t>
  </si>
  <si>
    <t>Deri   31,12,2012</t>
  </si>
  <si>
    <t>01 Mars 2013</t>
  </si>
  <si>
    <t>Viti 2012</t>
  </si>
  <si>
    <t>Viti  2012</t>
  </si>
  <si>
    <t>Pozicioni me 31 dhjetor 2012</t>
  </si>
  <si>
    <t>AKTIVET AFATGJATA MATERIALE 2012</t>
  </si>
  <si>
    <t>Gjendje 01,01,2012</t>
  </si>
  <si>
    <t>Gjendje 31,12,2012</t>
  </si>
  <si>
    <t>Amortizimi 01,01,2012</t>
  </si>
  <si>
    <t>Vl.Mbetur 01,01,2012</t>
  </si>
  <si>
    <t>Amortizimi vitit 2012</t>
  </si>
  <si>
    <t>Vl.mbetur 31,12,2012</t>
  </si>
  <si>
    <t>Amortizimi dt 31,12,2012</t>
  </si>
  <si>
    <t>INVENTARI AKTIVE TE QENDRUESHME   2012</t>
  </si>
  <si>
    <t>31,12,2012</t>
  </si>
  <si>
    <t>Veneto euro</t>
  </si>
  <si>
    <t>Veneto lek</t>
  </si>
  <si>
    <t>Vlera Kontabel Neto e A.A.Materiale  2012</t>
  </si>
  <si>
    <t>Amortizimi A.A.Materiale   2012</t>
  </si>
  <si>
    <t>Aktivet Afatgjata Materiale  me vlere fillestare   2012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</si>
</sst>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_L_e_k_-;\-* #,##0.00_L_e_k_-;_-* &quot;-&quot;??_L_e_k_-;_-@_-"/>
  </numFmts>
  <fonts count="30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i/>
      <sz val="11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6"/>
      <name val="Arial Narrow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Arial Black"/>
      <family val="2"/>
    </font>
    <font>
      <u val="single"/>
      <sz val="10"/>
      <name val="Arial"/>
      <family val="0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0" fontId="2" fillId="0" borderId="1" xfId="0" applyFont="1" applyBorder="1" applyAlignment="1">
      <alignment/>
    </xf>
    <xf numFmtId="20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164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10" fillId="0" borderId="1" xfId="0" applyFont="1" applyBorder="1" applyAlignment="1">
      <alignment horizontal="left"/>
    </xf>
    <xf numFmtId="164" fontId="0" fillId="0" borderId="1" xfId="15" applyNumberForma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4" fillId="0" borderId="1" xfId="0" applyFont="1" applyBorder="1" applyAlignment="1">
      <alignment horizontal="right"/>
    </xf>
    <xf numFmtId="164" fontId="14" fillId="0" borderId="1" xfId="15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65" fontId="14" fillId="0" borderId="1" xfId="15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15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3" fillId="0" borderId="8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3" fillId="0" borderId="7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Border="1" applyAlignment="1">
      <alignment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6" fillId="0" borderId="14" xfId="0" applyFont="1" applyBorder="1" applyAlignment="1">
      <alignment/>
    </xf>
    <xf numFmtId="0" fontId="13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13" xfId="0" applyFont="1" applyBorder="1" applyAlignment="1">
      <alignment/>
    </xf>
    <xf numFmtId="16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1" xfId="0" applyFill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9" xfId="0" applyFill="1" applyBorder="1" applyAlignment="1">
      <alignment/>
    </xf>
    <xf numFmtId="3" fontId="7" fillId="0" borderId="9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1" xfId="0" applyBorder="1" applyAlignment="1">
      <alignment wrapText="1"/>
    </xf>
    <xf numFmtId="0" fontId="22" fillId="0" borderId="0" xfId="0" applyFont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/>
    </xf>
    <xf numFmtId="164" fontId="0" fillId="0" borderId="0" xfId="15" applyNumberFormat="1" applyBorder="1" applyAlignment="1">
      <alignment/>
    </xf>
    <xf numFmtId="164" fontId="0" fillId="0" borderId="1" xfId="15" applyNumberFormat="1" applyBorder="1" applyAlignment="1">
      <alignment/>
    </xf>
    <xf numFmtId="164" fontId="0" fillId="0" borderId="1" xfId="15" applyNumberFormat="1" applyBorder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right"/>
    </xf>
    <xf numFmtId="164" fontId="3" fillId="0" borderId="1" xfId="15" applyNumberFormat="1" applyFont="1" applyBorder="1" applyAlignment="1">
      <alignment horizontal="left"/>
    </xf>
    <xf numFmtId="164" fontId="6" fillId="0" borderId="1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64" fontId="3" fillId="0" borderId="0" xfId="15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15" applyNumberFormat="1" applyFont="1" applyBorder="1" applyAlignment="1">
      <alignment horizontal="right"/>
    </xf>
    <xf numFmtId="164" fontId="3" fillId="0" borderId="0" xfId="15" applyNumberFormat="1" applyFont="1" applyBorder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2" fontId="25" fillId="0" borderId="0" xfId="20" applyNumberFormat="1" applyFont="1" applyBorder="1" applyAlignment="1">
      <alignment wrapText="1"/>
      <protection/>
    </xf>
    <xf numFmtId="0" fontId="9" fillId="0" borderId="19" xfId="20" applyFont="1" applyBorder="1" applyAlignment="1">
      <alignment horizontal="center"/>
      <protection/>
    </xf>
    <xf numFmtId="2" fontId="26" fillId="0" borderId="23" xfId="20" applyNumberFormat="1" applyFont="1" applyBorder="1" applyAlignment="1">
      <alignment horizontal="center" wrapText="1"/>
      <protection/>
    </xf>
    <xf numFmtId="0" fontId="20" fillId="0" borderId="24" xfId="20" applyFont="1" applyBorder="1" applyAlignment="1">
      <alignment horizontal="center" vertical="center" wrapText="1"/>
      <protection/>
    </xf>
    <xf numFmtId="0" fontId="9" fillId="0" borderId="25" xfId="20" applyFont="1" applyBorder="1" applyAlignment="1">
      <alignment horizontal="center"/>
      <protection/>
    </xf>
    <xf numFmtId="0" fontId="9" fillId="0" borderId="26" xfId="20" applyFont="1" applyBorder="1" applyAlignment="1">
      <alignment horizontal="left" wrapText="1"/>
      <protection/>
    </xf>
    <xf numFmtId="0" fontId="9" fillId="0" borderId="27" xfId="20" applyFont="1" applyBorder="1" applyAlignment="1">
      <alignment horizontal="left"/>
      <protection/>
    </xf>
    <xf numFmtId="0" fontId="0" fillId="0" borderId="28" xfId="20" applyFont="1" applyBorder="1" applyAlignment="1">
      <alignment horizontal="center"/>
      <protection/>
    </xf>
    <xf numFmtId="0" fontId="0" fillId="0" borderId="29" xfId="20" applyFont="1" applyBorder="1" applyAlignment="1">
      <alignment horizontal="left" wrapText="1"/>
      <protection/>
    </xf>
    <xf numFmtId="0" fontId="9" fillId="0" borderId="30" xfId="20" applyFont="1" applyBorder="1" applyAlignment="1">
      <alignment horizontal="left"/>
      <protection/>
    </xf>
    <xf numFmtId="0" fontId="0" fillId="0" borderId="31" xfId="20" applyFont="1" applyBorder="1" applyAlignment="1">
      <alignment horizontal="center"/>
      <protection/>
    </xf>
    <xf numFmtId="0" fontId="23" fillId="0" borderId="29" xfId="20" applyFont="1" applyBorder="1" applyAlignment="1">
      <alignment horizontal="left" wrapText="1"/>
      <protection/>
    </xf>
    <xf numFmtId="0" fontId="9" fillId="0" borderId="21" xfId="20" applyFont="1" applyBorder="1" applyAlignment="1">
      <alignment horizontal="center"/>
      <protection/>
    </xf>
    <xf numFmtId="0" fontId="9" fillId="0" borderId="29" xfId="20" applyFont="1" applyBorder="1" applyAlignment="1">
      <alignment horizontal="left" wrapText="1"/>
      <protection/>
    </xf>
    <xf numFmtId="0" fontId="0" fillId="0" borderId="3" xfId="20" applyFont="1" applyBorder="1" applyAlignment="1">
      <alignment horizontal="left" wrapText="1"/>
      <protection/>
    </xf>
    <xf numFmtId="0" fontId="0" fillId="0" borderId="20" xfId="20" applyFont="1" applyBorder="1" applyAlignment="1">
      <alignment horizontal="center"/>
      <protection/>
    </xf>
    <xf numFmtId="0" fontId="0" fillId="0" borderId="32" xfId="20" applyFont="1" applyBorder="1" applyAlignment="1">
      <alignment horizontal="left" wrapText="1"/>
      <protection/>
    </xf>
    <xf numFmtId="0" fontId="9" fillId="0" borderId="21" xfId="20" applyFont="1" applyBorder="1" applyAlignment="1">
      <alignment horizontal="center" vertical="center"/>
      <protection/>
    </xf>
    <xf numFmtId="0" fontId="9" fillId="0" borderId="31" xfId="20" applyFont="1" applyBorder="1" applyAlignment="1">
      <alignment horizontal="center" vertical="center"/>
      <protection/>
    </xf>
    <xf numFmtId="0" fontId="0" fillId="0" borderId="29" xfId="20" applyFont="1" applyBorder="1" applyAlignment="1">
      <alignment horizontal="center" wrapText="1"/>
      <protection/>
    </xf>
    <xf numFmtId="0" fontId="9" fillId="0" borderId="28" xfId="20" applyFont="1" applyBorder="1" applyAlignment="1">
      <alignment horizontal="center"/>
      <protection/>
    </xf>
    <xf numFmtId="0" fontId="15" fillId="0" borderId="1" xfId="20" applyFont="1" applyBorder="1" applyAlignment="1">
      <alignment horizontal="left" wrapText="1"/>
      <protection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9" fillId="0" borderId="31" xfId="20" applyFont="1" applyBorder="1" applyAlignment="1">
      <alignment horizontal="center"/>
      <protection/>
    </xf>
    <xf numFmtId="0" fontId="9" fillId="0" borderId="1" xfId="20" applyFont="1" applyBorder="1" applyAlignment="1">
      <alignment horizontal="left" wrapText="1"/>
      <protection/>
    </xf>
    <xf numFmtId="0" fontId="9" fillId="0" borderId="20" xfId="20" applyFont="1" applyBorder="1" applyAlignment="1">
      <alignment horizontal="center"/>
      <protection/>
    </xf>
    <xf numFmtId="0" fontId="9" fillId="0" borderId="3" xfId="20" applyFont="1" applyBorder="1" applyAlignment="1">
      <alignment horizontal="left" wrapText="1"/>
      <protection/>
    </xf>
    <xf numFmtId="0" fontId="9" fillId="0" borderId="33" xfId="20" applyFont="1" applyBorder="1" applyAlignment="1">
      <alignment horizontal="center"/>
      <protection/>
    </xf>
    <xf numFmtId="0" fontId="9" fillId="0" borderId="2" xfId="20" applyFont="1" applyBorder="1" applyAlignment="1">
      <alignment horizontal="left" wrapText="1"/>
      <protection/>
    </xf>
    <xf numFmtId="0" fontId="9" fillId="0" borderId="34" xfId="20" applyFont="1" applyBorder="1" applyAlignment="1">
      <alignment horizontal="left"/>
      <protection/>
    </xf>
    <xf numFmtId="0" fontId="9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 horizontal="left" wrapText="1"/>
      <protection/>
    </xf>
    <xf numFmtId="0" fontId="9" fillId="0" borderId="0" xfId="20" applyFont="1" applyBorder="1" applyAlignment="1">
      <alignment horizontal="left"/>
      <protection/>
    </xf>
    <xf numFmtId="0" fontId="7" fillId="0" borderId="19" xfId="20" applyFont="1" applyBorder="1">
      <alignment/>
      <protection/>
    </xf>
    <xf numFmtId="2" fontId="26" fillId="0" borderId="19" xfId="20" applyNumberFormat="1" applyFont="1" applyBorder="1" applyAlignment="1">
      <alignment horizontal="center" wrapText="1"/>
      <protection/>
    </xf>
    <xf numFmtId="0" fontId="20" fillId="0" borderId="19" xfId="20" applyFont="1" applyBorder="1" applyAlignment="1">
      <alignment horizontal="center" vertical="center" wrapText="1"/>
      <protection/>
    </xf>
    <xf numFmtId="0" fontId="20" fillId="0" borderId="35" xfId="20" applyFont="1" applyBorder="1" applyAlignment="1">
      <alignment horizontal="center"/>
      <protection/>
    </xf>
    <xf numFmtId="0" fontId="20" fillId="0" borderId="26" xfId="20" applyFont="1" applyBorder="1" applyAlignment="1">
      <alignment horizontal="left" wrapText="1"/>
      <protection/>
    </xf>
    <xf numFmtId="0" fontId="20" fillId="0" borderId="27" xfId="20" applyFont="1" applyBorder="1" applyAlignment="1">
      <alignment horizontal="left"/>
      <protection/>
    </xf>
    <xf numFmtId="0" fontId="7" fillId="0" borderId="21" xfId="20" applyFont="1" applyBorder="1" applyAlignment="1">
      <alignment horizontal="left"/>
      <protection/>
    </xf>
    <xf numFmtId="0" fontId="7" fillId="0" borderId="1" xfId="21" applyFont="1" applyFill="1" applyBorder="1" applyAlignment="1">
      <alignment horizontal="left" wrapText="1"/>
      <protection/>
    </xf>
    <xf numFmtId="0" fontId="20" fillId="0" borderId="1" xfId="20" applyFont="1" applyBorder="1" applyAlignment="1">
      <alignment horizontal="left"/>
      <protection/>
    </xf>
    <xf numFmtId="0" fontId="20" fillId="0" borderId="30" xfId="20" applyFont="1" applyBorder="1" applyAlignment="1">
      <alignment horizontal="left"/>
      <protection/>
    </xf>
    <xf numFmtId="0" fontId="7" fillId="0" borderId="1" xfId="20" applyFont="1" applyBorder="1" applyAlignment="1">
      <alignment horizontal="left" wrapText="1"/>
      <protection/>
    </xf>
    <xf numFmtId="0" fontId="20" fillId="0" borderId="21" xfId="20" applyFont="1" applyBorder="1" applyAlignment="1">
      <alignment horizontal="center"/>
      <protection/>
    </xf>
    <xf numFmtId="0" fontId="20" fillId="0" borderId="1" xfId="20" applyFont="1" applyBorder="1" applyAlignment="1">
      <alignment horizontal="left" wrapText="1"/>
      <protection/>
    </xf>
    <xf numFmtId="0" fontId="7" fillId="0" borderId="21" xfId="20" applyFont="1" applyBorder="1" applyAlignment="1">
      <alignment horizontal="center"/>
      <protection/>
    </xf>
    <xf numFmtId="0" fontId="7" fillId="0" borderId="1" xfId="20" applyFont="1" applyBorder="1" applyAlignment="1">
      <alignment horizontal="left"/>
      <protection/>
    </xf>
    <xf numFmtId="0" fontId="20" fillId="0" borderId="30" xfId="20" applyFont="1" applyBorder="1" applyAlignment="1">
      <alignment horizontal="left" wrapText="1"/>
      <protection/>
    </xf>
    <xf numFmtId="0" fontId="7" fillId="0" borderId="21" xfId="20" applyFont="1" applyFill="1" applyBorder="1" applyAlignment="1">
      <alignment horizontal="center"/>
      <protection/>
    </xf>
    <xf numFmtId="0" fontId="7" fillId="0" borderId="7" xfId="0" applyFont="1" applyBorder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0" fillId="0" borderId="3" xfId="20" applyFont="1" applyBorder="1" applyAlignment="1">
      <alignment horizontal="center" vertical="center" wrapText="1"/>
      <protection/>
    </xf>
    <xf numFmtId="0" fontId="20" fillId="0" borderId="36" xfId="20" applyFont="1" applyBorder="1" applyAlignment="1">
      <alignment horizontal="center" vertical="center" wrapText="1"/>
      <protection/>
    </xf>
    <xf numFmtId="0" fontId="20" fillId="0" borderId="21" xfId="20" applyFont="1" applyBorder="1">
      <alignment/>
      <protection/>
    </xf>
    <xf numFmtId="0" fontId="7" fillId="0" borderId="21" xfId="0" applyFont="1" applyBorder="1" applyAlignment="1">
      <alignment/>
    </xf>
    <xf numFmtId="0" fontId="7" fillId="0" borderId="21" xfId="20" applyFont="1" applyBorder="1">
      <alignment/>
      <protection/>
    </xf>
    <xf numFmtId="0" fontId="7" fillId="0" borderId="33" xfId="20" applyFont="1" applyBorder="1">
      <alignment/>
      <protection/>
    </xf>
    <xf numFmtId="0" fontId="20" fillId="0" borderId="2" xfId="20" applyFont="1" applyBorder="1" applyAlignment="1">
      <alignment horizontal="left"/>
      <protection/>
    </xf>
    <xf numFmtId="0" fontId="7" fillId="0" borderId="2" xfId="20" applyFont="1" applyBorder="1" applyAlignment="1">
      <alignment horizontal="left"/>
      <protection/>
    </xf>
    <xf numFmtId="0" fontId="7" fillId="0" borderId="0" xfId="0" applyFont="1" applyAlignment="1">
      <alignment/>
    </xf>
    <xf numFmtId="0" fontId="20" fillId="0" borderId="0" xfId="20" applyFont="1" applyBorder="1" applyAlignment="1">
      <alignment horizontal="left"/>
      <protection/>
    </xf>
    <xf numFmtId="0" fontId="13" fillId="0" borderId="0" xfId="20" applyFont="1" applyBorder="1" applyAlignment="1">
      <alignment horizontal="left"/>
      <protection/>
    </xf>
    <xf numFmtId="0" fontId="0" fillId="0" borderId="0" xfId="20" applyFont="1">
      <alignment/>
      <protection/>
    </xf>
    <xf numFmtId="0" fontId="0" fillId="0" borderId="1" xfId="0" applyFont="1" applyBorder="1" applyAlignment="1">
      <alignment/>
    </xf>
    <xf numFmtId="0" fontId="0" fillId="0" borderId="24" xfId="0" applyFont="1" applyFill="1" applyBorder="1" applyAlignment="1">
      <alignment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/>
    </xf>
    <xf numFmtId="0" fontId="0" fillId="0" borderId="19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29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0" fillId="0" borderId="19" xfId="0" applyFont="1" applyBorder="1" applyAlignment="1">
      <alignment horizontal="center"/>
    </xf>
    <xf numFmtId="14" fontId="0" fillId="0" borderId="3" xfId="0" applyNumberFormat="1" applyFont="1" applyBorder="1" applyAlignment="1">
      <alignment horizontal="center"/>
    </xf>
    <xf numFmtId="3" fontId="0" fillId="0" borderId="1" xfId="17" applyNumberForma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9" xfId="0" applyBorder="1" applyAlignment="1">
      <alignment horizontal="center"/>
    </xf>
    <xf numFmtId="3" fontId="0" fillId="0" borderId="19" xfId="17" applyNumberFormat="1" applyBorder="1" applyAlignment="1">
      <alignment/>
    </xf>
    <xf numFmtId="0" fontId="0" fillId="0" borderId="3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39" xfId="0" applyFont="1" applyBorder="1" applyAlignment="1">
      <alignment horizontal="center" vertical="center"/>
    </xf>
    <xf numFmtId="3" fontId="23" fillId="0" borderId="39" xfId="17" applyNumberFormat="1" applyFont="1" applyBorder="1" applyAlignment="1">
      <alignment vertical="center"/>
    </xf>
    <xf numFmtId="3" fontId="23" fillId="0" borderId="40" xfId="17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17" applyNumberFormat="1" applyFill="1" applyBorder="1" applyAlignment="1">
      <alignment/>
    </xf>
    <xf numFmtId="164" fontId="20" fillId="0" borderId="26" xfId="15" applyNumberFormat="1" applyFont="1" applyBorder="1" applyAlignment="1">
      <alignment horizontal="left"/>
    </xf>
    <xf numFmtId="164" fontId="20" fillId="0" borderId="1" xfId="15" applyNumberFormat="1" applyFont="1" applyBorder="1" applyAlignment="1">
      <alignment horizontal="left"/>
    </xf>
    <xf numFmtId="164" fontId="20" fillId="0" borderId="1" xfId="15" applyNumberFormat="1" applyFont="1" applyBorder="1" applyAlignment="1">
      <alignment horizontal="left" wrapText="1"/>
    </xf>
    <xf numFmtId="164" fontId="9" fillId="0" borderId="26" xfId="15" applyNumberFormat="1" applyFont="1" applyBorder="1" applyAlignment="1">
      <alignment horizontal="left"/>
    </xf>
    <xf numFmtId="164" fontId="9" fillId="0" borderId="1" xfId="15" applyNumberFormat="1" applyFont="1" applyBorder="1" applyAlignment="1">
      <alignment horizontal="left"/>
    </xf>
    <xf numFmtId="164" fontId="9" fillId="0" borderId="2" xfId="15" applyNumberFormat="1" applyFont="1" applyBorder="1" applyAlignment="1">
      <alignment horizontal="left"/>
    </xf>
    <xf numFmtId="0" fontId="20" fillId="0" borderId="1" xfId="20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10" fillId="0" borderId="2" xfId="0" applyFont="1" applyBorder="1" applyAlignment="1">
      <alignment/>
    </xf>
    <xf numFmtId="164" fontId="10" fillId="0" borderId="3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0" fontId="20" fillId="0" borderId="30" xfId="20" applyFont="1" applyBorder="1" applyAlignment="1">
      <alignment horizontal="right"/>
      <protection/>
    </xf>
    <xf numFmtId="0" fontId="20" fillId="0" borderId="34" xfId="20" applyFont="1" applyBorder="1" applyAlignment="1">
      <alignment horizontal="right"/>
      <protection/>
    </xf>
    <xf numFmtId="0" fontId="6" fillId="0" borderId="0" xfId="0" applyFont="1" applyBorder="1" applyAlignment="1">
      <alignment/>
    </xf>
    <xf numFmtId="164" fontId="3" fillId="0" borderId="29" xfId="15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19" fillId="0" borderId="0" xfId="0" applyFont="1" applyAlignment="1">
      <alignment/>
    </xf>
    <xf numFmtId="0" fontId="27" fillId="0" borderId="1" xfId="20" applyFont="1" applyBorder="1" applyAlignment="1">
      <alignment horizontal="left"/>
      <protection/>
    </xf>
    <xf numFmtId="0" fontId="7" fillId="0" borderId="1" xfId="20" applyFont="1" applyBorder="1" applyAlignment="1">
      <alignment horizontal="left"/>
      <protection/>
    </xf>
    <xf numFmtId="0" fontId="27" fillId="0" borderId="2" xfId="20" applyFont="1" applyBorder="1" applyAlignment="1">
      <alignment horizontal="left"/>
      <protection/>
    </xf>
    <xf numFmtId="0" fontId="20" fillId="0" borderId="1" xfId="20" applyFont="1" applyBorder="1" applyAlignment="1">
      <alignment horizontal="left" wrapText="1"/>
      <protection/>
    </xf>
    <xf numFmtId="0" fontId="20" fillId="0" borderId="1" xfId="20" applyFont="1" applyBorder="1" applyAlignment="1">
      <alignment horizontal="left"/>
      <protection/>
    </xf>
    <xf numFmtId="0" fontId="7" fillId="0" borderId="1" xfId="21" applyFont="1" applyFill="1" applyBorder="1" applyAlignment="1">
      <alignment horizontal="left" wrapText="1"/>
      <protection/>
    </xf>
    <xf numFmtId="0" fontId="27" fillId="0" borderId="1" xfId="21" applyFont="1" applyFill="1" applyBorder="1" applyAlignment="1">
      <alignment horizontal="left" wrapText="1"/>
      <protection/>
    </xf>
    <xf numFmtId="0" fontId="20" fillId="0" borderId="1" xfId="21" applyFont="1" applyFill="1" applyBorder="1" applyAlignment="1">
      <alignment horizontal="left" wrapText="1"/>
      <protection/>
    </xf>
    <xf numFmtId="0" fontId="20" fillId="0" borderId="1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3" fillId="0" borderId="1" xfId="0" applyFont="1" applyBorder="1" applyAlignment="1">
      <alignment horizontal="left"/>
    </xf>
    <xf numFmtId="0" fontId="7" fillId="0" borderId="1" xfId="20" applyFont="1" applyBorder="1" applyAlignment="1">
      <alignment horizontal="left" wrapText="1"/>
      <protection/>
    </xf>
    <xf numFmtId="0" fontId="26" fillId="0" borderId="43" xfId="20" applyFont="1" applyBorder="1" applyAlignment="1">
      <alignment horizontal="center" wrapText="1"/>
      <protection/>
    </xf>
    <xf numFmtId="0" fontId="26" fillId="0" borderId="44" xfId="20" applyFont="1" applyBorder="1" applyAlignment="1">
      <alignment horizontal="center" wrapText="1"/>
      <protection/>
    </xf>
    <xf numFmtId="0" fontId="26" fillId="0" borderId="45" xfId="20" applyFont="1" applyBorder="1" applyAlignment="1">
      <alignment horizontal="center" wrapText="1"/>
      <protection/>
    </xf>
    <xf numFmtId="0" fontId="20" fillId="0" borderId="46" xfId="20" applyFont="1" applyBorder="1" applyAlignment="1">
      <alignment horizontal="left" wrapText="1"/>
      <protection/>
    </xf>
    <xf numFmtId="0" fontId="20" fillId="0" borderId="26" xfId="20" applyFont="1" applyBorder="1" applyAlignment="1">
      <alignment horizontal="left" wrapText="1"/>
      <protection/>
    </xf>
    <xf numFmtId="0" fontId="9" fillId="0" borderId="29" xfId="20" applyFont="1" applyBorder="1" applyAlignment="1">
      <alignment horizontal="left" wrapText="1"/>
      <protection/>
    </xf>
    <xf numFmtId="0" fontId="9" fillId="0" borderId="1" xfId="20" applyFont="1" applyBorder="1" applyAlignment="1">
      <alignment horizontal="left" wrapText="1"/>
      <protection/>
    </xf>
    <xf numFmtId="0" fontId="9" fillId="0" borderId="42" xfId="20" applyFont="1" applyBorder="1" applyAlignment="1">
      <alignment horizontal="left" wrapText="1"/>
      <protection/>
    </xf>
    <xf numFmtId="0" fontId="9" fillId="0" borderId="2" xfId="20" applyFont="1" applyBorder="1" applyAlignment="1">
      <alignment horizontal="left" wrapText="1"/>
      <protection/>
    </xf>
    <xf numFmtId="2" fontId="9" fillId="0" borderId="37" xfId="20" applyNumberFormat="1" applyFont="1" applyBorder="1" applyAlignment="1">
      <alignment horizontal="center" wrapText="1"/>
      <protection/>
    </xf>
    <xf numFmtId="2" fontId="9" fillId="0" borderId="42" xfId="20" applyNumberFormat="1" applyFont="1" applyBorder="1" applyAlignment="1">
      <alignment horizontal="center" wrapText="1"/>
      <protection/>
    </xf>
    <xf numFmtId="2" fontId="9" fillId="0" borderId="29" xfId="20" applyNumberFormat="1" applyFont="1" applyBorder="1" applyAlignment="1">
      <alignment horizontal="center" wrapText="1"/>
      <protection/>
    </xf>
    <xf numFmtId="0" fontId="0" fillId="0" borderId="42" xfId="20" applyFont="1" applyBorder="1" applyAlignment="1">
      <alignment horizontal="center" wrapText="1"/>
      <protection/>
    </xf>
    <xf numFmtId="0" fontId="0" fillId="0" borderId="29" xfId="20" applyFont="1" applyBorder="1" applyAlignment="1">
      <alignment horizontal="center" wrapText="1"/>
      <protection/>
    </xf>
    <xf numFmtId="0" fontId="23" fillId="0" borderId="29" xfId="20" applyFont="1" applyBorder="1" applyAlignment="1">
      <alignment horizontal="left" wrapText="1"/>
      <protection/>
    </xf>
    <xf numFmtId="0" fontId="23" fillId="0" borderId="1" xfId="20" applyFont="1" applyBorder="1" applyAlignment="1">
      <alignment horizontal="left" wrapText="1"/>
      <protection/>
    </xf>
    <xf numFmtId="0" fontId="0" fillId="0" borderId="42" xfId="20" applyFont="1" applyBorder="1" applyAlignment="1">
      <alignment horizontal="left" wrapText="1"/>
      <protection/>
    </xf>
    <xf numFmtId="0" fontId="0" fillId="0" borderId="29" xfId="20" applyFont="1" applyBorder="1" applyAlignment="1">
      <alignment horizontal="left" wrapText="1"/>
      <protection/>
    </xf>
    <xf numFmtId="2" fontId="26" fillId="0" borderId="0" xfId="20" applyNumberFormat="1" applyFont="1" applyBorder="1" applyAlignment="1">
      <alignment horizontal="center" wrapText="1"/>
      <protection/>
    </xf>
    <xf numFmtId="2" fontId="26" fillId="0" borderId="23" xfId="20" applyNumberFormat="1" applyFont="1" applyBorder="1" applyAlignment="1">
      <alignment horizontal="center" wrapText="1"/>
      <protection/>
    </xf>
    <xf numFmtId="0" fontId="9" fillId="0" borderId="46" xfId="20" applyFont="1" applyBorder="1" applyAlignment="1">
      <alignment horizontal="left" wrapText="1"/>
      <protection/>
    </xf>
    <xf numFmtId="0" fontId="9" fillId="0" borderId="26" xfId="20" applyFont="1" applyBorder="1" applyAlignment="1">
      <alignment horizontal="left" wrapText="1"/>
      <protection/>
    </xf>
    <xf numFmtId="0" fontId="29" fillId="0" borderId="0" xfId="0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omma_21.Aktivet Afatgjata Materiale  09" xfId="17"/>
    <cellStyle name="Currency" xfId="18"/>
    <cellStyle name="Currency [0]" xfId="19"/>
    <cellStyle name="Normal_asn_2009 Propozimet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45"/>
  <sheetViews>
    <sheetView workbookViewId="0" topLeftCell="A17">
      <selection activeCell="I28" sqref="I28"/>
    </sheetView>
  </sheetViews>
  <sheetFormatPr defaultColWidth="9.140625" defaultRowHeight="12.75"/>
  <cols>
    <col min="1" max="1" width="5.00390625" style="0" customWidth="1"/>
    <col min="3" max="3" width="10.421875" style="0" customWidth="1"/>
    <col min="4" max="4" width="8.28125" style="0" customWidth="1"/>
    <col min="5" max="5" width="13.57421875" style="0" customWidth="1"/>
    <col min="8" max="8" width="6.421875" style="0" customWidth="1"/>
    <col min="9" max="9" width="6.7109375" style="0" customWidth="1"/>
    <col min="10" max="10" width="12.421875" style="0" customWidth="1"/>
  </cols>
  <sheetData>
    <row r="3" ht="13.5" thickBot="1"/>
    <row r="4" spans="2:10" ht="12.75">
      <c r="B4" s="40"/>
      <c r="C4" s="41"/>
      <c r="D4" s="41"/>
      <c r="E4" s="41"/>
      <c r="F4" s="41"/>
      <c r="G4" s="41"/>
      <c r="H4" s="41"/>
      <c r="I4" s="41"/>
      <c r="J4" s="42"/>
    </row>
    <row r="5" spans="2:10" ht="16.5" thickBot="1">
      <c r="B5" s="275" t="s">
        <v>148</v>
      </c>
      <c r="C5" s="276"/>
      <c r="D5" s="276"/>
      <c r="E5" s="67" t="s">
        <v>0</v>
      </c>
      <c r="F5" s="67"/>
      <c r="G5" s="45"/>
      <c r="H5" s="45"/>
      <c r="I5" s="46"/>
      <c r="J5" s="47"/>
    </row>
    <row r="6" spans="2:10" ht="15.75">
      <c r="B6" s="275" t="s">
        <v>149</v>
      </c>
      <c r="C6" s="276"/>
      <c r="D6" s="276"/>
      <c r="E6" s="272" t="s">
        <v>171</v>
      </c>
      <c r="F6" s="272"/>
      <c r="G6" s="272"/>
      <c r="H6" s="46"/>
      <c r="I6" s="46"/>
      <c r="J6" s="47"/>
    </row>
    <row r="7" spans="2:10" ht="16.5" thickBot="1">
      <c r="B7" s="275" t="s">
        <v>150</v>
      </c>
      <c r="C7" s="276"/>
      <c r="D7" s="276"/>
      <c r="E7" s="45" t="s">
        <v>487</v>
      </c>
      <c r="F7" s="45"/>
      <c r="G7" s="45"/>
      <c r="H7" s="45"/>
      <c r="I7" s="45"/>
      <c r="J7" s="49"/>
    </row>
    <row r="8" spans="2:10" ht="18.75" thickBot="1">
      <c r="B8" s="43"/>
      <c r="C8" s="44"/>
      <c r="D8" s="48"/>
      <c r="E8" s="46"/>
      <c r="F8" s="46"/>
      <c r="G8" s="46"/>
      <c r="H8" s="63"/>
      <c r="I8" s="68" t="s">
        <v>151</v>
      </c>
      <c r="J8" s="69"/>
    </row>
    <row r="9" spans="2:10" ht="15.75">
      <c r="B9" s="275" t="s">
        <v>152</v>
      </c>
      <c r="C9" s="276"/>
      <c r="D9" s="276"/>
      <c r="E9" s="64">
        <v>39171</v>
      </c>
      <c r="F9" s="46"/>
      <c r="G9" s="46"/>
      <c r="H9" s="46"/>
      <c r="I9" s="46"/>
      <c r="J9" s="47"/>
    </row>
    <row r="10" spans="2:10" ht="15.75">
      <c r="B10" s="275" t="s">
        <v>153</v>
      </c>
      <c r="C10" s="276"/>
      <c r="D10" s="276"/>
      <c r="E10" s="65">
        <v>38755</v>
      </c>
      <c r="F10" s="46"/>
      <c r="G10" s="46"/>
      <c r="H10" s="46"/>
      <c r="I10" s="46"/>
      <c r="J10" s="47"/>
    </row>
    <row r="11" spans="2:10" ht="15.75">
      <c r="B11" s="43"/>
      <c r="C11" s="44"/>
      <c r="D11" s="48"/>
      <c r="E11" s="46"/>
      <c r="F11" s="46"/>
      <c r="G11" s="46"/>
      <c r="H11" s="46"/>
      <c r="I11" s="46"/>
      <c r="J11" s="47"/>
    </row>
    <row r="12" spans="2:10" ht="22.5" customHeight="1" thickBot="1">
      <c r="B12" s="275" t="s">
        <v>154</v>
      </c>
      <c r="C12" s="276"/>
      <c r="D12" s="276"/>
      <c r="E12" s="70" t="s">
        <v>166</v>
      </c>
      <c r="F12" s="70"/>
      <c r="G12" s="70"/>
      <c r="H12" s="70"/>
      <c r="I12" s="66"/>
      <c r="J12" s="47"/>
    </row>
    <row r="13" spans="2:10" ht="16.5" thickBot="1">
      <c r="B13" s="50"/>
      <c r="C13" s="46"/>
      <c r="D13" s="32"/>
      <c r="E13" s="274" t="s">
        <v>167</v>
      </c>
      <c r="F13" s="274"/>
      <c r="G13" s="274"/>
      <c r="H13" s="51"/>
      <c r="I13" s="51"/>
      <c r="J13" s="47"/>
    </row>
    <row r="14" spans="2:10" ht="15.75" customHeight="1">
      <c r="B14" s="52"/>
      <c r="C14" s="32"/>
      <c r="D14" s="32"/>
      <c r="E14" s="273"/>
      <c r="F14" s="273"/>
      <c r="G14" s="273"/>
      <c r="H14" s="273"/>
      <c r="I14" s="273"/>
      <c r="J14" s="47"/>
    </row>
    <row r="15" spans="2:10" ht="12.75">
      <c r="B15" s="52"/>
      <c r="C15" s="32"/>
      <c r="D15" s="32"/>
      <c r="E15" s="53"/>
      <c r="F15" s="53"/>
      <c r="G15" s="53"/>
      <c r="H15" s="53"/>
      <c r="I15" s="53"/>
      <c r="J15" s="47"/>
    </row>
    <row r="16" spans="2:10" ht="12.75">
      <c r="B16" s="52"/>
      <c r="C16" s="32"/>
      <c r="D16" s="32"/>
      <c r="E16" s="53"/>
      <c r="F16" s="53"/>
      <c r="G16" s="53"/>
      <c r="H16" s="53"/>
      <c r="I16" s="53"/>
      <c r="J16" s="47"/>
    </row>
    <row r="17" spans="2:10" ht="12.75">
      <c r="B17" s="52"/>
      <c r="C17" s="32"/>
      <c r="D17" s="32"/>
      <c r="E17" s="53"/>
      <c r="F17" s="53"/>
      <c r="G17" s="53"/>
      <c r="H17" s="53"/>
      <c r="I17" s="53"/>
      <c r="J17" s="47"/>
    </row>
    <row r="18" spans="2:10" ht="12.75">
      <c r="B18" s="52"/>
      <c r="C18" s="32"/>
      <c r="D18" s="32"/>
      <c r="E18" s="53"/>
      <c r="F18" s="53"/>
      <c r="G18" s="53"/>
      <c r="H18" s="53"/>
      <c r="I18" s="53"/>
      <c r="J18" s="47"/>
    </row>
    <row r="19" spans="2:10" ht="12.75">
      <c r="B19" s="52"/>
      <c r="C19" s="32"/>
      <c r="D19" s="32"/>
      <c r="E19" s="32"/>
      <c r="F19" s="32"/>
      <c r="G19" s="32"/>
      <c r="H19" s="32"/>
      <c r="I19" s="32"/>
      <c r="J19" s="47"/>
    </row>
    <row r="20" spans="2:10" ht="20.25">
      <c r="B20" s="52"/>
      <c r="C20" s="277" t="s">
        <v>155</v>
      </c>
      <c r="D20" s="277"/>
      <c r="E20" s="277"/>
      <c r="F20" s="277"/>
      <c r="G20" s="277"/>
      <c r="H20" s="277"/>
      <c r="I20" s="32"/>
      <c r="J20" s="47"/>
    </row>
    <row r="21" spans="2:10" ht="14.25">
      <c r="B21" s="52"/>
      <c r="C21" s="54" t="s">
        <v>156</v>
      </c>
      <c r="D21" s="54"/>
      <c r="E21" s="54"/>
      <c r="F21" s="54"/>
      <c r="G21" s="54"/>
      <c r="H21" s="54"/>
      <c r="I21" s="32"/>
      <c r="J21" s="47"/>
    </row>
    <row r="22" spans="2:10" ht="14.25">
      <c r="B22" s="52"/>
      <c r="C22" s="54" t="s">
        <v>157</v>
      </c>
      <c r="D22" s="54"/>
      <c r="E22" s="54"/>
      <c r="F22" s="54"/>
      <c r="G22" s="54"/>
      <c r="H22" s="54"/>
      <c r="I22" s="32"/>
      <c r="J22" s="47"/>
    </row>
    <row r="23" spans="2:10" ht="14.25">
      <c r="B23" s="52"/>
      <c r="C23" s="54"/>
      <c r="D23" s="54"/>
      <c r="E23" s="54"/>
      <c r="F23" s="54"/>
      <c r="G23" s="54"/>
      <c r="H23" s="54"/>
      <c r="I23" s="32"/>
      <c r="J23" s="47"/>
    </row>
    <row r="24" spans="2:10" ht="14.25">
      <c r="B24" s="52"/>
      <c r="C24" s="54"/>
      <c r="D24" s="54"/>
      <c r="E24" s="54"/>
      <c r="F24" s="54"/>
      <c r="G24" s="54"/>
      <c r="H24" s="54"/>
      <c r="I24" s="32"/>
      <c r="J24" s="47"/>
    </row>
    <row r="25" spans="2:10" ht="12.75">
      <c r="B25" s="52"/>
      <c r="C25" s="32"/>
      <c r="D25" s="32"/>
      <c r="E25" s="32"/>
      <c r="F25" s="32"/>
      <c r="G25" s="32"/>
      <c r="H25" s="32"/>
      <c r="I25" s="32"/>
      <c r="J25" s="47"/>
    </row>
    <row r="26" spans="2:10" ht="15.75">
      <c r="B26" s="52"/>
      <c r="C26" s="32"/>
      <c r="D26" s="273" t="s">
        <v>517</v>
      </c>
      <c r="E26" s="273"/>
      <c r="F26" s="273"/>
      <c r="G26" s="273"/>
      <c r="H26" s="32"/>
      <c r="I26" s="32"/>
      <c r="J26" s="47"/>
    </row>
    <row r="27" spans="2:10" ht="12.75">
      <c r="B27" s="52"/>
      <c r="C27" s="32"/>
      <c r="D27" s="32"/>
      <c r="E27" s="32"/>
      <c r="F27" s="32"/>
      <c r="G27" s="32"/>
      <c r="H27" s="32"/>
      <c r="I27" s="32"/>
      <c r="J27" s="47"/>
    </row>
    <row r="28" spans="2:10" ht="15" thickBot="1">
      <c r="B28" s="55" t="s">
        <v>158</v>
      </c>
      <c r="C28" s="56"/>
      <c r="D28" s="56"/>
      <c r="E28" s="56"/>
      <c r="F28" s="32"/>
      <c r="G28" s="71" t="s">
        <v>159</v>
      </c>
      <c r="H28" s="32"/>
      <c r="I28" s="32"/>
      <c r="J28" s="47"/>
    </row>
    <row r="29" spans="2:10" ht="15" thickBot="1">
      <c r="B29" s="55" t="s">
        <v>160</v>
      </c>
      <c r="C29" s="56"/>
      <c r="D29" s="56"/>
      <c r="E29" s="56"/>
      <c r="F29" s="32"/>
      <c r="G29" s="72" t="s">
        <v>161</v>
      </c>
      <c r="H29" s="32"/>
      <c r="I29" s="32"/>
      <c r="J29" s="47"/>
    </row>
    <row r="30" spans="2:10" ht="15" thickBot="1">
      <c r="B30" s="55" t="s">
        <v>162</v>
      </c>
      <c r="C30" s="56"/>
      <c r="D30" s="56"/>
      <c r="E30" s="56"/>
      <c r="F30" s="60"/>
      <c r="G30" s="72" t="s">
        <v>163</v>
      </c>
      <c r="H30" s="32"/>
      <c r="I30" s="32"/>
      <c r="J30" s="47"/>
    </row>
    <row r="31" spans="2:10" ht="15" thickBot="1">
      <c r="B31" s="55" t="s">
        <v>168</v>
      </c>
      <c r="C31" s="56"/>
      <c r="D31" s="56"/>
      <c r="E31" s="56"/>
      <c r="F31" s="58"/>
      <c r="G31" s="72" t="s">
        <v>161</v>
      </c>
      <c r="H31" s="32"/>
      <c r="I31" s="32"/>
      <c r="J31" s="47"/>
    </row>
    <row r="32" spans="2:10" ht="12.75">
      <c r="B32" s="52"/>
      <c r="C32" s="32"/>
      <c r="D32" s="32"/>
      <c r="E32" s="32"/>
      <c r="F32" s="32"/>
      <c r="G32" s="32"/>
      <c r="H32" s="32"/>
      <c r="I32" s="32"/>
      <c r="J32" s="47"/>
    </row>
    <row r="33" spans="2:10" ht="14.25">
      <c r="B33" s="57" t="s">
        <v>164</v>
      </c>
      <c r="C33" s="32"/>
      <c r="D33" s="32"/>
      <c r="E33" s="32"/>
      <c r="F33" s="32"/>
      <c r="G33" s="56" t="s">
        <v>518</v>
      </c>
      <c r="H33" s="56"/>
      <c r="I33" s="32"/>
      <c r="J33" s="47"/>
    </row>
    <row r="34" spans="2:10" ht="14.25">
      <c r="B34" s="52"/>
      <c r="C34" s="32"/>
      <c r="D34" s="32"/>
      <c r="E34" s="32"/>
      <c r="F34" s="32"/>
      <c r="G34" s="56" t="s">
        <v>519</v>
      </c>
      <c r="H34" s="56"/>
      <c r="I34" s="32"/>
      <c r="J34" s="47"/>
    </row>
    <row r="35" spans="2:10" ht="12.75">
      <c r="B35" s="52"/>
      <c r="C35" s="32"/>
      <c r="D35" s="32"/>
      <c r="E35" s="32"/>
      <c r="F35" s="32"/>
      <c r="G35" s="32"/>
      <c r="H35" s="32"/>
      <c r="I35" s="32"/>
      <c r="J35" s="47"/>
    </row>
    <row r="36" spans="2:10" ht="14.25">
      <c r="B36" s="57"/>
      <c r="C36" s="32"/>
      <c r="D36" s="32"/>
      <c r="E36" s="32"/>
      <c r="F36" s="32"/>
      <c r="G36" s="58"/>
      <c r="H36" s="32"/>
      <c r="I36" s="32"/>
      <c r="J36" s="47"/>
    </row>
    <row r="37" spans="2:10" ht="12.75">
      <c r="B37" s="52"/>
      <c r="C37" s="32"/>
      <c r="D37" s="32"/>
      <c r="E37" s="32"/>
      <c r="F37" s="32"/>
      <c r="G37" s="32"/>
      <c r="H37" s="32"/>
      <c r="I37" s="32"/>
      <c r="J37" s="47"/>
    </row>
    <row r="38" spans="2:10" ht="12.75">
      <c r="B38" s="52"/>
      <c r="C38" s="32"/>
      <c r="D38" s="32"/>
      <c r="E38" s="32"/>
      <c r="F38" s="32"/>
      <c r="G38" s="32"/>
      <c r="H38" s="32"/>
      <c r="I38" s="32"/>
      <c r="J38" s="47"/>
    </row>
    <row r="39" spans="2:10" ht="12.75">
      <c r="B39" s="52"/>
      <c r="C39" s="32"/>
      <c r="D39" s="32"/>
      <c r="E39" s="32"/>
      <c r="F39" s="32"/>
      <c r="G39" s="32"/>
      <c r="H39" s="32"/>
      <c r="I39" s="32"/>
      <c r="J39" s="47"/>
    </row>
    <row r="40" spans="2:10" ht="15">
      <c r="B40" s="59" t="s">
        <v>165</v>
      </c>
      <c r="C40" s="60"/>
      <c r="D40" s="60"/>
      <c r="E40" s="60"/>
      <c r="F40" s="60" t="s">
        <v>520</v>
      </c>
      <c r="G40" s="60"/>
      <c r="H40" s="32"/>
      <c r="I40" s="32"/>
      <c r="J40" s="47"/>
    </row>
    <row r="41" spans="2:10" ht="12.75">
      <c r="B41" s="52"/>
      <c r="C41" s="32"/>
      <c r="D41" s="32"/>
      <c r="E41" s="32"/>
      <c r="F41" s="32"/>
      <c r="G41" s="32"/>
      <c r="H41" s="32"/>
      <c r="I41" s="32"/>
      <c r="J41" s="47"/>
    </row>
    <row r="42" spans="2:10" ht="12.75">
      <c r="B42" s="52"/>
      <c r="C42" s="32"/>
      <c r="D42" s="32"/>
      <c r="E42" s="32"/>
      <c r="F42" s="32"/>
      <c r="G42" s="32"/>
      <c r="H42" s="32"/>
      <c r="I42" s="32"/>
      <c r="J42" s="47"/>
    </row>
    <row r="43" spans="2:10" ht="12.75">
      <c r="B43" s="52"/>
      <c r="C43" s="32"/>
      <c r="D43" s="32"/>
      <c r="E43" s="32"/>
      <c r="F43" s="32"/>
      <c r="G43" s="32"/>
      <c r="H43" s="32"/>
      <c r="I43" s="32"/>
      <c r="J43" s="47"/>
    </row>
    <row r="44" spans="2:10" ht="12.75">
      <c r="B44" s="52"/>
      <c r="C44" s="32"/>
      <c r="D44" s="32"/>
      <c r="E44" s="32"/>
      <c r="F44" s="32"/>
      <c r="G44" s="32"/>
      <c r="H44" s="32"/>
      <c r="I44" s="32"/>
      <c r="J44" s="47"/>
    </row>
    <row r="45" spans="2:10" ht="13.5" thickBot="1">
      <c r="B45" s="61"/>
      <c r="C45" s="62"/>
      <c r="D45" s="62"/>
      <c r="E45" s="62"/>
      <c r="F45" s="62"/>
      <c r="G45" s="62"/>
      <c r="H45" s="62"/>
      <c r="I45" s="62"/>
      <c r="J45" s="49"/>
    </row>
  </sheetData>
  <mergeCells count="11">
    <mergeCell ref="B5:D5"/>
    <mergeCell ref="B6:D6"/>
    <mergeCell ref="B7:D7"/>
    <mergeCell ref="B9:D9"/>
    <mergeCell ref="E6:G6"/>
    <mergeCell ref="D26:G26"/>
    <mergeCell ref="E13:G13"/>
    <mergeCell ref="B10:D10"/>
    <mergeCell ref="B12:D12"/>
    <mergeCell ref="E14:I14"/>
    <mergeCell ref="C20:H20"/>
  </mergeCells>
  <printOptions/>
  <pageMargins left="0.5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6"/>
  <sheetViews>
    <sheetView workbookViewId="0" topLeftCell="A1">
      <selection activeCell="D13" sqref="D13"/>
    </sheetView>
  </sheetViews>
  <sheetFormatPr defaultColWidth="9.140625" defaultRowHeight="12.75"/>
  <cols>
    <col min="1" max="1" width="7.00390625" style="0" customWidth="1"/>
    <col min="2" max="2" width="24.140625" style="0" customWidth="1"/>
    <col min="3" max="3" width="14.8515625" style="0" customWidth="1"/>
    <col min="4" max="4" width="16.7109375" style="0" customWidth="1"/>
  </cols>
  <sheetData>
    <row r="1" s="94" customFormat="1" ht="14.25"/>
    <row r="3" ht="15">
      <c r="D3" s="96" t="s">
        <v>533</v>
      </c>
    </row>
    <row r="4" spans="1:4" ht="15">
      <c r="A4" t="s">
        <v>268</v>
      </c>
      <c r="B4" s="32"/>
      <c r="C4" s="32"/>
      <c r="D4" s="96"/>
    </row>
    <row r="5" spans="1:4" ht="15">
      <c r="A5" t="s">
        <v>245</v>
      </c>
      <c r="B5" s="259" t="s">
        <v>171</v>
      </c>
      <c r="C5" s="259"/>
      <c r="D5" s="96"/>
    </row>
    <row r="6" spans="1:4" ht="15">
      <c r="A6" t="s">
        <v>246</v>
      </c>
      <c r="D6" s="96"/>
    </row>
    <row r="7" spans="2:4" ht="18">
      <c r="B7" s="240" t="s">
        <v>254</v>
      </c>
      <c r="C7" s="240"/>
      <c r="D7" s="240"/>
    </row>
    <row r="8" spans="2:4" ht="18">
      <c r="B8" s="95"/>
      <c r="C8" s="95"/>
      <c r="D8" s="95"/>
    </row>
    <row r="10" spans="1:4" ht="12.75">
      <c r="A10" s="25" t="s">
        <v>247</v>
      </c>
      <c r="B10" s="25" t="s">
        <v>255</v>
      </c>
      <c r="C10" s="25" t="s">
        <v>256</v>
      </c>
      <c r="D10" s="25" t="s">
        <v>257</v>
      </c>
    </row>
    <row r="11" spans="1:4" ht="12.75">
      <c r="A11" s="25">
        <v>1</v>
      </c>
      <c r="B11" s="24" t="s">
        <v>534</v>
      </c>
      <c r="C11" s="108"/>
      <c r="D11" s="22">
        <v>276414</v>
      </c>
    </row>
    <row r="12" spans="1:4" ht="12.75">
      <c r="A12" s="25">
        <f>A11+1</f>
        <v>2</v>
      </c>
      <c r="B12" s="24" t="s">
        <v>535</v>
      </c>
      <c r="C12" s="107"/>
      <c r="D12" s="22">
        <v>20596</v>
      </c>
    </row>
    <row r="13" spans="1:4" ht="12.75">
      <c r="A13" s="25"/>
      <c r="B13" s="24"/>
      <c r="C13" s="24"/>
      <c r="D13" s="24"/>
    </row>
    <row r="14" spans="1:4" ht="12.75">
      <c r="A14" s="24"/>
      <c r="B14" s="24" t="s">
        <v>305</v>
      </c>
      <c r="C14" s="24"/>
      <c r="D14" s="234">
        <f>SUM(D11:D13)</f>
        <v>297010</v>
      </c>
    </row>
    <row r="16" ht="12.75">
      <c r="D16" s="230"/>
    </row>
  </sheetData>
  <mergeCells count="2">
    <mergeCell ref="B7:D7"/>
    <mergeCell ref="B5:C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3"/>
  <sheetViews>
    <sheetView workbookViewId="0" topLeftCell="A1">
      <selection activeCell="L82" sqref="L82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6.57421875" style="0" customWidth="1"/>
    <col min="7" max="7" width="10.8515625" style="0" customWidth="1"/>
    <col min="8" max="8" width="10.00390625" style="0" customWidth="1"/>
    <col min="9" max="9" width="11.28125" style="0" customWidth="1"/>
    <col min="10" max="10" width="11.140625" style="0" customWidth="1"/>
    <col min="11" max="11" width="4.7109375" style="0" customWidth="1"/>
    <col min="16" max="16" width="53.421875" style="0" customWidth="1"/>
  </cols>
  <sheetData>
    <row r="1" spans="1:10" ht="12.75">
      <c r="A1" s="123"/>
      <c r="B1" s="124" t="s">
        <v>481</v>
      </c>
      <c r="C1" s="125"/>
      <c r="D1" s="125"/>
      <c r="E1" s="123"/>
      <c r="F1" s="123"/>
      <c r="G1" s="123"/>
      <c r="H1" s="123"/>
      <c r="I1" s="123"/>
      <c r="J1" s="123"/>
    </row>
    <row r="2" spans="1:10" ht="12.75">
      <c r="A2" s="123"/>
      <c r="B2" s="124" t="s">
        <v>482</v>
      </c>
      <c r="C2" s="125"/>
      <c r="D2" s="125"/>
      <c r="E2" s="123"/>
      <c r="F2" s="123"/>
      <c r="G2" s="123"/>
      <c r="H2" s="123"/>
      <c r="I2" s="123"/>
      <c r="J2" s="123"/>
    </row>
    <row r="3" spans="1:10" ht="12.75">
      <c r="A3" s="123"/>
      <c r="B3" s="126"/>
      <c r="C3" s="123"/>
      <c r="D3" s="123"/>
      <c r="E3" s="123"/>
      <c r="F3" s="123"/>
      <c r="G3" s="123"/>
      <c r="H3" s="123"/>
      <c r="I3" s="126" t="s">
        <v>310</v>
      </c>
      <c r="J3" s="123"/>
    </row>
    <row r="4" spans="1:10" ht="12.75">
      <c r="A4" s="123"/>
      <c r="B4" s="126"/>
      <c r="C4" s="123"/>
      <c r="D4" s="123"/>
      <c r="E4" s="123"/>
      <c r="F4" s="123"/>
      <c r="G4" s="123"/>
      <c r="H4" s="123"/>
      <c r="I4" s="123"/>
      <c r="J4" s="123"/>
    </row>
    <row r="5" spans="1:16" ht="12.75">
      <c r="A5" s="53"/>
      <c r="B5" s="53"/>
      <c r="C5" s="53"/>
      <c r="D5" s="53"/>
      <c r="E5" s="53"/>
      <c r="F5" s="53"/>
      <c r="G5" s="53"/>
      <c r="H5" s="53"/>
      <c r="I5" s="127"/>
      <c r="J5" s="128" t="s">
        <v>311</v>
      </c>
      <c r="K5" s="32"/>
      <c r="L5" s="32"/>
      <c r="M5" s="32"/>
      <c r="N5" s="32"/>
      <c r="O5" s="32"/>
      <c r="P5" s="32"/>
    </row>
    <row r="6" spans="1:16" ht="15.75" customHeight="1">
      <c r="A6" s="313" t="s">
        <v>312</v>
      </c>
      <c r="B6" s="314"/>
      <c r="C6" s="314"/>
      <c r="D6" s="314"/>
      <c r="E6" s="314"/>
      <c r="F6" s="314"/>
      <c r="G6" s="314"/>
      <c r="H6" s="314"/>
      <c r="I6" s="314"/>
      <c r="J6" s="315"/>
      <c r="K6" s="129"/>
      <c r="L6" s="129"/>
      <c r="M6" s="129"/>
      <c r="N6" s="129"/>
      <c r="O6" s="129"/>
      <c r="P6" s="129"/>
    </row>
    <row r="7" spans="1:10" ht="26.25" customHeight="1" thickBot="1">
      <c r="A7" s="130"/>
      <c r="B7" s="322" t="s">
        <v>313</v>
      </c>
      <c r="C7" s="322"/>
      <c r="D7" s="322"/>
      <c r="E7" s="322"/>
      <c r="F7" s="323"/>
      <c r="G7" s="131" t="s">
        <v>314</v>
      </c>
      <c r="H7" s="131" t="s">
        <v>315</v>
      </c>
      <c r="I7" s="132" t="s">
        <v>306</v>
      </c>
      <c r="J7" s="132" t="s">
        <v>169</v>
      </c>
    </row>
    <row r="8" spans="1:10" ht="16.5" customHeight="1">
      <c r="A8" s="133">
        <v>1</v>
      </c>
      <c r="B8" s="324" t="s">
        <v>316</v>
      </c>
      <c r="C8" s="325"/>
      <c r="D8" s="325"/>
      <c r="E8" s="325"/>
      <c r="F8" s="325"/>
      <c r="G8" s="134">
        <v>70</v>
      </c>
      <c r="H8" s="134">
        <v>11100</v>
      </c>
      <c r="I8" s="226">
        <f>I9+I10+I11</f>
        <v>0</v>
      </c>
      <c r="J8" s="135"/>
    </row>
    <row r="9" spans="1:10" ht="16.5" customHeight="1">
      <c r="A9" s="136" t="s">
        <v>317</v>
      </c>
      <c r="B9" s="320" t="s">
        <v>318</v>
      </c>
      <c r="C9" s="320"/>
      <c r="D9" s="320"/>
      <c r="E9" s="320"/>
      <c r="F9" s="321"/>
      <c r="G9" s="137" t="s">
        <v>319</v>
      </c>
      <c r="H9" s="137">
        <v>11101</v>
      </c>
      <c r="I9" s="227">
        <v>0</v>
      </c>
      <c r="J9" s="138"/>
    </row>
    <row r="10" spans="1:10" ht="16.5" customHeight="1">
      <c r="A10" s="139" t="s">
        <v>320</v>
      </c>
      <c r="B10" s="320" t="s">
        <v>321</v>
      </c>
      <c r="C10" s="320"/>
      <c r="D10" s="320"/>
      <c r="E10" s="320"/>
      <c r="F10" s="321"/>
      <c r="G10" s="137">
        <v>704</v>
      </c>
      <c r="H10" s="137">
        <v>11102</v>
      </c>
      <c r="I10" s="227">
        <v>0</v>
      </c>
      <c r="J10" s="138"/>
    </row>
    <row r="11" spans="1:10" ht="16.5" customHeight="1">
      <c r="A11" s="139" t="s">
        <v>322</v>
      </c>
      <c r="B11" s="320" t="s">
        <v>323</v>
      </c>
      <c r="C11" s="320"/>
      <c r="D11" s="320"/>
      <c r="E11" s="320"/>
      <c r="F11" s="321"/>
      <c r="G11" s="140">
        <v>705</v>
      </c>
      <c r="H11" s="137">
        <v>11103</v>
      </c>
      <c r="I11" s="227">
        <v>0</v>
      </c>
      <c r="J11" s="138"/>
    </row>
    <row r="12" spans="1:10" ht="16.5" customHeight="1">
      <c r="A12" s="141">
        <v>2</v>
      </c>
      <c r="B12" s="311" t="s">
        <v>324</v>
      </c>
      <c r="C12" s="311"/>
      <c r="D12" s="311"/>
      <c r="E12" s="311"/>
      <c r="F12" s="309"/>
      <c r="G12" s="142">
        <v>708</v>
      </c>
      <c r="H12" s="143">
        <v>11104</v>
      </c>
      <c r="I12" s="227">
        <f>I13+I14+I15</f>
        <v>0</v>
      </c>
      <c r="J12" s="138"/>
    </row>
    <row r="13" spans="1:10" ht="16.5" customHeight="1">
      <c r="A13" s="144" t="s">
        <v>317</v>
      </c>
      <c r="B13" s="320" t="s">
        <v>325</v>
      </c>
      <c r="C13" s="320"/>
      <c r="D13" s="320"/>
      <c r="E13" s="320"/>
      <c r="F13" s="321"/>
      <c r="G13" s="137">
        <v>7081</v>
      </c>
      <c r="H13" s="145">
        <v>111041</v>
      </c>
      <c r="I13" s="227">
        <v>0</v>
      </c>
      <c r="J13" s="138"/>
    </row>
    <row r="14" spans="1:10" ht="16.5" customHeight="1">
      <c r="A14" s="144" t="s">
        <v>326</v>
      </c>
      <c r="B14" s="320" t="s">
        <v>484</v>
      </c>
      <c r="C14" s="320"/>
      <c r="D14" s="320"/>
      <c r="E14" s="320"/>
      <c r="F14" s="321"/>
      <c r="G14" s="137">
        <v>7082</v>
      </c>
      <c r="H14" s="145">
        <v>111042</v>
      </c>
      <c r="I14" s="227">
        <v>0</v>
      </c>
      <c r="J14" s="138"/>
    </row>
    <row r="15" spans="1:10" ht="16.5" customHeight="1">
      <c r="A15" s="144" t="s">
        <v>327</v>
      </c>
      <c r="B15" s="320" t="s">
        <v>328</v>
      </c>
      <c r="C15" s="320"/>
      <c r="D15" s="320"/>
      <c r="E15" s="320"/>
      <c r="F15" s="321"/>
      <c r="G15" s="137">
        <v>7083</v>
      </c>
      <c r="H15" s="145">
        <v>111043</v>
      </c>
      <c r="I15" s="227">
        <v>0</v>
      </c>
      <c r="J15" s="138"/>
    </row>
    <row r="16" spans="1:10" ht="29.25" customHeight="1">
      <c r="A16" s="146">
        <v>3</v>
      </c>
      <c r="B16" s="311" t="s">
        <v>329</v>
      </c>
      <c r="C16" s="311"/>
      <c r="D16" s="311"/>
      <c r="E16" s="311"/>
      <c r="F16" s="309"/>
      <c r="G16" s="142">
        <v>71</v>
      </c>
      <c r="H16" s="143">
        <v>11201</v>
      </c>
      <c r="I16" s="227">
        <v>0</v>
      </c>
      <c r="J16" s="138"/>
    </row>
    <row r="17" spans="1:10" ht="16.5" customHeight="1">
      <c r="A17" s="147"/>
      <c r="B17" s="316" t="s">
        <v>330</v>
      </c>
      <c r="C17" s="316"/>
      <c r="D17" s="316"/>
      <c r="E17" s="316"/>
      <c r="F17" s="317"/>
      <c r="G17" s="148"/>
      <c r="H17" s="137">
        <v>112011</v>
      </c>
      <c r="I17" s="227">
        <v>0</v>
      </c>
      <c r="J17" s="138"/>
    </row>
    <row r="18" spans="1:10" ht="16.5" customHeight="1">
      <c r="A18" s="147"/>
      <c r="B18" s="316" t="s">
        <v>331</v>
      </c>
      <c r="C18" s="316"/>
      <c r="D18" s="316"/>
      <c r="E18" s="316"/>
      <c r="F18" s="317"/>
      <c r="G18" s="148"/>
      <c r="H18" s="137">
        <v>112012</v>
      </c>
      <c r="I18" s="227">
        <v>0</v>
      </c>
      <c r="J18" s="138"/>
    </row>
    <row r="19" spans="1:10" ht="16.5" customHeight="1">
      <c r="A19" s="149">
        <v>4</v>
      </c>
      <c r="B19" s="311" t="s">
        <v>332</v>
      </c>
      <c r="C19" s="311"/>
      <c r="D19" s="311"/>
      <c r="E19" s="311"/>
      <c r="F19" s="309"/>
      <c r="G19" s="150">
        <v>72</v>
      </c>
      <c r="H19" s="151">
        <v>11300</v>
      </c>
      <c r="I19" s="227"/>
      <c r="J19" s="138"/>
    </row>
    <row r="20" spans="1:10" ht="16.5" customHeight="1">
      <c r="A20" s="139"/>
      <c r="B20" s="318" t="s">
        <v>333</v>
      </c>
      <c r="C20" s="319"/>
      <c r="D20" s="319"/>
      <c r="E20" s="319"/>
      <c r="F20" s="319"/>
      <c r="G20" s="152"/>
      <c r="H20" s="153">
        <v>11301</v>
      </c>
      <c r="I20" s="227">
        <v>0</v>
      </c>
      <c r="J20" s="138"/>
    </row>
    <row r="21" spans="1:10" ht="16.5" customHeight="1">
      <c r="A21" s="154">
        <v>5</v>
      </c>
      <c r="B21" s="309" t="s">
        <v>334</v>
      </c>
      <c r="C21" s="310"/>
      <c r="D21" s="310"/>
      <c r="E21" s="310"/>
      <c r="F21" s="310"/>
      <c r="G21" s="155">
        <v>73</v>
      </c>
      <c r="H21" s="155">
        <v>11400</v>
      </c>
      <c r="I21" s="227">
        <v>0</v>
      </c>
      <c r="J21" s="138"/>
    </row>
    <row r="22" spans="1:10" ht="16.5" customHeight="1">
      <c r="A22" s="156">
        <v>6</v>
      </c>
      <c r="B22" s="309" t="s">
        <v>335</v>
      </c>
      <c r="C22" s="310"/>
      <c r="D22" s="310"/>
      <c r="E22" s="310"/>
      <c r="F22" s="310"/>
      <c r="G22" s="155">
        <v>75</v>
      </c>
      <c r="H22" s="157">
        <v>11500</v>
      </c>
      <c r="I22" s="227">
        <v>0</v>
      </c>
      <c r="J22" s="138"/>
    </row>
    <row r="23" spans="1:10" ht="16.5" customHeight="1">
      <c r="A23" s="154">
        <v>7</v>
      </c>
      <c r="B23" s="311" t="s">
        <v>336</v>
      </c>
      <c r="C23" s="311"/>
      <c r="D23" s="311"/>
      <c r="E23" s="311"/>
      <c r="F23" s="309"/>
      <c r="G23" s="142">
        <v>77</v>
      </c>
      <c r="H23" s="142">
        <v>11600</v>
      </c>
      <c r="I23" s="227">
        <v>0</v>
      </c>
      <c r="J23" s="138"/>
    </row>
    <row r="24" spans="1:10" ht="16.5" customHeight="1" thickBot="1">
      <c r="A24" s="158" t="s">
        <v>337</v>
      </c>
      <c r="B24" s="312" t="s">
        <v>338</v>
      </c>
      <c r="C24" s="312"/>
      <c r="D24" s="312"/>
      <c r="E24" s="312"/>
      <c r="F24" s="312"/>
      <c r="G24" s="159"/>
      <c r="H24" s="159">
        <v>11800</v>
      </c>
      <c r="I24" s="228">
        <f>I12+I8+I19</f>
        <v>0</v>
      </c>
      <c r="J24" s="160"/>
    </row>
    <row r="25" spans="1:10" ht="16.5" customHeight="1">
      <c r="A25" s="161"/>
      <c r="B25" s="162"/>
      <c r="C25" s="162"/>
      <c r="D25" s="162"/>
      <c r="E25" s="162"/>
      <c r="F25" s="162"/>
      <c r="G25" s="162"/>
      <c r="H25" s="162"/>
      <c r="I25" s="163"/>
      <c r="J25" s="163"/>
    </row>
    <row r="26" spans="1:10" ht="16.5" customHeight="1">
      <c r="A26" s="161"/>
      <c r="B26" s="162"/>
      <c r="C26" s="162"/>
      <c r="D26" s="162"/>
      <c r="E26" s="162"/>
      <c r="F26" s="162"/>
      <c r="G26" s="162"/>
      <c r="H26" s="162"/>
      <c r="I26" s="163"/>
      <c r="J26" s="163"/>
    </row>
    <row r="27" spans="1:10" ht="16.5" customHeight="1">
      <c r="A27" s="161"/>
      <c r="B27" s="162"/>
      <c r="C27" s="162"/>
      <c r="D27" s="162"/>
      <c r="E27" s="162"/>
      <c r="F27" s="162"/>
      <c r="G27" s="162"/>
      <c r="H27" s="162"/>
      <c r="I27" s="163"/>
      <c r="J27" s="163"/>
    </row>
    <row r="28" spans="1:10" ht="16.5" customHeight="1">
      <c r="A28" s="161"/>
      <c r="B28" s="162"/>
      <c r="C28" s="162"/>
      <c r="D28" s="162"/>
      <c r="E28" s="162"/>
      <c r="F28" s="162"/>
      <c r="G28" s="162"/>
      <c r="H28" s="162"/>
      <c r="I28" s="163" t="s">
        <v>339</v>
      </c>
      <c r="J28" s="163"/>
    </row>
    <row r="29" spans="1:10" ht="16.5" customHeight="1">
      <c r="A29" s="161"/>
      <c r="B29" s="162"/>
      <c r="C29" s="162"/>
      <c r="D29" s="162"/>
      <c r="E29" s="162"/>
      <c r="F29" s="162"/>
      <c r="G29" s="162"/>
      <c r="H29" s="162"/>
      <c r="I29" s="163"/>
      <c r="J29" s="163"/>
    </row>
    <row r="30" spans="1:10" ht="16.5" customHeight="1">
      <c r="A30" s="161"/>
      <c r="B30" s="162"/>
      <c r="C30" s="162"/>
      <c r="D30" s="162"/>
      <c r="E30" s="162"/>
      <c r="F30" s="162"/>
      <c r="G30" s="162"/>
      <c r="H30" s="162"/>
      <c r="I30" s="163"/>
      <c r="J30" s="163"/>
    </row>
    <row r="31" spans="1:10" ht="16.5" customHeight="1">
      <c r="A31" s="161"/>
      <c r="B31" s="162"/>
      <c r="C31" s="162"/>
      <c r="D31" s="162"/>
      <c r="E31" s="162"/>
      <c r="F31" s="162"/>
      <c r="G31" s="162"/>
      <c r="H31" s="162"/>
      <c r="I31" s="163"/>
      <c r="J31" s="163"/>
    </row>
    <row r="32" spans="1:10" ht="16.5" customHeight="1">
      <c r="A32" s="161"/>
      <c r="B32" s="162"/>
      <c r="C32" s="162"/>
      <c r="D32" s="162"/>
      <c r="E32" s="162"/>
      <c r="F32" s="162"/>
      <c r="G32" s="162"/>
      <c r="H32" s="162"/>
      <c r="I32" s="163"/>
      <c r="J32" s="163"/>
    </row>
    <row r="33" spans="1:10" ht="16.5" customHeight="1">
      <c r="A33" s="161"/>
      <c r="B33" s="162"/>
      <c r="C33" s="162"/>
      <c r="D33" s="162"/>
      <c r="E33" s="162"/>
      <c r="F33" s="162"/>
      <c r="G33" s="162"/>
      <c r="H33" s="162"/>
      <c r="I33" s="163"/>
      <c r="J33" s="163"/>
    </row>
    <row r="34" spans="1:10" ht="16.5" customHeight="1">
      <c r="A34" s="161"/>
      <c r="B34" s="162"/>
      <c r="C34" s="162"/>
      <c r="D34" s="162"/>
      <c r="E34" s="162"/>
      <c r="F34" s="162"/>
      <c r="G34" s="162"/>
      <c r="H34" s="162"/>
      <c r="I34" s="163"/>
      <c r="J34" s="163"/>
    </row>
    <row r="35" spans="1:10" ht="16.5" customHeight="1">
      <c r="A35" s="161"/>
      <c r="B35" s="162"/>
      <c r="C35" s="162"/>
      <c r="D35" s="162"/>
      <c r="E35" s="162"/>
      <c r="F35" s="162"/>
      <c r="G35" s="162"/>
      <c r="H35" s="162"/>
      <c r="I35" s="163"/>
      <c r="J35" s="163"/>
    </row>
    <row r="36" spans="1:10" ht="16.5" customHeight="1">
      <c r="A36" s="161"/>
      <c r="B36" s="162"/>
      <c r="C36" s="162"/>
      <c r="D36" s="162"/>
      <c r="E36" s="162"/>
      <c r="F36" s="162"/>
      <c r="G36" s="162"/>
      <c r="H36" s="162"/>
      <c r="I36" s="163"/>
      <c r="J36" s="163"/>
    </row>
    <row r="37" spans="1:10" ht="16.5" customHeight="1">
      <c r="A37" s="161"/>
      <c r="B37" s="162"/>
      <c r="C37" s="162"/>
      <c r="D37" s="162"/>
      <c r="E37" s="162"/>
      <c r="F37" s="162"/>
      <c r="G37" s="162"/>
      <c r="H37" s="162"/>
      <c r="I37" s="163"/>
      <c r="J37" s="163"/>
    </row>
    <row r="38" spans="1:10" ht="16.5" customHeight="1">
      <c r="A38" s="161"/>
      <c r="B38" s="162"/>
      <c r="C38" s="162"/>
      <c r="D38" s="162"/>
      <c r="E38" s="162"/>
      <c r="F38" s="162"/>
      <c r="G38" s="162"/>
      <c r="H38" s="162"/>
      <c r="I38" s="163"/>
      <c r="J38" s="163"/>
    </row>
    <row r="39" spans="1:10" ht="16.5" customHeight="1">
      <c r="A39" s="161"/>
      <c r="B39" s="162"/>
      <c r="C39" s="162"/>
      <c r="D39" s="162"/>
      <c r="E39" s="162"/>
      <c r="F39" s="162"/>
      <c r="G39" s="162"/>
      <c r="H39" s="162"/>
      <c r="I39" s="163"/>
      <c r="J39" s="163"/>
    </row>
    <row r="40" spans="1:10" ht="16.5" customHeight="1">
      <c r="A40" s="161"/>
      <c r="B40" s="162"/>
      <c r="C40" s="162"/>
      <c r="D40" s="162"/>
      <c r="E40" s="162"/>
      <c r="F40" s="162"/>
      <c r="G40" s="162"/>
      <c r="H40" s="162"/>
      <c r="I40" s="163"/>
      <c r="J40" s="163"/>
    </row>
    <row r="41" spans="1:10" ht="16.5" customHeight="1">
      <c r="A41" s="161"/>
      <c r="B41" s="162"/>
      <c r="C41" s="162"/>
      <c r="D41" s="162"/>
      <c r="E41" s="162"/>
      <c r="F41" s="162"/>
      <c r="G41" s="162"/>
      <c r="H41" s="162"/>
      <c r="I41" s="163"/>
      <c r="J41" s="163"/>
    </row>
    <row r="42" spans="1:10" ht="16.5" customHeight="1">
      <c r="A42" s="161"/>
      <c r="B42" s="162"/>
      <c r="C42" s="162"/>
      <c r="D42" s="162"/>
      <c r="E42" s="162"/>
      <c r="F42" s="162"/>
      <c r="G42" s="162"/>
      <c r="H42" s="162"/>
      <c r="I42" s="163"/>
      <c r="J42" s="163"/>
    </row>
    <row r="43" spans="1:10" ht="16.5" customHeight="1">
      <c r="A43" s="161"/>
      <c r="B43" s="162"/>
      <c r="C43" s="162"/>
      <c r="D43" s="162"/>
      <c r="E43" s="162"/>
      <c r="F43" s="162"/>
      <c r="G43" s="162"/>
      <c r="H43" s="162"/>
      <c r="I43" s="163"/>
      <c r="J43" s="163"/>
    </row>
    <row r="44" spans="1:10" ht="16.5" customHeight="1">
      <c r="A44" s="161"/>
      <c r="B44" s="162"/>
      <c r="C44" s="162"/>
      <c r="D44" s="162"/>
      <c r="E44" s="162"/>
      <c r="F44" s="162"/>
      <c r="G44" s="162"/>
      <c r="H44" s="162"/>
      <c r="I44" s="163"/>
      <c r="J44" s="163"/>
    </row>
    <row r="45" spans="1:10" ht="16.5" customHeight="1">
      <c r="A45" s="161"/>
      <c r="B45" s="162"/>
      <c r="C45" s="162"/>
      <c r="D45" s="162"/>
      <c r="E45" s="162"/>
      <c r="F45" s="162"/>
      <c r="G45" s="162"/>
      <c r="H45" s="162"/>
      <c r="I45" s="163"/>
      <c r="J45" s="163"/>
    </row>
    <row r="46" spans="1:10" ht="12.75">
      <c r="A46" s="123"/>
      <c r="B46" s="124" t="s">
        <v>485</v>
      </c>
      <c r="C46" s="125"/>
      <c r="D46" s="125"/>
      <c r="E46" s="123"/>
      <c r="F46" s="123"/>
      <c r="G46" s="123"/>
      <c r="H46" s="123"/>
      <c r="I46" s="123"/>
      <c r="J46" s="123"/>
    </row>
    <row r="47" spans="1:10" ht="12.75">
      <c r="A47" s="123"/>
      <c r="B47" s="124" t="s">
        <v>486</v>
      </c>
      <c r="C47" s="125"/>
      <c r="D47" s="125"/>
      <c r="E47" s="123"/>
      <c r="F47" s="123"/>
      <c r="G47" s="123"/>
      <c r="H47" s="123"/>
      <c r="I47" s="123"/>
      <c r="J47" s="123"/>
    </row>
    <row r="48" spans="1:10" ht="12.75">
      <c r="A48" s="123"/>
      <c r="B48" s="126"/>
      <c r="C48" s="123"/>
      <c r="D48" s="123"/>
      <c r="E48" s="123"/>
      <c r="F48" s="123"/>
      <c r="G48" s="123"/>
      <c r="H48" s="123"/>
      <c r="I48" s="126" t="s">
        <v>340</v>
      </c>
      <c r="J48" s="123"/>
    </row>
    <row r="49" spans="1:16" ht="12.75" customHeight="1">
      <c r="A49" s="53"/>
      <c r="B49" s="53"/>
      <c r="C49" s="53"/>
      <c r="D49" s="53"/>
      <c r="E49" s="53"/>
      <c r="F49" s="53"/>
      <c r="G49" s="53"/>
      <c r="H49" s="53"/>
      <c r="I49" s="127"/>
      <c r="J49" s="128" t="s">
        <v>311</v>
      </c>
      <c r="K49" s="32"/>
      <c r="L49" s="32"/>
      <c r="M49" s="32"/>
      <c r="N49" s="32"/>
      <c r="O49" s="32"/>
      <c r="P49" s="32"/>
    </row>
    <row r="50" spans="1:10" ht="12.75">
      <c r="A50" s="313" t="s">
        <v>312</v>
      </c>
      <c r="B50" s="314"/>
      <c r="C50" s="314"/>
      <c r="D50" s="314"/>
      <c r="E50" s="314"/>
      <c r="F50" s="314"/>
      <c r="G50" s="314"/>
      <c r="H50" s="314"/>
      <c r="I50" s="314"/>
      <c r="J50" s="315"/>
    </row>
    <row r="51" spans="1:10" ht="24.75" customHeight="1" thickBot="1">
      <c r="A51" s="164"/>
      <c r="B51" s="304" t="s">
        <v>341</v>
      </c>
      <c r="C51" s="305"/>
      <c r="D51" s="305"/>
      <c r="E51" s="305"/>
      <c r="F51" s="306"/>
      <c r="G51" s="165" t="s">
        <v>314</v>
      </c>
      <c r="H51" s="165" t="s">
        <v>315</v>
      </c>
      <c r="I51" s="166" t="s">
        <v>306</v>
      </c>
      <c r="J51" s="166" t="s">
        <v>169</v>
      </c>
    </row>
    <row r="52" spans="1:10" ht="16.5" customHeight="1">
      <c r="A52" s="167">
        <v>1</v>
      </c>
      <c r="B52" s="307" t="s">
        <v>342</v>
      </c>
      <c r="C52" s="308"/>
      <c r="D52" s="308"/>
      <c r="E52" s="308"/>
      <c r="F52" s="308"/>
      <c r="G52" s="168">
        <v>60</v>
      </c>
      <c r="H52" s="168">
        <v>12100</v>
      </c>
      <c r="I52" s="223"/>
      <c r="J52" s="169"/>
    </row>
    <row r="53" spans="1:10" ht="16.5" customHeight="1">
      <c r="A53" s="170" t="s">
        <v>343</v>
      </c>
      <c r="B53" s="246" t="s">
        <v>344</v>
      </c>
      <c r="C53" s="246" t="s">
        <v>345</v>
      </c>
      <c r="D53" s="246"/>
      <c r="E53" s="246"/>
      <c r="F53" s="246"/>
      <c r="G53" s="171" t="s">
        <v>346</v>
      </c>
      <c r="H53" s="171">
        <v>12101</v>
      </c>
      <c r="I53" s="224"/>
      <c r="J53" s="173"/>
    </row>
    <row r="54" spans="1:10" ht="12" customHeight="1">
      <c r="A54" s="170" t="s">
        <v>320</v>
      </c>
      <c r="B54" s="246" t="s">
        <v>347</v>
      </c>
      <c r="C54" s="246" t="s">
        <v>345</v>
      </c>
      <c r="D54" s="246"/>
      <c r="E54" s="246"/>
      <c r="F54" s="246"/>
      <c r="G54" s="171"/>
      <c r="H54" s="174">
        <v>12102</v>
      </c>
      <c r="I54" s="224"/>
      <c r="J54" s="173"/>
    </row>
    <row r="55" spans="1:10" ht="16.5" customHeight="1">
      <c r="A55" s="170" t="s">
        <v>322</v>
      </c>
      <c r="B55" s="246" t="s">
        <v>348</v>
      </c>
      <c r="C55" s="246" t="s">
        <v>345</v>
      </c>
      <c r="D55" s="246"/>
      <c r="E55" s="246"/>
      <c r="F55" s="246"/>
      <c r="G55" s="171" t="s">
        <v>349</v>
      </c>
      <c r="H55" s="171">
        <v>12103</v>
      </c>
      <c r="I55" s="224"/>
      <c r="J55" s="173"/>
    </row>
    <row r="56" spans="1:10" ht="16.5" customHeight="1">
      <c r="A56" s="170" t="s">
        <v>350</v>
      </c>
      <c r="B56" s="248" t="s">
        <v>351</v>
      </c>
      <c r="C56" s="246" t="s">
        <v>345</v>
      </c>
      <c r="D56" s="246"/>
      <c r="E56" s="246"/>
      <c r="F56" s="246"/>
      <c r="G56" s="171"/>
      <c r="H56" s="174">
        <v>12104</v>
      </c>
      <c r="I56" s="224"/>
      <c r="J56" s="173"/>
    </row>
    <row r="57" spans="1:10" ht="16.5" customHeight="1">
      <c r="A57" s="170" t="s">
        <v>352</v>
      </c>
      <c r="B57" s="246" t="s">
        <v>353</v>
      </c>
      <c r="C57" s="246" t="s">
        <v>345</v>
      </c>
      <c r="D57" s="246"/>
      <c r="E57" s="246"/>
      <c r="F57" s="246"/>
      <c r="G57" s="171" t="s">
        <v>354</v>
      </c>
      <c r="H57" s="174">
        <v>12105</v>
      </c>
      <c r="I57" s="224"/>
      <c r="J57" s="173"/>
    </row>
    <row r="58" spans="1:10" ht="16.5" customHeight="1">
      <c r="A58" s="175">
        <v>2</v>
      </c>
      <c r="B58" s="244" t="s">
        <v>355</v>
      </c>
      <c r="C58" s="244"/>
      <c r="D58" s="244"/>
      <c r="E58" s="244"/>
      <c r="F58" s="244"/>
      <c r="G58" s="176">
        <v>64</v>
      </c>
      <c r="H58" s="176">
        <v>12200</v>
      </c>
      <c r="I58" s="224"/>
      <c r="J58" s="173"/>
    </row>
    <row r="59" spans="1:10" ht="16.5" customHeight="1">
      <c r="A59" s="177" t="s">
        <v>356</v>
      </c>
      <c r="B59" s="244" t="s">
        <v>357</v>
      </c>
      <c r="C59" s="303"/>
      <c r="D59" s="303"/>
      <c r="E59" s="303"/>
      <c r="F59" s="303"/>
      <c r="G59" s="174">
        <v>641</v>
      </c>
      <c r="H59" s="174">
        <v>12201</v>
      </c>
      <c r="I59" s="224"/>
      <c r="J59" s="173"/>
    </row>
    <row r="60" spans="1:10" ht="16.5" customHeight="1">
      <c r="A60" s="177" t="s">
        <v>358</v>
      </c>
      <c r="B60" s="303" t="s">
        <v>359</v>
      </c>
      <c r="C60" s="303"/>
      <c r="D60" s="303"/>
      <c r="E60" s="303"/>
      <c r="F60" s="303"/>
      <c r="G60" s="174">
        <v>644</v>
      </c>
      <c r="H60" s="174">
        <v>12202</v>
      </c>
      <c r="I60" s="224"/>
      <c r="J60" s="173"/>
    </row>
    <row r="61" spans="1:10" ht="16.5" customHeight="1">
      <c r="A61" s="175">
        <v>3</v>
      </c>
      <c r="B61" s="244" t="s">
        <v>360</v>
      </c>
      <c r="C61" s="244"/>
      <c r="D61" s="244"/>
      <c r="E61" s="244"/>
      <c r="F61" s="244"/>
      <c r="G61" s="176">
        <v>68</v>
      </c>
      <c r="H61" s="176">
        <v>12300</v>
      </c>
      <c r="I61" s="224"/>
      <c r="J61" s="173"/>
    </row>
    <row r="62" spans="1:10" ht="16.5" customHeight="1">
      <c r="A62" s="175">
        <v>4</v>
      </c>
      <c r="B62" s="244" t="s">
        <v>361</v>
      </c>
      <c r="C62" s="244"/>
      <c r="D62" s="244"/>
      <c r="E62" s="244"/>
      <c r="F62" s="244"/>
      <c r="G62" s="176">
        <v>61</v>
      </c>
      <c r="H62" s="176">
        <v>12400</v>
      </c>
      <c r="I62" s="224"/>
      <c r="J62" s="173"/>
    </row>
    <row r="63" spans="1:10" ht="16.5" customHeight="1">
      <c r="A63" s="177" t="s">
        <v>317</v>
      </c>
      <c r="B63" s="242" t="s">
        <v>362</v>
      </c>
      <c r="C63" s="242"/>
      <c r="D63" s="242"/>
      <c r="E63" s="242"/>
      <c r="F63" s="242"/>
      <c r="G63" s="171"/>
      <c r="H63" s="171">
        <v>12401</v>
      </c>
      <c r="I63" s="224"/>
      <c r="J63" s="173"/>
    </row>
    <row r="64" spans="1:10" ht="16.5" customHeight="1">
      <c r="A64" s="177" t="s">
        <v>326</v>
      </c>
      <c r="B64" s="242" t="s">
        <v>363</v>
      </c>
      <c r="C64" s="242"/>
      <c r="D64" s="242"/>
      <c r="E64" s="242"/>
      <c r="F64" s="242"/>
      <c r="G64" s="178">
        <v>611</v>
      </c>
      <c r="H64" s="171">
        <v>12402</v>
      </c>
      <c r="I64" s="224"/>
      <c r="J64" s="173"/>
    </row>
    <row r="65" spans="1:10" ht="16.5" customHeight="1">
      <c r="A65" s="177" t="s">
        <v>327</v>
      </c>
      <c r="B65" s="242" t="s">
        <v>364</v>
      </c>
      <c r="C65" s="242"/>
      <c r="D65" s="242"/>
      <c r="E65" s="242"/>
      <c r="F65" s="242"/>
      <c r="G65" s="171">
        <v>613</v>
      </c>
      <c r="H65" s="171">
        <v>12403</v>
      </c>
      <c r="I65" s="224"/>
      <c r="J65" s="173"/>
    </row>
    <row r="66" spans="1:10" ht="16.5" customHeight="1">
      <c r="A66" s="177" t="s">
        <v>365</v>
      </c>
      <c r="B66" s="242" t="s">
        <v>366</v>
      </c>
      <c r="C66" s="242"/>
      <c r="D66" s="242"/>
      <c r="E66" s="242"/>
      <c r="F66" s="242"/>
      <c r="G66" s="178">
        <v>615</v>
      </c>
      <c r="H66" s="171">
        <v>12404</v>
      </c>
      <c r="I66" s="225"/>
      <c r="J66" s="179"/>
    </row>
    <row r="67" spans="1:10" ht="16.5" customHeight="1">
      <c r="A67" s="177" t="s">
        <v>367</v>
      </c>
      <c r="B67" s="242" t="s">
        <v>368</v>
      </c>
      <c r="C67" s="242"/>
      <c r="D67" s="242"/>
      <c r="E67" s="242"/>
      <c r="F67" s="242"/>
      <c r="G67" s="178">
        <v>616</v>
      </c>
      <c r="H67" s="171">
        <v>12405</v>
      </c>
      <c r="I67" s="224"/>
      <c r="J67" s="173"/>
    </row>
    <row r="68" spans="1:10" ht="16.5" customHeight="1">
      <c r="A68" s="177" t="s">
        <v>369</v>
      </c>
      <c r="B68" s="242" t="s">
        <v>370</v>
      </c>
      <c r="C68" s="242"/>
      <c r="D68" s="242"/>
      <c r="E68" s="242"/>
      <c r="F68" s="242"/>
      <c r="G68" s="178">
        <v>617</v>
      </c>
      <c r="H68" s="171">
        <v>12406</v>
      </c>
      <c r="I68" s="224"/>
      <c r="J68" s="173"/>
    </row>
    <row r="69" spans="1:10" ht="16.5" customHeight="1">
      <c r="A69" s="177" t="s">
        <v>371</v>
      </c>
      <c r="B69" s="246" t="s">
        <v>483</v>
      </c>
      <c r="C69" s="246" t="s">
        <v>345</v>
      </c>
      <c r="D69" s="246"/>
      <c r="E69" s="246"/>
      <c r="F69" s="246"/>
      <c r="G69" s="178">
        <v>618</v>
      </c>
      <c r="H69" s="171">
        <v>12407</v>
      </c>
      <c r="I69" s="224"/>
      <c r="J69" s="173"/>
    </row>
    <row r="70" spans="1:10" ht="16.5" customHeight="1">
      <c r="A70" s="177" t="s">
        <v>372</v>
      </c>
      <c r="B70" s="246" t="s">
        <v>373</v>
      </c>
      <c r="C70" s="246"/>
      <c r="D70" s="246"/>
      <c r="E70" s="246"/>
      <c r="F70" s="246"/>
      <c r="G70" s="178">
        <v>623</v>
      </c>
      <c r="H70" s="171">
        <v>12408</v>
      </c>
      <c r="I70" s="224"/>
      <c r="J70" s="173"/>
    </row>
    <row r="71" spans="1:10" ht="16.5" customHeight="1">
      <c r="A71" s="177" t="s">
        <v>374</v>
      </c>
      <c r="B71" s="246" t="s">
        <v>375</v>
      </c>
      <c r="C71" s="246"/>
      <c r="D71" s="246"/>
      <c r="E71" s="246"/>
      <c r="F71" s="246"/>
      <c r="G71" s="178">
        <v>624</v>
      </c>
      <c r="H71" s="171">
        <v>12409</v>
      </c>
      <c r="I71" s="224"/>
      <c r="J71" s="173"/>
    </row>
    <row r="72" spans="1:10" ht="16.5" customHeight="1">
      <c r="A72" s="177" t="s">
        <v>376</v>
      </c>
      <c r="B72" s="246" t="s">
        <v>377</v>
      </c>
      <c r="C72" s="246"/>
      <c r="D72" s="246"/>
      <c r="E72" s="246"/>
      <c r="F72" s="246"/>
      <c r="G72" s="178">
        <v>625</v>
      </c>
      <c r="H72" s="171">
        <v>12410</v>
      </c>
      <c r="I72" s="224"/>
      <c r="J72" s="173"/>
    </row>
    <row r="73" spans="1:10" ht="16.5" customHeight="1">
      <c r="A73" s="177" t="s">
        <v>378</v>
      </c>
      <c r="B73" s="246" t="s">
        <v>379</v>
      </c>
      <c r="C73" s="246"/>
      <c r="D73" s="246"/>
      <c r="E73" s="246"/>
      <c r="F73" s="246"/>
      <c r="G73" s="178">
        <v>626</v>
      </c>
      <c r="H73" s="171">
        <v>12411</v>
      </c>
      <c r="I73" s="224"/>
      <c r="J73" s="173"/>
    </row>
    <row r="74" spans="1:10" ht="16.5" customHeight="1">
      <c r="A74" s="180" t="s">
        <v>380</v>
      </c>
      <c r="B74" s="246" t="s">
        <v>381</v>
      </c>
      <c r="C74" s="246"/>
      <c r="D74" s="246"/>
      <c r="E74" s="246"/>
      <c r="F74" s="246"/>
      <c r="G74" s="178">
        <v>627</v>
      </c>
      <c r="H74" s="171">
        <v>12412</v>
      </c>
      <c r="I74" s="224"/>
      <c r="J74" s="173"/>
    </row>
    <row r="75" spans="1:10" ht="16.5" customHeight="1">
      <c r="A75" s="177"/>
      <c r="B75" s="247" t="s">
        <v>382</v>
      </c>
      <c r="C75" s="247"/>
      <c r="D75" s="247"/>
      <c r="E75" s="247"/>
      <c r="F75" s="247"/>
      <c r="G75" s="178">
        <v>6271</v>
      </c>
      <c r="H75" s="178">
        <v>124121</v>
      </c>
      <c r="I75" s="224"/>
      <c r="J75" s="173"/>
    </row>
    <row r="76" spans="1:10" ht="16.5" customHeight="1">
      <c r="A76" s="177"/>
      <c r="B76" s="247" t="s">
        <v>383</v>
      </c>
      <c r="C76" s="247"/>
      <c r="D76" s="247"/>
      <c r="E76" s="247"/>
      <c r="F76" s="247"/>
      <c r="G76" s="178">
        <v>6272</v>
      </c>
      <c r="H76" s="178">
        <v>124122</v>
      </c>
      <c r="I76" s="224"/>
      <c r="J76" s="173"/>
    </row>
    <row r="77" spans="1:10" ht="16.5" customHeight="1">
      <c r="A77" s="177" t="s">
        <v>384</v>
      </c>
      <c r="B77" s="246" t="s">
        <v>385</v>
      </c>
      <c r="C77" s="246"/>
      <c r="D77" s="246"/>
      <c r="E77" s="246"/>
      <c r="F77" s="246"/>
      <c r="G77" s="178">
        <v>628</v>
      </c>
      <c r="H77" s="178">
        <v>12413</v>
      </c>
      <c r="I77" s="224"/>
      <c r="J77" s="173"/>
    </row>
    <row r="78" spans="1:10" ht="16.5" customHeight="1">
      <c r="A78" s="175">
        <v>5</v>
      </c>
      <c r="B78" s="248" t="s">
        <v>386</v>
      </c>
      <c r="C78" s="246"/>
      <c r="D78" s="246"/>
      <c r="E78" s="246"/>
      <c r="F78" s="246"/>
      <c r="G78" s="172">
        <v>63</v>
      </c>
      <c r="H78" s="172">
        <v>12500</v>
      </c>
      <c r="I78" s="224"/>
      <c r="J78" s="173"/>
    </row>
    <row r="79" spans="1:10" ht="16.5" customHeight="1">
      <c r="A79" s="177" t="s">
        <v>317</v>
      </c>
      <c r="B79" s="246" t="s">
        <v>387</v>
      </c>
      <c r="C79" s="246"/>
      <c r="D79" s="246"/>
      <c r="E79" s="246"/>
      <c r="F79" s="246"/>
      <c r="G79" s="178">
        <v>632</v>
      </c>
      <c r="H79" s="178">
        <v>12501</v>
      </c>
      <c r="I79" s="224"/>
      <c r="J79" s="173"/>
    </row>
    <row r="80" spans="1:10" ht="16.5" customHeight="1">
      <c r="A80" s="177" t="s">
        <v>326</v>
      </c>
      <c r="B80" s="246" t="s">
        <v>388</v>
      </c>
      <c r="C80" s="246"/>
      <c r="D80" s="246"/>
      <c r="E80" s="246"/>
      <c r="F80" s="246"/>
      <c r="G80" s="178">
        <v>633</v>
      </c>
      <c r="H80" s="178">
        <v>12502</v>
      </c>
      <c r="I80" s="224"/>
      <c r="J80" s="173"/>
    </row>
    <row r="81" spans="1:10" ht="16.5" customHeight="1">
      <c r="A81" s="177" t="s">
        <v>327</v>
      </c>
      <c r="B81" s="246" t="s">
        <v>389</v>
      </c>
      <c r="C81" s="246"/>
      <c r="D81" s="246"/>
      <c r="E81" s="246"/>
      <c r="F81" s="246"/>
      <c r="G81" s="178">
        <v>634</v>
      </c>
      <c r="H81" s="178">
        <v>12503</v>
      </c>
      <c r="I81" s="224"/>
      <c r="J81" s="173"/>
    </row>
    <row r="82" spans="1:10" ht="16.5" customHeight="1">
      <c r="A82" s="177" t="s">
        <v>365</v>
      </c>
      <c r="B82" s="246" t="s">
        <v>390</v>
      </c>
      <c r="C82" s="246"/>
      <c r="D82" s="246"/>
      <c r="E82" s="246"/>
      <c r="F82" s="246"/>
      <c r="G82" s="178" t="s">
        <v>391</v>
      </c>
      <c r="H82" s="178">
        <v>12504</v>
      </c>
      <c r="I82" s="224"/>
      <c r="J82" s="173"/>
    </row>
    <row r="83" spans="1:10" ht="12.75" customHeight="1">
      <c r="A83" s="175" t="s">
        <v>392</v>
      </c>
      <c r="B83" s="244" t="s">
        <v>393</v>
      </c>
      <c r="C83" s="244"/>
      <c r="D83" s="244"/>
      <c r="E83" s="244"/>
      <c r="F83" s="244"/>
      <c r="G83" s="178"/>
      <c r="H83" s="178">
        <v>12600</v>
      </c>
      <c r="I83" s="224">
        <f>I52+I58+I61+I62+I78</f>
        <v>0</v>
      </c>
      <c r="J83" s="173"/>
    </row>
    <row r="84" spans="1:10" ht="16.5" customHeight="1">
      <c r="A84" s="181"/>
      <c r="B84" s="182" t="s">
        <v>394</v>
      </c>
      <c r="C84" s="183"/>
      <c r="D84" s="183"/>
      <c r="E84" s="183"/>
      <c r="F84" s="183"/>
      <c r="G84" s="183"/>
      <c r="H84" s="183"/>
      <c r="I84" s="184" t="s">
        <v>513</v>
      </c>
      <c r="J84" s="185">
        <v>2010</v>
      </c>
    </row>
    <row r="85" spans="1:10" ht="16.5" customHeight="1">
      <c r="A85" s="186">
        <v>1</v>
      </c>
      <c r="B85" s="245" t="s">
        <v>395</v>
      </c>
      <c r="C85" s="245"/>
      <c r="D85" s="245"/>
      <c r="E85" s="245"/>
      <c r="F85" s="245"/>
      <c r="G85" s="172"/>
      <c r="H85" s="172">
        <v>14000</v>
      </c>
      <c r="I85" s="229">
        <v>2</v>
      </c>
      <c r="J85" s="235">
        <v>2</v>
      </c>
    </row>
    <row r="86" spans="1:10" ht="16.5" customHeight="1">
      <c r="A86" s="186">
        <v>2</v>
      </c>
      <c r="B86" s="245" t="s">
        <v>396</v>
      </c>
      <c r="C86" s="245"/>
      <c r="D86" s="245"/>
      <c r="E86" s="245"/>
      <c r="F86" s="245"/>
      <c r="G86" s="172"/>
      <c r="H86" s="172">
        <v>15000</v>
      </c>
      <c r="I86" s="172">
        <v>0</v>
      </c>
      <c r="J86" s="235">
        <v>0</v>
      </c>
    </row>
    <row r="87" spans="1:10" ht="16.5" customHeight="1">
      <c r="A87" s="187" t="s">
        <v>317</v>
      </c>
      <c r="B87" s="242" t="s">
        <v>397</v>
      </c>
      <c r="C87" s="242"/>
      <c r="D87" s="242"/>
      <c r="E87" s="242"/>
      <c r="F87" s="242"/>
      <c r="G87" s="172"/>
      <c r="H87" s="178">
        <v>15001</v>
      </c>
      <c r="I87" s="172">
        <v>0</v>
      </c>
      <c r="J87" s="235">
        <v>0</v>
      </c>
    </row>
    <row r="88" spans="1:10" ht="16.5" customHeight="1">
      <c r="A88" s="187"/>
      <c r="B88" s="241" t="s">
        <v>398</v>
      </c>
      <c r="C88" s="241"/>
      <c r="D88" s="241"/>
      <c r="E88" s="241"/>
      <c r="F88" s="241"/>
      <c r="G88" s="172"/>
      <c r="H88" s="178">
        <v>150011</v>
      </c>
      <c r="I88" s="172">
        <v>0</v>
      </c>
      <c r="J88" s="235">
        <v>0</v>
      </c>
    </row>
    <row r="89" spans="1:10" ht="16.5" customHeight="1">
      <c r="A89" s="188" t="s">
        <v>326</v>
      </c>
      <c r="B89" s="242" t="s">
        <v>399</v>
      </c>
      <c r="C89" s="242"/>
      <c r="D89" s="242"/>
      <c r="E89" s="242"/>
      <c r="F89" s="242"/>
      <c r="G89" s="172"/>
      <c r="H89" s="178">
        <v>15002</v>
      </c>
      <c r="I89" s="172">
        <v>0</v>
      </c>
      <c r="J89" s="235">
        <v>0</v>
      </c>
    </row>
    <row r="90" spans="1:10" ht="13.5" thickBot="1">
      <c r="A90" s="189"/>
      <c r="B90" s="243" t="s">
        <v>400</v>
      </c>
      <c r="C90" s="243"/>
      <c r="D90" s="243"/>
      <c r="E90" s="243"/>
      <c r="F90" s="243"/>
      <c r="G90" s="190"/>
      <c r="H90" s="191">
        <v>150021</v>
      </c>
      <c r="I90" s="190">
        <v>0</v>
      </c>
      <c r="J90" s="236">
        <v>0</v>
      </c>
    </row>
    <row r="91" spans="1:10" ht="12.75">
      <c r="A91" s="192"/>
      <c r="B91" s="192"/>
      <c r="C91" s="192"/>
      <c r="D91" s="192"/>
      <c r="E91" s="192"/>
      <c r="F91" s="192"/>
      <c r="G91" s="192"/>
      <c r="H91" s="192"/>
      <c r="I91" s="193" t="s">
        <v>339</v>
      </c>
      <c r="J91" s="193"/>
    </row>
    <row r="92" spans="1:10" ht="15.75">
      <c r="A92" s="123"/>
      <c r="B92" s="123"/>
      <c r="C92" s="123"/>
      <c r="D92" s="123"/>
      <c r="E92" s="123"/>
      <c r="F92" s="123"/>
      <c r="G92" s="123"/>
      <c r="H92" s="123"/>
      <c r="I92" s="194"/>
      <c r="J92" s="194"/>
    </row>
    <row r="93" spans="1:10" ht="15.75">
      <c r="A93" s="123"/>
      <c r="B93" s="123"/>
      <c r="C93" s="123"/>
      <c r="D93" s="123"/>
      <c r="E93" s="123"/>
      <c r="F93" s="123"/>
      <c r="G93" s="123"/>
      <c r="H93" s="123"/>
      <c r="I93" s="123"/>
      <c r="J93" s="194"/>
    </row>
    <row r="94" spans="1:10" ht="15.75">
      <c r="A94" s="123"/>
      <c r="B94" s="123"/>
      <c r="C94" s="123"/>
      <c r="D94" s="123"/>
      <c r="E94" s="123"/>
      <c r="F94" s="123"/>
      <c r="G94" s="123"/>
      <c r="H94" s="123"/>
      <c r="I94" s="123"/>
      <c r="J94" s="194"/>
    </row>
    <row r="95" spans="1:10" ht="15.75">
      <c r="A95" s="123"/>
      <c r="B95" s="123"/>
      <c r="C95" s="123"/>
      <c r="D95" s="123"/>
      <c r="E95" s="123"/>
      <c r="F95" s="123"/>
      <c r="G95" s="123"/>
      <c r="H95" s="123"/>
      <c r="I95" s="123"/>
      <c r="J95" s="194"/>
    </row>
    <row r="96" spans="1:10" ht="15.75">
      <c r="A96" s="123"/>
      <c r="B96" s="195"/>
      <c r="C96" s="123"/>
      <c r="D96" s="123"/>
      <c r="E96" s="123"/>
      <c r="F96" s="123"/>
      <c r="G96" s="123"/>
      <c r="H96" s="123"/>
      <c r="I96" s="123"/>
      <c r="J96" s="194"/>
    </row>
    <row r="97" spans="1:10" ht="12.75">
      <c r="A97" s="123"/>
      <c r="B97" s="195"/>
      <c r="C97" s="123"/>
      <c r="D97" s="123"/>
      <c r="E97" s="123"/>
      <c r="F97" s="123"/>
      <c r="G97" s="123"/>
      <c r="H97" s="123"/>
      <c r="I97" s="123"/>
      <c r="J97" s="123"/>
    </row>
    <row r="98" spans="1:10" ht="12.75">
      <c r="A98" s="123"/>
      <c r="B98" s="195"/>
      <c r="C98" s="123"/>
      <c r="D98" s="123"/>
      <c r="E98" s="123"/>
      <c r="F98" s="123"/>
      <c r="G98" s="123"/>
      <c r="H98" s="123"/>
      <c r="I98" s="123"/>
      <c r="J98" s="123"/>
    </row>
    <row r="99" spans="1:10" ht="12.75">
      <c r="A99" s="123"/>
      <c r="B99" s="195"/>
      <c r="C99" s="123"/>
      <c r="D99" s="123"/>
      <c r="E99" s="123"/>
      <c r="F99" s="123"/>
      <c r="G99" s="123"/>
      <c r="H99" s="123"/>
      <c r="I99" s="123"/>
      <c r="J99" s="123"/>
    </row>
    <row r="100" spans="1:10" ht="12.75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</row>
    <row r="101" spans="1:10" ht="12.75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</row>
    <row r="102" spans="1:10" ht="12.75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</row>
    <row r="103" spans="1:10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</row>
    <row r="104" spans="1:10" ht="12.75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</row>
    <row r="105" spans="1:10" ht="12.75">
      <c r="A105" s="123"/>
      <c r="B105" s="123"/>
      <c r="C105" s="123"/>
      <c r="D105" s="123"/>
      <c r="E105" s="123"/>
      <c r="F105" s="123"/>
      <c r="G105" s="123"/>
      <c r="H105" s="123"/>
      <c r="I105" s="123"/>
      <c r="J105" s="123"/>
    </row>
    <row r="106" spans="1:10" ht="12.75">
      <c r="A106" s="123"/>
      <c r="B106" s="123"/>
      <c r="C106" s="123"/>
      <c r="D106" s="123"/>
      <c r="E106" s="123"/>
      <c r="F106" s="123"/>
      <c r="G106" s="123"/>
      <c r="H106" s="123"/>
      <c r="I106" s="123"/>
      <c r="J106" s="123"/>
    </row>
    <row r="107" spans="1:10" ht="12.75">
      <c r="A107" s="123"/>
      <c r="B107" s="123"/>
      <c r="C107" s="123"/>
      <c r="D107" s="123"/>
      <c r="E107" s="123"/>
      <c r="F107" s="123"/>
      <c r="G107" s="123"/>
      <c r="H107" s="123"/>
      <c r="I107" s="123"/>
      <c r="J107" s="123"/>
    </row>
    <row r="108" spans="1:10" ht="12.75">
      <c r="A108" s="123"/>
      <c r="B108" s="123"/>
      <c r="C108" s="123"/>
      <c r="D108" s="123"/>
      <c r="E108" s="123"/>
      <c r="F108" s="123"/>
      <c r="G108" s="123"/>
      <c r="H108" s="123"/>
      <c r="I108" s="123"/>
      <c r="J108" s="123"/>
    </row>
    <row r="109" spans="1:10" ht="12.75">
      <c r="A109" s="123"/>
      <c r="B109" s="123"/>
      <c r="C109" s="123"/>
      <c r="D109" s="123"/>
      <c r="E109" s="123"/>
      <c r="F109" s="123"/>
      <c r="G109" s="123"/>
      <c r="H109" s="123"/>
      <c r="I109" s="123"/>
      <c r="J109" s="123"/>
    </row>
    <row r="110" spans="1:10" ht="12.75">
      <c r="A110" s="123"/>
      <c r="B110" s="123"/>
      <c r="C110" s="123"/>
      <c r="D110" s="123"/>
      <c r="E110" s="123"/>
      <c r="F110" s="123"/>
      <c r="G110" s="123"/>
      <c r="H110" s="123"/>
      <c r="I110" s="123"/>
      <c r="J110" s="123"/>
    </row>
    <row r="111" spans="1:10" ht="12.75">
      <c r="A111" s="123"/>
      <c r="B111" s="123"/>
      <c r="C111" s="123"/>
      <c r="D111" s="123"/>
      <c r="E111" s="123"/>
      <c r="F111" s="123"/>
      <c r="G111" s="123"/>
      <c r="H111" s="123"/>
      <c r="I111" s="123"/>
      <c r="J111" s="123"/>
    </row>
    <row r="112" spans="1:10" ht="12.75">
      <c r="A112" s="123"/>
      <c r="B112" s="123"/>
      <c r="C112" s="123"/>
      <c r="D112" s="123"/>
      <c r="E112" s="123"/>
      <c r="F112" s="123"/>
      <c r="G112" s="123"/>
      <c r="H112" s="123"/>
      <c r="I112" s="123"/>
      <c r="J112" s="123"/>
    </row>
    <row r="113" spans="1:10" ht="12.75">
      <c r="A113" s="123"/>
      <c r="B113" s="123"/>
      <c r="C113" s="123"/>
      <c r="D113" s="123"/>
      <c r="E113" s="123"/>
      <c r="F113" s="123"/>
      <c r="G113" s="123"/>
      <c r="H113" s="123"/>
      <c r="I113" s="123"/>
      <c r="J113" s="123"/>
    </row>
    <row r="114" spans="1:10" ht="12.75">
      <c r="A114" s="123"/>
      <c r="B114" s="123"/>
      <c r="C114" s="123"/>
      <c r="D114" s="123"/>
      <c r="E114" s="123"/>
      <c r="F114" s="123"/>
      <c r="G114" s="123"/>
      <c r="H114" s="123"/>
      <c r="I114" s="123"/>
      <c r="J114" s="123"/>
    </row>
    <row r="115" spans="1:10" ht="12.75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</row>
    <row r="116" spans="1:10" ht="12.75">
      <c r="A116" s="123"/>
      <c r="B116" s="123"/>
      <c r="C116" s="123"/>
      <c r="D116" s="123"/>
      <c r="E116" s="123"/>
      <c r="F116" s="123"/>
      <c r="G116" s="123"/>
      <c r="H116" s="123"/>
      <c r="I116" s="123"/>
      <c r="J116" s="123"/>
    </row>
    <row r="117" spans="1:10" ht="12.75">
      <c r="A117" s="123"/>
      <c r="B117" s="123"/>
      <c r="C117" s="123"/>
      <c r="D117" s="123"/>
      <c r="E117" s="123"/>
      <c r="F117" s="123"/>
      <c r="G117" s="123"/>
      <c r="H117" s="123"/>
      <c r="I117" s="123"/>
      <c r="J117" s="123"/>
    </row>
    <row r="118" spans="1:10" ht="12.75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</row>
    <row r="119" spans="1:10" ht="12.7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</row>
    <row r="120" spans="1:10" ht="12.75">
      <c r="A120" s="123"/>
      <c r="B120" s="123"/>
      <c r="C120" s="123"/>
      <c r="D120" s="123"/>
      <c r="E120" s="123"/>
      <c r="F120" s="123"/>
      <c r="G120" s="123"/>
      <c r="H120" s="123"/>
      <c r="I120" s="123"/>
      <c r="J120" s="123"/>
    </row>
    <row r="121" spans="1:10" ht="12.75">
      <c r="A121" s="123"/>
      <c r="B121" s="123"/>
      <c r="C121" s="123"/>
      <c r="D121" s="123"/>
      <c r="E121" s="123"/>
      <c r="F121" s="123"/>
      <c r="G121" s="123"/>
      <c r="H121" s="123"/>
      <c r="I121" s="123"/>
      <c r="J121" s="123"/>
    </row>
    <row r="122" spans="1:10" ht="12.75">
      <c r="A122" s="123"/>
      <c r="B122" s="123"/>
      <c r="C122" s="123"/>
      <c r="D122" s="123"/>
      <c r="E122" s="123"/>
      <c r="F122" s="123"/>
      <c r="G122" s="123"/>
      <c r="H122" s="123"/>
      <c r="I122" s="123"/>
      <c r="J122" s="123"/>
    </row>
    <row r="123" spans="1:10" ht="12.75">
      <c r="A123" s="123"/>
      <c r="B123" s="123"/>
      <c r="C123" s="123"/>
      <c r="D123" s="123"/>
      <c r="E123" s="123"/>
      <c r="F123" s="123"/>
      <c r="G123" s="123"/>
      <c r="H123" s="123"/>
      <c r="I123" s="123"/>
      <c r="J123" s="123"/>
    </row>
    <row r="124" spans="1:10" ht="12.75">
      <c r="A124" s="123"/>
      <c r="B124" s="123"/>
      <c r="C124" s="123"/>
      <c r="D124" s="123"/>
      <c r="E124" s="123"/>
      <c r="F124" s="123"/>
      <c r="G124" s="123"/>
      <c r="H124" s="123"/>
      <c r="I124" s="123"/>
      <c r="J124" s="123"/>
    </row>
    <row r="125" spans="1:10" ht="12.75">
      <c r="A125" s="123"/>
      <c r="B125" s="123"/>
      <c r="C125" s="123"/>
      <c r="D125" s="123"/>
      <c r="E125" s="123"/>
      <c r="F125" s="123"/>
      <c r="G125" s="123"/>
      <c r="H125" s="123"/>
      <c r="I125" s="123"/>
      <c r="J125" s="123"/>
    </row>
    <row r="126" spans="1:10" ht="12.75">
      <c r="A126" s="123"/>
      <c r="B126" s="123"/>
      <c r="C126" s="123"/>
      <c r="D126" s="123"/>
      <c r="E126" s="123"/>
      <c r="F126" s="123"/>
      <c r="G126" s="123"/>
      <c r="H126" s="123"/>
      <c r="I126" s="123"/>
      <c r="J126" s="123"/>
    </row>
    <row r="127" spans="1:10" ht="12.75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</row>
    <row r="128" spans="1:10" ht="12.75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</row>
    <row r="129" spans="1:10" ht="12.75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</row>
    <row r="130" spans="1:10" ht="12.75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</row>
    <row r="131" spans="1:10" ht="12.75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</row>
    <row r="132" spans="1:10" ht="12.75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</row>
    <row r="133" spans="1:10" ht="12.75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</row>
    <row r="134" spans="1:10" ht="12.75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</row>
    <row r="135" spans="1:10" ht="12.75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</row>
    <row r="136" spans="1:10" ht="12.75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</row>
    <row r="137" spans="1:10" ht="12.75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</row>
    <row r="138" spans="1:10" ht="12.75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</row>
    <row r="139" spans="1:10" ht="12.75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</row>
    <row r="140" spans="1:10" ht="12.75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</row>
    <row r="141" spans="1:10" ht="12.75">
      <c r="A141" s="123"/>
      <c r="B141" s="123"/>
      <c r="C141" s="123"/>
      <c r="D141" s="123"/>
      <c r="E141" s="123"/>
      <c r="F141" s="123"/>
      <c r="G141" s="123"/>
      <c r="H141" s="123"/>
      <c r="I141" s="123"/>
      <c r="J141" s="123"/>
    </row>
    <row r="142" spans="1:10" ht="12.75">
      <c r="A142" s="123"/>
      <c r="B142" s="123"/>
      <c r="C142" s="123"/>
      <c r="D142" s="123"/>
      <c r="E142" s="123"/>
      <c r="F142" s="123"/>
      <c r="G142" s="123"/>
      <c r="H142" s="123"/>
      <c r="I142" s="123"/>
      <c r="J142" s="123"/>
    </row>
    <row r="143" spans="1:10" ht="12.75">
      <c r="A143" s="123"/>
      <c r="B143" s="123"/>
      <c r="C143" s="123"/>
      <c r="D143" s="123"/>
      <c r="E143" s="123"/>
      <c r="F143" s="123"/>
      <c r="G143" s="123"/>
      <c r="H143" s="123"/>
      <c r="I143" s="123"/>
      <c r="J143" s="123"/>
    </row>
    <row r="144" spans="1:10" ht="12.75">
      <c r="A144" s="123"/>
      <c r="B144" s="123"/>
      <c r="C144" s="123"/>
      <c r="D144" s="123"/>
      <c r="E144" s="123"/>
      <c r="F144" s="123"/>
      <c r="G144" s="123"/>
      <c r="H144" s="123"/>
      <c r="I144" s="123"/>
      <c r="J144" s="123"/>
    </row>
    <row r="145" spans="1:10" ht="12.75">
      <c r="A145" s="123"/>
      <c r="B145" s="123"/>
      <c r="C145" s="123"/>
      <c r="D145" s="123"/>
      <c r="E145" s="123"/>
      <c r="F145" s="123"/>
      <c r="G145" s="123"/>
      <c r="H145" s="123"/>
      <c r="I145" s="123"/>
      <c r="J145" s="123"/>
    </row>
    <row r="146" spans="1:10" ht="12.75">
      <c r="A146" s="123"/>
      <c r="B146" s="123"/>
      <c r="C146" s="123"/>
      <c r="D146" s="123"/>
      <c r="E146" s="123"/>
      <c r="F146" s="123"/>
      <c r="G146" s="123"/>
      <c r="H146" s="123"/>
      <c r="I146" s="123"/>
      <c r="J146" s="123"/>
    </row>
    <row r="147" spans="1:10" ht="12.75">
      <c r="A147" s="123"/>
      <c r="B147" s="123"/>
      <c r="C147" s="123"/>
      <c r="D147" s="123"/>
      <c r="E147" s="123"/>
      <c r="F147" s="123"/>
      <c r="G147" s="123"/>
      <c r="H147" s="123"/>
      <c r="I147" s="123"/>
      <c r="J147" s="123"/>
    </row>
    <row r="148" spans="1:10" ht="12.75">
      <c r="A148" s="123"/>
      <c r="B148" s="123"/>
      <c r="C148" s="123"/>
      <c r="D148" s="123"/>
      <c r="E148" s="123"/>
      <c r="F148" s="123"/>
      <c r="G148" s="123"/>
      <c r="H148" s="123"/>
      <c r="I148" s="123"/>
      <c r="J148" s="123"/>
    </row>
    <row r="149" spans="1:10" ht="12.75">
      <c r="A149" s="123"/>
      <c r="B149" s="123"/>
      <c r="C149" s="123"/>
      <c r="D149" s="123"/>
      <c r="E149" s="123"/>
      <c r="F149" s="123"/>
      <c r="G149" s="123"/>
      <c r="H149" s="123"/>
      <c r="I149" s="123"/>
      <c r="J149" s="123"/>
    </row>
    <row r="150" spans="1:10" ht="12.75">
      <c r="A150" s="123"/>
      <c r="B150" s="123"/>
      <c r="C150" s="123"/>
      <c r="D150" s="123"/>
      <c r="E150" s="123"/>
      <c r="F150" s="123"/>
      <c r="G150" s="123"/>
      <c r="H150" s="123"/>
      <c r="I150" s="123"/>
      <c r="J150" s="123"/>
    </row>
    <row r="151" spans="1:10" ht="12.75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</row>
    <row r="152" spans="1:10" ht="12.75">
      <c r="A152" s="123"/>
      <c r="B152" s="123"/>
      <c r="C152" s="123"/>
      <c r="D152" s="123"/>
      <c r="E152" s="123"/>
      <c r="F152" s="123"/>
      <c r="G152" s="123"/>
      <c r="H152" s="123"/>
      <c r="I152" s="123"/>
      <c r="J152" s="123"/>
    </row>
    <row r="153" spans="1:10" ht="12.75">
      <c r="A153" s="123"/>
      <c r="B153" s="123"/>
      <c r="C153" s="123"/>
      <c r="D153" s="123"/>
      <c r="E153" s="123"/>
      <c r="F153" s="123"/>
      <c r="G153" s="123"/>
      <c r="H153" s="123"/>
      <c r="I153" s="123"/>
      <c r="J153" s="123"/>
    </row>
    <row r="154" spans="1:10" ht="12.75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</row>
    <row r="155" spans="1:10" ht="12.75">
      <c r="A155" s="123"/>
      <c r="B155" s="123"/>
      <c r="C155" s="123"/>
      <c r="D155" s="123"/>
      <c r="E155" s="123"/>
      <c r="F155" s="123"/>
      <c r="G155" s="123"/>
      <c r="H155" s="123"/>
      <c r="I155" s="123"/>
      <c r="J155" s="123"/>
    </row>
    <row r="156" spans="1:10" ht="12.75">
      <c r="A156" s="123"/>
      <c r="B156" s="123"/>
      <c r="C156" s="123"/>
      <c r="D156" s="123"/>
      <c r="E156" s="123"/>
      <c r="F156" s="123"/>
      <c r="G156" s="123"/>
      <c r="H156" s="123"/>
      <c r="I156" s="123"/>
      <c r="J156" s="123"/>
    </row>
    <row r="157" spans="1:10" ht="12.75">
      <c r="A157" s="123"/>
      <c r="B157" s="123"/>
      <c r="C157" s="123"/>
      <c r="D157" s="123"/>
      <c r="E157" s="123"/>
      <c r="F157" s="123"/>
      <c r="G157" s="123"/>
      <c r="H157" s="123"/>
      <c r="I157" s="123"/>
      <c r="J157" s="123"/>
    </row>
    <row r="158" spans="1:10" ht="12.75">
      <c r="A158" s="123"/>
      <c r="B158" s="123"/>
      <c r="C158" s="123"/>
      <c r="D158" s="123"/>
      <c r="E158" s="123"/>
      <c r="F158" s="123"/>
      <c r="G158" s="123"/>
      <c r="H158" s="123"/>
      <c r="I158" s="123"/>
      <c r="J158" s="123"/>
    </row>
    <row r="159" spans="1:10" ht="12.75">
      <c r="A159" s="123"/>
      <c r="B159" s="123"/>
      <c r="C159" s="123"/>
      <c r="D159" s="123"/>
      <c r="E159" s="123"/>
      <c r="F159" s="123"/>
      <c r="G159" s="123"/>
      <c r="H159" s="123"/>
      <c r="I159" s="123"/>
      <c r="J159" s="123"/>
    </row>
    <row r="160" spans="1:10" ht="12.75">
      <c r="A160" s="123"/>
      <c r="B160" s="123"/>
      <c r="C160" s="123"/>
      <c r="D160" s="123"/>
      <c r="E160" s="123"/>
      <c r="F160" s="123"/>
      <c r="G160" s="123"/>
      <c r="H160" s="123"/>
      <c r="I160" s="123"/>
      <c r="J160" s="123"/>
    </row>
    <row r="161" spans="1:10" ht="12.75">
      <c r="A161" s="123"/>
      <c r="B161" s="123"/>
      <c r="C161" s="123"/>
      <c r="D161" s="123"/>
      <c r="E161" s="123"/>
      <c r="F161" s="123"/>
      <c r="G161" s="123"/>
      <c r="H161" s="123"/>
      <c r="I161" s="123"/>
      <c r="J161" s="123"/>
    </row>
    <row r="162" spans="1:10" ht="12.75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</row>
    <row r="163" spans="1:10" ht="12.7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</row>
    <row r="164" spans="1:10" ht="12.75">
      <c r="A164" s="123"/>
      <c r="B164" s="123"/>
      <c r="C164" s="123"/>
      <c r="D164" s="123"/>
      <c r="E164" s="123"/>
      <c r="F164" s="123"/>
      <c r="G164" s="123"/>
      <c r="H164" s="123"/>
      <c r="I164" s="123"/>
      <c r="J164" s="123"/>
    </row>
    <row r="165" spans="1:10" ht="12.75">
      <c r="A165" s="123"/>
      <c r="B165" s="123"/>
      <c r="C165" s="123"/>
      <c r="D165" s="123"/>
      <c r="E165" s="123"/>
      <c r="F165" s="123"/>
      <c r="G165" s="123"/>
      <c r="H165" s="123"/>
      <c r="I165" s="123"/>
      <c r="J165" s="123"/>
    </row>
    <row r="166" spans="1:10" ht="12.75">
      <c r="A166" s="123"/>
      <c r="B166" s="123"/>
      <c r="C166" s="123"/>
      <c r="D166" s="123"/>
      <c r="E166" s="123"/>
      <c r="F166" s="123"/>
      <c r="G166" s="123"/>
      <c r="H166" s="123"/>
      <c r="I166" s="123"/>
      <c r="J166" s="123"/>
    </row>
    <row r="167" spans="1:10" ht="12.75">
      <c r="A167" s="123"/>
      <c r="B167" s="123"/>
      <c r="C167" s="123"/>
      <c r="D167" s="123"/>
      <c r="E167" s="123"/>
      <c r="F167" s="123"/>
      <c r="G167" s="123"/>
      <c r="H167" s="123"/>
      <c r="I167" s="123"/>
      <c r="J167" s="123"/>
    </row>
    <row r="168" spans="1:10" ht="12.75">
      <c r="A168" s="123"/>
      <c r="B168" s="123"/>
      <c r="C168" s="123"/>
      <c r="D168" s="123"/>
      <c r="E168" s="123"/>
      <c r="F168" s="123"/>
      <c r="G168" s="123"/>
      <c r="H168" s="123"/>
      <c r="I168" s="123"/>
      <c r="J168" s="123"/>
    </row>
    <row r="169" spans="1:10" ht="12.75">
      <c r="A169" s="123"/>
      <c r="B169" s="123"/>
      <c r="C169" s="123"/>
      <c r="D169" s="123"/>
      <c r="E169" s="123"/>
      <c r="F169" s="123"/>
      <c r="G169" s="123"/>
      <c r="H169" s="123"/>
      <c r="I169" s="123"/>
      <c r="J169" s="123"/>
    </row>
    <row r="170" spans="1:10" ht="12.75">
      <c r="A170" s="123"/>
      <c r="B170" s="123"/>
      <c r="C170" s="123"/>
      <c r="D170" s="123"/>
      <c r="E170" s="123"/>
      <c r="F170" s="123"/>
      <c r="G170" s="123"/>
      <c r="H170" s="123"/>
      <c r="I170" s="123"/>
      <c r="J170" s="123"/>
    </row>
    <row r="171" spans="1:10" ht="12.75">
      <c r="A171" s="123"/>
      <c r="B171" s="123"/>
      <c r="C171" s="123"/>
      <c r="D171" s="123"/>
      <c r="E171" s="123"/>
      <c r="F171" s="123"/>
      <c r="G171" s="123"/>
      <c r="H171" s="123"/>
      <c r="I171" s="123"/>
      <c r="J171" s="123"/>
    </row>
    <row r="172" spans="1:10" ht="12.75">
      <c r="A172" s="123"/>
      <c r="B172" s="123"/>
      <c r="C172" s="123"/>
      <c r="D172" s="123"/>
      <c r="E172" s="123"/>
      <c r="F172" s="123"/>
      <c r="G172" s="123"/>
      <c r="H172" s="123"/>
      <c r="I172" s="123"/>
      <c r="J172" s="123"/>
    </row>
    <row r="173" spans="1:10" ht="12.75">
      <c r="A173" s="123"/>
      <c r="B173" s="123"/>
      <c r="C173" s="123"/>
      <c r="D173" s="123"/>
      <c r="E173" s="123"/>
      <c r="F173" s="123"/>
      <c r="G173" s="123"/>
      <c r="H173" s="123"/>
      <c r="I173" s="123"/>
      <c r="J173" s="123"/>
    </row>
    <row r="174" spans="1:10" ht="12.75">
      <c r="A174" s="123"/>
      <c r="B174" s="123"/>
      <c r="C174" s="123"/>
      <c r="D174" s="123"/>
      <c r="E174" s="123"/>
      <c r="F174" s="123"/>
      <c r="G174" s="123"/>
      <c r="H174" s="123"/>
      <c r="I174" s="123"/>
      <c r="J174" s="123"/>
    </row>
    <row r="175" spans="1:10" ht="12.75">
      <c r="A175" s="123"/>
      <c r="B175" s="123"/>
      <c r="C175" s="123"/>
      <c r="D175" s="123"/>
      <c r="E175" s="123"/>
      <c r="F175" s="123"/>
      <c r="G175" s="123"/>
      <c r="H175" s="123"/>
      <c r="I175" s="123"/>
      <c r="J175" s="123"/>
    </row>
    <row r="176" spans="1:10" ht="12.75">
      <c r="A176" s="123"/>
      <c r="B176" s="123"/>
      <c r="C176" s="123"/>
      <c r="D176" s="123"/>
      <c r="E176" s="123"/>
      <c r="F176" s="123"/>
      <c r="G176" s="123"/>
      <c r="H176" s="123"/>
      <c r="I176" s="123"/>
      <c r="J176" s="123"/>
    </row>
    <row r="177" spans="1:10" ht="12.75">
      <c r="A177" s="123"/>
      <c r="B177" s="123"/>
      <c r="C177" s="123"/>
      <c r="D177" s="123"/>
      <c r="E177" s="123"/>
      <c r="F177" s="123"/>
      <c r="G177" s="123"/>
      <c r="H177" s="123"/>
      <c r="I177" s="123"/>
      <c r="J177" s="123"/>
    </row>
    <row r="178" spans="1:10" ht="12.75">
      <c r="A178" s="123"/>
      <c r="B178" s="123"/>
      <c r="C178" s="123"/>
      <c r="D178" s="123"/>
      <c r="E178" s="123"/>
      <c r="F178" s="123"/>
      <c r="G178" s="123"/>
      <c r="H178" s="123"/>
      <c r="I178" s="123"/>
      <c r="J178" s="123"/>
    </row>
    <row r="179" spans="1:10" ht="12.75">
      <c r="A179" s="123"/>
      <c r="B179" s="123"/>
      <c r="C179" s="123"/>
      <c r="D179" s="123"/>
      <c r="E179" s="123"/>
      <c r="F179" s="123"/>
      <c r="G179" s="123"/>
      <c r="H179" s="123"/>
      <c r="I179" s="123"/>
      <c r="J179" s="123"/>
    </row>
    <row r="180" spans="1:10" ht="12.75">
      <c r="A180" s="123"/>
      <c r="B180" s="123"/>
      <c r="C180" s="123"/>
      <c r="D180" s="123"/>
      <c r="E180" s="123"/>
      <c r="F180" s="123"/>
      <c r="G180" s="123"/>
      <c r="H180" s="123"/>
      <c r="I180" s="123"/>
      <c r="J180" s="123"/>
    </row>
    <row r="181" spans="1:10" ht="12.75">
      <c r="A181" s="123"/>
      <c r="B181" s="123"/>
      <c r="C181" s="123"/>
      <c r="D181" s="123"/>
      <c r="E181" s="123"/>
      <c r="F181" s="123"/>
      <c r="G181" s="123"/>
      <c r="H181" s="123"/>
      <c r="I181" s="123"/>
      <c r="J181" s="123"/>
    </row>
    <row r="182" spans="1:10" ht="12.75">
      <c r="A182" s="123"/>
      <c r="B182" s="123"/>
      <c r="C182" s="123"/>
      <c r="D182" s="123"/>
      <c r="E182" s="123"/>
      <c r="F182" s="123"/>
      <c r="G182" s="123"/>
      <c r="H182" s="123"/>
      <c r="I182" s="123"/>
      <c r="J182" s="123"/>
    </row>
    <row r="183" spans="1:10" ht="12.75">
      <c r="A183" s="123"/>
      <c r="B183" s="123"/>
      <c r="C183" s="123"/>
      <c r="D183" s="123"/>
      <c r="E183" s="123"/>
      <c r="F183" s="123"/>
      <c r="G183" s="123"/>
      <c r="H183" s="123"/>
      <c r="I183" s="123"/>
      <c r="J183" s="123"/>
    </row>
  </sheetData>
  <mergeCells count="5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50:J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8:F88"/>
    <mergeCell ref="B89:F89"/>
    <mergeCell ref="B90:F90"/>
    <mergeCell ref="B83:F83"/>
    <mergeCell ref="B85:F85"/>
    <mergeCell ref="B86:F86"/>
    <mergeCell ref="B87:F87"/>
  </mergeCells>
  <printOptions/>
  <pageMargins left="0.25" right="0.35" top="0.5" bottom="0.4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workbookViewId="0" topLeftCell="H31">
      <selection activeCell="K53" sqref="K53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2.75">
      <c r="A1" s="126" t="s">
        <v>175</v>
      </c>
      <c r="B1" s="126" t="s">
        <v>401</v>
      </c>
      <c r="C1" s="126" t="s">
        <v>402</v>
      </c>
      <c r="I1" s="124" t="s">
        <v>481</v>
      </c>
    </row>
    <row r="2" spans="2:9" ht="12.75">
      <c r="B2" s="126" t="s">
        <v>403</v>
      </c>
      <c r="C2" s="126" t="s">
        <v>403</v>
      </c>
      <c r="I2" s="124" t="s">
        <v>480</v>
      </c>
    </row>
    <row r="3" spans="2:11" ht="12.75">
      <c r="B3" s="126"/>
      <c r="C3" s="126"/>
      <c r="I3" s="124"/>
      <c r="K3" s="126" t="s">
        <v>404</v>
      </c>
    </row>
    <row r="4" spans="2:3" ht="12.75">
      <c r="B4" s="126"/>
      <c r="C4" s="126"/>
    </row>
    <row r="5" spans="2:11" ht="12.75">
      <c r="B5" s="123" t="s">
        <v>405</v>
      </c>
      <c r="C5" s="123" t="s">
        <v>405</v>
      </c>
      <c r="H5" s="24"/>
      <c r="I5" s="24"/>
      <c r="J5" s="26" t="s">
        <v>406</v>
      </c>
      <c r="K5" s="26" t="s">
        <v>407</v>
      </c>
    </row>
    <row r="6" spans="2:11" ht="12.75">
      <c r="B6" s="123" t="s">
        <v>408</v>
      </c>
      <c r="C6" s="123" t="s">
        <v>408</v>
      </c>
      <c r="H6" s="24">
        <v>1</v>
      </c>
      <c r="I6" s="26" t="s">
        <v>403</v>
      </c>
      <c r="J6" s="196" t="s">
        <v>405</v>
      </c>
      <c r="K6" s="196">
        <v>0</v>
      </c>
    </row>
    <row r="7" spans="2:11" ht="12.75">
      <c r="B7" s="123" t="s">
        <v>409</v>
      </c>
      <c r="C7" s="123" t="s">
        <v>409</v>
      </c>
      <c r="H7" s="24">
        <v>2</v>
      </c>
      <c r="I7" s="26" t="s">
        <v>403</v>
      </c>
      <c r="J7" s="196" t="s">
        <v>410</v>
      </c>
      <c r="K7" s="24">
        <v>0</v>
      </c>
    </row>
    <row r="8" spans="2:11" ht="12.75">
      <c r="B8" s="123" t="s">
        <v>411</v>
      </c>
      <c r="C8" s="123" t="s">
        <v>411</v>
      </c>
      <c r="H8" s="24">
        <v>3</v>
      </c>
      <c r="I8" s="26" t="s">
        <v>403</v>
      </c>
      <c r="J8" s="196" t="s">
        <v>412</v>
      </c>
      <c r="K8" s="24">
        <v>0</v>
      </c>
    </row>
    <row r="9" spans="2:11" ht="12.75">
      <c r="B9" s="123" t="s">
        <v>413</v>
      </c>
      <c r="C9" s="123" t="s">
        <v>413</v>
      </c>
      <c r="H9" s="24">
        <v>4</v>
      </c>
      <c r="I9" s="26" t="s">
        <v>403</v>
      </c>
      <c r="J9" s="196" t="s">
        <v>411</v>
      </c>
      <c r="K9" s="24">
        <v>0</v>
      </c>
    </row>
    <row r="10" spans="2:11" ht="12.75">
      <c r="B10" s="123" t="s">
        <v>414</v>
      </c>
      <c r="C10" s="123" t="s">
        <v>414</v>
      </c>
      <c r="H10" s="24">
        <v>5</v>
      </c>
      <c r="I10" s="26" t="s">
        <v>403</v>
      </c>
      <c r="J10" s="196" t="s">
        <v>413</v>
      </c>
      <c r="K10" s="24">
        <v>0</v>
      </c>
    </row>
    <row r="11" spans="2:11" ht="12.75">
      <c r="B11" s="123" t="s">
        <v>415</v>
      </c>
      <c r="C11" s="123" t="s">
        <v>415</v>
      </c>
      <c r="H11" s="24">
        <v>6</v>
      </c>
      <c r="I11" s="26" t="s">
        <v>403</v>
      </c>
      <c r="J11" s="196" t="s">
        <v>414</v>
      </c>
      <c r="K11" s="24">
        <v>0</v>
      </c>
    </row>
    <row r="12" spans="2:11" ht="12.75">
      <c r="B12" s="123" t="s">
        <v>416</v>
      </c>
      <c r="C12" s="123" t="s">
        <v>416</v>
      </c>
      <c r="H12" s="24">
        <v>7</v>
      </c>
      <c r="I12" s="26" t="s">
        <v>403</v>
      </c>
      <c r="J12" s="196" t="s">
        <v>417</v>
      </c>
      <c r="K12" s="24">
        <v>0</v>
      </c>
    </row>
    <row r="13" spans="2:11" ht="12.75">
      <c r="B13" s="126" t="s">
        <v>418</v>
      </c>
      <c r="C13" s="126" t="s">
        <v>418</v>
      </c>
      <c r="H13" s="24">
        <v>8</v>
      </c>
      <c r="I13" s="26" t="s">
        <v>403</v>
      </c>
      <c r="J13" s="196" t="s">
        <v>416</v>
      </c>
      <c r="K13" s="24">
        <v>0</v>
      </c>
    </row>
    <row r="14" spans="2:11" ht="12.75">
      <c r="B14" s="126"/>
      <c r="C14" s="126"/>
      <c r="H14" s="26" t="s">
        <v>3</v>
      </c>
      <c r="I14" s="26"/>
      <c r="J14" s="26" t="s">
        <v>419</v>
      </c>
      <c r="K14" s="24">
        <v>0</v>
      </c>
    </row>
    <row r="15" spans="2:11" ht="12.75">
      <c r="B15" s="123" t="s">
        <v>420</v>
      </c>
      <c r="C15" s="123" t="s">
        <v>420</v>
      </c>
      <c r="H15" s="24">
        <v>9</v>
      </c>
      <c r="I15" s="26" t="s">
        <v>418</v>
      </c>
      <c r="J15" s="196" t="s">
        <v>421</v>
      </c>
      <c r="K15" s="24">
        <v>0</v>
      </c>
    </row>
    <row r="16" spans="2:11" ht="12.75">
      <c r="B16" s="123" t="s">
        <v>422</v>
      </c>
      <c r="C16" s="123" t="s">
        <v>422</v>
      </c>
      <c r="H16" s="24">
        <v>10</v>
      </c>
      <c r="I16" s="26" t="s">
        <v>418</v>
      </c>
      <c r="J16" s="196" t="s">
        <v>422</v>
      </c>
      <c r="K16" s="24">
        <v>0</v>
      </c>
    </row>
    <row r="17" spans="2:11" ht="12.75">
      <c r="B17" s="123" t="s">
        <v>423</v>
      </c>
      <c r="C17" s="123" t="s">
        <v>423</v>
      </c>
      <c r="H17" s="24">
        <v>11</v>
      </c>
      <c r="I17" s="26" t="s">
        <v>418</v>
      </c>
      <c r="J17" s="196" t="s">
        <v>423</v>
      </c>
      <c r="K17" s="24">
        <v>0</v>
      </c>
    </row>
    <row r="18" spans="2:11" ht="12.75">
      <c r="B18" s="123"/>
      <c r="C18" s="123"/>
      <c r="H18" s="26" t="s">
        <v>30</v>
      </c>
      <c r="I18" s="26"/>
      <c r="J18" s="26" t="s">
        <v>424</v>
      </c>
      <c r="K18" s="24">
        <v>0</v>
      </c>
    </row>
    <row r="19" spans="2:11" ht="12.75">
      <c r="B19" s="126" t="s">
        <v>425</v>
      </c>
      <c r="C19" s="126" t="s">
        <v>425</v>
      </c>
      <c r="H19" s="24">
        <v>12</v>
      </c>
      <c r="I19" s="26" t="s">
        <v>425</v>
      </c>
      <c r="J19" s="196" t="s">
        <v>426</v>
      </c>
      <c r="K19" s="24">
        <v>0</v>
      </c>
    </row>
    <row r="20" spans="2:11" ht="12.75">
      <c r="B20" s="123" t="s">
        <v>415</v>
      </c>
      <c r="C20" s="123" t="s">
        <v>415</v>
      </c>
      <c r="H20" s="24">
        <v>13</v>
      </c>
      <c r="I20" s="26" t="s">
        <v>425</v>
      </c>
      <c r="J20" s="26" t="s">
        <v>427</v>
      </c>
      <c r="K20" s="24">
        <v>0</v>
      </c>
    </row>
    <row r="21" spans="2:11" ht="12.75">
      <c r="B21" s="123" t="s">
        <v>428</v>
      </c>
      <c r="C21" s="123" t="s">
        <v>428</v>
      </c>
      <c r="H21" s="24">
        <v>14</v>
      </c>
      <c r="I21" s="26" t="s">
        <v>425</v>
      </c>
      <c r="J21" s="196" t="s">
        <v>429</v>
      </c>
      <c r="K21" s="24">
        <v>0</v>
      </c>
    </row>
    <row r="22" spans="2:11" ht="12.75">
      <c r="B22" s="123" t="s">
        <v>429</v>
      </c>
      <c r="C22" s="123" t="s">
        <v>429</v>
      </c>
      <c r="H22" s="24">
        <v>15</v>
      </c>
      <c r="I22" s="26" t="s">
        <v>425</v>
      </c>
      <c r="J22" s="196" t="s">
        <v>430</v>
      </c>
      <c r="K22" s="24">
        <v>0</v>
      </c>
    </row>
    <row r="23" spans="2:11" ht="12.75">
      <c r="B23" s="123" t="s">
        <v>430</v>
      </c>
      <c r="C23" s="123" t="s">
        <v>430</v>
      </c>
      <c r="H23" s="24">
        <v>16</v>
      </c>
      <c r="I23" s="26" t="s">
        <v>425</v>
      </c>
      <c r="J23" s="196" t="s">
        <v>431</v>
      </c>
      <c r="K23" s="24">
        <v>0</v>
      </c>
    </row>
    <row r="24" spans="2:11" ht="12.75">
      <c r="B24" s="123" t="s">
        <v>432</v>
      </c>
      <c r="C24" s="123" t="s">
        <v>432</v>
      </c>
      <c r="H24" s="24">
        <v>17</v>
      </c>
      <c r="I24" s="26" t="s">
        <v>425</v>
      </c>
      <c r="J24" s="196" t="s">
        <v>433</v>
      </c>
      <c r="K24" s="24">
        <v>0</v>
      </c>
    </row>
    <row r="25" spans="2:11" ht="12.75">
      <c r="B25" s="123" t="s">
        <v>433</v>
      </c>
      <c r="C25" s="123" t="s">
        <v>433</v>
      </c>
      <c r="H25" s="24">
        <v>18</v>
      </c>
      <c r="I25" s="26" t="s">
        <v>425</v>
      </c>
      <c r="J25" s="196" t="s">
        <v>434</v>
      </c>
      <c r="K25" s="24">
        <v>0</v>
      </c>
    </row>
    <row r="26" spans="2:11" ht="12.75">
      <c r="B26" s="123" t="s">
        <v>435</v>
      </c>
      <c r="C26" s="123" t="s">
        <v>435</v>
      </c>
      <c r="H26" s="24">
        <v>19</v>
      </c>
      <c r="I26" s="26" t="s">
        <v>425</v>
      </c>
      <c r="J26" s="196" t="s">
        <v>436</v>
      </c>
      <c r="K26" s="24">
        <v>0</v>
      </c>
    </row>
    <row r="27" spans="2:11" ht="12.75">
      <c r="B27" s="123"/>
      <c r="C27" s="123"/>
      <c r="H27" s="26" t="s">
        <v>76</v>
      </c>
      <c r="I27" s="26"/>
      <c r="J27" s="26" t="s">
        <v>437</v>
      </c>
      <c r="K27" s="24">
        <v>0</v>
      </c>
    </row>
    <row r="28" spans="2:11" ht="12.75">
      <c r="B28" s="123" t="s">
        <v>436</v>
      </c>
      <c r="C28" s="123" t="s">
        <v>436</v>
      </c>
      <c r="H28" s="24">
        <v>20</v>
      </c>
      <c r="I28" s="26" t="s">
        <v>438</v>
      </c>
      <c r="J28" s="196" t="s">
        <v>439</v>
      </c>
      <c r="K28" s="24">
        <v>0</v>
      </c>
    </row>
    <row r="29" spans="2:11" ht="12.75">
      <c r="B29" s="126" t="s">
        <v>438</v>
      </c>
      <c r="C29" s="126" t="s">
        <v>438</v>
      </c>
      <c r="H29" s="24">
        <v>21</v>
      </c>
      <c r="I29" s="26" t="s">
        <v>438</v>
      </c>
      <c r="J29" s="196" t="s">
        <v>440</v>
      </c>
      <c r="K29" s="24">
        <v>0</v>
      </c>
    </row>
    <row r="30" spans="2:11" ht="12.75">
      <c r="B30" s="123" t="s">
        <v>441</v>
      </c>
      <c r="C30" s="123" t="s">
        <v>441</v>
      </c>
      <c r="H30" s="24">
        <v>22</v>
      </c>
      <c r="I30" s="26" t="s">
        <v>438</v>
      </c>
      <c r="J30" s="196" t="s">
        <v>442</v>
      </c>
      <c r="K30" s="24">
        <v>0</v>
      </c>
    </row>
    <row r="31" spans="2:11" ht="12.75">
      <c r="B31" s="123" t="s">
        <v>440</v>
      </c>
      <c r="C31" s="123" t="s">
        <v>440</v>
      </c>
      <c r="H31" s="24">
        <v>23</v>
      </c>
      <c r="I31" s="26" t="s">
        <v>438</v>
      </c>
      <c r="J31" s="196" t="s">
        <v>443</v>
      </c>
      <c r="K31" s="24">
        <v>0</v>
      </c>
    </row>
    <row r="32" spans="2:11" ht="12.75">
      <c r="B32" s="123"/>
      <c r="C32" s="123"/>
      <c r="H32" s="26" t="s">
        <v>444</v>
      </c>
      <c r="I32" s="26"/>
      <c r="J32" s="26" t="s">
        <v>445</v>
      </c>
      <c r="K32" s="24">
        <v>0</v>
      </c>
    </row>
    <row r="33" spans="2:11" ht="12.75">
      <c r="B33" s="123" t="s">
        <v>442</v>
      </c>
      <c r="C33" s="123" t="s">
        <v>442</v>
      </c>
      <c r="H33" s="24">
        <v>24</v>
      </c>
      <c r="I33" s="26" t="s">
        <v>446</v>
      </c>
      <c r="J33" s="196" t="s">
        <v>447</v>
      </c>
      <c r="K33" s="24">
        <v>0</v>
      </c>
    </row>
    <row r="34" spans="2:11" ht="12.75">
      <c r="B34" s="123" t="s">
        <v>443</v>
      </c>
      <c r="C34" s="123" t="s">
        <v>443</v>
      </c>
      <c r="H34" s="24">
        <v>25</v>
      </c>
      <c r="I34" s="26" t="s">
        <v>446</v>
      </c>
      <c r="J34" s="196" t="s">
        <v>448</v>
      </c>
      <c r="K34" s="24">
        <v>0</v>
      </c>
    </row>
    <row r="35" spans="8:11" ht="12.75">
      <c r="H35" s="24">
        <v>26</v>
      </c>
      <c r="I35" s="26" t="s">
        <v>446</v>
      </c>
      <c r="J35" s="196" t="s">
        <v>449</v>
      </c>
      <c r="K35" s="24">
        <v>0</v>
      </c>
    </row>
    <row r="36" spans="2:11" ht="12.75">
      <c r="B36" s="126" t="s">
        <v>446</v>
      </c>
      <c r="C36" s="126" t="s">
        <v>446</v>
      </c>
      <c r="H36" s="24">
        <v>27</v>
      </c>
      <c r="I36" s="26" t="s">
        <v>446</v>
      </c>
      <c r="J36" s="196" t="s">
        <v>450</v>
      </c>
      <c r="K36" s="24">
        <v>0</v>
      </c>
    </row>
    <row r="37" spans="2:11" ht="12.75">
      <c r="B37" s="123" t="s">
        <v>447</v>
      </c>
      <c r="C37" s="123" t="s">
        <v>447</v>
      </c>
      <c r="H37" s="24">
        <v>28</v>
      </c>
      <c r="I37" s="26" t="s">
        <v>446</v>
      </c>
      <c r="J37" s="196" t="s">
        <v>451</v>
      </c>
      <c r="K37" s="24">
        <v>0</v>
      </c>
    </row>
    <row r="38" spans="2:11" ht="12.75">
      <c r="B38" s="123" t="s">
        <v>448</v>
      </c>
      <c r="C38" s="123" t="s">
        <v>448</v>
      </c>
      <c r="H38" s="24">
        <v>29</v>
      </c>
      <c r="I38" s="26" t="s">
        <v>446</v>
      </c>
      <c r="J38" s="197" t="s">
        <v>452</v>
      </c>
      <c r="K38" s="24">
        <v>0</v>
      </c>
    </row>
    <row r="39" spans="2:11" ht="12.75">
      <c r="B39" s="123" t="s">
        <v>449</v>
      </c>
      <c r="C39" s="123" t="s">
        <v>449</v>
      </c>
      <c r="H39" s="24">
        <v>30</v>
      </c>
      <c r="I39" s="26" t="s">
        <v>446</v>
      </c>
      <c r="J39" s="196" t="s">
        <v>453</v>
      </c>
      <c r="K39" s="24">
        <v>0</v>
      </c>
    </row>
    <row r="40" spans="2:11" ht="12.75">
      <c r="B40" s="123" t="s">
        <v>450</v>
      </c>
      <c r="C40" s="123" t="s">
        <v>450</v>
      </c>
      <c r="H40" s="24">
        <v>31</v>
      </c>
      <c r="I40" s="26" t="s">
        <v>446</v>
      </c>
      <c r="J40" s="196" t="s">
        <v>454</v>
      </c>
      <c r="K40" s="24">
        <v>0</v>
      </c>
    </row>
    <row r="41" spans="2:11" ht="12.75">
      <c r="B41" s="123"/>
      <c r="C41" s="123"/>
      <c r="H41" s="24">
        <v>32</v>
      </c>
      <c r="I41" s="26" t="s">
        <v>446</v>
      </c>
      <c r="J41" s="196" t="s">
        <v>455</v>
      </c>
      <c r="K41" s="24">
        <v>0</v>
      </c>
    </row>
    <row r="42" spans="2:11" ht="12.75">
      <c r="B42" s="123" t="s">
        <v>451</v>
      </c>
      <c r="C42" s="123" t="s">
        <v>451</v>
      </c>
      <c r="H42" s="24">
        <v>33</v>
      </c>
      <c r="I42" s="26" t="s">
        <v>446</v>
      </c>
      <c r="J42" s="196" t="s">
        <v>456</v>
      </c>
      <c r="K42" s="24">
        <v>0</v>
      </c>
    </row>
    <row r="43" spans="2:11" ht="12.75">
      <c r="B43" s="123" t="s">
        <v>452</v>
      </c>
      <c r="C43" s="123" t="s">
        <v>452</v>
      </c>
      <c r="H43" s="78">
        <v>34</v>
      </c>
      <c r="I43" s="26" t="s">
        <v>446</v>
      </c>
      <c r="J43" s="196" t="s">
        <v>457</v>
      </c>
      <c r="K43" s="24">
        <v>0</v>
      </c>
    </row>
    <row r="44" spans="2:11" ht="12.75">
      <c r="B44" s="123" t="s">
        <v>453</v>
      </c>
      <c r="C44" s="123" t="s">
        <v>453</v>
      </c>
      <c r="H44" s="26" t="s">
        <v>458</v>
      </c>
      <c r="I44" s="24"/>
      <c r="J44" s="26" t="s">
        <v>459</v>
      </c>
      <c r="K44" s="24">
        <v>0</v>
      </c>
    </row>
    <row r="45" spans="2:11" ht="12.75">
      <c r="B45" s="123" t="s">
        <v>454</v>
      </c>
      <c r="C45" s="123" t="s">
        <v>454</v>
      </c>
      <c r="H45" s="24"/>
      <c r="I45" s="24"/>
      <c r="J45" s="26" t="s">
        <v>460</v>
      </c>
      <c r="K45" s="24">
        <v>0</v>
      </c>
    </row>
    <row r="46" spans="2:3" ht="12.75">
      <c r="B46" s="123" t="s">
        <v>457</v>
      </c>
      <c r="C46" s="123" t="s">
        <v>457</v>
      </c>
    </row>
    <row r="48" spans="9:11" ht="12.75">
      <c r="I48" s="198" t="s">
        <v>461</v>
      </c>
      <c r="J48" s="199"/>
      <c r="K48" s="26" t="s">
        <v>462</v>
      </c>
    </row>
    <row r="49" spans="9:11" ht="12.75">
      <c r="I49" s="200"/>
      <c r="J49" s="201"/>
      <c r="K49" s="201"/>
    </row>
    <row r="50" spans="9:11" ht="12.75">
      <c r="I50" s="202" t="s">
        <v>463</v>
      </c>
      <c r="J50" s="202"/>
      <c r="K50" s="24">
        <v>0</v>
      </c>
    </row>
    <row r="51" spans="9:11" ht="12.75">
      <c r="I51" s="24" t="s">
        <v>464</v>
      </c>
      <c r="J51" s="24"/>
      <c r="K51" s="24">
        <v>0</v>
      </c>
    </row>
    <row r="52" spans="9:11" ht="12.75">
      <c r="I52" s="24" t="s">
        <v>465</v>
      </c>
      <c r="J52" s="24"/>
      <c r="K52" s="24">
        <v>0</v>
      </c>
    </row>
    <row r="53" spans="9:11" ht="12.75">
      <c r="I53" s="24" t="s">
        <v>466</v>
      </c>
      <c r="J53" s="24"/>
      <c r="K53" s="24">
        <v>2</v>
      </c>
    </row>
    <row r="54" spans="9:11" ht="12.75">
      <c r="I54" s="203" t="s">
        <v>467</v>
      </c>
      <c r="J54" s="199"/>
      <c r="K54" s="24">
        <v>0</v>
      </c>
    </row>
    <row r="55" spans="9:11" ht="12.75">
      <c r="I55" s="204"/>
      <c r="J55" s="205" t="s">
        <v>105</v>
      </c>
      <c r="K55" s="205">
        <v>2</v>
      </c>
    </row>
    <row r="57" ht="12.75">
      <c r="K57" s="126" t="s">
        <v>339</v>
      </c>
    </row>
    <row r="59" ht="12.75">
      <c r="I59" s="126" t="s">
        <v>468</v>
      </c>
    </row>
    <row r="61" ht="12.75">
      <c r="I61" s="126"/>
    </row>
    <row r="62" spans="8:15" ht="12.75">
      <c r="H62" s="126"/>
      <c r="I62" s="126"/>
      <c r="J62" s="126"/>
      <c r="K62" s="126"/>
      <c r="L62" s="126"/>
      <c r="M62" s="126"/>
      <c r="N62" s="126"/>
      <c r="O62" s="126"/>
    </row>
    <row r="63" spans="8:15" ht="12.75">
      <c r="H63" s="126"/>
      <c r="I63" s="126"/>
      <c r="J63" s="126"/>
      <c r="K63" s="126"/>
      <c r="L63" s="126"/>
      <c r="M63" s="126"/>
      <c r="N63" s="126"/>
      <c r="O63" s="126"/>
    </row>
    <row r="64" spans="9:15" ht="12.75">
      <c r="I64" s="126"/>
      <c r="J64" s="126"/>
      <c r="K64" s="126"/>
      <c r="L64" s="126"/>
      <c r="M64" s="126"/>
      <c r="N64" s="126"/>
      <c r="O64" s="126"/>
    </row>
    <row r="65" spans="9:15" ht="12.75">
      <c r="I65" s="126"/>
      <c r="J65" s="126"/>
      <c r="K65" s="126"/>
      <c r="L65" s="126"/>
      <c r="M65" s="126"/>
      <c r="N65" s="126"/>
      <c r="O65" s="126"/>
    </row>
    <row r="66" spans="8:9" ht="12.75">
      <c r="H66" s="126"/>
      <c r="I66" s="126"/>
    </row>
  </sheetData>
  <printOptions/>
  <pageMargins left="0.75" right="0.75" top="0.25" bottom="0.52" header="0.25" footer="0.28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25">
      <selection activeCell="J40" sqref="J40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5">
      <c r="B1" s="206" t="s">
        <v>479</v>
      </c>
    </row>
    <row r="2" ht="12.75">
      <c r="B2" s="124" t="s">
        <v>480</v>
      </c>
    </row>
    <row r="3" ht="12.75">
      <c r="B3" s="124"/>
    </row>
    <row r="4" spans="2:7" ht="15.75">
      <c r="B4" s="326" t="s">
        <v>538</v>
      </c>
      <c r="C4" s="326"/>
      <c r="D4" s="326"/>
      <c r="E4" s="326"/>
      <c r="F4" s="326"/>
      <c r="G4" s="326"/>
    </row>
    <row r="6" spans="1:7" ht="12.75">
      <c r="A6" s="327" t="s">
        <v>247</v>
      </c>
      <c r="B6" s="329" t="s">
        <v>469</v>
      </c>
      <c r="C6" s="327" t="s">
        <v>250</v>
      </c>
      <c r="D6" s="207" t="s">
        <v>470</v>
      </c>
      <c r="E6" s="327" t="s">
        <v>259</v>
      </c>
      <c r="F6" s="327" t="s">
        <v>260</v>
      </c>
      <c r="G6" s="207" t="s">
        <v>470</v>
      </c>
    </row>
    <row r="7" spans="1:9" ht="12.75">
      <c r="A7" s="328"/>
      <c r="B7" s="330"/>
      <c r="C7" s="328"/>
      <c r="D7" s="208">
        <v>40909</v>
      </c>
      <c r="E7" s="328"/>
      <c r="F7" s="328"/>
      <c r="G7" s="208">
        <v>41274</v>
      </c>
      <c r="H7" s="32"/>
      <c r="I7" s="32"/>
    </row>
    <row r="8" spans="1:9" ht="12.75">
      <c r="A8" s="25">
        <v>1</v>
      </c>
      <c r="B8" s="192" t="s">
        <v>471</v>
      </c>
      <c r="C8" s="25"/>
      <c r="D8" s="209">
        <v>0</v>
      </c>
      <c r="E8" s="209"/>
      <c r="F8" s="209"/>
      <c r="G8" s="209">
        <f aca="true" t="shared" si="0" ref="G8:G16">D8+E8-F8</f>
        <v>0</v>
      </c>
      <c r="H8" s="32"/>
      <c r="I8" s="32"/>
    </row>
    <row r="9" spans="1:9" ht="12.75">
      <c r="A9" s="25">
        <v>2</v>
      </c>
      <c r="B9" s="192" t="s">
        <v>472</v>
      </c>
      <c r="C9" s="25"/>
      <c r="D9" s="209">
        <v>0</v>
      </c>
      <c r="E9" s="209"/>
      <c r="F9" s="209"/>
      <c r="G9" s="209">
        <f t="shared" si="0"/>
        <v>0</v>
      </c>
      <c r="H9" s="210"/>
      <c r="I9" s="211"/>
    </row>
    <row r="10" spans="1:9" ht="12.75">
      <c r="A10" s="25">
        <v>3</v>
      </c>
      <c r="B10" s="212" t="s">
        <v>473</v>
      </c>
      <c r="C10" s="25"/>
      <c r="D10" s="209">
        <v>92100</v>
      </c>
      <c r="E10" s="209"/>
      <c r="F10" s="209"/>
      <c r="G10" s="209">
        <f t="shared" si="0"/>
        <v>92100</v>
      </c>
      <c r="H10" s="210"/>
      <c r="I10" s="211"/>
    </row>
    <row r="11" spans="1:9" ht="12.75">
      <c r="A11" s="25">
        <v>4</v>
      </c>
      <c r="B11" s="212" t="s">
        <v>474</v>
      </c>
      <c r="C11" s="25"/>
      <c r="D11" s="209">
        <v>0</v>
      </c>
      <c r="E11" s="209"/>
      <c r="F11" s="209"/>
      <c r="G11" s="209">
        <f t="shared" si="0"/>
        <v>0</v>
      </c>
      <c r="H11" s="210"/>
      <c r="I11" s="211"/>
    </row>
    <row r="12" spans="1:9" ht="12.75">
      <c r="A12" s="25">
        <v>5</v>
      </c>
      <c r="B12" s="212" t="s">
        <v>475</v>
      </c>
      <c r="C12" s="25"/>
      <c r="D12" s="209">
        <v>221308</v>
      </c>
      <c r="E12" s="26"/>
      <c r="F12" s="209"/>
      <c r="G12" s="209">
        <f t="shared" si="0"/>
        <v>221308</v>
      </c>
      <c r="H12" s="210"/>
      <c r="I12" s="211"/>
    </row>
    <row r="13" spans="1:9" ht="12.75">
      <c r="A13" s="25">
        <v>1</v>
      </c>
      <c r="B13" s="212" t="s">
        <v>476</v>
      </c>
      <c r="C13" s="25"/>
      <c r="D13" s="209">
        <v>466230</v>
      </c>
      <c r="E13" s="209"/>
      <c r="F13" s="209"/>
      <c r="G13" s="209">
        <f t="shared" si="0"/>
        <v>466230</v>
      </c>
      <c r="H13" s="210"/>
      <c r="I13" s="211"/>
    </row>
    <row r="14" spans="1:9" ht="12.75">
      <c r="A14" s="25">
        <v>2</v>
      </c>
      <c r="B14" s="24"/>
      <c r="C14" s="25"/>
      <c r="D14" s="209"/>
      <c r="E14" s="209"/>
      <c r="F14" s="209"/>
      <c r="G14" s="209">
        <f t="shared" si="0"/>
        <v>0</v>
      </c>
      <c r="H14" s="32"/>
      <c r="I14" s="32"/>
    </row>
    <row r="15" spans="1:9" ht="12.75">
      <c r="A15" s="25">
        <v>3</v>
      </c>
      <c r="B15" s="24"/>
      <c r="C15" s="25"/>
      <c r="D15" s="209"/>
      <c r="E15" s="209"/>
      <c r="F15" s="209"/>
      <c r="G15" s="209">
        <f t="shared" si="0"/>
        <v>0</v>
      </c>
      <c r="H15" s="32"/>
      <c r="I15" s="32"/>
    </row>
    <row r="16" spans="1:9" ht="13.5" thickBot="1">
      <c r="A16" s="213">
        <v>4</v>
      </c>
      <c r="B16" s="199"/>
      <c r="C16" s="213"/>
      <c r="D16" s="214"/>
      <c r="E16" s="214"/>
      <c r="F16" s="214"/>
      <c r="G16" s="214">
        <f t="shared" si="0"/>
        <v>0</v>
      </c>
      <c r="H16" s="32"/>
      <c r="I16" s="32"/>
    </row>
    <row r="17" spans="1:9" ht="13.5" thickBot="1">
      <c r="A17" s="215"/>
      <c r="B17" s="216" t="s">
        <v>477</v>
      </c>
      <c r="C17" s="217"/>
      <c r="D17" s="218">
        <f>SUM(D8:D16)</f>
        <v>779638</v>
      </c>
      <c r="E17" s="218">
        <f>SUM(E8:E16)</f>
        <v>0</v>
      </c>
      <c r="F17" s="218">
        <f>SUM(F8:F16)</f>
        <v>0</v>
      </c>
      <c r="G17" s="219">
        <f>SUM(G8:G16)</f>
        <v>779638</v>
      </c>
      <c r="I17" s="220"/>
    </row>
    <row r="20" spans="2:9" ht="15.75">
      <c r="B20" s="326" t="s">
        <v>537</v>
      </c>
      <c r="C20" s="326"/>
      <c r="D20" s="326"/>
      <c r="E20" s="326"/>
      <c r="F20" s="326"/>
      <c r="G20" s="326"/>
      <c r="I20" s="220"/>
    </row>
    <row r="22" spans="1:7" ht="12.75">
      <c r="A22" s="327" t="s">
        <v>247</v>
      </c>
      <c r="B22" s="329" t="s">
        <v>469</v>
      </c>
      <c r="C22" s="327" t="s">
        <v>250</v>
      </c>
      <c r="D22" s="207" t="s">
        <v>470</v>
      </c>
      <c r="E22" s="327" t="s">
        <v>259</v>
      </c>
      <c r="F22" s="327" t="s">
        <v>260</v>
      </c>
      <c r="G22" s="207" t="s">
        <v>470</v>
      </c>
    </row>
    <row r="23" spans="1:7" ht="12.75">
      <c r="A23" s="328"/>
      <c r="B23" s="330"/>
      <c r="C23" s="328"/>
      <c r="D23" s="208">
        <v>40909</v>
      </c>
      <c r="E23" s="328"/>
      <c r="F23" s="328"/>
      <c r="G23" s="208">
        <v>41274</v>
      </c>
    </row>
    <row r="24" spans="1:7" ht="12.75">
      <c r="A24" s="25">
        <v>1</v>
      </c>
      <c r="B24" s="192" t="s">
        <v>471</v>
      </c>
      <c r="C24" s="25"/>
      <c r="D24" s="209">
        <v>0</v>
      </c>
      <c r="E24" s="209">
        <v>0</v>
      </c>
      <c r="F24" s="209"/>
      <c r="G24" s="209">
        <f aca="true" t="shared" si="1" ref="G24:G29">D24+E24</f>
        <v>0</v>
      </c>
    </row>
    <row r="25" spans="1:7" ht="12.75">
      <c r="A25" s="25">
        <v>2</v>
      </c>
      <c r="B25" s="192" t="s">
        <v>472</v>
      </c>
      <c r="C25" s="25"/>
      <c r="D25" s="209">
        <v>0</v>
      </c>
      <c r="E25" s="209">
        <v>0</v>
      </c>
      <c r="F25" s="209"/>
      <c r="G25" s="209">
        <f t="shared" si="1"/>
        <v>0</v>
      </c>
    </row>
    <row r="26" spans="1:7" ht="12.75">
      <c r="A26" s="25">
        <v>3</v>
      </c>
      <c r="B26" s="212" t="s">
        <v>478</v>
      </c>
      <c r="C26" s="25"/>
      <c r="D26" s="209">
        <v>0</v>
      </c>
      <c r="E26" s="209">
        <v>0</v>
      </c>
      <c r="F26" s="209"/>
      <c r="G26" s="209">
        <f t="shared" si="1"/>
        <v>0</v>
      </c>
    </row>
    <row r="27" spans="1:7" ht="12.75">
      <c r="A27" s="25">
        <v>4</v>
      </c>
      <c r="B27" s="212" t="s">
        <v>474</v>
      </c>
      <c r="C27" s="25"/>
      <c r="D27" s="209">
        <v>0</v>
      </c>
      <c r="E27" s="209">
        <v>0</v>
      </c>
      <c r="F27" s="209"/>
      <c r="G27" s="209">
        <f t="shared" si="1"/>
        <v>0</v>
      </c>
    </row>
    <row r="28" spans="1:7" ht="12.75">
      <c r="A28" s="25">
        <v>5</v>
      </c>
      <c r="B28" s="212" t="s">
        <v>475</v>
      </c>
      <c r="C28" s="25"/>
      <c r="D28" s="209">
        <v>0</v>
      </c>
      <c r="E28" s="209">
        <v>0</v>
      </c>
      <c r="F28" s="209"/>
      <c r="G28" s="209">
        <f t="shared" si="1"/>
        <v>0</v>
      </c>
    </row>
    <row r="29" spans="1:7" ht="12.75">
      <c r="A29" s="25">
        <v>1</v>
      </c>
      <c r="B29" s="212" t="s">
        <v>476</v>
      </c>
      <c r="C29" s="25"/>
      <c r="D29" s="209">
        <v>0</v>
      </c>
      <c r="E29" s="209">
        <v>0</v>
      </c>
      <c r="F29" s="209"/>
      <c r="G29" s="209">
        <f t="shared" si="1"/>
        <v>0</v>
      </c>
    </row>
    <row r="30" spans="1:7" ht="12.75">
      <c r="A30" s="25">
        <v>2</v>
      </c>
      <c r="B30" s="24"/>
      <c r="C30" s="25"/>
      <c r="D30" s="209"/>
      <c r="E30" s="209"/>
      <c r="F30" s="209"/>
      <c r="G30" s="209">
        <f>D30+E30-F30</f>
        <v>0</v>
      </c>
    </row>
    <row r="31" spans="1:7" ht="12.75">
      <c r="A31" s="25">
        <v>3</v>
      </c>
      <c r="B31" s="24"/>
      <c r="C31" s="25"/>
      <c r="D31" s="209"/>
      <c r="E31" s="209"/>
      <c r="F31" s="209"/>
      <c r="G31" s="209">
        <f>D31+E31-F31</f>
        <v>0</v>
      </c>
    </row>
    <row r="32" spans="1:7" ht="13.5" thickBot="1">
      <c r="A32" s="213">
        <v>4</v>
      </c>
      <c r="B32" s="199"/>
      <c r="C32" s="213"/>
      <c r="D32" s="214"/>
      <c r="E32" s="214"/>
      <c r="F32" s="214"/>
      <c r="G32" s="214">
        <f>D32+E32-F32</f>
        <v>0</v>
      </c>
    </row>
    <row r="33" spans="1:10" ht="13.5" thickBot="1">
      <c r="A33" s="215"/>
      <c r="B33" s="216" t="s">
        <v>477</v>
      </c>
      <c r="C33" s="217"/>
      <c r="D33" s="218">
        <f>SUM(D24:D32)</f>
        <v>0</v>
      </c>
      <c r="E33" s="218">
        <f>SUM(E24:E32)</f>
        <v>0</v>
      </c>
      <c r="F33" s="218">
        <f>SUM(F24:F32)</f>
        <v>0</v>
      </c>
      <c r="G33" s="219">
        <f>SUM(G24:G32)</f>
        <v>0</v>
      </c>
      <c r="H33" s="221"/>
      <c r="I33" s="220"/>
      <c r="J33" s="220"/>
    </row>
    <row r="34" ht="12.75">
      <c r="G34" s="221"/>
    </row>
    <row r="36" spans="2:7" ht="15.75">
      <c r="B36" s="326" t="s">
        <v>536</v>
      </c>
      <c r="C36" s="326"/>
      <c r="D36" s="326"/>
      <c r="E36" s="326"/>
      <c r="F36" s="326"/>
      <c r="G36" s="326"/>
    </row>
    <row r="38" spans="1:7" ht="12.75">
      <c r="A38" s="327" t="s">
        <v>247</v>
      </c>
      <c r="B38" s="329" t="s">
        <v>469</v>
      </c>
      <c r="C38" s="327" t="s">
        <v>250</v>
      </c>
      <c r="D38" s="207" t="s">
        <v>470</v>
      </c>
      <c r="E38" s="327" t="s">
        <v>259</v>
      </c>
      <c r="F38" s="327" t="s">
        <v>260</v>
      </c>
      <c r="G38" s="207" t="s">
        <v>470</v>
      </c>
    </row>
    <row r="39" spans="1:7" ht="12.75">
      <c r="A39" s="328"/>
      <c r="B39" s="330"/>
      <c r="C39" s="328"/>
      <c r="D39" s="208">
        <v>40909</v>
      </c>
      <c r="E39" s="328"/>
      <c r="F39" s="328"/>
      <c r="G39" s="208">
        <v>41274</v>
      </c>
    </row>
    <row r="40" spans="1:7" ht="12.75">
      <c r="A40" s="25">
        <v>1</v>
      </c>
      <c r="B40" s="192" t="s">
        <v>471</v>
      </c>
      <c r="C40" s="25"/>
      <c r="D40" s="209">
        <v>0</v>
      </c>
      <c r="E40" s="209"/>
      <c r="F40" s="209">
        <v>0</v>
      </c>
      <c r="G40" s="209">
        <f aca="true" t="shared" si="2" ref="G40:G48">D40+E40-F40</f>
        <v>0</v>
      </c>
    </row>
    <row r="41" spans="1:14" ht="12.75">
      <c r="A41" s="25">
        <v>2</v>
      </c>
      <c r="B41" s="212" t="s">
        <v>472</v>
      </c>
      <c r="C41" s="25"/>
      <c r="D41" s="209">
        <v>0</v>
      </c>
      <c r="E41" s="209"/>
      <c r="F41" s="209"/>
      <c r="G41" s="209">
        <f t="shared" si="2"/>
        <v>0</v>
      </c>
      <c r="M41" s="32"/>
      <c r="N41" s="32"/>
    </row>
    <row r="42" spans="1:14" ht="12.75">
      <c r="A42" s="25">
        <v>3</v>
      </c>
      <c r="B42" s="212" t="s">
        <v>478</v>
      </c>
      <c r="C42" s="25"/>
      <c r="D42" s="209">
        <v>92100</v>
      </c>
      <c r="E42" s="221"/>
      <c r="F42" s="209"/>
      <c r="G42" s="209">
        <f t="shared" si="2"/>
        <v>92100</v>
      </c>
      <c r="M42" s="32"/>
      <c r="N42" s="32"/>
    </row>
    <row r="43" spans="1:14" ht="12.75">
      <c r="A43" s="25">
        <v>4</v>
      </c>
      <c r="B43" s="212" t="s">
        <v>474</v>
      </c>
      <c r="C43" s="25"/>
      <c r="D43" s="209">
        <v>0</v>
      </c>
      <c r="E43" s="209"/>
      <c r="F43" s="209"/>
      <c r="G43" s="209">
        <f t="shared" si="2"/>
        <v>0</v>
      </c>
      <c r="M43" s="32"/>
      <c r="N43" s="32"/>
    </row>
    <row r="44" spans="1:14" ht="12.75">
      <c r="A44" s="25">
        <v>5</v>
      </c>
      <c r="B44" s="212" t="s">
        <v>475</v>
      </c>
      <c r="C44" s="25"/>
      <c r="D44" s="209">
        <v>221308</v>
      </c>
      <c r="E44" s="209">
        <v>0</v>
      </c>
      <c r="F44" s="209"/>
      <c r="G44" s="209">
        <f t="shared" si="2"/>
        <v>221308</v>
      </c>
      <c r="M44" s="32"/>
      <c r="N44" s="32"/>
    </row>
    <row r="45" spans="1:14" ht="12.75">
      <c r="A45" s="25">
        <v>1</v>
      </c>
      <c r="B45" s="212" t="s">
        <v>476</v>
      </c>
      <c r="C45" s="25"/>
      <c r="D45" s="209">
        <v>466230</v>
      </c>
      <c r="E45" s="209">
        <v>0</v>
      </c>
      <c r="F45" s="209"/>
      <c r="G45" s="209">
        <f t="shared" si="2"/>
        <v>466230</v>
      </c>
      <c r="M45" s="32"/>
      <c r="N45" s="32"/>
    </row>
    <row r="46" spans="1:14" ht="12.75">
      <c r="A46" s="25">
        <v>2</v>
      </c>
      <c r="B46" s="212"/>
      <c r="C46" s="25"/>
      <c r="D46" s="209"/>
      <c r="E46" s="209"/>
      <c r="F46" s="209"/>
      <c r="G46" s="209">
        <f t="shared" si="2"/>
        <v>0</v>
      </c>
      <c r="M46" s="32"/>
      <c r="N46" s="32"/>
    </row>
    <row r="47" spans="1:14" ht="12.75">
      <c r="A47" s="25">
        <v>3</v>
      </c>
      <c r="B47" s="24"/>
      <c r="C47" s="25"/>
      <c r="D47" s="209"/>
      <c r="E47" s="209"/>
      <c r="F47" s="209"/>
      <c r="G47" s="209">
        <f t="shared" si="2"/>
        <v>0</v>
      </c>
      <c r="M47" s="32"/>
      <c r="N47" s="32"/>
    </row>
    <row r="48" spans="1:14" ht="13.5" thickBot="1">
      <c r="A48" s="213">
        <v>4</v>
      </c>
      <c r="B48" s="199"/>
      <c r="C48" s="213"/>
      <c r="D48" s="214"/>
      <c r="E48" s="214"/>
      <c r="F48" s="214"/>
      <c r="G48" s="214">
        <f t="shared" si="2"/>
        <v>0</v>
      </c>
      <c r="M48" s="32"/>
      <c r="N48" s="32"/>
    </row>
    <row r="49" spans="1:14" ht="13.5" thickBot="1">
      <c r="A49" s="215"/>
      <c r="B49" s="216" t="s">
        <v>477</v>
      </c>
      <c r="C49" s="217"/>
      <c r="D49" s="218">
        <f>SUM(D40:D48)</f>
        <v>779638</v>
      </c>
      <c r="E49" s="218">
        <f>SUM(E40:E48)</f>
        <v>0</v>
      </c>
      <c r="F49" s="218">
        <f>SUM(F40:F48)</f>
        <v>0</v>
      </c>
      <c r="G49" s="219">
        <f>SUM(G40:G48)</f>
        <v>779638</v>
      </c>
      <c r="I49" s="221"/>
      <c r="J49" s="220"/>
      <c r="M49" s="60"/>
      <c r="N49" s="32"/>
    </row>
    <row r="50" spans="6:10" s="32" customFormat="1" ht="12.75">
      <c r="F50" s="211"/>
      <c r="G50" s="222"/>
      <c r="J50" s="211"/>
    </row>
    <row r="51" spans="4:14" ht="12.75">
      <c r="D51" s="220"/>
      <c r="G51" s="220"/>
      <c r="I51" s="221"/>
      <c r="M51" s="32"/>
      <c r="N51" s="32"/>
    </row>
    <row r="52" spans="4:14" ht="12.75">
      <c r="D52" s="220"/>
      <c r="G52" s="220"/>
      <c r="I52" s="220"/>
      <c r="M52" s="32"/>
      <c r="N52" s="32"/>
    </row>
    <row r="53" spans="5:14" ht="15.75">
      <c r="E53" s="278" t="s">
        <v>339</v>
      </c>
      <c r="F53" s="278"/>
      <c r="G53" s="278"/>
      <c r="M53" s="32"/>
      <c r="N53" s="32"/>
    </row>
    <row r="54" spans="5:7" ht="12.75">
      <c r="E54" s="252"/>
      <c r="F54" s="252"/>
      <c r="G54" s="252"/>
    </row>
  </sheetData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5" right="0.75" top="0.55" bottom="0.5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2">
      <selection activeCell="D42" sqref="D42"/>
    </sheetView>
  </sheetViews>
  <sheetFormatPr defaultColWidth="9.140625" defaultRowHeight="12.75"/>
  <cols>
    <col min="1" max="1" width="4.7109375" style="0" customWidth="1"/>
    <col min="2" max="2" width="49.28125" style="0" customWidth="1"/>
    <col min="4" max="4" width="13.421875" style="0" customWidth="1"/>
    <col min="5" max="5" width="12.140625" style="0" customWidth="1"/>
  </cols>
  <sheetData>
    <row r="1" spans="1:5" ht="16.5">
      <c r="A1" s="1"/>
      <c r="B1" s="2" t="s">
        <v>0</v>
      </c>
      <c r="C1" s="3"/>
      <c r="D1" s="3"/>
      <c r="E1" s="3"/>
    </row>
    <row r="2" spans="1:5" ht="16.5">
      <c r="A2" s="4"/>
      <c r="B2" s="5" t="s">
        <v>1</v>
      </c>
      <c r="C2" s="6" t="s">
        <v>2</v>
      </c>
      <c r="D2" s="6" t="s">
        <v>521</v>
      </c>
      <c r="E2" s="6" t="s">
        <v>513</v>
      </c>
    </row>
    <row r="3" spans="1:5" ht="16.5">
      <c r="A3" s="7" t="s">
        <v>3</v>
      </c>
      <c r="B3" s="8" t="s">
        <v>4</v>
      </c>
      <c r="C3" s="6"/>
      <c r="D3" s="9">
        <f>D4+D8+D9+D17+D25+D26+D27</f>
        <v>67002739</v>
      </c>
      <c r="E3" s="9">
        <f>E4+E8+E9+E17+E25+E26+E27</f>
        <v>28943409</v>
      </c>
    </row>
    <row r="4" spans="1:5" ht="16.5">
      <c r="A4" s="4"/>
      <c r="B4" s="11" t="s">
        <v>5</v>
      </c>
      <c r="C4" s="6"/>
      <c r="D4" s="10">
        <f>D5+D6</f>
        <v>297010</v>
      </c>
      <c r="E4" s="10">
        <f>E5+E6</f>
        <v>543464</v>
      </c>
    </row>
    <row r="5" spans="1:5" ht="16.5">
      <c r="A5" s="12"/>
      <c r="B5" s="13" t="s">
        <v>6</v>
      </c>
      <c r="C5" s="6"/>
      <c r="D5" s="14">
        <v>297010</v>
      </c>
      <c r="E5" s="14">
        <v>543464</v>
      </c>
    </row>
    <row r="6" spans="1:5" ht="16.5">
      <c r="A6" s="12"/>
      <c r="B6" s="13" t="s">
        <v>7</v>
      </c>
      <c r="C6" s="6"/>
      <c r="D6" s="14">
        <v>0</v>
      </c>
      <c r="E6" s="14">
        <v>0</v>
      </c>
    </row>
    <row r="7" spans="1:5" ht="16.5">
      <c r="A7" s="12"/>
      <c r="B7" s="13" t="s">
        <v>8</v>
      </c>
      <c r="C7" s="6"/>
      <c r="D7" s="14">
        <v>0</v>
      </c>
      <c r="E7" s="14">
        <v>0</v>
      </c>
    </row>
    <row r="8" spans="1:5" ht="16.5">
      <c r="A8" s="12"/>
      <c r="B8" s="11" t="s">
        <v>9</v>
      </c>
      <c r="C8" s="6"/>
      <c r="D8" s="14"/>
      <c r="E8" s="14"/>
    </row>
    <row r="9" spans="1:5" ht="16.5">
      <c r="A9" s="4"/>
      <c r="B9" s="11" t="s">
        <v>10</v>
      </c>
      <c r="C9" s="6"/>
      <c r="D9" s="10">
        <f>D10+D11+D12+D13++D14+D15+D16</f>
        <v>4909517</v>
      </c>
      <c r="E9" s="10">
        <f>E10+E11+E12+E13++E14+E15+E16</f>
        <v>4629387</v>
      </c>
    </row>
    <row r="10" spans="1:5" ht="16.5">
      <c r="A10" s="4"/>
      <c r="B10" s="15" t="s">
        <v>11</v>
      </c>
      <c r="C10" s="6"/>
      <c r="D10" s="14">
        <v>0</v>
      </c>
      <c r="E10" s="14">
        <v>0</v>
      </c>
    </row>
    <row r="11" spans="1:5" ht="16.5">
      <c r="A11" s="4"/>
      <c r="B11" s="15" t="s">
        <v>12</v>
      </c>
      <c r="C11" s="6"/>
      <c r="D11" s="14">
        <v>0</v>
      </c>
      <c r="E11" s="14">
        <v>0</v>
      </c>
    </row>
    <row r="12" spans="1:5" ht="16.5">
      <c r="A12" s="4"/>
      <c r="B12" s="15" t="s">
        <v>13</v>
      </c>
      <c r="C12" s="6"/>
      <c r="D12" s="14">
        <v>4199517</v>
      </c>
      <c r="E12" s="14">
        <v>3919387</v>
      </c>
    </row>
    <row r="13" spans="1:5" ht="16.5">
      <c r="A13" s="4"/>
      <c r="B13" s="15" t="s">
        <v>14</v>
      </c>
      <c r="C13" s="6"/>
      <c r="D13" s="14">
        <v>710000</v>
      </c>
      <c r="E13" s="14">
        <v>710000</v>
      </c>
    </row>
    <row r="14" spans="1:5" ht="16.5">
      <c r="A14" s="4"/>
      <c r="B14" s="15" t="s">
        <v>15</v>
      </c>
      <c r="C14" s="6"/>
      <c r="D14" s="14">
        <v>0</v>
      </c>
      <c r="E14" s="14">
        <v>0</v>
      </c>
    </row>
    <row r="15" spans="1:5" ht="16.5">
      <c r="A15" s="4"/>
      <c r="B15" s="15" t="s">
        <v>16</v>
      </c>
      <c r="C15" s="6"/>
      <c r="D15" s="14">
        <v>0</v>
      </c>
      <c r="E15" s="14">
        <v>0</v>
      </c>
    </row>
    <row r="16" spans="1:5" ht="16.5">
      <c r="A16" s="4"/>
      <c r="B16" s="15" t="s">
        <v>17</v>
      </c>
      <c r="C16" s="6"/>
      <c r="D16" s="14">
        <v>0</v>
      </c>
      <c r="E16" s="14">
        <v>0</v>
      </c>
    </row>
    <row r="17" spans="1:5" ht="16.5">
      <c r="A17" s="4"/>
      <c r="B17" s="11" t="s">
        <v>18</v>
      </c>
      <c r="C17" s="6"/>
      <c r="D17" s="14">
        <f>D18+D19+D20+D21+D22+D23+D24</f>
        <v>0</v>
      </c>
      <c r="E17" s="14">
        <f>E18+E19+E20+E21+E22+E23+E24</f>
        <v>0</v>
      </c>
    </row>
    <row r="18" spans="1:5" ht="16.5">
      <c r="A18" s="4"/>
      <c r="B18" s="15" t="s">
        <v>19</v>
      </c>
      <c r="C18" s="6"/>
      <c r="D18" s="14">
        <v>0</v>
      </c>
      <c r="E18" s="14">
        <v>0</v>
      </c>
    </row>
    <row r="19" spans="1:5" ht="16.5">
      <c r="A19" s="4"/>
      <c r="B19" s="15" t="s">
        <v>20</v>
      </c>
      <c r="C19" s="6"/>
      <c r="D19" s="14">
        <v>0</v>
      </c>
      <c r="E19" s="14">
        <v>0</v>
      </c>
    </row>
    <row r="20" spans="1:5" ht="16.5">
      <c r="A20" s="4"/>
      <c r="B20" s="15" t="s">
        <v>21</v>
      </c>
      <c r="C20" s="6"/>
      <c r="D20" s="14">
        <v>0</v>
      </c>
      <c r="E20" s="14">
        <v>0</v>
      </c>
    </row>
    <row r="21" spans="1:5" ht="16.5">
      <c r="A21" s="4"/>
      <c r="B21" s="15" t="s">
        <v>22</v>
      </c>
      <c r="C21" s="6"/>
      <c r="D21" s="14">
        <v>0</v>
      </c>
      <c r="E21" s="14">
        <v>0</v>
      </c>
    </row>
    <row r="22" spans="1:5" ht="16.5">
      <c r="A22" s="4"/>
      <c r="B22" s="15" t="s">
        <v>23</v>
      </c>
      <c r="C22" s="6"/>
      <c r="D22" s="14">
        <v>0</v>
      </c>
      <c r="E22" s="14">
        <v>0</v>
      </c>
    </row>
    <row r="23" spans="1:5" ht="16.5">
      <c r="A23" s="4"/>
      <c r="B23" s="15" t="s">
        <v>24</v>
      </c>
      <c r="C23" s="6"/>
      <c r="D23" s="14">
        <v>0</v>
      </c>
      <c r="E23" s="14">
        <v>0</v>
      </c>
    </row>
    <row r="24" spans="1:5" ht="16.5">
      <c r="A24" s="4"/>
      <c r="B24" s="15" t="s">
        <v>25</v>
      </c>
      <c r="C24" s="6"/>
      <c r="D24" s="14">
        <v>0</v>
      </c>
      <c r="E24" s="14">
        <v>0</v>
      </c>
    </row>
    <row r="25" spans="1:5" ht="16.5">
      <c r="A25" s="4"/>
      <c r="B25" s="11" t="s">
        <v>26</v>
      </c>
      <c r="C25" s="6"/>
      <c r="D25" s="14">
        <v>0</v>
      </c>
      <c r="E25" s="14">
        <v>0</v>
      </c>
    </row>
    <row r="26" spans="1:5" ht="16.5">
      <c r="A26" s="4"/>
      <c r="B26" s="11" t="s">
        <v>27</v>
      </c>
      <c r="C26" s="6"/>
      <c r="D26" s="14">
        <v>0</v>
      </c>
      <c r="E26" s="14">
        <v>0</v>
      </c>
    </row>
    <row r="27" spans="1:5" ht="16.5">
      <c r="A27" s="4"/>
      <c r="B27" s="11" t="s">
        <v>28</v>
      </c>
      <c r="C27" s="6"/>
      <c r="D27" s="10">
        <f>D28</f>
        <v>61796212</v>
      </c>
      <c r="E27" s="10">
        <f>E28</f>
        <v>23770558</v>
      </c>
    </row>
    <row r="28" spans="1:5" ht="16.5">
      <c r="A28" s="4"/>
      <c r="B28" s="15" t="s">
        <v>29</v>
      </c>
      <c r="C28" s="6"/>
      <c r="D28" s="14">
        <v>61796212</v>
      </c>
      <c r="E28" s="14">
        <v>23770558</v>
      </c>
    </row>
    <row r="29" spans="1:5" ht="16.5">
      <c r="A29" s="7" t="s">
        <v>30</v>
      </c>
      <c r="B29" s="8" t="s">
        <v>31</v>
      </c>
      <c r="C29" s="6"/>
      <c r="D29" s="10">
        <f>D34+D39+D40+D41+D42+D43</f>
        <v>46018332</v>
      </c>
      <c r="E29" s="10">
        <f>E34+E39+E40+E41+E42+E43</f>
        <v>45380202</v>
      </c>
    </row>
    <row r="30" spans="1:5" ht="16.5">
      <c r="A30" s="4"/>
      <c r="B30" s="11" t="s">
        <v>32</v>
      </c>
      <c r="C30" s="6"/>
      <c r="D30" s="14">
        <v>0</v>
      </c>
      <c r="E30" s="14">
        <v>0</v>
      </c>
    </row>
    <row r="31" spans="1:5" ht="16.5">
      <c r="A31" s="4"/>
      <c r="B31" s="15" t="s">
        <v>33</v>
      </c>
      <c r="C31" s="6"/>
      <c r="D31" s="14">
        <v>0</v>
      </c>
      <c r="E31" s="14">
        <v>0</v>
      </c>
    </row>
    <row r="32" spans="1:5" ht="16.5">
      <c r="A32" s="4"/>
      <c r="B32" s="15" t="s">
        <v>34</v>
      </c>
      <c r="C32" s="6"/>
      <c r="D32" s="14">
        <v>0</v>
      </c>
      <c r="E32" s="14">
        <v>0</v>
      </c>
    </row>
    <row r="33" spans="1:5" ht="16.5">
      <c r="A33" s="4"/>
      <c r="B33" s="15" t="s">
        <v>34</v>
      </c>
      <c r="C33" s="6"/>
      <c r="D33" s="14">
        <v>0</v>
      </c>
      <c r="E33" s="14">
        <v>0</v>
      </c>
    </row>
    <row r="34" spans="1:5" ht="16.5">
      <c r="A34" s="4"/>
      <c r="B34" s="11" t="s">
        <v>35</v>
      </c>
      <c r="C34" s="6"/>
      <c r="D34" s="10">
        <f>D35+D36+D37+D38</f>
        <v>779638</v>
      </c>
      <c r="E34" s="10">
        <f>E35+E36+E37+E38</f>
        <v>779638</v>
      </c>
    </row>
    <row r="35" spans="1:5" ht="16.5">
      <c r="A35" s="4"/>
      <c r="B35" s="15" t="s">
        <v>36</v>
      </c>
      <c r="C35" s="6"/>
      <c r="D35" s="14">
        <v>0</v>
      </c>
      <c r="E35" s="14">
        <v>0</v>
      </c>
    </row>
    <row r="36" spans="1:5" ht="16.5">
      <c r="A36" s="4"/>
      <c r="B36" s="15" t="s">
        <v>37</v>
      </c>
      <c r="C36" s="6"/>
      <c r="D36" s="14">
        <v>0</v>
      </c>
      <c r="E36" s="14">
        <v>0</v>
      </c>
    </row>
    <row r="37" spans="1:5" ht="16.5">
      <c r="A37" s="4"/>
      <c r="B37" s="15" t="s">
        <v>38</v>
      </c>
      <c r="C37" s="6"/>
      <c r="D37" s="14">
        <v>92100</v>
      </c>
      <c r="E37" s="14">
        <v>92100</v>
      </c>
    </row>
    <row r="38" spans="1:5" ht="16.5">
      <c r="A38" s="4"/>
      <c r="B38" s="15" t="s">
        <v>39</v>
      </c>
      <c r="C38" s="6"/>
      <c r="D38" s="14">
        <v>687538</v>
      </c>
      <c r="E38" s="14">
        <v>687538</v>
      </c>
    </row>
    <row r="39" spans="1:5" ht="16.5">
      <c r="A39" s="4"/>
      <c r="B39" s="11" t="s">
        <v>40</v>
      </c>
      <c r="C39" s="6"/>
      <c r="D39" s="10">
        <v>2705385</v>
      </c>
      <c r="E39" s="10">
        <v>2705385</v>
      </c>
    </row>
    <row r="40" spans="1:5" ht="16.5">
      <c r="A40" s="4"/>
      <c r="B40" s="11" t="s">
        <v>41</v>
      </c>
      <c r="C40" s="6"/>
      <c r="D40" s="14">
        <v>0</v>
      </c>
      <c r="E40" s="14">
        <v>0</v>
      </c>
    </row>
    <row r="41" spans="1:5" ht="16.5">
      <c r="A41" s="4"/>
      <c r="B41" s="11" t="s">
        <v>42</v>
      </c>
      <c r="C41" s="6"/>
      <c r="D41" s="10">
        <v>42533309</v>
      </c>
      <c r="E41" s="10">
        <v>41895179</v>
      </c>
    </row>
    <row r="42" spans="1:5" ht="16.5">
      <c r="A42" s="4"/>
      <c r="B42" s="11" t="s">
        <v>43</v>
      </c>
      <c r="C42" s="6"/>
      <c r="D42" s="14">
        <v>0</v>
      </c>
      <c r="E42" s="14">
        <v>0</v>
      </c>
    </row>
    <row r="43" spans="1:5" ht="16.5">
      <c r="A43" s="4"/>
      <c r="B43" s="11" t="s">
        <v>44</v>
      </c>
      <c r="C43" s="6"/>
      <c r="D43" s="14">
        <v>0</v>
      </c>
      <c r="E43" s="14">
        <v>0</v>
      </c>
    </row>
    <row r="44" spans="1:5" ht="16.5">
      <c r="A44" s="4"/>
      <c r="B44" s="11" t="s">
        <v>45</v>
      </c>
      <c r="C44" s="6"/>
      <c r="D44" s="10">
        <f>D29+D3</f>
        <v>113021071</v>
      </c>
      <c r="E44" s="10">
        <f>E29+E3</f>
        <v>74323611</v>
      </c>
    </row>
  </sheetData>
  <printOptions/>
  <pageMargins left="0.75" right="0.75" top="0.35" bottom="0.52" header="0.28" footer="0.3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29">
      <selection activeCell="D36" sqref="D36"/>
    </sheetView>
  </sheetViews>
  <sheetFormatPr defaultColWidth="9.140625" defaultRowHeight="12.75"/>
  <cols>
    <col min="1" max="1" width="4.00390625" style="0" customWidth="1"/>
    <col min="2" max="2" width="43.7109375" style="0" customWidth="1"/>
    <col min="3" max="3" width="10.140625" style="0" customWidth="1"/>
    <col min="4" max="4" width="12.28125" style="0" customWidth="1"/>
    <col min="5" max="5" width="12.140625" style="0" customWidth="1"/>
  </cols>
  <sheetData>
    <row r="1" spans="1:5" ht="16.5">
      <c r="A1" s="4" t="s">
        <v>46</v>
      </c>
      <c r="B1" s="8" t="s">
        <v>47</v>
      </c>
      <c r="C1" s="15" t="s">
        <v>2</v>
      </c>
      <c r="D1" s="16" t="s">
        <v>522</v>
      </c>
      <c r="E1" s="16" t="s">
        <v>514</v>
      </c>
    </row>
    <row r="2" spans="1:5" ht="16.5">
      <c r="A2" s="7" t="s">
        <v>3</v>
      </c>
      <c r="B2" s="8" t="s">
        <v>48</v>
      </c>
      <c r="C2" s="15"/>
      <c r="D2" s="10">
        <f>D3+D4+D8+D20+D21</f>
        <v>12522169</v>
      </c>
      <c r="E2" s="10">
        <f>E3+E4+E8+E20+E21</f>
        <v>283311</v>
      </c>
    </row>
    <row r="3" spans="1:5" ht="16.5">
      <c r="A3" s="4"/>
      <c r="B3" s="11" t="s">
        <v>49</v>
      </c>
      <c r="C3" s="15"/>
      <c r="D3" s="14">
        <v>0</v>
      </c>
      <c r="E3" s="14">
        <v>0</v>
      </c>
    </row>
    <row r="4" spans="1:5" ht="16.5">
      <c r="A4" s="4"/>
      <c r="B4" s="11" t="s">
        <v>50</v>
      </c>
      <c r="C4" s="15"/>
      <c r="D4" s="14">
        <f>D5+D6+D7</f>
        <v>0</v>
      </c>
      <c r="E4" s="14">
        <f>E5+E6+E7</f>
        <v>0</v>
      </c>
    </row>
    <row r="5" spans="1:5" ht="16.5">
      <c r="A5" s="4"/>
      <c r="B5" s="15" t="s">
        <v>51</v>
      </c>
      <c r="C5" s="15"/>
      <c r="D5" s="14">
        <v>0</v>
      </c>
      <c r="E5" s="14">
        <v>0</v>
      </c>
    </row>
    <row r="6" spans="1:5" ht="16.5">
      <c r="A6" s="4"/>
      <c r="B6" s="15" t="s">
        <v>52</v>
      </c>
      <c r="C6" s="15"/>
      <c r="D6" s="14">
        <v>0</v>
      </c>
      <c r="E6" s="14">
        <v>0</v>
      </c>
    </row>
    <row r="7" spans="1:5" ht="16.5">
      <c r="A7" s="4"/>
      <c r="B7" s="15" t="s">
        <v>53</v>
      </c>
      <c r="C7" s="15"/>
      <c r="D7" s="14">
        <v>0</v>
      </c>
      <c r="E7" s="14">
        <v>0</v>
      </c>
    </row>
    <row r="8" spans="1:5" ht="16.5">
      <c r="A8" s="4"/>
      <c r="B8" s="11" t="s">
        <v>54</v>
      </c>
      <c r="C8" s="15"/>
      <c r="D8" s="10">
        <f>D9+D10+D11+D12+D13+D14+D15+D16+D17+D18</f>
        <v>12522169</v>
      </c>
      <c r="E8" s="10">
        <f>E9+E10+E11+E12+E13+E14+E15+E16+E17+E18</f>
        <v>283311</v>
      </c>
    </row>
    <row r="9" spans="1:5" ht="16.5">
      <c r="A9" s="4"/>
      <c r="B9" s="15" t="s">
        <v>55</v>
      </c>
      <c r="C9" s="15"/>
      <c r="D9" s="14">
        <v>11856825</v>
      </c>
      <c r="E9" s="14">
        <v>10850</v>
      </c>
    </row>
    <row r="10" spans="1:5" ht="16.5">
      <c r="A10" s="4"/>
      <c r="B10" s="15" t="s">
        <v>56</v>
      </c>
      <c r="C10" s="15"/>
      <c r="D10" s="14">
        <v>631855</v>
      </c>
      <c r="E10" s="14">
        <v>215611</v>
      </c>
    </row>
    <row r="11" spans="1:5" ht="16.5">
      <c r="A11" s="4"/>
      <c r="B11" s="15" t="s">
        <v>57</v>
      </c>
      <c r="C11" s="15"/>
      <c r="D11" s="14">
        <v>25389</v>
      </c>
      <c r="E11" s="14">
        <v>41850</v>
      </c>
    </row>
    <row r="12" spans="1:5" ht="16.5">
      <c r="A12" s="4"/>
      <c r="B12" s="15" t="s">
        <v>58</v>
      </c>
      <c r="C12" s="15"/>
      <c r="D12" s="14">
        <v>0</v>
      </c>
      <c r="E12" s="14">
        <v>0</v>
      </c>
    </row>
    <row r="13" spans="1:5" ht="16.5">
      <c r="A13" s="4"/>
      <c r="B13" s="15" t="s">
        <v>59</v>
      </c>
      <c r="C13" s="15"/>
      <c r="D13" s="14">
        <v>0</v>
      </c>
      <c r="E13" s="14">
        <v>0</v>
      </c>
    </row>
    <row r="14" spans="1:5" ht="16.5">
      <c r="A14" s="4"/>
      <c r="B14" s="15" t="s">
        <v>60</v>
      </c>
      <c r="C14" s="15"/>
      <c r="D14" s="14">
        <v>0</v>
      </c>
      <c r="E14" s="14">
        <v>0</v>
      </c>
    </row>
    <row r="15" spans="1:5" ht="16.5">
      <c r="A15" s="4"/>
      <c r="B15" s="15" t="s">
        <v>307</v>
      </c>
      <c r="C15" s="15"/>
      <c r="D15" s="14">
        <v>8100</v>
      </c>
      <c r="E15" s="14">
        <v>15000</v>
      </c>
    </row>
    <row r="16" spans="1:5" ht="16.5">
      <c r="A16" s="4"/>
      <c r="B16" s="15" t="s">
        <v>61</v>
      </c>
      <c r="C16" s="15"/>
      <c r="D16" s="14">
        <v>0</v>
      </c>
      <c r="E16" s="14">
        <v>0</v>
      </c>
    </row>
    <row r="17" spans="1:5" ht="16.5">
      <c r="A17" s="4"/>
      <c r="B17" s="15" t="s">
        <v>62</v>
      </c>
      <c r="C17" s="15"/>
      <c r="D17" s="14"/>
      <c r="E17" s="14"/>
    </row>
    <row r="18" spans="1:5" ht="16.5">
      <c r="A18" s="4"/>
      <c r="B18" s="15" t="s">
        <v>63</v>
      </c>
      <c r="C18" s="15"/>
      <c r="D18" s="14">
        <v>0</v>
      </c>
      <c r="E18" s="14">
        <v>0</v>
      </c>
    </row>
    <row r="19" spans="1:5" ht="16.5">
      <c r="A19" s="4"/>
      <c r="B19" s="15"/>
      <c r="C19" s="15"/>
      <c r="D19" s="14"/>
      <c r="E19" s="14"/>
    </row>
    <row r="20" spans="1:5" ht="16.5">
      <c r="A20" s="4"/>
      <c r="B20" s="11" t="s">
        <v>64</v>
      </c>
      <c r="C20" s="15"/>
      <c r="D20" s="14">
        <v>0</v>
      </c>
      <c r="E20" s="14">
        <v>0</v>
      </c>
    </row>
    <row r="21" spans="1:5" ht="16.5">
      <c r="A21" s="4"/>
      <c r="B21" s="11" t="s">
        <v>65</v>
      </c>
      <c r="C21" s="15"/>
      <c r="D21" s="14">
        <v>0</v>
      </c>
      <c r="E21" s="14">
        <v>0</v>
      </c>
    </row>
    <row r="22" spans="1:5" ht="16.5">
      <c r="A22" s="7" t="s">
        <v>30</v>
      </c>
      <c r="B22" s="8" t="s">
        <v>66</v>
      </c>
      <c r="C22" s="15"/>
      <c r="D22" s="10">
        <f>D23+D27+D29+D30</f>
        <v>98498902</v>
      </c>
      <c r="E22" s="10">
        <f>E23+E27+E29+E30</f>
        <v>72040300</v>
      </c>
    </row>
    <row r="23" spans="1:5" ht="16.5">
      <c r="A23" s="4"/>
      <c r="B23" s="11" t="s">
        <v>67</v>
      </c>
      <c r="C23" s="15"/>
      <c r="D23" s="10">
        <f>D24+D25+D26</f>
        <v>0</v>
      </c>
      <c r="E23" s="10">
        <f>E24+E25+E26</f>
        <v>0</v>
      </c>
    </row>
    <row r="24" spans="1:5" ht="16.5">
      <c r="A24" s="4"/>
      <c r="B24" s="15" t="s">
        <v>68</v>
      </c>
      <c r="C24" s="15"/>
      <c r="D24" s="14">
        <v>0</v>
      </c>
      <c r="E24" s="14">
        <v>0</v>
      </c>
    </row>
    <row r="25" spans="1:5" ht="16.5">
      <c r="A25" s="4"/>
      <c r="B25" s="15" t="s">
        <v>69</v>
      </c>
      <c r="C25" s="15"/>
      <c r="D25" s="14">
        <v>0</v>
      </c>
      <c r="E25" s="14">
        <v>0</v>
      </c>
    </row>
    <row r="26" spans="1:5" ht="16.5">
      <c r="A26" s="4"/>
      <c r="B26" s="15" t="s">
        <v>70</v>
      </c>
      <c r="C26" s="15"/>
      <c r="D26" s="14"/>
      <c r="E26" s="14"/>
    </row>
    <row r="27" spans="1:5" ht="16.5">
      <c r="A27" s="4"/>
      <c r="B27" s="11" t="s">
        <v>71</v>
      </c>
      <c r="C27" s="15"/>
      <c r="D27" s="10">
        <f>D28</f>
        <v>98498902</v>
      </c>
      <c r="E27" s="10">
        <f>E28</f>
        <v>72040300</v>
      </c>
    </row>
    <row r="28" spans="1:5" ht="16.5">
      <c r="A28" s="4"/>
      <c r="B28" s="15" t="s">
        <v>72</v>
      </c>
      <c r="C28" s="15"/>
      <c r="D28" s="14">
        <v>98498902</v>
      </c>
      <c r="E28" s="14">
        <v>72040300</v>
      </c>
    </row>
    <row r="29" spans="1:5" ht="16.5">
      <c r="A29" s="4"/>
      <c r="B29" s="11" t="s">
        <v>73</v>
      </c>
      <c r="C29" s="15"/>
      <c r="D29" s="14">
        <v>0</v>
      </c>
      <c r="E29" s="14">
        <v>0</v>
      </c>
    </row>
    <row r="30" spans="1:5" ht="16.5">
      <c r="A30" s="4"/>
      <c r="B30" s="11" t="s">
        <v>74</v>
      </c>
      <c r="C30" s="15"/>
      <c r="D30" s="14">
        <v>0</v>
      </c>
      <c r="E30" s="14">
        <v>0</v>
      </c>
    </row>
    <row r="31" spans="1:5" ht="16.5">
      <c r="A31" s="4"/>
      <c r="B31" s="11" t="s">
        <v>75</v>
      </c>
      <c r="C31" s="15"/>
      <c r="D31" s="10">
        <f>D22+D2</f>
        <v>111021071</v>
      </c>
      <c r="E31" s="10">
        <f>E22+E2</f>
        <v>72323611</v>
      </c>
    </row>
    <row r="32" spans="1:5" ht="16.5">
      <c r="A32" s="4"/>
      <c r="B32" s="15"/>
      <c r="C32" s="15"/>
      <c r="D32" s="14"/>
      <c r="E32" s="14"/>
    </row>
    <row r="33" spans="1:5" ht="16.5">
      <c r="A33" s="7" t="s">
        <v>76</v>
      </c>
      <c r="B33" s="8" t="s">
        <v>77</v>
      </c>
      <c r="C33" s="15"/>
      <c r="D33" s="10">
        <f>D34+D35+D36+D37+D38+D39+D40+D41+D42+D43+D44</f>
        <v>2000000</v>
      </c>
      <c r="E33" s="10">
        <f>E34+E35+E36+E37+E38+E39+E40+E41+E42+E43+E44</f>
        <v>2000000</v>
      </c>
    </row>
    <row r="34" spans="1:5" ht="18" customHeight="1">
      <c r="A34" s="4"/>
      <c r="B34" s="17" t="s">
        <v>78</v>
      </c>
      <c r="C34" s="15"/>
      <c r="D34" s="14">
        <v>0</v>
      </c>
      <c r="E34" s="14">
        <v>0</v>
      </c>
    </row>
    <row r="35" spans="1:5" ht="22.5" customHeight="1">
      <c r="A35" s="4"/>
      <c r="B35" s="17" t="s">
        <v>79</v>
      </c>
      <c r="C35" s="15"/>
      <c r="D35" s="14">
        <v>2000000</v>
      </c>
      <c r="E35" s="14">
        <v>2000000</v>
      </c>
    </row>
    <row r="36" spans="1:5" ht="16.5">
      <c r="A36" s="4"/>
      <c r="B36" s="15" t="s">
        <v>80</v>
      </c>
      <c r="C36" s="15"/>
      <c r="D36" s="14">
        <v>0</v>
      </c>
      <c r="E36" s="14">
        <v>0</v>
      </c>
    </row>
    <row r="37" spans="1:5" ht="16.5">
      <c r="A37" s="4"/>
      <c r="B37" s="15" t="s">
        <v>81</v>
      </c>
      <c r="C37" s="15"/>
      <c r="D37" s="14">
        <v>0</v>
      </c>
      <c r="E37" s="14">
        <v>0</v>
      </c>
    </row>
    <row r="38" spans="1:5" ht="16.5">
      <c r="A38" s="4"/>
      <c r="B38" s="15" t="s">
        <v>82</v>
      </c>
      <c r="C38" s="15"/>
      <c r="D38" s="14">
        <v>0</v>
      </c>
      <c r="E38" s="14">
        <v>0</v>
      </c>
    </row>
    <row r="39" spans="1:5" ht="16.5">
      <c r="A39" s="4"/>
      <c r="B39" s="15" t="s">
        <v>83</v>
      </c>
      <c r="C39" s="15"/>
      <c r="D39" s="14">
        <v>0</v>
      </c>
      <c r="E39" s="14">
        <v>0</v>
      </c>
    </row>
    <row r="40" spans="1:5" ht="16.5">
      <c r="A40" s="4"/>
      <c r="B40" s="15" t="s">
        <v>84</v>
      </c>
      <c r="C40" s="15"/>
      <c r="D40" s="14"/>
      <c r="E40" s="14"/>
    </row>
    <row r="41" spans="1:5" ht="16.5">
      <c r="A41" s="4"/>
      <c r="B41" s="15" t="s">
        <v>85</v>
      </c>
      <c r="C41" s="15"/>
      <c r="D41" s="14">
        <v>0</v>
      </c>
      <c r="E41" s="14">
        <v>0</v>
      </c>
    </row>
    <row r="42" spans="1:5" ht="16.5">
      <c r="A42" s="4"/>
      <c r="B42" s="15" t="s">
        <v>86</v>
      </c>
      <c r="C42" s="15"/>
      <c r="D42" s="14">
        <v>0</v>
      </c>
      <c r="E42" s="14">
        <v>0</v>
      </c>
    </row>
    <row r="43" spans="1:5" ht="16.5">
      <c r="A43" s="4"/>
      <c r="B43" s="15" t="s">
        <v>87</v>
      </c>
      <c r="C43" s="15"/>
      <c r="D43" s="14">
        <v>0</v>
      </c>
      <c r="E43" s="14">
        <v>0</v>
      </c>
    </row>
    <row r="44" spans="1:5" ht="16.5">
      <c r="A44" s="4"/>
      <c r="B44" s="15" t="s">
        <v>88</v>
      </c>
      <c r="C44" s="15"/>
      <c r="D44" s="14"/>
      <c r="E44" s="14"/>
    </row>
    <row r="45" spans="1:5" ht="16.5">
      <c r="A45" s="4"/>
      <c r="B45" s="11" t="s">
        <v>89</v>
      </c>
      <c r="C45" s="15"/>
      <c r="D45" s="9">
        <f>D33+D22+D2</f>
        <v>113021071</v>
      </c>
      <c r="E45" s="9">
        <f>E33+E22+E2</f>
        <v>74323611</v>
      </c>
    </row>
  </sheetData>
  <printOptions/>
  <pageMargins left="0.75" right="0.75" top="0.33" bottom="0.52" header="0.27" footer="0.3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H13" sqref="H13"/>
    </sheetView>
  </sheetViews>
  <sheetFormatPr defaultColWidth="9.140625" defaultRowHeight="12.75"/>
  <cols>
    <col min="1" max="1" width="6.8515625" style="0" customWidth="1"/>
    <col min="2" max="2" width="29.140625" style="0" customWidth="1"/>
    <col min="3" max="3" width="12.7109375" style="0" customWidth="1"/>
    <col min="4" max="4" width="14.28125" style="0" customWidth="1"/>
    <col min="5" max="5" width="14.7109375" style="0" customWidth="1"/>
  </cols>
  <sheetData>
    <row r="1" spans="1:2" ht="12.75">
      <c r="A1" s="31"/>
      <c r="B1" t="s">
        <v>90</v>
      </c>
    </row>
    <row r="2" spans="1:6" ht="15.75">
      <c r="A2" s="278" t="s">
        <v>118</v>
      </c>
      <c r="B2" s="278"/>
      <c r="C2" s="278"/>
      <c r="D2" s="278"/>
      <c r="E2" s="278"/>
      <c r="F2" s="278"/>
    </row>
    <row r="3" spans="1:6" ht="15">
      <c r="A3" s="279" t="s">
        <v>119</v>
      </c>
      <c r="B3" s="279"/>
      <c r="C3" s="279"/>
      <c r="D3" s="279"/>
      <c r="E3" s="279"/>
      <c r="F3" s="279"/>
    </row>
    <row r="4" spans="1:6" ht="12.75">
      <c r="A4" s="31"/>
      <c r="B4" s="32"/>
      <c r="C4" s="32"/>
      <c r="D4" s="32"/>
      <c r="E4" s="32"/>
      <c r="F4" s="32"/>
    </row>
    <row r="5" spans="1:5" ht="25.5">
      <c r="A5" s="33" t="s">
        <v>46</v>
      </c>
      <c r="B5" s="23" t="s">
        <v>120</v>
      </c>
      <c r="C5" s="18" t="s">
        <v>121</v>
      </c>
      <c r="D5" s="18" t="s">
        <v>122</v>
      </c>
      <c r="E5" s="18" t="s">
        <v>123</v>
      </c>
    </row>
    <row r="6" spans="1:5" ht="23.25" customHeight="1">
      <c r="A6" s="34">
        <v>1</v>
      </c>
      <c r="B6" s="24" t="s">
        <v>124</v>
      </c>
      <c r="C6" s="35"/>
      <c r="D6" s="22">
        <v>0</v>
      </c>
      <c r="E6" s="22">
        <v>0</v>
      </c>
    </row>
    <row r="7" spans="1:5" ht="23.25" customHeight="1">
      <c r="A7" s="34">
        <f>A6+1</f>
        <v>2</v>
      </c>
      <c r="B7" s="27" t="s">
        <v>125</v>
      </c>
      <c r="C7" s="35"/>
      <c r="D7" s="22">
        <v>0</v>
      </c>
      <c r="E7" s="22">
        <v>0</v>
      </c>
    </row>
    <row r="8" spans="1:5" ht="23.25" customHeight="1">
      <c r="A8" s="34"/>
      <c r="B8" s="30" t="s">
        <v>126</v>
      </c>
      <c r="C8" s="35"/>
      <c r="D8" s="29">
        <f>D6+D7</f>
        <v>0</v>
      </c>
      <c r="E8" s="29">
        <f>E6+E7</f>
        <v>0</v>
      </c>
    </row>
    <row r="9" spans="1:5" ht="23.25" customHeight="1">
      <c r="A9" s="34">
        <f>A7+1</f>
        <v>3</v>
      </c>
      <c r="B9" s="27" t="s">
        <v>127</v>
      </c>
      <c r="C9" s="35"/>
      <c r="D9" s="22">
        <v>0</v>
      </c>
      <c r="E9" s="22">
        <v>0</v>
      </c>
    </row>
    <row r="10" spans="1:5" ht="23.25" customHeight="1">
      <c r="A10" s="34">
        <f aca="true" t="shared" si="0" ref="A10:A18">A9+1</f>
        <v>4</v>
      </c>
      <c r="B10" s="27" t="s">
        <v>128</v>
      </c>
      <c r="C10" s="35"/>
      <c r="D10" s="22">
        <v>0</v>
      </c>
      <c r="E10" s="22"/>
    </row>
    <row r="11" spans="1:5" ht="23.25" customHeight="1">
      <c r="A11" s="34">
        <f t="shared" si="0"/>
        <v>5</v>
      </c>
      <c r="B11" s="27" t="s">
        <v>129</v>
      </c>
      <c r="C11" s="36"/>
      <c r="D11" s="22">
        <v>0</v>
      </c>
      <c r="E11" s="22"/>
    </row>
    <row r="12" spans="1:5" ht="23.25" customHeight="1">
      <c r="A12" s="34">
        <f t="shared" si="0"/>
        <v>6</v>
      </c>
      <c r="B12" s="27" t="s">
        <v>130</v>
      </c>
      <c r="C12" s="35"/>
      <c r="D12" s="22">
        <v>0</v>
      </c>
      <c r="E12" s="22"/>
    </row>
    <row r="13" spans="1:5" ht="23.25" customHeight="1">
      <c r="A13" s="34">
        <f t="shared" si="0"/>
        <v>7</v>
      </c>
      <c r="B13" s="27" t="s">
        <v>131</v>
      </c>
      <c r="C13" s="35"/>
      <c r="D13" s="22">
        <v>0</v>
      </c>
      <c r="E13" s="22"/>
    </row>
    <row r="14" spans="1:5" ht="23.25" customHeight="1">
      <c r="A14" s="34">
        <f t="shared" si="0"/>
        <v>8</v>
      </c>
      <c r="B14" s="18" t="s">
        <v>132</v>
      </c>
      <c r="C14" s="35"/>
      <c r="D14" s="29">
        <f>D10+D11+D12+D13+D9</f>
        <v>0</v>
      </c>
      <c r="E14" s="29">
        <f>E13+E12+E11+E10+E9</f>
        <v>0</v>
      </c>
    </row>
    <row r="15" spans="1:5" ht="23.25" customHeight="1">
      <c r="A15" s="34">
        <f t="shared" si="0"/>
        <v>9</v>
      </c>
      <c r="B15" s="18" t="s">
        <v>133</v>
      </c>
      <c r="C15" s="35"/>
      <c r="D15" s="29">
        <f>D8+D14</f>
        <v>0</v>
      </c>
      <c r="E15" s="29">
        <f>E8+E14</f>
        <v>0</v>
      </c>
    </row>
    <row r="16" spans="1:5" ht="23.25" customHeight="1">
      <c r="A16" s="34">
        <f t="shared" si="0"/>
        <v>10</v>
      </c>
      <c r="B16" s="27" t="s">
        <v>134</v>
      </c>
      <c r="C16" s="35"/>
      <c r="D16" s="22">
        <v>0</v>
      </c>
      <c r="E16" s="22">
        <v>0</v>
      </c>
    </row>
    <row r="17" spans="1:5" ht="23.25" customHeight="1">
      <c r="A17" s="34">
        <f t="shared" si="0"/>
        <v>11</v>
      </c>
      <c r="B17" s="27" t="s">
        <v>135</v>
      </c>
      <c r="C17" s="35"/>
      <c r="D17" s="22">
        <v>0</v>
      </c>
      <c r="E17" s="22">
        <v>0</v>
      </c>
    </row>
    <row r="18" spans="1:5" ht="23.25" customHeight="1">
      <c r="A18" s="34">
        <f t="shared" si="0"/>
        <v>12</v>
      </c>
      <c r="B18" s="27" t="s">
        <v>136</v>
      </c>
      <c r="C18" s="35"/>
      <c r="D18" s="29">
        <f>D19+D20+D21+D22</f>
        <v>0</v>
      </c>
      <c r="E18" s="29">
        <f>E19+E20+E21+E22</f>
        <v>0</v>
      </c>
    </row>
    <row r="19" spans="1:5" ht="23.25" customHeight="1">
      <c r="A19" s="37">
        <v>12.1</v>
      </c>
      <c r="B19" s="27" t="s">
        <v>137</v>
      </c>
      <c r="C19" s="38"/>
      <c r="D19" s="22">
        <v>0</v>
      </c>
      <c r="E19" s="22">
        <v>0</v>
      </c>
    </row>
    <row r="20" spans="1:5" ht="23.25" customHeight="1">
      <c r="A20" s="37">
        <v>12.2</v>
      </c>
      <c r="B20" s="27" t="s">
        <v>138</v>
      </c>
      <c r="C20" s="35"/>
      <c r="D20" s="22"/>
      <c r="E20" s="22"/>
    </row>
    <row r="21" spans="1:5" ht="23.25" customHeight="1">
      <c r="A21" s="37">
        <v>12.3</v>
      </c>
      <c r="B21" s="27" t="s">
        <v>139</v>
      </c>
      <c r="C21" s="35"/>
      <c r="D21" s="22"/>
      <c r="E21" s="22"/>
    </row>
    <row r="22" spans="1:5" ht="23.25" customHeight="1">
      <c r="A22" s="37">
        <v>12.4</v>
      </c>
      <c r="B22" s="27" t="s">
        <v>140</v>
      </c>
      <c r="C22" s="35"/>
      <c r="D22" s="22"/>
      <c r="E22" s="22"/>
    </row>
    <row r="23" spans="1:5" ht="23.25" customHeight="1">
      <c r="A23" s="34">
        <f>A22+1</f>
        <v>13.4</v>
      </c>
      <c r="B23" s="18" t="s">
        <v>141</v>
      </c>
      <c r="C23" s="35"/>
      <c r="D23" s="29">
        <f>D21+D22+D20</f>
        <v>0</v>
      </c>
      <c r="E23" s="29">
        <f>E22+E21+E20</f>
        <v>0</v>
      </c>
    </row>
    <row r="24" spans="1:5" ht="23.25" customHeight="1">
      <c r="A24" s="34">
        <v>14</v>
      </c>
      <c r="B24" s="39" t="s">
        <v>142</v>
      </c>
      <c r="C24" s="35"/>
      <c r="D24" s="29">
        <f>D15+D23</f>
        <v>0</v>
      </c>
      <c r="E24" s="29">
        <f>E15+E23</f>
        <v>0</v>
      </c>
    </row>
    <row r="25" spans="1:5" ht="23.25" customHeight="1">
      <c r="A25" s="34">
        <v>15</v>
      </c>
      <c r="B25" s="39" t="s">
        <v>143</v>
      </c>
      <c r="C25" s="35"/>
      <c r="D25" s="22"/>
      <c r="E25" s="22"/>
    </row>
    <row r="26" spans="1:5" ht="23.25" customHeight="1">
      <c r="A26" s="34">
        <v>16</v>
      </c>
      <c r="B26" s="39" t="s">
        <v>144</v>
      </c>
      <c r="C26" s="35"/>
      <c r="D26" s="29">
        <f>D24-D25</f>
        <v>0</v>
      </c>
      <c r="E26" s="29">
        <f>E24-E25</f>
        <v>0</v>
      </c>
    </row>
    <row r="27" spans="1:5" ht="23.25" customHeight="1">
      <c r="A27" s="34">
        <v>19</v>
      </c>
      <c r="B27" s="27" t="s">
        <v>145</v>
      </c>
      <c r="C27" s="35"/>
      <c r="D27" s="22">
        <f>D26*10%</f>
        <v>0</v>
      </c>
      <c r="E27" s="22">
        <f>E26*20%</f>
        <v>0</v>
      </c>
    </row>
    <row r="28" spans="1:5" ht="23.25" customHeight="1">
      <c r="A28" s="34">
        <v>20</v>
      </c>
      <c r="B28" s="18" t="s">
        <v>146</v>
      </c>
      <c r="C28" s="35"/>
      <c r="D28" s="29">
        <f>D24-D27</f>
        <v>0</v>
      </c>
      <c r="E28" s="29">
        <f>E24-E27</f>
        <v>0</v>
      </c>
    </row>
    <row r="29" spans="1:5" ht="23.25" customHeight="1">
      <c r="A29" s="34">
        <v>21</v>
      </c>
      <c r="B29" s="27" t="s">
        <v>147</v>
      </c>
      <c r="C29" s="35"/>
      <c r="D29" s="22"/>
      <c r="E29" s="22"/>
    </row>
  </sheetData>
  <mergeCells count="2">
    <mergeCell ref="A2:F2"/>
    <mergeCell ref="A3:F3"/>
  </mergeCells>
  <printOptions/>
  <pageMargins left="0.75" right="0.75" top="0.5" bottom="1" header="0.32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9">
      <selection activeCell="K15" sqref="K15"/>
    </sheetView>
  </sheetViews>
  <sheetFormatPr defaultColWidth="9.140625" defaultRowHeight="12.75"/>
  <cols>
    <col min="5" max="5" width="25.28125" style="0" customWidth="1"/>
    <col min="6" max="6" width="13.57421875" style="0" customWidth="1"/>
    <col min="7" max="7" width="15.140625" style="0" customWidth="1"/>
    <col min="8" max="8" width="12.8515625" style="0" customWidth="1"/>
  </cols>
  <sheetData>
    <row r="1" spans="1:7" ht="15">
      <c r="A1" s="279" t="s">
        <v>488</v>
      </c>
      <c r="B1" s="279"/>
      <c r="C1" s="279"/>
      <c r="D1" s="279"/>
      <c r="E1" s="279"/>
      <c r="F1" s="126"/>
      <c r="G1" s="126"/>
    </row>
    <row r="3" spans="1:7" ht="25.5">
      <c r="A3" s="280" t="s">
        <v>488</v>
      </c>
      <c r="B3" s="280"/>
      <c r="C3" s="280"/>
      <c r="D3" s="280"/>
      <c r="E3" s="280"/>
      <c r="F3" s="18" t="s">
        <v>91</v>
      </c>
      <c r="G3" s="18" t="s">
        <v>92</v>
      </c>
    </row>
    <row r="4" spans="1:7" ht="15.75" thickBot="1">
      <c r="A4" s="282" t="s">
        <v>489</v>
      </c>
      <c r="B4" s="282"/>
      <c r="C4" s="282"/>
      <c r="D4" s="282"/>
      <c r="E4" s="282"/>
      <c r="F4" s="231"/>
      <c r="G4" s="231"/>
    </row>
    <row r="5" spans="1:7" ht="14.25">
      <c r="A5" s="283" t="s">
        <v>490</v>
      </c>
      <c r="B5" s="283"/>
      <c r="C5" s="283"/>
      <c r="D5" s="283"/>
      <c r="E5" s="283"/>
      <c r="F5" s="232">
        <v>0</v>
      </c>
      <c r="G5" s="232">
        <v>0</v>
      </c>
    </row>
    <row r="6" spans="1:7" ht="14.25">
      <c r="A6" s="281" t="s">
        <v>491</v>
      </c>
      <c r="B6" s="281"/>
      <c r="C6" s="281"/>
      <c r="D6" s="281"/>
      <c r="E6" s="281"/>
      <c r="F6" s="233">
        <v>0</v>
      </c>
      <c r="G6" s="233">
        <v>0</v>
      </c>
    </row>
    <row r="7" spans="1:7" ht="14.25">
      <c r="A7" s="288" t="s">
        <v>492</v>
      </c>
      <c r="B7" s="289"/>
      <c r="C7" s="289"/>
      <c r="D7" s="289"/>
      <c r="E7" s="290"/>
      <c r="F7" s="233">
        <v>0</v>
      </c>
      <c r="G7" s="233">
        <v>0</v>
      </c>
    </row>
    <row r="8" spans="1:7" ht="14.25">
      <c r="A8" s="286" t="s">
        <v>493</v>
      </c>
      <c r="B8" s="286"/>
      <c r="C8" s="286"/>
      <c r="D8" s="286"/>
      <c r="E8" s="286"/>
      <c r="F8" s="233">
        <v>0</v>
      </c>
      <c r="G8" s="233">
        <v>0</v>
      </c>
    </row>
    <row r="9" spans="1:7" ht="14.25">
      <c r="A9" s="286" t="s">
        <v>494</v>
      </c>
      <c r="B9" s="286"/>
      <c r="C9" s="286"/>
      <c r="D9" s="286"/>
      <c r="E9" s="286"/>
      <c r="F9" s="233">
        <v>0</v>
      </c>
      <c r="G9" s="233">
        <v>0</v>
      </c>
    </row>
    <row r="10" spans="1:7" ht="14.25">
      <c r="A10" s="286" t="s">
        <v>495</v>
      </c>
      <c r="B10" s="286"/>
      <c r="C10" s="286"/>
      <c r="D10" s="286"/>
      <c r="E10" s="286"/>
      <c r="F10" s="233">
        <v>0</v>
      </c>
      <c r="G10" s="233">
        <v>0</v>
      </c>
    </row>
    <row r="11" spans="1:7" ht="14.25">
      <c r="A11" s="287" t="s">
        <v>496</v>
      </c>
      <c r="B11" s="287"/>
      <c r="C11" s="287"/>
      <c r="D11" s="287"/>
      <c r="E11" s="287"/>
      <c r="F11" s="233">
        <v>-280130</v>
      </c>
      <c r="G11" s="233">
        <v>280079</v>
      </c>
    </row>
    <row r="12" spans="1:7" ht="14.25">
      <c r="A12" s="281" t="s">
        <v>497</v>
      </c>
      <c r="B12" s="281"/>
      <c r="C12" s="281"/>
      <c r="D12" s="281"/>
      <c r="E12" s="281"/>
      <c r="F12" s="233">
        <v>0</v>
      </c>
      <c r="G12" s="233">
        <v>0</v>
      </c>
    </row>
    <row r="13" spans="1:7" ht="14.25">
      <c r="A13" s="21" t="s">
        <v>498</v>
      </c>
      <c r="B13" s="21"/>
      <c r="C13" s="21"/>
      <c r="D13" s="21"/>
      <c r="E13" s="21"/>
      <c r="F13" s="233">
        <v>-38025654</v>
      </c>
      <c r="G13" s="233">
        <v>4208036</v>
      </c>
    </row>
    <row r="14" spans="1:7" ht="14.25">
      <c r="A14" s="281" t="s">
        <v>499</v>
      </c>
      <c r="B14" s="281"/>
      <c r="C14" s="281"/>
      <c r="D14" s="281"/>
      <c r="E14" s="281"/>
      <c r="F14" s="233">
        <v>12238858</v>
      </c>
      <c r="G14" s="233">
        <v>327529</v>
      </c>
    </row>
    <row r="15" spans="1:7" ht="14.25">
      <c r="A15" s="281" t="s">
        <v>500</v>
      </c>
      <c r="B15" s="281"/>
      <c r="C15" s="281"/>
      <c r="D15" s="281"/>
      <c r="E15" s="281"/>
      <c r="F15" s="233">
        <v>0</v>
      </c>
      <c r="G15" s="233">
        <v>0</v>
      </c>
    </row>
    <row r="16" spans="1:7" ht="14.25">
      <c r="A16" s="281" t="s">
        <v>501</v>
      </c>
      <c r="B16" s="281"/>
      <c r="C16" s="281"/>
      <c r="D16" s="281"/>
      <c r="E16" s="281"/>
      <c r="F16" s="233">
        <v>0</v>
      </c>
      <c r="G16" s="233">
        <v>0</v>
      </c>
    </row>
    <row r="17" spans="1:7" ht="14.25">
      <c r="A17" s="281" t="s">
        <v>502</v>
      </c>
      <c r="B17" s="281"/>
      <c r="C17" s="281"/>
      <c r="D17" s="281"/>
      <c r="E17" s="281"/>
      <c r="F17" s="233">
        <v>0</v>
      </c>
      <c r="G17" s="233">
        <v>0</v>
      </c>
    </row>
    <row r="18" spans="1:7" ht="14.25">
      <c r="A18" s="284" t="s">
        <v>503</v>
      </c>
      <c r="B18" s="284"/>
      <c r="C18" s="284"/>
      <c r="D18" s="284"/>
      <c r="E18" s="284"/>
      <c r="F18" s="233">
        <v>0</v>
      </c>
      <c r="G18" s="233">
        <v>0</v>
      </c>
    </row>
    <row r="19" spans="1:7" ht="12.75">
      <c r="A19" s="285"/>
      <c r="B19" s="285"/>
      <c r="C19" s="285"/>
      <c r="D19" s="285"/>
      <c r="E19" s="285"/>
      <c r="F19" s="22"/>
      <c r="G19" s="22"/>
    </row>
    <row r="20" spans="1:7" ht="15.75" thickBot="1">
      <c r="A20" s="282" t="s">
        <v>93</v>
      </c>
      <c r="B20" s="282"/>
      <c r="C20" s="282"/>
      <c r="D20" s="282"/>
      <c r="E20" s="282"/>
      <c r="F20" s="19"/>
      <c r="G20" s="19"/>
    </row>
    <row r="21" spans="1:7" ht="14.25">
      <c r="A21" s="283" t="s">
        <v>504</v>
      </c>
      <c r="B21" s="283"/>
      <c r="C21" s="283"/>
      <c r="D21" s="283"/>
      <c r="E21" s="283"/>
      <c r="F21" s="20">
        <v>0</v>
      </c>
      <c r="G21" s="20">
        <v>0</v>
      </c>
    </row>
    <row r="22" spans="1:7" ht="14.25">
      <c r="A22" s="281" t="s">
        <v>505</v>
      </c>
      <c r="B22" s="281"/>
      <c r="C22" s="281"/>
      <c r="D22" s="281"/>
      <c r="E22" s="281"/>
      <c r="F22" s="22">
        <v>0</v>
      </c>
      <c r="G22" s="22">
        <v>0</v>
      </c>
    </row>
    <row r="23" spans="1:7" ht="14.25">
      <c r="A23" s="21" t="s">
        <v>170</v>
      </c>
      <c r="B23" s="21"/>
      <c r="C23" s="21"/>
      <c r="D23" s="21"/>
      <c r="E23" s="21"/>
      <c r="F23" s="22">
        <v>-638130</v>
      </c>
      <c r="G23" s="22">
        <v>703050</v>
      </c>
    </row>
    <row r="24" spans="1:7" ht="14.25">
      <c r="A24" s="281" t="s">
        <v>94</v>
      </c>
      <c r="B24" s="281"/>
      <c r="C24" s="281"/>
      <c r="D24" s="281"/>
      <c r="E24" s="281"/>
      <c r="F24" s="22">
        <v>0</v>
      </c>
      <c r="G24" s="22">
        <v>0</v>
      </c>
    </row>
    <row r="25" spans="1:7" ht="14.25">
      <c r="A25" s="281" t="s">
        <v>506</v>
      </c>
      <c r="B25" s="281"/>
      <c r="C25" s="281"/>
      <c r="D25" s="281"/>
      <c r="E25" s="281"/>
      <c r="F25" s="22">
        <v>0</v>
      </c>
      <c r="G25" s="22">
        <v>0</v>
      </c>
    </row>
    <row r="26" spans="1:7" ht="14.25">
      <c r="A26" s="281" t="s">
        <v>507</v>
      </c>
      <c r="B26" s="281"/>
      <c r="C26" s="281"/>
      <c r="D26" s="281"/>
      <c r="E26" s="281"/>
      <c r="F26" s="22">
        <v>0</v>
      </c>
      <c r="G26" s="22">
        <v>0</v>
      </c>
    </row>
    <row r="27" spans="1:7" ht="14.25">
      <c r="A27" s="284" t="s">
        <v>508</v>
      </c>
      <c r="B27" s="284"/>
      <c r="C27" s="284"/>
      <c r="D27" s="284"/>
      <c r="E27" s="284"/>
      <c r="F27" s="22"/>
      <c r="G27" s="22"/>
    </row>
    <row r="28" spans="1:7" ht="14.25">
      <c r="A28" s="281"/>
      <c r="B28" s="281"/>
      <c r="C28" s="281"/>
      <c r="D28" s="281"/>
      <c r="E28" s="281"/>
      <c r="F28" s="22"/>
      <c r="G28" s="22"/>
    </row>
    <row r="29" spans="1:7" ht="15.75" thickBot="1">
      <c r="A29" s="282" t="s">
        <v>509</v>
      </c>
      <c r="B29" s="282"/>
      <c r="C29" s="282"/>
      <c r="D29" s="282"/>
      <c r="E29" s="282"/>
      <c r="F29" s="19"/>
      <c r="G29" s="19"/>
    </row>
    <row r="30" spans="1:7" ht="14.25">
      <c r="A30" s="283" t="s">
        <v>510</v>
      </c>
      <c r="B30" s="283"/>
      <c r="C30" s="283"/>
      <c r="D30" s="283"/>
      <c r="E30" s="283"/>
      <c r="F30" s="20"/>
      <c r="G30" s="20"/>
    </row>
    <row r="31" spans="1:7" ht="14.25">
      <c r="A31" s="281" t="s">
        <v>95</v>
      </c>
      <c r="B31" s="281"/>
      <c r="C31" s="281"/>
      <c r="D31" s="281"/>
      <c r="E31" s="281"/>
      <c r="F31" s="22">
        <v>26458602</v>
      </c>
      <c r="G31" s="22">
        <v>-5811750</v>
      </c>
    </row>
    <row r="32" spans="1:7" ht="14.25">
      <c r="A32" s="281" t="s">
        <v>96</v>
      </c>
      <c r="B32" s="281"/>
      <c r="C32" s="281"/>
      <c r="D32" s="281"/>
      <c r="E32" s="281"/>
      <c r="F32" s="22"/>
      <c r="G32" s="22"/>
    </row>
    <row r="33" spans="1:7" ht="14.25">
      <c r="A33" s="281" t="s">
        <v>115</v>
      </c>
      <c r="B33" s="281"/>
      <c r="C33" s="281"/>
      <c r="D33" s="281"/>
      <c r="E33" s="281"/>
      <c r="F33" s="22">
        <v>0</v>
      </c>
      <c r="G33" s="22">
        <v>0</v>
      </c>
    </row>
    <row r="34" spans="1:7" ht="14.25">
      <c r="A34" s="281" t="s">
        <v>511</v>
      </c>
      <c r="B34" s="281"/>
      <c r="C34" s="281"/>
      <c r="D34" s="281"/>
      <c r="E34" s="281"/>
      <c r="F34" s="22"/>
      <c r="G34" s="22"/>
    </row>
    <row r="35" spans="1:8" ht="14.25">
      <c r="A35" s="281"/>
      <c r="B35" s="281"/>
      <c r="C35" s="281"/>
      <c r="D35" s="281"/>
      <c r="E35" s="281"/>
      <c r="F35" s="22">
        <f>SUM(F5:F34)</f>
        <v>-246454</v>
      </c>
      <c r="G35" s="22">
        <f>SUM(G5:G34)</f>
        <v>-293056</v>
      </c>
      <c r="H35" s="73"/>
    </row>
    <row r="36" spans="1:7" ht="15">
      <c r="A36" s="280" t="s">
        <v>97</v>
      </c>
      <c r="B36" s="280"/>
      <c r="C36" s="280"/>
      <c r="D36" s="280"/>
      <c r="E36" s="280"/>
      <c r="F36" s="22">
        <f>F38-F37</f>
        <v>-246454</v>
      </c>
      <c r="G36" s="22">
        <f>G38-G37</f>
        <v>293056</v>
      </c>
    </row>
    <row r="37" spans="1:8" ht="15">
      <c r="A37" s="280" t="s">
        <v>98</v>
      </c>
      <c r="B37" s="280"/>
      <c r="C37" s="280"/>
      <c r="D37" s="280"/>
      <c r="E37" s="280"/>
      <c r="F37" s="22">
        <v>543464</v>
      </c>
      <c r="G37" s="22">
        <v>250408</v>
      </c>
      <c r="H37" s="73"/>
    </row>
    <row r="38" spans="1:7" ht="15">
      <c r="A38" s="280" t="s">
        <v>512</v>
      </c>
      <c r="B38" s="280"/>
      <c r="C38" s="280"/>
      <c r="D38" s="280"/>
      <c r="E38" s="280"/>
      <c r="F38" s="22">
        <v>297010</v>
      </c>
      <c r="G38" s="22">
        <v>543464</v>
      </c>
    </row>
    <row r="39" spans="1:7" ht="14.25">
      <c r="A39" s="281"/>
      <c r="B39" s="281"/>
      <c r="C39" s="281"/>
      <c r="D39" s="281"/>
      <c r="E39" s="281"/>
      <c r="F39" s="22"/>
      <c r="G39" s="22"/>
    </row>
  </sheetData>
  <mergeCells count="36">
    <mergeCell ref="A1:E1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6">
      <selection activeCell="E32" sqref="E32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3.00390625" style="0" customWidth="1"/>
    <col min="5" max="5" width="14.140625" style="0" customWidth="1"/>
    <col min="6" max="6" width="14.421875" style="0" customWidth="1"/>
    <col min="7" max="7" width="16.28125" style="0" customWidth="1"/>
    <col min="8" max="8" width="14.57421875" style="0" customWidth="1"/>
  </cols>
  <sheetData>
    <row r="1" ht="12.75">
      <c r="B1" t="s">
        <v>515</v>
      </c>
    </row>
    <row r="2" spans="1:8" ht="15">
      <c r="A2" s="24"/>
      <c r="B2" s="291" t="s">
        <v>99</v>
      </c>
      <c r="C2" s="291"/>
      <c r="D2" s="291"/>
      <c r="E2" s="291"/>
      <c r="F2" s="291"/>
      <c r="G2" s="291"/>
      <c r="H2" s="291"/>
    </row>
    <row r="3" spans="1:8" ht="42" customHeight="1">
      <c r="A3" s="24"/>
      <c r="B3" s="24"/>
      <c r="C3" s="18" t="s">
        <v>100</v>
      </c>
      <c r="D3" s="18" t="s">
        <v>101</v>
      </c>
      <c r="E3" s="18" t="s">
        <v>102</v>
      </c>
      <c r="F3" s="18" t="s">
        <v>103</v>
      </c>
      <c r="G3" s="30" t="s">
        <v>104</v>
      </c>
      <c r="H3" s="18" t="s">
        <v>105</v>
      </c>
    </row>
    <row r="4" spans="1:8" ht="12.75">
      <c r="A4" s="25">
        <v>1</v>
      </c>
      <c r="B4" s="26" t="s">
        <v>114</v>
      </c>
      <c r="C4" s="29">
        <v>2000000</v>
      </c>
      <c r="D4" s="22"/>
      <c r="E4" s="22"/>
      <c r="F4" s="22"/>
      <c r="G4" s="22"/>
      <c r="H4" s="29">
        <f>C4+D4+E4+F4+G4</f>
        <v>2000000</v>
      </c>
    </row>
    <row r="5" spans="1:8" ht="24" customHeight="1">
      <c r="A5" s="25" t="s">
        <v>106</v>
      </c>
      <c r="B5" s="27" t="s">
        <v>107</v>
      </c>
      <c r="C5" s="22"/>
      <c r="D5" s="22"/>
      <c r="E5" s="22"/>
      <c r="F5" s="22"/>
      <c r="G5" s="22"/>
      <c r="H5" s="22">
        <f aca="true" t="shared" si="0" ref="H5:H10">C5+D5+E5+F5+G5</f>
        <v>0</v>
      </c>
    </row>
    <row r="6" spans="1:8" ht="12.75">
      <c r="A6" s="25" t="s">
        <v>108</v>
      </c>
      <c r="B6" s="26" t="s">
        <v>109</v>
      </c>
      <c r="C6" s="22"/>
      <c r="D6" s="22"/>
      <c r="E6" s="22"/>
      <c r="F6" s="22"/>
      <c r="G6" s="22"/>
      <c r="H6" s="22">
        <f t="shared" si="0"/>
        <v>0</v>
      </c>
    </row>
    <row r="7" spans="1:8" ht="26.25" customHeight="1">
      <c r="A7" s="25">
        <v>1</v>
      </c>
      <c r="B7" s="27" t="s">
        <v>110</v>
      </c>
      <c r="C7" s="22">
        <v>0</v>
      </c>
      <c r="D7" s="22"/>
      <c r="E7" s="22"/>
      <c r="F7" s="22"/>
      <c r="G7" s="22"/>
      <c r="H7" s="22">
        <f t="shared" si="0"/>
        <v>0</v>
      </c>
    </row>
    <row r="8" spans="1:8" ht="12.75">
      <c r="A8" s="25">
        <v>2</v>
      </c>
      <c r="B8" s="24" t="s">
        <v>111</v>
      </c>
      <c r="C8" s="22">
        <v>0</v>
      </c>
      <c r="D8" s="22"/>
      <c r="E8" s="22"/>
      <c r="F8" s="22"/>
      <c r="G8" s="22"/>
      <c r="H8" s="22">
        <f t="shared" si="0"/>
        <v>0</v>
      </c>
    </row>
    <row r="9" spans="1:8" ht="27.75" customHeight="1">
      <c r="A9" s="25">
        <v>3</v>
      </c>
      <c r="B9" s="27" t="s">
        <v>112</v>
      </c>
      <c r="C9" s="22"/>
      <c r="D9" s="22"/>
      <c r="E9" s="22"/>
      <c r="F9" s="22"/>
      <c r="G9" s="22"/>
      <c r="H9" s="22">
        <f t="shared" si="0"/>
        <v>0</v>
      </c>
    </row>
    <row r="10" spans="1:8" ht="12.75">
      <c r="A10" s="25">
        <v>4</v>
      </c>
      <c r="B10" s="24" t="s">
        <v>113</v>
      </c>
      <c r="C10" s="22">
        <v>0</v>
      </c>
      <c r="D10" s="22">
        <f>SUM(D4:D9)</f>
        <v>0</v>
      </c>
      <c r="E10" s="22"/>
      <c r="F10" s="22"/>
      <c r="G10" s="22"/>
      <c r="H10" s="22">
        <f t="shared" si="0"/>
        <v>0</v>
      </c>
    </row>
    <row r="11" spans="1:8" ht="12.75">
      <c r="A11" s="28" t="s">
        <v>30</v>
      </c>
      <c r="B11" s="26" t="s">
        <v>308</v>
      </c>
      <c r="C11" s="29">
        <f>C4+C6</f>
        <v>2000000</v>
      </c>
      <c r="D11" s="29">
        <v>0</v>
      </c>
      <c r="E11" s="29"/>
      <c r="F11" s="29">
        <f>SUM(F4:F10)</f>
        <v>0</v>
      </c>
      <c r="G11" s="29">
        <f>SUM(G4:G10)</f>
        <v>0</v>
      </c>
      <c r="H11" s="29">
        <f>SUM(H4:H10)</f>
        <v>2000000</v>
      </c>
    </row>
    <row r="12" spans="1:8" ht="12.75">
      <c r="A12" s="25"/>
      <c r="B12" s="24" t="s">
        <v>110</v>
      </c>
      <c r="C12" s="22"/>
      <c r="D12" s="22"/>
      <c r="E12" s="22"/>
      <c r="F12" s="22"/>
      <c r="G12" s="22"/>
      <c r="H12" s="22"/>
    </row>
    <row r="13" spans="1:8" ht="12.75">
      <c r="A13" s="25"/>
      <c r="B13" s="24" t="s">
        <v>115</v>
      </c>
      <c r="C13" s="22"/>
      <c r="D13" s="22"/>
      <c r="E13" s="22"/>
      <c r="F13" s="22"/>
      <c r="G13" s="22"/>
      <c r="H13" s="22"/>
    </row>
    <row r="14" spans="1:8" ht="12.75">
      <c r="A14" s="25"/>
      <c r="B14" s="24" t="s">
        <v>116</v>
      </c>
      <c r="C14" s="22"/>
      <c r="D14" s="22"/>
      <c r="E14" s="22">
        <v>0</v>
      </c>
      <c r="F14" s="22"/>
      <c r="G14" s="22"/>
      <c r="H14" s="22"/>
    </row>
    <row r="15" spans="1:8" ht="12.75">
      <c r="A15" s="25"/>
      <c r="B15" s="24" t="s">
        <v>117</v>
      </c>
      <c r="C15" s="22"/>
      <c r="D15" s="22"/>
      <c r="E15" s="22"/>
      <c r="F15" s="22"/>
      <c r="G15" s="22"/>
      <c r="H15" s="22"/>
    </row>
    <row r="16" spans="1:8" ht="12.75">
      <c r="A16" s="28" t="s">
        <v>76</v>
      </c>
      <c r="B16" s="26" t="s">
        <v>309</v>
      </c>
      <c r="C16" s="29">
        <v>2000000</v>
      </c>
      <c r="D16" s="22"/>
      <c r="E16" s="22"/>
      <c r="F16" s="22"/>
      <c r="G16" s="22"/>
      <c r="H16" s="29">
        <v>2000000</v>
      </c>
    </row>
    <row r="17" spans="1:8" ht="12.75">
      <c r="A17" s="25"/>
      <c r="B17" s="24" t="s">
        <v>110</v>
      </c>
      <c r="C17" s="22"/>
      <c r="D17" s="22"/>
      <c r="E17" s="22"/>
      <c r="F17" s="22"/>
      <c r="G17" s="22"/>
      <c r="H17" s="22"/>
    </row>
    <row r="18" spans="1:8" ht="12.75">
      <c r="A18" s="25"/>
      <c r="B18" s="24" t="s">
        <v>115</v>
      </c>
      <c r="C18" s="22"/>
      <c r="D18" s="22"/>
      <c r="E18" s="22"/>
      <c r="F18" s="22"/>
      <c r="G18" s="22"/>
      <c r="H18" s="22"/>
    </row>
    <row r="19" spans="1:8" ht="12.75">
      <c r="A19" s="25"/>
      <c r="B19" s="24" t="s">
        <v>116</v>
      </c>
      <c r="C19" s="22"/>
      <c r="D19" s="22"/>
      <c r="E19" s="22"/>
      <c r="F19" s="22"/>
      <c r="G19" s="22"/>
      <c r="H19" s="22"/>
    </row>
    <row r="20" spans="1:8" ht="12.75">
      <c r="A20" s="25"/>
      <c r="B20" s="24" t="s">
        <v>117</v>
      </c>
      <c r="C20" s="22"/>
      <c r="D20" s="22"/>
      <c r="E20" s="22"/>
      <c r="F20" s="22"/>
      <c r="G20" s="22"/>
      <c r="H20" s="22"/>
    </row>
    <row r="21" spans="1:8" ht="12.75">
      <c r="A21" s="28" t="s">
        <v>444</v>
      </c>
      <c r="B21" s="26" t="s">
        <v>516</v>
      </c>
      <c r="C21" s="29">
        <v>2000000</v>
      </c>
      <c r="D21" s="22"/>
      <c r="E21" s="22"/>
      <c r="F21" s="22"/>
      <c r="G21" s="22"/>
      <c r="H21" s="29">
        <v>2000000</v>
      </c>
    </row>
    <row r="22" spans="1:8" ht="12.75">
      <c r="A22" s="25"/>
      <c r="B22" s="24" t="s">
        <v>110</v>
      </c>
      <c r="C22" s="22"/>
      <c r="D22" s="22"/>
      <c r="E22" s="22"/>
      <c r="F22" s="22"/>
      <c r="G22" s="22"/>
      <c r="H22" s="22"/>
    </row>
    <row r="23" spans="1:8" ht="12.75">
      <c r="A23" s="25"/>
      <c r="B23" s="24" t="s">
        <v>115</v>
      </c>
      <c r="C23" s="22"/>
      <c r="D23" s="22"/>
      <c r="E23" s="22"/>
      <c r="F23" s="22"/>
      <c r="G23" s="22"/>
      <c r="H23" s="22"/>
    </row>
    <row r="24" spans="1:8" ht="12.75">
      <c r="A24" s="25"/>
      <c r="B24" s="24" t="s">
        <v>116</v>
      </c>
      <c r="C24" s="22"/>
      <c r="D24" s="22"/>
      <c r="E24" s="22"/>
      <c r="F24" s="22"/>
      <c r="G24" s="22"/>
      <c r="H24" s="22"/>
    </row>
    <row r="25" spans="1:8" ht="12.75">
      <c r="A25" s="25"/>
      <c r="B25" s="24" t="s">
        <v>117</v>
      </c>
      <c r="C25" s="22"/>
      <c r="D25" s="22"/>
      <c r="E25" s="22"/>
      <c r="F25" s="22"/>
      <c r="G25" s="22"/>
      <c r="H25" s="22"/>
    </row>
    <row r="26" spans="1:8" ht="12.75">
      <c r="A26" s="28" t="s">
        <v>444</v>
      </c>
      <c r="B26" s="26" t="s">
        <v>523</v>
      </c>
      <c r="C26" s="29">
        <v>2000000</v>
      </c>
      <c r="D26" s="22"/>
      <c r="E26" s="22"/>
      <c r="F26" s="22"/>
      <c r="G26" s="22"/>
      <c r="H26" s="29">
        <v>2000000</v>
      </c>
    </row>
  </sheetData>
  <mergeCells count="1">
    <mergeCell ref="B2:H2"/>
  </mergeCells>
  <printOptions/>
  <pageMargins left="0.75" right="0.75" top="0.6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K16" sqref="K16"/>
    </sheetView>
  </sheetViews>
  <sheetFormatPr defaultColWidth="9.140625" defaultRowHeight="12.75"/>
  <cols>
    <col min="1" max="1" width="10.7109375" style="0" customWidth="1"/>
    <col min="2" max="2" width="8.8515625" style="0" customWidth="1"/>
    <col min="3" max="3" width="8.57421875" style="0" customWidth="1"/>
    <col min="4" max="4" width="16.421875" style="0" customWidth="1"/>
    <col min="5" max="5" width="8.421875" style="0" customWidth="1"/>
    <col min="6" max="6" width="0.13671875" style="0" customWidth="1"/>
    <col min="7" max="8" width="13.421875" style="0" customWidth="1"/>
  </cols>
  <sheetData>
    <row r="1" spans="1:9" ht="12.75" customHeight="1">
      <c r="A1" s="292" t="s">
        <v>172</v>
      </c>
      <c r="B1" s="292"/>
      <c r="C1" s="292"/>
      <c r="F1" s="32"/>
      <c r="G1" s="293" t="s">
        <v>173</v>
      </c>
      <c r="H1" s="294"/>
      <c r="I1" s="295"/>
    </row>
    <row r="2" spans="1:9" ht="12.75">
      <c r="A2" s="292" t="s">
        <v>174</v>
      </c>
      <c r="B2" s="292"/>
      <c r="C2" s="292"/>
      <c r="F2" s="32"/>
      <c r="G2" s="296"/>
      <c r="H2" s="297"/>
      <c r="I2" s="298"/>
    </row>
    <row r="3" spans="6:9" ht="13.5" thickBot="1">
      <c r="F3" s="32"/>
      <c r="G3" s="299"/>
      <c r="H3" s="300"/>
      <c r="I3" s="301"/>
    </row>
    <row r="4" spans="6:9" ht="13.5" thickBot="1">
      <c r="F4" s="32"/>
      <c r="G4" s="74"/>
      <c r="H4" s="74"/>
      <c r="I4" s="74"/>
    </row>
    <row r="5" spans="1:9" ht="16.5" thickBot="1">
      <c r="A5" s="100" t="s">
        <v>175</v>
      </c>
      <c r="B5" s="302" t="s">
        <v>171</v>
      </c>
      <c r="C5" s="302"/>
      <c r="D5" s="302"/>
      <c r="E5" s="24"/>
      <c r="F5" s="32"/>
      <c r="G5" s="260" t="s">
        <v>176</v>
      </c>
      <c r="H5" s="261"/>
      <c r="I5" s="42"/>
    </row>
    <row r="6" spans="1:9" ht="13.5" thickBot="1">
      <c r="A6" s="262" t="s">
        <v>267</v>
      </c>
      <c r="B6" s="262"/>
      <c r="C6" s="262"/>
      <c r="D6" s="262"/>
      <c r="E6" s="24"/>
      <c r="F6" s="32"/>
      <c r="G6" s="263">
        <v>2012</v>
      </c>
      <c r="H6" s="264"/>
      <c r="I6" s="49"/>
    </row>
    <row r="7" spans="1:8" ht="13.5" thickBot="1">
      <c r="A7" s="24"/>
      <c r="B7" s="24"/>
      <c r="C7" s="24"/>
      <c r="D7" s="24"/>
      <c r="E7" s="24"/>
      <c r="F7" s="32"/>
      <c r="G7" s="32"/>
      <c r="H7" s="32"/>
    </row>
    <row r="8" spans="1:8" ht="15.75" thickBot="1">
      <c r="A8" s="24"/>
      <c r="B8" s="265" t="s">
        <v>177</v>
      </c>
      <c r="C8" s="265"/>
      <c r="D8" s="24"/>
      <c r="E8" s="24"/>
      <c r="G8" s="75" t="s">
        <v>178</v>
      </c>
      <c r="H8" s="75" t="s">
        <v>179</v>
      </c>
    </row>
    <row r="9" spans="1:8" ht="13.5" thickBot="1">
      <c r="A9" s="266" t="s">
        <v>180</v>
      </c>
      <c r="B9" s="266"/>
      <c r="C9" s="102"/>
      <c r="D9" s="102"/>
      <c r="E9" s="24"/>
      <c r="G9" s="76">
        <v>0</v>
      </c>
      <c r="H9" s="76">
        <v>0</v>
      </c>
    </row>
    <row r="10" spans="1:8" ht="13.5" thickBot="1">
      <c r="A10" s="266" t="s">
        <v>181</v>
      </c>
      <c r="B10" s="266"/>
      <c r="C10" s="102"/>
      <c r="D10" s="102"/>
      <c r="E10" s="24"/>
      <c r="G10" s="77">
        <v>0</v>
      </c>
      <c r="H10" s="76">
        <v>0</v>
      </c>
    </row>
    <row r="11" spans="1:8" ht="13.5" thickBot="1">
      <c r="A11" s="103" t="s">
        <v>182</v>
      </c>
      <c r="B11" s="103"/>
      <c r="C11" s="102"/>
      <c r="D11" s="102"/>
      <c r="E11" s="24"/>
      <c r="G11" s="78">
        <v>0</v>
      </c>
      <c r="H11" s="79">
        <v>0</v>
      </c>
    </row>
    <row r="12" spans="1:8" ht="13.5" thickBot="1">
      <c r="A12" s="267" t="s">
        <v>183</v>
      </c>
      <c r="B12" s="267"/>
      <c r="C12" s="267"/>
      <c r="D12" s="267"/>
      <c r="E12" s="267"/>
      <c r="G12" s="78"/>
      <c r="H12" s="80" t="s">
        <v>184</v>
      </c>
    </row>
    <row r="13" spans="1:8" ht="13.5" thickBot="1">
      <c r="A13" s="267" t="s">
        <v>185</v>
      </c>
      <c r="B13" s="267"/>
      <c r="C13" s="267"/>
      <c r="D13" s="267"/>
      <c r="E13" s="267"/>
      <c r="G13" s="78"/>
      <c r="H13" s="80" t="s">
        <v>186</v>
      </c>
    </row>
    <row r="14" spans="1:8" ht="22.5" customHeight="1" thickBot="1">
      <c r="A14" s="268" t="s">
        <v>187</v>
      </c>
      <c r="B14" s="268"/>
      <c r="C14" s="268"/>
      <c r="D14" s="268"/>
      <c r="E14" s="268"/>
      <c r="G14" s="78"/>
      <c r="H14" s="80" t="s">
        <v>188</v>
      </c>
    </row>
    <row r="15" spans="1:8" ht="13.5" thickBot="1">
      <c r="A15" s="267" t="s">
        <v>189</v>
      </c>
      <c r="B15" s="267"/>
      <c r="C15" s="267"/>
      <c r="D15" s="267"/>
      <c r="E15" s="267"/>
      <c r="G15" s="78"/>
      <c r="H15" s="80" t="s">
        <v>190</v>
      </c>
    </row>
    <row r="16" spans="1:8" ht="13.5" thickBot="1">
      <c r="A16" s="267" t="s">
        <v>191</v>
      </c>
      <c r="B16" s="267"/>
      <c r="C16" s="267"/>
      <c r="D16" s="267"/>
      <c r="E16" s="267"/>
      <c r="G16" s="78"/>
      <c r="H16" s="80" t="s">
        <v>192</v>
      </c>
    </row>
    <row r="17" spans="1:8" ht="13.5" thickBot="1">
      <c r="A17" s="267" t="s">
        <v>193</v>
      </c>
      <c r="B17" s="267"/>
      <c r="C17" s="267"/>
      <c r="D17" s="267"/>
      <c r="E17" s="267"/>
      <c r="G17" s="78"/>
      <c r="H17" s="80" t="s">
        <v>194</v>
      </c>
    </row>
    <row r="18" spans="1:8" ht="24" customHeight="1" thickBot="1">
      <c r="A18" s="268" t="s">
        <v>195</v>
      </c>
      <c r="B18" s="268"/>
      <c r="C18" s="268"/>
      <c r="D18" s="268"/>
      <c r="E18" s="268"/>
      <c r="G18" s="78"/>
      <c r="H18" s="80" t="s">
        <v>196</v>
      </c>
    </row>
    <row r="19" spans="1:8" ht="13.5" thickBot="1">
      <c r="A19" s="267" t="s">
        <v>197</v>
      </c>
      <c r="B19" s="267"/>
      <c r="C19" s="267"/>
      <c r="D19" s="267"/>
      <c r="E19" s="267"/>
      <c r="G19" s="78"/>
      <c r="H19" s="80" t="s">
        <v>198</v>
      </c>
    </row>
    <row r="20" spans="1:8" ht="13.5" thickBot="1">
      <c r="A20" s="267" t="s">
        <v>199</v>
      </c>
      <c r="B20" s="267"/>
      <c r="C20" s="267"/>
      <c r="D20" s="267"/>
      <c r="E20" s="267"/>
      <c r="G20" s="78"/>
      <c r="H20" s="80" t="s">
        <v>200</v>
      </c>
    </row>
    <row r="21" spans="1:8" ht="23.25" customHeight="1" thickBot="1">
      <c r="A21" s="268" t="s">
        <v>201</v>
      </c>
      <c r="B21" s="268"/>
      <c r="C21" s="268"/>
      <c r="D21" s="268"/>
      <c r="E21" s="268"/>
      <c r="G21" s="78"/>
      <c r="H21" s="80" t="s">
        <v>202</v>
      </c>
    </row>
    <row r="22" spans="1:8" ht="13.5" thickBot="1">
      <c r="A22" s="267" t="s">
        <v>203</v>
      </c>
      <c r="B22" s="267"/>
      <c r="C22" s="267"/>
      <c r="D22" s="267"/>
      <c r="E22" s="267"/>
      <c r="G22" s="78"/>
      <c r="H22" s="80" t="s">
        <v>204</v>
      </c>
    </row>
    <row r="23" spans="1:8" ht="13.5" thickBot="1">
      <c r="A23" s="267" t="s">
        <v>205</v>
      </c>
      <c r="B23" s="267"/>
      <c r="C23" s="267"/>
      <c r="D23" s="267"/>
      <c r="E23" s="267"/>
      <c r="G23" s="78"/>
      <c r="H23" s="80" t="s">
        <v>206</v>
      </c>
    </row>
    <row r="24" spans="1:8" ht="13.5" thickBot="1">
      <c r="A24" s="269" t="s">
        <v>207</v>
      </c>
      <c r="B24" s="269"/>
      <c r="C24" s="269"/>
      <c r="D24" s="269"/>
      <c r="E24" s="269"/>
      <c r="G24" s="78"/>
      <c r="H24" s="80" t="s">
        <v>208</v>
      </c>
    </row>
    <row r="25" spans="1:8" ht="13.5" thickBot="1">
      <c r="A25" s="267" t="s">
        <v>209</v>
      </c>
      <c r="B25" s="267"/>
      <c r="C25" s="267"/>
      <c r="D25" s="267"/>
      <c r="E25" s="267"/>
      <c r="G25" s="78"/>
      <c r="H25" s="80" t="s">
        <v>210</v>
      </c>
    </row>
    <row r="26" spans="1:8" ht="13.5" thickBot="1">
      <c r="A26" s="267" t="s">
        <v>211</v>
      </c>
      <c r="B26" s="267"/>
      <c r="C26" s="267"/>
      <c r="D26" s="267"/>
      <c r="E26" s="267"/>
      <c r="G26" s="78"/>
      <c r="H26" s="79">
        <v>0</v>
      </c>
    </row>
    <row r="27" spans="1:8" ht="23.25" customHeight="1" thickBot="1">
      <c r="A27" s="268" t="s">
        <v>212</v>
      </c>
      <c r="B27" s="268"/>
      <c r="C27" s="268"/>
      <c r="D27" s="268"/>
      <c r="E27" s="268"/>
      <c r="G27" s="78"/>
      <c r="H27" s="79">
        <v>0</v>
      </c>
    </row>
    <row r="28" spans="1:8" ht="13.5" thickBot="1">
      <c r="A28" s="267" t="s">
        <v>213</v>
      </c>
      <c r="B28" s="267"/>
      <c r="C28" s="267"/>
      <c r="D28" s="267"/>
      <c r="E28" s="267"/>
      <c r="G28" s="78"/>
      <c r="H28" s="80" t="s">
        <v>214</v>
      </c>
    </row>
    <row r="29" spans="1:8" ht="21.75" customHeight="1" thickBot="1">
      <c r="A29" s="268" t="s">
        <v>215</v>
      </c>
      <c r="B29" s="268"/>
      <c r="C29" s="268"/>
      <c r="D29" s="268"/>
      <c r="E29" s="268"/>
      <c r="G29" s="78"/>
      <c r="H29" s="80" t="s">
        <v>216</v>
      </c>
    </row>
    <row r="30" spans="1:8" ht="13.5" thickBot="1">
      <c r="A30" s="267" t="s">
        <v>217</v>
      </c>
      <c r="B30" s="267"/>
      <c r="C30" s="267"/>
      <c r="D30" s="267"/>
      <c r="E30" s="267"/>
      <c r="G30" s="78"/>
      <c r="H30" s="80" t="s">
        <v>218</v>
      </c>
    </row>
    <row r="31" spans="1:5" ht="13.5" thickBot="1">
      <c r="A31" s="270" t="s">
        <v>219</v>
      </c>
      <c r="B31" s="270"/>
      <c r="C31" s="270"/>
      <c r="D31" s="24"/>
      <c r="E31" s="24"/>
    </row>
    <row r="32" spans="1:8" ht="13.5" thickBot="1">
      <c r="A32" s="35" t="s">
        <v>220</v>
      </c>
      <c r="B32" s="24"/>
      <c r="C32" s="24"/>
      <c r="D32" s="24"/>
      <c r="E32" s="24"/>
      <c r="G32" s="81" t="s">
        <v>221</v>
      </c>
      <c r="H32" s="81">
        <v>0</v>
      </c>
    </row>
    <row r="33" spans="1:8" ht="13.5" thickBot="1">
      <c r="A33" s="24" t="s">
        <v>222</v>
      </c>
      <c r="B33" s="24"/>
      <c r="C33" s="24"/>
      <c r="D33" s="24"/>
      <c r="E33" s="24"/>
      <c r="G33" s="82" t="s">
        <v>223</v>
      </c>
      <c r="H33" s="76">
        <v>0</v>
      </c>
    </row>
    <row r="34" spans="1:8" ht="13.5" thickBot="1">
      <c r="A34" s="271" t="s">
        <v>224</v>
      </c>
      <c r="B34" s="271"/>
      <c r="C34" s="271"/>
      <c r="D34" s="271"/>
      <c r="E34" s="24"/>
      <c r="G34" s="83"/>
      <c r="H34" s="80">
        <v>0</v>
      </c>
    </row>
    <row r="35" spans="1:8" ht="13.5" thickBot="1">
      <c r="A35" s="271" t="s">
        <v>225</v>
      </c>
      <c r="B35" s="271"/>
      <c r="C35" s="271"/>
      <c r="D35" s="271"/>
      <c r="E35" s="24"/>
      <c r="G35" s="83"/>
      <c r="H35" s="80">
        <v>0</v>
      </c>
    </row>
    <row r="36" spans="1:8" ht="13.5" thickBot="1">
      <c r="A36" s="271" t="s">
        <v>226</v>
      </c>
      <c r="B36" s="271"/>
      <c r="C36" s="271"/>
      <c r="D36" s="271"/>
      <c r="E36" s="24"/>
      <c r="G36" s="83"/>
      <c r="H36" s="80">
        <v>0</v>
      </c>
    </row>
    <row r="37" spans="1:8" ht="13.5" thickBot="1">
      <c r="A37" s="249" t="s">
        <v>227</v>
      </c>
      <c r="B37" s="249"/>
      <c r="C37" s="249"/>
      <c r="D37" s="249"/>
      <c r="E37" s="24"/>
      <c r="G37" s="84" t="s">
        <v>228</v>
      </c>
      <c r="H37" s="80">
        <v>0</v>
      </c>
    </row>
    <row r="38" spans="1:8" ht="13.5" thickBot="1">
      <c r="A38" s="249" t="s">
        <v>229</v>
      </c>
      <c r="B38" s="249"/>
      <c r="C38" s="249"/>
      <c r="D38" s="249"/>
      <c r="E38" s="24"/>
      <c r="G38" s="85"/>
      <c r="H38" s="81">
        <v>0</v>
      </c>
    </row>
    <row r="39" spans="1:8" ht="13.5" thickBot="1">
      <c r="A39" s="262" t="s">
        <v>230</v>
      </c>
      <c r="B39" s="262"/>
      <c r="C39" s="262"/>
      <c r="D39" s="101"/>
      <c r="E39" s="24"/>
      <c r="G39" s="78"/>
      <c r="H39" s="79">
        <v>0</v>
      </c>
    </row>
    <row r="40" spans="1:8" ht="13.5" thickBot="1">
      <c r="A40" s="262" t="s">
        <v>231</v>
      </c>
      <c r="B40" s="262"/>
      <c r="C40" s="101"/>
      <c r="D40" s="101"/>
      <c r="E40" s="24"/>
      <c r="G40" s="86"/>
      <c r="H40" s="87">
        <v>0</v>
      </c>
    </row>
    <row r="41" spans="1:8" ht="13.5" thickBot="1">
      <c r="A41" s="262" t="s">
        <v>232</v>
      </c>
      <c r="B41" s="262"/>
      <c r="C41" s="262"/>
      <c r="D41" s="101"/>
      <c r="E41" s="24"/>
      <c r="G41" s="76"/>
      <c r="H41" s="79">
        <v>0</v>
      </c>
    </row>
    <row r="42" spans="1:8" ht="13.5" thickBot="1">
      <c r="A42" s="262" t="s">
        <v>233</v>
      </c>
      <c r="B42" s="262"/>
      <c r="C42" s="262"/>
      <c r="D42" s="262"/>
      <c r="E42" s="24"/>
      <c r="G42" s="88"/>
      <c r="H42" s="79">
        <v>0</v>
      </c>
    </row>
    <row r="43" spans="1:8" ht="13.5" thickBot="1">
      <c r="A43" s="262" t="s">
        <v>234</v>
      </c>
      <c r="B43" s="262"/>
      <c r="C43" s="262"/>
      <c r="D43" s="262"/>
      <c r="E43" s="24"/>
      <c r="G43" s="89"/>
      <c r="H43" s="87">
        <v>0</v>
      </c>
    </row>
    <row r="44" spans="1:8" ht="13.5" thickBot="1">
      <c r="A44" s="262" t="s">
        <v>235</v>
      </c>
      <c r="B44" s="262"/>
      <c r="C44" s="262"/>
      <c r="D44" s="101"/>
      <c r="E44" s="24"/>
      <c r="G44" s="89"/>
      <c r="H44" s="79">
        <v>0</v>
      </c>
    </row>
    <row r="45" spans="1:8" ht="13.5" thickBot="1">
      <c r="A45" s="262" t="s">
        <v>236</v>
      </c>
      <c r="B45" s="262"/>
      <c r="C45" s="262"/>
      <c r="D45" s="101"/>
      <c r="E45" s="24"/>
      <c r="G45" s="89"/>
      <c r="H45" s="79">
        <v>0</v>
      </c>
    </row>
    <row r="46" spans="1:8" ht="13.5" thickBot="1">
      <c r="A46" s="250" t="s">
        <v>237</v>
      </c>
      <c r="B46" s="250"/>
      <c r="C46" s="250"/>
      <c r="D46" s="250"/>
      <c r="E46" s="24"/>
      <c r="G46" s="90"/>
      <c r="H46" s="91">
        <v>0</v>
      </c>
    </row>
    <row r="47" spans="1:5" ht="13.5" thickBot="1">
      <c r="A47" s="251" t="s">
        <v>238</v>
      </c>
      <c r="B47" s="251"/>
      <c r="C47" s="251"/>
      <c r="D47" s="24"/>
      <c r="E47" s="24"/>
    </row>
    <row r="48" spans="1:8" ht="13.5" thickBot="1">
      <c r="A48" s="270" t="s">
        <v>239</v>
      </c>
      <c r="B48" s="270"/>
      <c r="C48" s="270"/>
      <c r="D48" s="270"/>
      <c r="E48" s="24"/>
      <c r="G48" s="76">
        <v>0</v>
      </c>
      <c r="H48" s="76">
        <v>0</v>
      </c>
    </row>
    <row r="49" spans="1:8" ht="13.5" thickBot="1">
      <c r="A49" s="104" t="s">
        <v>240</v>
      </c>
      <c r="B49" s="104"/>
      <c r="C49" s="104"/>
      <c r="D49" s="104"/>
      <c r="E49" s="24"/>
      <c r="G49" s="76">
        <v>0</v>
      </c>
      <c r="H49" s="76">
        <v>0</v>
      </c>
    </row>
    <row r="50" spans="1:8" ht="13.5" thickBot="1">
      <c r="A50" s="104" t="s">
        <v>241</v>
      </c>
      <c r="B50" s="104"/>
      <c r="C50" s="104"/>
      <c r="D50" s="104"/>
      <c r="E50" s="24"/>
      <c r="G50" s="81">
        <v>0</v>
      </c>
      <c r="H50" s="81">
        <v>0</v>
      </c>
    </row>
    <row r="51" spans="1:8" ht="13.5" thickBot="1">
      <c r="A51" s="105" t="s">
        <v>242</v>
      </c>
      <c r="B51" s="105"/>
      <c r="C51" s="104"/>
      <c r="D51" s="104"/>
      <c r="E51" s="24"/>
      <c r="G51" s="76">
        <v>0</v>
      </c>
      <c r="H51" s="76">
        <v>0</v>
      </c>
    </row>
    <row r="52" spans="1:8" ht="13.5" thickBot="1">
      <c r="A52" s="104" t="s">
        <v>243</v>
      </c>
      <c r="B52" s="104"/>
      <c r="C52" s="104"/>
      <c r="D52" s="104"/>
      <c r="E52" s="24"/>
      <c r="G52" s="92">
        <v>0</v>
      </c>
      <c r="H52" s="76">
        <v>0</v>
      </c>
    </row>
    <row r="53" spans="1:8" ht="13.5" thickBot="1">
      <c r="A53" s="262" t="s">
        <v>244</v>
      </c>
      <c r="B53" s="262"/>
      <c r="C53" s="262"/>
      <c r="D53" s="262"/>
      <c r="E53" s="24"/>
      <c r="G53" s="93"/>
      <c r="H53" s="80"/>
    </row>
  </sheetData>
  <mergeCells count="46">
    <mergeCell ref="A53:D53"/>
    <mergeCell ref="A44:C44"/>
    <mergeCell ref="A45:C45"/>
    <mergeCell ref="A46:D46"/>
    <mergeCell ref="A47:C47"/>
    <mergeCell ref="A41:C41"/>
    <mergeCell ref="A42:D42"/>
    <mergeCell ref="A43:D43"/>
    <mergeCell ref="A48:D48"/>
    <mergeCell ref="A37:D37"/>
    <mergeCell ref="A38:D38"/>
    <mergeCell ref="A39:C39"/>
    <mergeCell ref="A40:B40"/>
    <mergeCell ref="A31:C31"/>
    <mergeCell ref="A34:D34"/>
    <mergeCell ref="A35:D35"/>
    <mergeCell ref="A36:D36"/>
    <mergeCell ref="A27:E27"/>
    <mergeCell ref="A28:E28"/>
    <mergeCell ref="A29:E29"/>
    <mergeCell ref="A30:E30"/>
    <mergeCell ref="A23:E23"/>
    <mergeCell ref="A24:E24"/>
    <mergeCell ref="A25:E25"/>
    <mergeCell ref="A26:E26"/>
    <mergeCell ref="A19:E19"/>
    <mergeCell ref="A20:E20"/>
    <mergeCell ref="A21:E21"/>
    <mergeCell ref="A22:E22"/>
    <mergeCell ref="A15:E15"/>
    <mergeCell ref="A16:E16"/>
    <mergeCell ref="A17:E17"/>
    <mergeCell ref="A18:E18"/>
    <mergeCell ref="A10:B10"/>
    <mergeCell ref="A12:E12"/>
    <mergeCell ref="A13:E13"/>
    <mergeCell ref="A14:E14"/>
    <mergeCell ref="A6:D6"/>
    <mergeCell ref="G6:H6"/>
    <mergeCell ref="B8:C8"/>
    <mergeCell ref="A9:B9"/>
    <mergeCell ref="A1:C1"/>
    <mergeCell ref="G1:I3"/>
    <mergeCell ref="A2:C2"/>
    <mergeCell ref="B5:D5"/>
    <mergeCell ref="G5:H5"/>
  </mergeCells>
  <printOptions/>
  <pageMargins left="0.75" right="0.75" top="0.25" bottom="0.28" header="0.25" footer="0.2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22"/>
  <sheetViews>
    <sheetView workbookViewId="0" topLeftCell="A1">
      <selection activeCell="F26" sqref="F26"/>
    </sheetView>
  </sheetViews>
  <sheetFormatPr defaultColWidth="9.140625" defaultRowHeight="12.75"/>
  <cols>
    <col min="1" max="1" width="24.28125" style="0" customWidth="1"/>
    <col min="2" max="2" width="10.7109375" style="0" customWidth="1"/>
    <col min="3" max="3" width="7.7109375" style="0" customWidth="1"/>
    <col min="4" max="4" width="9.7109375" style="0" customWidth="1"/>
    <col min="5" max="5" width="12.00390625" style="0" customWidth="1"/>
    <col min="6" max="6" width="12.8515625" style="0" customWidth="1"/>
    <col min="7" max="7" width="11.28125" style="0" customWidth="1"/>
    <col min="8" max="8" width="10.140625" style="0" customWidth="1"/>
    <col min="9" max="9" width="10.00390625" style="0" customWidth="1"/>
    <col min="10" max="10" width="11.28125" style="0" customWidth="1"/>
  </cols>
  <sheetData>
    <row r="4" ht="12.75" customHeight="1">
      <c r="A4" s="97" t="s">
        <v>269</v>
      </c>
    </row>
    <row r="5" ht="12.75" customHeight="1">
      <c r="A5" s="97"/>
    </row>
    <row r="6" spans="3:6" ht="12.75" customHeight="1">
      <c r="C6" s="99" t="s">
        <v>524</v>
      </c>
      <c r="D6" s="99"/>
      <c r="E6" s="99"/>
      <c r="F6" s="99"/>
    </row>
    <row r="7" ht="12.75" customHeight="1"/>
    <row r="8" ht="12.75" customHeight="1"/>
    <row r="9" spans="1:10" ht="51" customHeight="1">
      <c r="A9" s="24" t="s">
        <v>258</v>
      </c>
      <c r="B9" s="98" t="s">
        <v>525</v>
      </c>
      <c r="C9" s="24" t="s">
        <v>259</v>
      </c>
      <c r="D9" s="98" t="s">
        <v>260</v>
      </c>
      <c r="E9" s="98" t="s">
        <v>526</v>
      </c>
      <c r="F9" s="98" t="s">
        <v>527</v>
      </c>
      <c r="G9" s="98" t="s">
        <v>528</v>
      </c>
      <c r="H9" s="98" t="s">
        <v>529</v>
      </c>
      <c r="I9" s="98" t="s">
        <v>530</v>
      </c>
      <c r="J9" s="98" t="s">
        <v>531</v>
      </c>
    </row>
    <row r="10" spans="1:10" ht="12.75" customHeight="1">
      <c r="A10" s="24" t="s">
        <v>261</v>
      </c>
      <c r="B10" s="22">
        <v>0</v>
      </c>
      <c r="C10" s="22">
        <v>0</v>
      </c>
      <c r="D10" s="22">
        <v>0</v>
      </c>
      <c r="E10" s="22">
        <f>B10+C10-D10</f>
        <v>0</v>
      </c>
      <c r="F10" s="22">
        <v>0</v>
      </c>
      <c r="G10" s="22">
        <f>E10-F10</f>
        <v>0</v>
      </c>
      <c r="H10" s="22">
        <v>0</v>
      </c>
      <c r="I10" s="22">
        <f>E10-J10</f>
        <v>0</v>
      </c>
      <c r="J10" s="22">
        <v>0</v>
      </c>
    </row>
    <row r="11" spans="1:10" ht="12.75" customHeight="1">
      <c r="A11" s="24" t="s">
        <v>262</v>
      </c>
      <c r="B11" s="22">
        <v>92100</v>
      </c>
      <c r="C11" s="22">
        <v>0</v>
      </c>
      <c r="D11" s="22">
        <v>0</v>
      </c>
      <c r="E11" s="22">
        <f aca="true" t="shared" si="0" ref="E11:E17">B11+C11-D11</f>
        <v>92100</v>
      </c>
      <c r="F11" s="22">
        <v>0</v>
      </c>
      <c r="G11" s="22">
        <f aca="true" t="shared" si="1" ref="G11:G17">E11-F11</f>
        <v>92100</v>
      </c>
      <c r="H11" s="22">
        <v>0</v>
      </c>
      <c r="I11" s="22">
        <f aca="true" t="shared" si="2" ref="I11:I17">E11-J11</f>
        <v>92100</v>
      </c>
      <c r="J11" s="22">
        <v>0</v>
      </c>
    </row>
    <row r="12" spans="1:10" ht="12.75" customHeight="1">
      <c r="A12" s="24" t="s">
        <v>263</v>
      </c>
      <c r="B12" s="22">
        <v>0</v>
      </c>
      <c r="C12" s="22">
        <v>0</v>
      </c>
      <c r="D12" s="22">
        <v>0</v>
      </c>
      <c r="E12" s="22">
        <f t="shared" si="0"/>
        <v>0</v>
      </c>
      <c r="F12" s="22">
        <v>0</v>
      </c>
      <c r="G12" s="22">
        <f t="shared" si="1"/>
        <v>0</v>
      </c>
      <c r="H12" s="22">
        <v>0</v>
      </c>
      <c r="I12" s="22">
        <f t="shared" si="2"/>
        <v>0</v>
      </c>
      <c r="J12" s="22">
        <v>0</v>
      </c>
    </row>
    <row r="13" spans="1:10" ht="12.75" customHeight="1">
      <c r="A13" s="24" t="s">
        <v>264</v>
      </c>
      <c r="B13" s="22">
        <v>687538</v>
      </c>
      <c r="C13" s="22">
        <v>0</v>
      </c>
      <c r="D13" s="22">
        <v>0</v>
      </c>
      <c r="E13" s="22">
        <f t="shared" si="0"/>
        <v>687538</v>
      </c>
      <c r="F13" s="22">
        <v>0</v>
      </c>
      <c r="G13" s="22">
        <f t="shared" si="1"/>
        <v>687538</v>
      </c>
      <c r="H13" s="22">
        <v>0</v>
      </c>
      <c r="I13" s="22">
        <f t="shared" si="2"/>
        <v>687538</v>
      </c>
      <c r="J13" s="22">
        <v>0</v>
      </c>
    </row>
    <row r="14" spans="1:10" ht="12.75" customHeight="1">
      <c r="A14" s="24"/>
      <c r="B14" s="22">
        <v>0</v>
      </c>
      <c r="C14" s="22">
        <v>0</v>
      </c>
      <c r="D14" s="22">
        <v>0</v>
      </c>
      <c r="E14" s="22">
        <f t="shared" si="0"/>
        <v>0</v>
      </c>
      <c r="F14" s="22">
        <v>0</v>
      </c>
      <c r="G14" s="22">
        <f t="shared" si="1"/>
        <v>0</v>
      </c>
      <c r="H14" s="22">
        <v>0</v>
      </c>
      <c r="I14" s="22">
        <f t="shared" si="2"/>
        <v>0</v>
      </c>
      <c r="J14" s="22">
        <v>0</v>
      </c>
    </row>
    <row r="15" spans="1:10" ht="12.75" customHeight="1">
      <c r="A15" s="24"/>
      <c r="B15" s="22">
        <v>0</v>
      </c>
      <c r="C15" s="22">
        <v>0</v>
      </c>
      <c r="D15" s="22">
        <v>0</v>
      </c>
      <c r="E15" s="22">
        <f t="shared" si="0"/>
        <v>0</v>
      </c>
      <c r="F15" s="22">
        <v>0</v>
      </c>
      <c r="G15" s="22">
        <f t="shared" si="1"/>
        <v>0</v>
      </c>
      <c r="H15" s="22">
        <v>0</v>
      </c>
      <c r="I15" s="22">
        <f t="shared" si="2"/>
        <v>0</v>
      </c>
      <c r="J15" s="22">
        <v>0</v>
      </c>
    </row>
    <row r="16" spans="1:10" ht="12.75" customHeight="1">
      <c r="A16" s="24"/>
      <c r="B16" s="22">
        <v>0</v>
      </c>
      <c r="C16" s="22">
        <v>0</v>
      </c>
      <c r="D16" s="22">
        <v>0</v>
      </c>
      <c r="E16" s="22">
        <f t="shared" si="0"/>
        <v>0</v>
      </c>
      <c r="F16" s="22">
        <v>0</v>
      </c>
      <c r="G16" s="22">
        <f t="shared" si="1"/>
        <v>0</v>
      </c>
      <c r="H16" s="22">
        <v>0</v>
      </c>
      <c r="I16" s="22">
        <f t="shared" si="2"/>
        <v>0</v>
      </c>
      <c r="J16" s="22">
        <v>0</v>
      </c>
    </row>
    <row r="17" spans="1:10" ht="12.75" customHeight="1">
      <c r="A17" s="24" t="s">
        <v>265</v>
      </c>
      <c r="B17" s="22">
        <f>SUM(B10:B16)</f>
        <v>779638</v>
      </c>
      <c r="C17" s="22">
        <f>SUM(C10:C16)</f>
        <v>0</v>
      </c>
      <c r="D17" s="22">
        <f>SUM(D10:D16)</f>
        <v>0</v>
      </c>
      <c r="E17" s="22">
        <f t="shared" si="0"/>
        <v>779638</v>
      </c>
      <c r="F17" s="22">
        <v>0</v>
      </c>
      <c r="G17" s="22">
        <f t="shared" si="1"/>
        <v>779638</v>
      </c>
      <c r="H17" s="22">
        <f>SUM(H10:H16)</f>
        <v>0</v>
      </c>
      <c r="I17" s="22">
        <f t="shared" si="2"/>
        <v>779638</v>
      </c>
      <c r="J17" s="22">
        <v>0</v>
      </c>
    </row>
    <row r="18" spans="1:10" ht="12.75" customHeight="1">
      <c r="A18" s="32"/>
      <c r="B18" s="106"/>
      <c r="C18" s="106"/>
      <c r="D18" s="106"/>
      <c r="E18" s="106"/>
      <c r="F18" s="106"/>
      <c r="G18" s="106"/>
      <c r="H18" s="106"/>
      <c r="I18" s="106"/>
      <c r="J18" s="106"/>
    </row>
    <row r="19" ht="12.75" customHeight="1"/>
    <row r="20" spans="7:9" ht="12.75" customHeight="1">
      <c r="G20" s="252" t="s">
        <v>253</v>
      </c>
      <c r="H20" s="252"/>
      <c r="I20" s="252"/>
    </row>
    <row r="21" ht="12.75" customHeight="1"/>
    <row r="22" ht="12.75" customHeight="1">
      <c r="A22" t="s">
        <v>266</v>
      </c>
    </row>
  </sheetData>
  <mergeCells count="1">
    <mergeCell ref="G20:I20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I16" sqref="I16"/>
    </sheetView>
  </sheetViews>
  <sheetFormatPr defaultColWidth="9.140625" defaultRowHeight="12.75"/>
  <cols>
    <col min="1" max="1" width="4.00390625" style="3" customWidth="1"/>
    <col min="2" max="2" width="23.421875" style="3" customWidth="1"/>
    <col min="3" max="3" width="14.140625" style="3" customWidth="1"/>
    <col min="4" max="4" width="10.421875" style="3" customWidth="1"/>
    <col min="5" max="5" width="12.8515625" style="3" customWidth="1"/>
    <col min="6" max="6" width="11.421875" style="3" customWidth="1"/>
    <col min="7" max="16384" width="9.140625" style="3" customWidth="1"/>
  </cols>
  <sheetData>
    <row r="1" spans="2:7" ht="15.75">
      <c r="B1" s="94"/>
      <c r="C1" s="94"/>
      <c r="D1" s="94"/>
      <c r="E1" s="94"/>
      <c r="F1" s="94"/>
      <c r="G1" s="94"/>
    </row>
    <row r="2" spans="2:7" ht="18">
      <c r="B2" s="253" t="s">
        <v>300</v>
      </c>
      <c r="C2" s="253"/>
      <c r="D2" s="253"/>
      <c r="E2" s="253"/>
      <c r="F2" s="253"/>
      <c r="G2" s="95"/>
    </row>
    <row r="3" spans="2:7" ht="15.75">
      <c r="B3"/>
      <c r="C3"/>
      <c r="D3"/>
      <c r="E3"/>
      <c r="F3"/>
      <c r="G3"/>
    </row>
    <row r="4" spans="2:7" ht="15.75">
      <c r="B4"/>
      <c r="C4"/>
      <c r="D4"/>
      <c r="E4"/>
      <c r="F4" s="258"/>
      <c r="G4" s="258"/>
    </row>
    <row r="5" spans="2:7" ht="15.75">
      <c r="B5" t="s">
        <v>270</v>
      </c>
      <c r="C5" s="32"/>
      <c r="D5" s="32"/>
      <c r="E5" s="32"/>
      <c r="F5" s="51"/>
      <c r="G5" s="96"/>
    </row>
    <row r="6" spans="2:7" ht="15.75">
      <c r="B6" t="s">
        <v>301</v>
      </c>
      <c r="C6" s="259"/>
      <c r="D6" s="259"/>
      <c r="E6" s="259"/>
      <c r="F6" s="51"/>
      <c r="G6" s="96"/>
    </row>
    <row r="7" spans="2:7" ht="15.75">
      <c r="B7" t="s">
        <v>303</v>
      </c>
      <c r="C7"/>
      <c r="D7"/>
      <c r="E7"/>
      <c r="F7" s="51"/>
      <c r="G7" s="96"/>
    </row>
    <row r="8" spans="2:7" ht="15.75">
      <c r="B8" t="s">
        <v>302</v>
      </c>
      <c r="C8"/>
      <c r="D8"/>
      <c r="E8"/>
      <c r="F8" s="51"/>
      <c r="G8" s="96"/>
    </row>
    <row r="9" spans="2:7" ht="15.75">
      <c r="B9" t="s">
        <v>304</v>
      </c>
      <c r="C9"/>
      <c r="D9"/>
      <c r="E9"/>
      <c r="F9" s="96"/>
      <c r="G9" s="96"/>
    </row>
    <row r="10" spans="3:5" ht="15.75">
      <c r="C10" s="109"/>
      <c r="D10" s="109"/>
      <c r="E10" s="109"/>
    </row>
    <row r="11" spans="2:6" ht="15.75">
      <c r="B11" s="237" t="s">
        <v>532</v>
      </c>
      <c r="C11" s="237"/>
      <c r="D11" s="237"/>
      <c r="E11" s="109"/>
      <c r="F11" s="109"/>
    </row>
    <row r="12" spans="1:6" ht="15.75">
      <c r="A12" s="25" t="s">
        <v>247</v>
      </c>
      <c r="B12" s="25" t="s">
        <v>248</v>
      </c>
      <c r="C12" s="25" t="s">
        <v>249</v>
      </c>
      <c r="D12" s="25" t="s">
        <v>250</v>
      </c>
      <c r="E12" s="25" t="s">
        <v>251</v>
      </c>
      <c r="F12" s="25" t="s">
        <v>252</v>
      </c>
    </row>
    <row r="13" spans="1:6" ht="15.75">
      <c r="A13" s="6">
        <v>1</v>
      </c>
      <c r="B13" s="6" t="s">
        <v>271</v>
      </c>
      <c r="C13" s="110" t="s">
        <v>272</v>
      </c>
      <c r="D13" s="110" t="s">
        <v>273</v>
      </c>
      <c r="E13" s="110" t="s">
        <v>274</v>
      </c>
      <c r="F13" s="111" t="s">
        <v>275</v>
      </c>
    </row>
    <row r="14" spans="1:6" ht="15.75">
      <c r="A14" s="6">
        <v>2</v>
      </c>
      <c r="B14" s="6" t="s">
        <v>276</v>
      </c>
      <c r="C14" s="112" t="s">
        <v>277</v>
      </c>
      <c r="D14" s="113">
        <v>2</v>
      </c>
      <c r="E14" s="113">
        <v>46050</v>
      </c>
      <c r="F14" s="114">
        <f>E14*D14</f>
        <v>92100</v>
      </c>
    </row>
    <row r="15" spans="1:8" ht="15.75">
      <c r="A15" s="115"/>
      <c r="B15" s="115"/>
      <c r="C15" s="121"/>
      <c r="D15" s="122"/>
      <c r="E15" s="122"/>
      <c r="F15" s="122"/>
      <c r="G15" s="115"/>
      <c r="H15" s="115"/>
    </row>
    <row r="16" spans="1:8" ht="15.75">
      <c r="A16" s="115"/>
      <c r="B16" s="115" t="s">
        <v>278</v>
      </c>
      <c r="C16" s="121"/>
      <c r="D16" s="122"/>
      <c r="E16" s="122"/>
      <c r="F16" s="122"/>
      <c r="G16" s="116"/>
      <c r="H16" s="116"/>
    </row>
    <row r="17" spans="1:8" ht="15.75">
      <c r="A17" s="25" t="s">
        <v>247</v>
      </c>
      <c r="B17" s="25" t="s">
        <v>248</v>
      </c>
      <c r="C17" s="25" t="s">
        <v>249</v>
      </c>
      <c r="D17" s="25" t="s">
        <v>250</v>
      </c>
      <c r="E17" s="25" t="s">
        <v>251</v>
      </c>
      <c r="F17" s="25" t="s">
        <v>252</v>
      </c>
      <c r="G17" s="116"/>
      <c r="H17" s="116"/>
    </row>
    <row r="18" spans="1:8" ht="15.75">
      <c r="A18" s="6">
        <v>1</v>
      </c>
      <c r="B18" s="6" t="s">
        <v>279</v>
      </c>
      <c r="C18" s="112" t="s">
        <v>277</v>
      </c>
      <c r="D18" s="113">
        <v>1</v>
      </c>
      <c r="E18" s="113">
        <v>25000</v>
      </c>
      <c r="F18" s="113">
        <f>E18*1</f>
        <v>25000</v>
      </c>
      <c r="G18" s="116"/>
      <c r="H18" s="116"/>
    </row>
    <row r="19" spans="1:8" ht="15.75">
      <c r="A19" s="6">
        <f>A18+1</f>
        <v>2</v>
      </c>
      <c r="B19" s="6" t="s">
        <v>280</v>
      </c>
      <c r="C19" s="112" t="s">
        <v>277</v>
      </c>
      <c r="D19" s="113">
        <v>8</v>
      </c>
      <c r="E19" s="113">
        <v>8610</v>
      </c>
      <c r="F19" s="113">
        <f>E19*D19</f>
        <v>68880</v>
      </c>
      <c r="G19" s="116"/>
      <c r="H19" s="116"/>
    </row>
    <row r="20" spans="1:8" ht="15.75">
      <c r="A20" s="6">
        <f aca="true" t="shared" si="0" ref="A20:A29">A19+1</f>
        <v>3</v>
      </c>
      <c r="B20" s="6" t="s">
        <v>281</v>
      </c>
      <c r="C20" s="112" t="s">
        <v>277</v>
      </c>
      <c r="D20" s="113">
        <v>4</v>
      </c>
      <c r="E20" s="113">
        <v>30750</v>
      </c>
      <c r="F20" s="113">
        <f>E20*D20</f>
        <v>123000</v>
      </c>
      <c r="G20" s="116"/>
      <c r="H20" s="116"/>
    </row>
    <row r="21" spans="1:8" ht="15.75">
      <c r="A21" s="6">
        <f t="shared" si="0"/>
        <v>4</v>
      </c>
      <c r="B21" s="6" t="s">
        <v>282</v>
      </c>
      <c r="C21" s="112" t="s">
        <v>277</v>
      </c>
      <c r="D21" s="113">
        <v>1</v>
      </c>
      <c r="E21" s="113">
        <v>24600</v>
      </c>
      <c r="F21" s="113">
        <f aca="true" t="shared" si="1" ref="F21:F27">E21*D21</f>
        <v>24600</v>
      </c>
      <c r="G21" s="116"/>
      <c r="H21" s="116"/>
    </row>
    <row r="22" spans="1:8" ht="15.75">
      <c r="A22" s="6">
        <f t="shared" si="0"/>
        <v>5</v>
      </c>
      <c r="B22" s="6" t="s">
        <v>283</v>
      </c>
      <c r="C22" s="112" t="s">
        <v>277</v>
      </c>
      <c r="D22" s="113">
        <v>1</v>
      </c>
      <c r="E22" s="113">
        <v>6150</v>
      </c>
      <c r="F22" s="113">
        <f t="shared" si="1"/>
        <v>6150</v>
      </c>
      <c r="G22" s="116"/>
      <c r="H22" s="116"/>
    </row>
    <row r="23" spans="1:8" ht="15.75">
      <c r="A23" s="6">
        <f t="shared" si="0"/>
        <v>6</v>
      </c>
      <c r="B23" s="6" t="s">
        <v>284</v>
      </c>
      <c r="C23" s="112" t="s">
        <v>277</v>
      </c>
      <c r="D23" s="113">
        <v>2</v>
      </c>
      <c r="E23" s="113">
        <f>123*100</f>
        <v>12300</v>
      </c>
      <c r="F23" s="113">
        <f t="shared" si="1"/>
        <v>24600</v>
      </c>
      <c r="G23" s="115"/>
      <c r="H23" s="115"/>
    </row>
    <row r="24" spans="1:6" s="115" customFormat="1" ht="15.75">
      <c r="A24" s="6">
        <f t="shared" si="0"/>
        <v>7</v>
      </c>
      <c r="B24" s="6" t="s">
        <v>285</v>
      </c>
      <c r="C24" s="112" t="s">
        <v>277</v>
      </c>
      <c r="D24" s="113">
        <v>1</v>
      </c>
      <c r="E24" s="113">
        <f>500*123</f>
        <v>61500</v>
      </c>
      <c r="F24" s="113">
        <f t="shared" si="1"/>
        <v>61500</v>
      </c>
    </row>
    <row r="25" spans="1:6" s="115" customFormat="1" ht="15.75">
      <c r="A25" s="6">
        <f t="shared" si="0"/>
        <v>8</v>
      </c>
      <c r="B25" s="6" t="s">
        <v>286</v>
      </c>
      <c r="C25" s="112" t="s">
        <v>277</v>
      </c>
      <c r="D25" s="113">
        <v>15</v>
      </c>
      <c r="E25" s="113">
        <f>30*123</f>
        <v>3690</v>
      </c>
      <c r="F25" s="113">
        <f t="shared" si="1"/>
        <v>55350</v>
      </c>
    </row>
    <row r="26" spans="1:6" s="115" customFormat="1" ht="15.75">
      <c r="A26" s="6">
        <f t="shared" si="0"/>
        <v>9</v>
      </c>
      <c r="B26" s="6" t="s">
        <v>287</v>
      </c>
      <c r="C26" s="112" t="s">
        <v>277</v>
      </c>
      <c r="D26" s="113">
        <v>2</v>
      </c>
      <c r="E26" s="113">
        <f>25*123</f>
        <v>3075</v>
      </c>
      <c r="F26" s="113">
        <f t="shared" si="1"/>
        <v>6150</v>
      </c>
    </row>
    <row r="27" spans="1:6" s="115" customFormat="1" ht="15.75">
      <c r="A27" s="6">
        <f t="shared" si="0"/>
        <v>10</v>
      </c>
      <c r="B27" s="6" t="s">
        <v>288</v>
      </c>
      <c r="C27" s="112" t="s">
        <v>277</v>
      </c>
      <c r="D27" s="113">
        <v>1</v>
      </c>
      <c r="E27" s="113">
        <v>36911</v>
      </c>
      <c r="F27" s="113">
        <f t="shared" si="1"/>
        <v>36911</v>
      </c>
    </row>
    <row r="28" spans="1:6" s="115" customFormat="1" ht="15.75">
      <c r="A28" s="6">
        <f t="shared" si="0"/>
        <v>11</v>
      </c>
      <c r="B28" s="6" t="s">
        <v>289</v>
      </c>
      <c r="C28" s="112" t="s">
        <v>277</v>
      </c>
      <c r="D28" s="113">
        <v>1</v>
      </c>
      <c r="E28" s="113">
        <f>20.83*124.3</f>
        <v>2589.169</v>
      </c>
      <c r="F28" s="113">
        <v>2589</v>
      </c>
    </row>
    <row r="29" spans="1:6" s="115" customFormat="1" ht="15.75">
      <c r="A29" s="6">
        <f t="shared" si="0"/>
        <v>12</v>
      </c>
      <c r="B29" s="6" t="s">
        <v>290</v>
      </c>
      <c r="C29" s="112" t="s">
        <v>277</v>
      </c>
      <c r="D29" s="113">
        <v>1</v>
      </c>
      <c r="E29" s="113">
        <v>31500</v>
      </c>
      <c r="F29" s="113">
        <f>D29*E29</f>
        <v>31500</v>
      </c>
    </row>
    <row r="30" spans="1:6" s="115" customFormat="1" ht="15.75">
      <c r="A30" s="254" t="s">
        <v>291</v>
      </c>
      <c r="B30" s="254"/>
      <c r="C30" s="112"/>
      <c r="D30" s="113"/>
      <c r="E30" s="113"/>
      <c r="F30" s="114">
        <f>SUM(F18:F29)</f>
        <v>466230</v>
      </c>
    </row>
    <row r="31" spans="2:7" ht="14.25" customHeight="1">
      <c r="B31" s="117"/>
      <c r="C31" s="115"/>
      <c r="D31" s="115"/>
      <c r="E31" s="115"/>
      <c r="F31" s="118"/>
      <c r="G31" s="119"/>
    </row>
    <row r="32" spans="2:6" ht="15.75">
      <c r="B32" s="257" t="s">
        <v>292</v>
      </c>
      <c r="C32" s="257"/>
      <c r="D32" s="115"/>
      <c r="E32" s="115"/>
      <c r="F32" s="118"/>
    </row>
    <row r="33" spans="1:6" ht="15.75">
      <c r="A33" s="25" t="s">
        <v>247</v>
      </c>
      <c r="B33" s="25" t="s">
        <v>248</v>
      </c>
      <c r="C33" s="25" t="s">
        <v>249</v>
      </c>
      <c r="D33" s="25" t="s">
        <v>250</v>
      </c>
      <c r="E33" s="25" t="s">
        <v>251</v>
      </c>
      <c r="F33" s="25" t="s">
        <v>252</v>
      </c>
    </row>
    <row r="34" spans="1:6" ht="15.75">
      <c r="A34" s="6">
        <v>1</v>
      </c>
      <c r="B34" s="6" t="s">
        <v>293</v>
      </c>
      <c r="C34" s="112" t="s">
        <v>277</v>
      </c>
      <c r="D34" s="113">
        <v>1</v>
      </c>
      <c r="E34" s="113">
        <f>569.17*124.3</f>
        <v>70747.83099999999</v>
      </c>
      <c r="F34" s="113">
        <f>E34*1</f>
        <v>70747.83099999999</v>
      </c>
    </row>
    <row r="35" spans="1:6" ht="15.75">
      <c r="A35" s="6">
        <f>A34+1</f>
        <v>2</v>
      </c>
      <c r="B35" s="6" t="s">
        <v>294</v>
      </c>
      <c r="C35" s="112" t="s">
        <v>277</v>
      </c>
      <c r="D35" s="113">
        <v>1</v>
      </c>
      <c r="E35" s="113">
        <f>608.33*124.3</f>
        <v>75615.41900000001</v>
      </c>
      <c r="F35" s="113">
        <f>E35*D35</f>
        <v>75615.41900000001</v>
      </c>
    </row>
    <row r="36" spans="1:6" ht="15.75">
      <c r="A36" s="6">
        <f>A35+1</f>
        <v>3</v>
      </c>
      <c r="B36" s="6" t="s">
        <v>295</v>
      </c>
      <c r="C36" s="112" t="s">
        <v>277</v>
      </c>
      <c r="D36" s="113">
        <v>1</v>
      </c>
      <c r="E36" s="113">
        <v>35208</v>
      </c>
      <c r="F36" s="113">
        <f>E36*D36</f>
        <v>35208</v>
      </c>
    </row>
    <row r="37" spans="1:6" ht="15.75">
      <c r="A37" s="6">
        <f>A36+1</f>
        <v>4</v>
      </c>
      <c r="B37" s="6" t="s">
        <v>296</v>
      </c>
      <c r="C37" s="112" t="s">
        <v>277</v>
      </c>
      <c r="D37" s="113">
        <v>1</v>
      </c>
      <c r="E37" s="113">
        <f>83.33*124.3</f>
        <v>10357.919</v>
      </c>
      <c r="F37" s="113">
        <f>E37*D37</f>
        <v>10357.919</v>
      </c>
    </row>
    <row r="38" spans="1:6" ht="15.75">
      <c r="A38" s="6">
        <f>A37+1</f>
        <v>5</v>
      </c>
      <c r="B38" s="6" t="s">
        <v>297</v>
      </c>
      <c r="C38" s="112" t="s">
        <v>277</v>
      </c>
      <c r="D38" s="113">
        <v>1</v>
      </c>
      <c r="E38" s="113">
        <f>25*124.3</f>
        <v>3107.5</v>
      </c>
      <c r="F38" s="113">
        <f>E38*D38</f>
        <v>3107.5</v>
      </c>
    </row>
    <row r="39" spans="1:6" ht="15.75">
      <c r="A39" s="6">
        <f>A38+1</f>
        <v>6</v>
      </c>
      <c r="B39" s="6" t="s">
        <v>298</v>
      </c>
      <c r="C39" s="112" t="s">
        <v>277</v>
      </c>
      <c r="D39" s="113">
        <v>1</v>
      </c>
      <c r="E39" s="113">
        <f>37.5*124.3</f>
        <v>4661.25</v>
      </c>
      <c r="F39" s="113">
        <f>E39*D39</f>
        <v>4661.25</v>
      </c>
    </row>
    <row r="40" spans="1:6" ht="16.5" thickBot="1">
      <c r="A40" s="239">
        <v>7</v>
      </c>
      <c r="B40" s="239" t="s">
        <v>299</v>
      </c>
      <c r="C40" s="112" t="s">
        <v>277</v>
      </c>
      <c r="D40" s="113">
        <v>1</v>
      </c>
      <c r="E40" s="113">
        <v>21610</v>
      </c>
      <c r="F40" s="113">
        <f>D40*E40</f>
        <v>21610</v>
      </c>
    </row>
    <row r="41" spans="1:6" ht="16.5" thickBot="1">
      <c r="A41" s="255" t="s">
        <v>291</v>
      </c>
      <c r="B41" s="256"/>
      <c r="C41" s="238"/>
      <c r="D41" s="113"/>
      <c r="E41" s="113"/>
      <c r="F41" s="114">
        <f>SUM(F34:F40)</f>
        <v>221307.919</v>
      </c>
    </row>
    <row r="43" ht="15.75">
      <c r="F43" s="119"/>
    </row>
    <row r="44" ht="15.75">
      <c r="F44" s="120"/>
    </row>
    <row r="45" ht="15.75">
      <c r="F45" s="119"/>
    </row>
  </sheetData>
  <mergeCells count="6">
    <mergeCell ref="B2:F2"/>
    <mergeCell ref="A30:B30"/>
    <mergeCell ref="A41:B41"/>
    <mergeCell ref="B32:C32"/>
    <mergeCell ref="F4:G4"/>
    <mergeCell ref="C6:E6"/>
  </mergeCells>
  <printOptions/>
  <pageMargins left="0.9" right="0.75" top="0.48" bottom="0.42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Ermal</cp:lastModifiedBy>
  <cp:lastPrinted>2003-01-01T00:16:18Z</cp:lastPrinted>
  <dcterms:created xsi:type="dcterms:W3CDTF">2009-05-02T07:42:17Z</dcterms:created>
  <dcterms:modified xsi:type="dcterms:W3CDTF">2003-01-01T00:22:25Z</dcterms:modified>
  <cp:category/>
  <cp:version/>
  <cp:contentType/>
  <cp:contentStatus/>
</cp:coreProperties>
</file>