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firstSheet="5" activeTab="13"/>
  </bookViews>
  <sheets>
    <sheet name="Emert" sheetId="1" r:id="rId1"/>
    <sheet name="Aktivi" sheetId="2" r:id="rId2"/>
    <sheet name="Pasivi" sheetId="3" r:id="rId3"/>
    <sheet name="TE ARDH.SHP. SIPAS NATYRES" sheetId="4" r:id="rId4"/>
    <sheet name="CASH FLOW INDIREKT" sheetId="5" r:id="rId5"/>
    <sheet name="PASQYRA E NDRYSHIMEVE NE KAPITA" sheetId="6" r:id="rId6"/>
    <sheet name="ANALIZA E SHPENZIMEVE" sheetId="7" r:id="rId7"/>
    <sheet name="SHP. PANJOHURA" sheetId="8" r:id="rId8"/>
    <sheet name="DEKLARATA FITIMIT" sheetId="9" r:id="rId9"/>
    <sheet name="BANKAT" sheetId="10" r:id="rId10"/>
    <sheet name="AMORTIZIMI" sheetId="11" r:id="rId11"/>
    <sheet name="TE ARDHURAT" sheetId="12" r:id="rId12"/>
    <sheet name="SHPENZIMET" sheetId="13" r:id="rId13"/>
    <sheet name="SHITJET" sheetId="14" r:id="rId14"/>
  </sheets>
  <definedNames/>
  <calcPr fullCalcOnLoad="1"/>
</workbook>
</file>

<file path=xl/sharedStrings.xml><?xml version="1.0" encoding="utf-8"?>
<sst xmlns="http://schemas.openxmlformats.org/spreadsheetml/2006/main" count="790" uniqueCount="562">
  <si>
    <t>Nr</t>
  </si>
  <si>
    <t>rend</t>
  </si>
  <si>
    <t xml:space="preserve">     USHTRIMI  </t>
  </si>
  <si>
    <t xml:space="preserve">  PARAARDHES</t>
  </si>
  <si>
    <t xml:space="preserve">    I    MBYLLUR</t>
  </si>
  <si>
    <t xml:space="preserve">     USHTRIMI   </t>
  </si>
  <si>
    <t xml:space="preserve"> USHTRIMI   </t>
  </si>
  <si>
    <t xml:space="preserve"> I  MBYLLUR</t>
  </si>
  <si>
    <t xml:space="preserve">   USHTRIMI  </t>
  </si>
  <si>
    <t xml:space="preserve"> PARAARDHES</t>
  </si>
  <si>
    <t>I</t>
  </si>
  <si>
    <t>III</t>
  </si>
  <si>
    <t>II</t>
  </si>
  <si>
    <t>x</t>
  </si>
  <si>
    <t xml:space="preserve">STATUSI     JURIDIK     </t>
  </si>
  <si>
    <t xml:space="preserve">Nr </t>
  </si>
  <si>
    <t>Debi</t>
  </si>
  <si>
    <t>Kredi</t>
  </si>
  <si>
    <r>
      <t xml:space="preserve">VEPRIMTATRIA    KRYESORE  : 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 xml:space="preserve">  </t>
    </r>
  </si>
  <si>
    <r>
      <t>Data    e   krijimit</t>
    </r>
    <r>
      <rPr>
        <sz val="11"/>
        <rFont val="Arial"/>
        <family val="2"/>
      </rPr>
      <t xml:space="preserve"> </t>
    </r>
  </si>
  <si>
    <t>AKTIVET AFATSHKURTRA</t>
  </si>
  <si>
    <t xml:space="preserve">Aktive monetare 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</si>
  <si>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</si>
  <si>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</si>
  <si>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</si>
  <si>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</si>
  <si>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</si>
  <si>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</si>
  <si>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</si>
  <si>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</si>
  <si>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</si>
  <si>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</si>
  <si>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</si>
  <si>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TOTALI 1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</si>
  <si>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</si>
  <si>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</si>
  <si>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</si>
  <si>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</si>
  <si>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</si>
  <si>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</si>
  <si>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</si>
  <si>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</si>
  <si>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</si>
  <si>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</si>
  <si>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</si>
  <si>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</si>
  <si>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</si>
  <si>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</si>
  <si>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</si>
  <si>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</si>
  <si>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</si>
  <si>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</si>
  <si>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</si>
  <si>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</si>
  <si>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</si>
  <si>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</si>
  <si>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</si>
  <si>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</si>
  <si>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</si>
  <si>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</si>
  <si>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</si>
  <si>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</si>
  <si>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 xml:space="preserve">Bonot e konvertueshme 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</si>
  <si>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</si>
  <si>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</si>
  <si>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</si>
  <si>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</si>
  <si>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</si>
  <si>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</si>
  <si>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</si>
  <si>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</si>
  <si>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</si>
  <si>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</si>
  <si>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</si>
  <si>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</si>
  <si>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</si>
  <si>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</si>
  <si>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</si>
  <si>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</si>
  <si>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</si>
  <si>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</si>
  <si>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</si>
  <si>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</si>
  <si>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</si>
  <si>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</si>
  <si>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</si>
  <si>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</si>
  <si>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</si>
  <si>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</si>
  <si>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</si>
  <si>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</si>
  <si>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</si>
  <si>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</si>
  <si>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</si>
  <si>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</si>
  <si>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</si>
  <si>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</si>
  <si>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</si>
  <si>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</si>
  <si>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</si>
  <si>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</si>
  <si>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</si>
  <si>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</si>
  <si>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</si>
  <si>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</si>
  <si>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</si>
  <si>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tjera te arketueshme</t>
  </si>
  <si>
    <t xml:space="preserve">Lendet e para </t>
  </si>
  <si>
    <t>Prodhim ne proces</t>
  </si>
  <si>
    <t>Produkte te gatshme</t>
  </si>
  <si>
    <t>Mallra per rishitje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</si>
  <si>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</si>
  <si>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</si>
  <si>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</si>
  <si>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</si>
  <si>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</si>
  <si>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</si>
  <si>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</si>
  <si>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</si>
  <si>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</si>
  <si>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</si>
  <si>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</si>
  <si>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</si>
  <si>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</si>
  <si>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</si>
  <si>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</si>
  <si>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>FLUKSI MONETAR NGA VEPRIMTARITE INVESTUESE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</si>
  <si>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</si>
  <si>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</si>
  <si>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</si>
  <si>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</si>
  <si>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 xml:space="preserve">Dividentet e paguar </t>
  </si>
  <si>
    <t>IV</t>
  </si>
  <si>
    <t>V</t>
  </si>
  <si>
    <t xml:space="preserve">Rritja / renia neto e mjeteve monetare </t>
  </si>
  <si>
    <t>VI</t>
  </si>
  <si>
    <t>Fitimi para tatimit</t>
  </si>
  <si>
    <t xml:space="preserve">Rritje / renie ne tepricen e kerkesave te arketueshme nga 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</si>
  <si>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</si>
  <si>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</si>
  <si>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</si>
  <si>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</si>
  <si>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Blerja e shoqerise se kontrolluar X minus parat e arketuara</t>
  </si>
  <si>
    <t>Te ardhura nga shitja e paisjeve</t>
  </si>
  <si>
    <t>Interesi I arketuar</t>
  </si>
  <si>
    <t>Mjetet monetare ne fillim te periudhes kontabel</t>
  </si>
  <si>
    <t>Mjetet monetare ne fund te periudhes kontabel</t>
  </si>
  <si>
    <t>Rregullime per:                     ( 1-4 )</t>
  </si>
  <si>
    <t xml:space="preserve">     1 - Amortizimin  ( + )</t>
  </si>
  <si>
    <t>Mjete Monetare neto e perdorur nga veprimtarite investuese( a-e )</t>
  </si>
  <si>
    <t xml:space="preserve">Mjete Monetare neto e perdorur nga veprimtarite financiare( a-d ) 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</si>
  <si>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</si>
  <si>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</si>
  <si>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</si>
  <si>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>TOTALI TE ARDHURAVE ( 1-2 )</t>
  </si>
  <si>
    <t xml:space="preserve">EMERTIMI I ZERAVE </t>
  </si>
  <si>
    <t>AKSIONAR</t>
  </si>
  <si>
    <t xml:space="preserve">PRIMI I </t>
  </si>
  <si>
    <t>AKSIONIT</t>
  </si>
  <si>
    <t xml:space="preserve">AKSIONET </t>
  </si>
  <si>
    <t>REZERVA</t>
  </si>
  <si>
    <t>TOTALI</t>
  </si>
  <si>
    <t>NE VALUTE</t>
  </si>
  <si>
    <t xml:space="preserve">TE KONVERT 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</si>
  <si>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</si>
  <si>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</si>
  <si>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</si>
  <si>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</si>
  <si>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</si>
  <si>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</si>
  <si>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</si>
  <si>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t xml:space="preserve">Efekti I ndryshimeve </t>
  </si>
  <si>
    <t>ne politikat kontabel</t>
  </si>
  <si>
    <t>Pozicioni I rregulluar</t>
  </si>
  <si>
    <t xml:space="preserve">Efektet e ndryshimit te </t>
  </si>
  <si>
    <t>kurseve te kembimit</t>
  </si>
  <si>
    <t>gjate konsolidimit</t>
  </si>
  <si>
    <t>Totali I te ardhurave apo</t>
  </si>
  <si>
    <t>I shpenzimeve , qe nuk jane</t>
  </si>
  <si>
    <t>Fitimi neto I vitit financiar</t>
  </si>
  <si>
    <t>Dividentet e paguar</t>
  </si>
  <si>
    <t xml:space="preserve">Transferime ne rezerven e </t>
  </si>
  <si>
    <t>detyrueshme statutore</t>
  </si>
  <si>
    <t>Emetim I kapitalit aksionar</t>
  </si>
  <si>
    <t>Efektet e ndryshimit te kursev</t>
  </si>
  <si>
    <t>te kembimit gjate konsolidimit</t>
  </si>
  <si>
    <t xml:space="preserve">shpenzimeve , qe nuk jane </t>
  </si>
  <si>
    <t>njohur ne pasq.e te A dhe SH</t>
  </si>
  <si>
    <t>njohur ne pasq. e te A dheSH</t>
  </si>
  <si>
    <t xml:space="preserve">Fitimi neto per periudhen </t>
  </si>
  <si>
    <t>Emetimi I kapitalit aksionar</t>
  </si>
  <si>
    <t>X</t>
  </si>
  <si>
    <t>( X )</t>
  </si>
  <si>
    <t xml:space="preserve"> ( X )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</si>
  <si>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</si>
  <si>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</si>
  <si>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</si>
  <si>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</si>
  <si>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</si>
  <si>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</si>
  <si>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</si>
  <si>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</si>
  <si>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</si>
  <si>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</si>
  <si>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</si>
  <si>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</si>
  <si>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763,764,765,</t>
  </si>
  <si>
    <t>Investimet financiare afatgjata</t>
  </si>
  <si>
    <r>
      <t>Emri   dhe   Adresa   e   plote</t>
    </r>
    <r>
      <rPr>
        <sz val="11"/>
        <rFont val="Arial"/>
        <family val="2"/>
      </rPr>
      <t xml:space="preserve">     </t>
    </r>
  </si>
  <si>
    <t>TIRANE</t>
  </si>
  <si>
    <t>Banka</t>
  </si>
  <si>
    <t>Arka</t>
  </si>
  <si>
    <t>Llogari/Kerkesa te arketueshme Kliente</t>
  </si>
  <si>
    <t>Instrumente te tjera borxhi Tatim fitimi</t>
  </si>
  <si>
    <t>Instrumente te tjera borxhi TVSH</t>
  </si>
  <si>
    <t>Parapagesat per furnizime</t>
  </si>
  <si>
    <t>Huate dhe obligacionet afatshkurtra</t>
  </si>
  <si>
    <t xml:space="preserve">Detyrimet tatimore </t>
  </si>
  <si>
    <t>TVSH</t>
  </si>
  <si>
    <t>TAP</t>
  </si>
  <si>
    <t>Sigurime shoqerore</t>
  </si>
  <si>
    <t>Tatim fitimi</t>
  </si>
  <si>
    <t>Hua te tjera ortake</t>
  </si>
  <si>
    <t>aktiviteti, si dhe te kerkesave te arketueshme te tjera</t>
  </si>
  <si>
    <t xml:space="preserve">f </t>
  </si>
  <si>
    <t>Tatim fitimi I paguar</t>
  </si>
  <si>
    <t>f</t>
  </si>
  <si>
    <t>Shpenzimet e periudhave te ardhme</t>
  </si>
  <si>
    <t>Fitimi  ( humbja )  para tatimit   ( 14+14.0  )</t>
  </si>
  <si>
    <t xml:space="preserve">        S h u m a </t>
  </si>
  <si>
    <t>llog</t>
  </si>
  <si>
    <t>E M E R T I M I</t>
  </si>
  <si>
    <t>Shteti   Tatim  Fitimi</t>
  </si>
  <si>
    <t>Shteti TAP</t>
  </si>
  <si>
    <t>Sigurimet    Shoqerore</t>
  </si>
  <si>
    <t xml:space="preserve">S h u m a </t>
  </si>
  <si>
    <t xml:space="preserve">SHPENZIMET  E  SHFRYTEZIMIT E TE TJERA </t>
  </si>
  <si>
    <t xml:space="preserve">Materiale  te  para  dhe  materiale  te  tjera </t>
  </si>
  <si>
    <t xml:space="preserve">Blerjet  gjate  ushtrimit  </t>
  </si>
  <si>
    <t xml:space="preserve">Furnitura , nentrajtime  dhe  sherbime </t>
  </si>
  <si>
    <t>Sherbime  te  ndryshme</t>
  </si>
  <si>
    <t>Shpenzime  Transporti</t>
  </si>
  <si>
    <t>Energji uji</t>
  </si>
  <si>
    <t xml:space="preserve">Shpenzime  per  personelin </t>
  </si>
  <si>
    <t xml:space="preserve">Tatime  , taksa  e  derdhje  te  ngjajshme </t>
  </si>
  <si>
    <t xml:space="preserve">Tatime  te  tjera   rrjedhese </t>
  </si>
  <si>
    <t>Interesa te paguara</t>
  </si>
  <si>
    <t>Komisjone  bankare</t>
  </si>
  <si>
    <t xml:space="preserve">Amortizime  dhe  provizione </t>
  </si>
  <si>
    <t>Amortizimi     A Q T</t>
  </si>
  <si>
    <t>Analiza  e  llogarise shteti tatim taksa</t>
  </si>
  <si>
    <t xml:space="preserve">Qira </t>
  </si>
  <si>
    <t>Shpenzime  telefoni</t>
  </si>
  <si>
    <t>ADMINISTRATORI</t>
  </si>
  <si>
    <t xml:space="preserve">Nr. I regjistrit tregetar       </t>
  </si>
  <si>
    <t>Diferenca nga kembimi</t>
  </si>
  <si>
    <t>Te dhena te tjera</t>
  </si>
  <si>
    <t>Individuale</t>
  </si>
  <si>
    <t xml:space="preserve"> - Pasqyrat financaire</t>
  </si>
  <si>
    <t>Te konsoliduara</t>
  </si>
  <si>
    <t xml:space="preserve"> - Rrumbullakimi_____________________</t>
  </si>
  <si>
    <t>Ligjit 9228 date 29/04/2008 " Per kontabilitetin dhe Pasqyrat Financiare")</t>
  </si>
  <si>
    <t xml:space="preserve">      PASQYRAT  FINANCIARE</t>
  </si>
  <si>
    <t xml:space="preserve">        ( Ne zbatim te Standartit Kombetar te Kontabilitetit Nr 2 dhe te  </t>
  </si>
  <si>
    <r>
      <t xml:space="preserve"> - Monedha                                       </t>
    </r>
    <r>
      <rPr>
        <b/>
        <u val="single"/>
        <sz val="13"/>
        <rFont val="Garamond"/>
        <family val="1"/>
      </rPr>
      <t>LEK</t>
    </r>
  </si>
  <si>
    <t>Emertimi</t>
  </si>
  <si>
    <t>Mjete transporti</t>
  </si>
  <si>
    <t>Totali</t>
  </si>
  <si>
    <t>Pakesime</t>
  </si>
  <si>
    <t xml:space="preserve">Rezultati tatimor </t>
  </si>
  <si>
    <t xml:space="preserve">Enertimi </t>
  </si>
  <si>
    <t>Nr.llog.</t>
  </si>
  <si>
    <t xml:space="preserve">Vlera </t>
  </si>
  <si>
    <t>Rezultati ushtrimor</t>
  </si>
  <si>
    <t>Shpenzime te panjohura</t>
  </si>
  <si>
    <t xml:space="preserve">Gjoba dhe shperblime </t>
  </si>
  <si>
    <t xml:space="preserve">Shpenzime te tjera </t>
  </si>
  <si>
    <t>Amortizme tej normave  fiskale</t>
  </si>
  <si>
    <t xml:space="preserve">Te tjera </t>
  </si>
  <si>
    <t xml:space="preserve">Totali </t>
  </si>
  <si>
    <t>Minus humbjen fiskale te mbartur</t>
  </si>
  <si>
    <t>Fitimi neto fiskal ( 8+9 )</t>
  </si>
  <si>
    <t>Tatim fitimi  10 %</t>
  </si>
  <si>
    <t>Sipas  Bilancit</t>
  </si>
  <si>
    <t>Fiskale</t>
  </si>
  <si>
    <t>Totali  i të ardhurave</t>
  </si>
  <si>
    <t>Totali  i shpenzimeve</t>
  </si>
  <si>
    <t>Total shpenzimet e pazbritshme sipas ligjit (neni 21):</t>
  </si>
  <si>
    <t>[a] kosto e blerjes dhe e përmiresimit të tokës dhe të truallit</t>
  </si>
  <si>
    <t>[b] kosto e blerjes dhe e permiresimit per active objekt amortizimi</t>
  </si>
  <si>
    <t>[c] zmadhimi i kapitalit themeltar të shoqerisë ose kontributit të secilit person në ortakëri</t>
  </si>
  <si>
    <t>[ç] vlera e shperblimeve ne natyrë</t>
  </si>
  <si>
    <t>[d] kontributet vullnetare të pensioneve</t>
  </si>
  <si>
    <t>[dh] dividentet e deklaruar dhe ndarja e fitimit</t>
  </si>
  <si>
    <t>[ë] gjobat, kamat-vonesat dhe kushtet e tjera penale</t>
  </si>
  <si>
    <t>[f] krijimi ose rritja e rezervave e fondeve të tjera</t>
  </si>
  <si>
    <t>[g] tatim mbi të ardhurat personale, akciza, tatimi mbi fitimin dhe tatimi mbi vleren e shtuar të zbritshme</t>
  </si>
  <si>
    <t>[gj] shpenzimet e përfaqësimit, pritje percjellje</t>
  </si>
  <si>
    <t>[h] shpenzimet e konsumit personal</t>
  </si>
  <si>
    <t>[i] shpenzime të cilat tejkalojnë kufijtë e përcaktuar me ligj</t>
  </si>
  <si>
    <t>[j] shpenzime për dhurata</t>
  </si>
  <si>
    <t>[k] çdo lloj shpenzimi, masa e te cilit nuk vertetohet me dokumenta</t>
  </si>
  <si>
    <t>[l] interesi i paguar kur huaja dhe parapagimet tejkalojne kater here kapitalin themelor</t>
  </si>
  <si>
    <t>[ll] nëse baza e amortizimit është një shumë negative</t>
  </si>
  <si>
    <t>[m] shpenzime për shërbime teknike, konsulence, manaxhim të palikujduara brënda periudhës tatimore</t>
  </si>
  <si>
    <t>[n] Amortizim nga rivleresimi i aktiveve të qendrueshme</t>
  </si>
  <si>
    <t>Rezultati i Vitit Ushtrimor:</t>
  </si>
  <si>
    <t xml:space="preserve"> - Humbja</t>
  </si>
  <si>
    <t xml:space="preserve"> - Fitimi</t>
  </si>
  <si>
    <t xml:space="preserve">Humbja për tu mbartur nga 1 vit me parë </t>
  </si>
  <si>
    <t xml:space="preserve">Humbja për tu mbartur nga 2 vite me parë   </t>
  </si>
  <si>
    <t xml:space="preserve">Humbja për tu mbartur nga 3 vite me parë   </t>
  </si>
  <si>
    <t>Shuma e humbjes për tu mbartur në vitin ushtrimor</t>
  </si>
  <si>
    <t>Shuma e humbjeve që nuk barten për efekt fiskal</t>
  </si>
  <si>
    <t xml:space="preserve">Fitimi i tatueshem </t>
  </si>
  <si>
    <t>Tatim fitimi i llogaritur</t>
  </si>
  <si>
    <t>Zbritje nga fitimi (rezervat ligjore)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</si>
  <si>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</si>
  <si>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</si>
  <si>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</si>
  <si>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</si>
  <si>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i llogaritur</t>
  </si>
  <si>
    <t xml:space="preserve">                 Llogaritja e Amortizimit</t>
  </si>
  <si>
    <t>Ne total  llogaritja  e amortizimit vjetor =(a+b+c+d )</t>
  </si>
  <si>
    <t>a.Ndertesa e makineri  afat gjate</t>
  </si>
  <si>
    <t>b.Aktive te patrupezuara</t>
  </si>
  <si>
    <t>c.Kompjuterat dhe sisteme informacioni</t>
  </si>
  <si>
    <t>d.Te gjitha aktivet e tjera te aktivitetit</t>
  </si>
  <si>
    <t>Tatimi i mbajtur ne burim ne zbatim te nenit 33</t>
  </si>
  <si>
    <t>Tatimpaguesi</t>
  </si>
  <si>
    <t>NIPT</t>
  </si>
  <si>
    <t>INVENTARI I LLOGARIVE BANKARE</t>
  </si>
  <si>
    <t>Emertimi i 
Bankes</t>
  </si>
  <si>
    <t>Numri 
i Llogarise</t>
  </si>
  <si>
    <t xml:space="preserve">Shuma ne 
monedhe te Huaj </t>
  </si>
  <si>
    <t xml:space="preserve">Shuma 
ne Leke </t>
  </si>
  <si>
    <t xml:space="preserve">Shuma </t>
  </si>
  <si>
    <t xml:space="preserve">Perfaqesuesi I Personit Juridik/Fizik </t>
  </si>
  <si>
    <t>Aktive te tjera jomateriale</t>
  </si>
  <si>
    <t xml:space="preserve">Te ardhura nga huamarrje </t>
  </si>
  <si>
    <t>Tatime  e taksa vendore</t>
  </si>
  <si>
    <t xml:space="preserve">Fitimi humbja ( neto)  </t>
  </si>
  <si>
    <t>Tatim ne burim</t>
  </si>
  <si>
    <t>Pagat e personelit</t>
  </si>
  <si>
    <t>Shpenzime per sigurimet shoqerore</t>
  </si>
  <si>
    <t>61-64</t>
  </si>
  <si>
    <t>Shpenzime te pacaktuara</t>
  </si>
  <si>
    <t xml:space="preserve">                    B  I  L  A   N C I</t>
  </si>
  <si>
    <t xml:space="preserve">Shpenzimet /te ardhurat  e interesave bankare </t>
  </si>
  <si>
    <t>Shteti tatim ne burim</t>
  </si>
  <si>
    <t>Honorare te paguara</t>
  </si>
  <si>
    <t>Taksa te tjera</t>
  </si>
  <si>
    <t>635, 638</t>
  </si>
  <si>
    <t>Sigurimet shoqerore</t>
  </si>
  <si>
    <t xml:space="preserve">Shpenzime te ndryshme(Qera, Pritje percjellje, dhurata) </t>
  </si>
  <si>
    <t>Alpha bank leke</t>
  </si>
  <si>
    <t>Alpha bank euro</t>
  </si>
  <si>
    <t>Shtesa</t>
  </si>
  <si>
    <t>[e] int.e paguara mbi int. maksimal të kredisë të caktuar nga B.Sh.</t>
  </si>
  <si>
    <t xml:space="preserve">Subjkti  </t>
  </si>
  <si>
    <t xml:space="preserve">NIPT  </t>
  </si>
  <si>
    <t>Nr.</t>
  </si>
  <si>
    <t>Sasia</t>
  </si>
  <si>
    <t>Gjendje 1/1/2010</t>
  </si>
  <si>
    <t>Gjendje 31/12/2010</t>
  </si>
  <si>
    <t>Aktive jomateriale</t>
  </si>
  <si>
    <t>Ndertime</t>
  </si>
  <si>
    <t>Makineri, paisje</t>
  </si>
  <si>
    <t>Kompjuterike</t>
  </si>
  <si>
    <t>Zyre</t>
  </si>
  <si>
    <t>Administratori</t>
  </si>
  <si>
    <t>Aktivititeti</t>
  </si>
  <si>
    <t>Te ardhura nga aktiviteti</t>
  </si>
  <si>
    <t>Tregti</t>
  </si>
  <si>
    <t>Tregti karburanti</t>
  </si>
  <si>
    <t>Tregti ushqimore, 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</si>
  <si>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</si>
  <si>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</si>
  <si>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</si>
  <si>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</si>
  <si>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</si>
  <si>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</si>
  <si>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</si>
  <si>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</si>
  <si>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</si>
  <si>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</si>
  <si>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</si>
  <si>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</si>
  <si>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</si>
  <si>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</si>
  <si>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</si>
  <si>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</si>
  <si>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</si>
  <si>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</si>
  <si>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</si>
  <si>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</t>
  </si>
  <si>
    <t>Prodhime te trjera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</si>
  <si>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</si>
  <si>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</si>
  <si>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</si>
  <si>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</si>
  <si>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</si>
  <si>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</si>
  <si>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</si>
  <si>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</si>
  <si>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</si>
  <si>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</si>
  <si>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</si>
  <si>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</si>
  <si>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</si>
  <si>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</si>
  <si>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</si>
  <si>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</si>
  <si>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</si>
  <si>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</si>
  <si>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Sherbime te tjera</t>
  </si>
  <si>
    <t>Totali i te ardhurave nga SHERBIMI</t>
  </si>
  <si>
    <t>Totali ( I+II+III+IV+V )</t>
  </si>
  <si>
    <t>Me page nga 30.001 leke deri ne 66.500 leke</t>
  </si>
  <si>
    <t xml:space="preserve">NIPT </t>
  </si>
  <si>
    <t>Pasqyra nr. 2</t>
  </si>
  <si>
    <t>000/LEKE</t>
  </si>
  <si>
    <t>ANEKS STATISTIKOR</t>
  </si>
  <si>
    <t>Shpenzimet</t>
  </si>
  <si>
    <t>Referencat Nr llog.</t>
  </si>
  <si>
    <t>Kodi statistikor</t>
  </si>
  <si>
    <t>Viti 2010</t>
  </si>
  <si>
    <t>Blerje,shpenzime  ( a +/- b + c +/-d + e )</t>
  </si>
  <si>
    <t>a)</t>
  </si>
  <si>
    <t>Blerje/shpenzime materiale dhe materiale te tjera</t>
  </si>
  <si>
    <t>601 + 602</t>
  </si>
  <si>
    <t>b)</t>
  </si>
  <si>
    <t>Ndryshimet e gjendjeve te materialeve ( +/- )</t>
  </si>
  <si>
    <t>c)</t>
  </si>
  <si>
    <t>Mallra te blera</t>
  </si>
  <si>
    <t>605/1</t>
  </si>
  <si>
    <t>d)</t>
  </si>
  <si>
    <t>Mdryshimet e gjendjes se mallrave ( +/- )</t>
  </si>
  <si>
    <t>e)</t>
  </si>
  <si>
    <t>Shpenzime per sherbime</t>
  </si>
  <si>
    <t>605/2</t>
  </si>
  <si>
    <t>Shpenzimet per personelin ( a + b )</t>
  </si>
  <si>
    <t>Shpenzime per sigurime shoqerore dhe shendetesore</t>
  </si>
  <si>
    <t>Sherbime nga te trete (a+b+c+d+e+f+g+h+i+j+k+l+m)</t>
  </si>
  <si>
    <t>Sherbimet nga nen-kontraktoret</t>
  </si>
  <si>
    <t>Trajtime te pergjithshme</t>
  </si>
  <si>
    <t>Qera</t>
  </si>
  <si>
    <t>Mirembajtje dhe riparime</t>
  </si>
  <si>
    <t>Shpenzime per siguracione</t>
  </si>
  <si>
    <t>f)</t>
  </si>
  <si>
    <t>Kerkim studime</t>
  </si>
  <si>
    <t>g)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</si>
  <si>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</si>
  <si>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</si>
  <si>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</si>
  <si>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</si>
  <si>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</si>
  <si>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</si>
  <si>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</si>
  <si>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Shpenzime postare dhe telekomunikacioni</t>
  </si>
  <si>
    <t>l)</t>
  </si>
  <si>
    <t xml:space="preserve">Shpenzime transporti </t>
  </si>
  <si>
    <t>per Blerje</t>
  </si>
  <si>
    <t>per Shitje</t>
  </si>
  <si>
    <t>m)</t>
  </si>
  <si>
    <t>Shpenzime per sherbime bankare</t>
  </si>
  <si>
    <t>Tatime dhe taksa ( 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</si>
  <si>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</si>
  <si>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</si>
  <si>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</si>
  <si>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</si>
  <si>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</si>
  <si>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</si>
  <si>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(1+2+3+4+5)</t>
  </si>
  <si>
    <t>Informate</t>
  </si>
  <si>
    <t>Numri mesatar i te punesuarve</t>
  </si>
  <si>
    <t>Investimet</t>
  </si>
  <si>
    <t>Shtimi i asesteve fikse</t>
  </si>
  <si>
    <t xml:space="preserve"> </t>
  </si>
  <si>
    <t>Pakesimi i aseteve fikse</t>
  </si>
  <si>
    <t xml:space="preserve">     nga te cilat: shitja e aseteve ekzistuese</t>
  </si>
  <si>
    <t>Pasqyra nr. 1</t>
  </si>
  <si>
    <t>ne 000/leke</t>
  </si>
  <si>
    <t>TE ARDHURAT</t>
  </si>
  <si>
    <t>Shitjet gjithsej ( a + b + c )</t>
  </si>
  <si>
    <t>Te ardhura  nga shitja e produktit te vet</t>
  </si>
  <si>
    <t>701/702/703</t>
  </si>
  <si>
    <t>Te ardhura nga shitja e sherbimeve</t>
  </si>
  <si>
    <t>Te ardhura nga shitja e mallrave</t>
  </si>
  <si>
    <t>Te ardhura nga shitje te tjera ( a + b + c )</t>
  </si>
  <si>
    <t xml:space="preserve">Qeraja </t>
  </si>
  <si>
    <t>Komisione</t>
  </si>
  <si>
    <t>Transport per te tjeret</t>
  </si>
  <si>
    <t>Ndryshimet ne inventarin e produkteve te gatshem e prodhimeve ne proçes:</t>
  </si>
  <si>
    <t>Shtesat ( + )</t>
  </si>
  <si>
    <t>Pakesimet ( - )</t>
  </si>
  <si>
    <t>Prodhimi per qellimet e vet ndermarrjes dhe per kapital:</t>
  </si>
  <si>
    <t>nga i cili: Prodhimi i aktiveve afatgjata</t>
  </si>
  <si>
    <t>Te ardhurat  nga grantet ( Subvencionet )</t>
  </si>
  <si>
    <t>Te tjera</t>
  </si>
  <si>
    <t>Te ardhura nga shitja e aktiveve afatgjata</t>
  </si>
  <si>
    <t>I)</t>
  </si>
  <si>
    <t>Totali i te ardhurave I=(1+2+/-3+4+5+6+7+8)</t>
  </si>
  <si>
    <t>Debitore e kreditore te tjere</t>
  </si>
  <si>
    <r>
      <t xml:space="preserve">           (   THEODHORO  CAM</t>
    </r>
    <r>
      <rPr>
        <u val="single"/>
        <sz val="10"/>
        <rFont val="Arial"/>
        <family val="2"/>
      </rPr>
      <t>I</t>
    </r>
    <r>
      <rPr>
        <sz val="10"/>
        <rFont val="Arial"/>
        <family val="0"/>
      </rPr>
      <t xml:space="preserve">  )</t>
    </r>
  </si>
  <si>
    <t>THEODHORO  CAMI</t>
  </si>
  <si>
    <t>THEODHORO CAMI</t>
  </si>
  <si>
    <t>UNIVERSAL  MEDIA   sh.p.k.</t>
  </si>
  <si>
    <r>
      <t xml:space="preserve">Nr.  i   NIPT-it           </t>
    </r>
    <r>
      <rPr>
        <b/>
        <sz val="12"/>
        <rFont val="Arial"/>
        <family val="2"/>
      </rPr>
      <t>K 81304002 T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 </t>
    </r>
  </si>
  <si>
    <t xml:space="preserve">  Shoqeri me Pergjegjesi te Kufizuar</t>
  </si>
  <si>
    <t>reklamave</t>
  </si>
  <si>
    <t xml:space="preserve">Aktivitet I pergjithshem ne fushen e </t>
  </si>
  <si>
    <r>
      <t xml:space="preserve"> - Periudha kontabel       </t>
    </r>
    <r>
      <rPr>
        <b/>
        <u val="single"/>
        <sz val="13"/>
        <rFont val="Garamond"/>
        <family val="1"/>
      </rPr>
      <t xml:space="preserve"> 01/01/2011 deri  31/12/2011</t>
    </r>
  </si>
  <si>
    <r>
      <t xml:space="preserve"> - Data e plotesimit te PF            </t>
    </r>
    <r>
      <rPr>
        <b/>
        <sz val="13"/>
        <rFont val="Garamond"/>
        <family val="1"/>
      </rPr>
      <t xml:space="preserve"> 08</t>
    </r>
    <r>
      <rPr>
        <b/>
        <u val="single"/>
        <sz val="13"/>
        <rFont val="Garamond"/>
        <family val="1"/>
      </rPr>
      <t xml:space="preserve"> Mars 2012</t>
    </r>
  </si>
  <si>
    <t>UNIVERSAL  MEDIA    sh.p.k.</t>
  </si>
  <si>
    <t xml:space="preserve">     UNIVERSAL MEDIA   sh.p.k.</t>
  </si>
  <si>
    <t>PASQYRA E TE ARDHURAVE DHE SHPENZIMEVE 2011</t>
  </si>
  <si>
    <t>Krijimi I rezervave</t>
  </si>
  <si>
    <t>PASQYRA E FLUKSIT MONETAR - METODA INDIREKTE      2011        UNIVERSAL MEDIA  sh.p.k.</t>
  </si>
  <si>
    <t>PASQYRA E NDRYSHIMEVE NE KAPITAL     2011       UNIVERSAL MEDIA  sh.p.k.</t>
  </si>
  <si>
    <t>Pozicioni me 31.dhjetor</t>
  </si>
  <si>
    <t>Pozicioni me 31 dhjetor</t>
  </si>
  <si>
    <t xml:space="preserve">kontabel   </t>
  </si>
  <si>
    <t xml:space="preserve">Pozicioni me 31 Dhjetor </t>
  </si>
  <si>
    <t>Krijim I rezervave ligjore</t>
  </si>
  <si>
    <t>GJENDJA  SIPAS  BILANCIT  ME  31.12.2011</t>
  </si>
  <si>
    <t>Vlera kontabel e aktiveve te shitura</t>
  </si>
  <si>
    <t xml:space="preserve">komisione bankare </t>
  </si>
  <si>
    <t>THEODHORO    CAMI</t>
  </si>
  <si>
    <t>Per vitin financiar deri me 31 Dhjetor 2011</t>
  </si>
  <si>
    <t>VITI 2011</t>
  </si>
  <si>
    <t>UNIVERSAL media   sh.p.k.</t>
  </si>
  <si>
    <t>31 Dhjetor 2011</t>
  </si>
  <si>
    <t>Aktivet Afatgjata Materiale me vlere fillestare 2011</t>
  </si>
  <si>
    <t>Gjendje 1/1/2011</t>
  </si>
  <si>
    <t>Gjendje 31/12/2011</t>
  </si>
  <si>
    <t>Amortizimi i Aktiveve Afatgjata Materiale  2011</t>
  </si>
  <si>
    <t>Vlera Kontabel neto e  Aktiveve Afatgjata Materiale  2011</t>
  </si>
  <si>
    <t>Aktive te tjera</t>
  </si>
  <si>
    <t xml:space="preserve">Subjekti   </t>
  </si>
  <si>
    <t>UNIVERSAL  MEDIA  sh.p.k.</t>
  </si>
  <si>
    <t>K 81304002 T</t>
  </si>
  <si>
    <t>NIPT:   K 81304002 T    UNIVERSAL  MEDIA     sh.p.k.</t>
  </si>
  <si>
    <t>Te punesuar mesatarisht per vitin 2011:</t>
  </si>
  <si>
    <t>Me page deri ne 20.000 leke</t>
  </si>
  <si>
    <t>Me page nga 20.001 leke deri ne 30.000 leke</t>
  </si>
  <si>
    <t>Me page nga 665001 leke deri ne 87.700 leke</t>
  </si>
  <si>
    <t>Me page me te larte se 87.700 leke</t>
  </si>
  <si>
    <t>Subjekti</t>
  </si>
  <si>
    <t>Viti 2011</t>
  </si>
  <si>
    <t>611+604+65</t>
  </si>
  <si>
    <t>618+622</t>
  </si>
  <si>
    <t>68+67</t>
  </si>
  <si>
    <t xml:space="preserve">Subjekti  </t>
  </si>
  <si>
    <t>Faqe   9</t>
  </si>
  <si>
    <t>Faqe   10</t>
  </si>
  <si>
    <t>Faqe   11</t>
  </si>
  <si>
    <t>Faqe   12</t>
  </si>
  <si>
    <t>Faqe   13</t>
  </si>
  <si>
    <t>Faqe  14</t>
  </si>
  <si>
    <t>UNIVERSAL ALBANIA MEDIA   sh.p.k.</t>
  </si>
  <si>
    <t>Rruga  Medar Shtylla Pll. Alban Tirana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</si>
</sst>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_-* #,##0.00_-;\-* #,##0.00_-;_-* &quot;-&quot;??_-;_-@_-"/>
    <numFmt numFmtId="178" formatCode="_(* #,##0_);_(* \(#,##0\);_(* &quot;-&quot;??_);_(@_)"/>
    <numFmt numFmtId="179" formatCode="[$-409]dddd\,\ mmmm\ dd\,\ yyyy"/>
    <numFmt numFmtId="180" formatCode="[$-409]h:mm:ss\ AM/PM"/>
    <numFmt numFmtId="181" formatCode="0.000"/>
    <numFmt numFmtId="182" formatCode="0.0000"/>
    <numFmt numFmtId="183" formatCode="0.0"/>
    <numFmt numFmtId="184" formatCode="#,##0.00_);\-#,##0.00"/>
    <numFmt numFmtId="185" formatCode="#,##0.0_);\-#,##0.0"/>
    <numFmt numFmtId="186" formatCode="#,##0_);\-#,##0"/>
    <numFmt numFmtId="187" formatCode="_(* #,##0.0_);_(* \(#,##0.0\);_(* &quot;-&quot;??_);_(@_)"/>
    <numFmt numFmtId="188" formatCode="_-* #,##0_-;\-* #,##0_-;_-* &quot;-&quot;_-;_-@_-"/>
  </numFmts>
  <fonts count="9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Calibri"/>
      <family val="2"/>
    </font>
    <font>
      <sz val="14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20"/>
      <name val="Arial"/>
      <family val="2"/>
    </font>
    <font>
      <u val="single"/>
      <sz val="20"/>
      <name val="Arial"/>
      <family val="2"/>
    </font>
    <font>
      <sz val="16"/>
      <name val="Garamond"/>
      <family val="1"/>
    </font>
    <font>
      <sz val="13"/>
      <name val="Garamond"/>
      <family val="1"/>
    </font>
    <font>
      <sz val="12"/>
      <name val="Garamond"/>
      <family val="1"/>
    </font>
    <font>
      <sz val="10"/>
      <name val="Calibri"/>
      <family val="2"/>
    </font>
    <font>
      <b/>
      <sz val="13"/>
      <name val="Garamond"/>
      <family val="1"/>
    </font>
    <font>
      <b/>
      <u val="single"/>
      <sz val="13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sz val="12"/>
      <name val="Garamond"/>
      <family val="1"/>
    </font>
    <font>
      <sz val="10"/>
      <color indexed="8"/>
      <name val="MS Sans Serif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2"/>
      <name val="Times New Roman"/>
      <family val="1"/>
    </font>
    <font>
      <b/>
      <sz val="10"/>
      <name val="Garamond"/>
      <family val="1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name val="Garamond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2"/>
      <name val="Times New Roman"/>
      <family val="0"/>
    </font>
    <font>
      <sz val="8"/>
      <color indexed="12"/>
      <name val="Times New Roman"/>
      <family val="0"/>
    </font>
    <font>
      <b/>
      <sz val="14"/>
      <color indexed="12"/>
      <name val="Times New Roman"/>
      <family val="0"/>
    </font>
    <font>
      <sz val="10"/>
      <color indexed="8"/>
      <name val="Arial"/>
      <family val="0"/>
    </font>
    <font>
      <sz val="9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/>
      <right style="medium"/>
      <top/>
      <bottom style="hair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 style="medium"/>
      <right style="medium"/>
      <top/>
      <bottom style="medium"/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/>
      <right style="medium"/>
      <top style="hair"/>
      <bottom/>
    </border>
    <border>
      <left/>
      <right/>
      <top style="medium">
        <color indexed="8"/>
      </top>
      <bottom/>
    </border>
    <border>
      <left/>
      <right style="medium"/>
      <top style="medium"/>
      <bottom style="medium"/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/>
      <right style="thin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29" borderId="1" applyNumberFormat="0" applyAlignment="0" applyProtection="0"/>
    <xf numFmtId="0" fontId="90" fillId="0" borderId="6" applyNumberFormat="0" applyFill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1" borderId="7" applyNumberFormat="0" applyFont="0" applyAlignment="0" applyProtection="0"/>
    <xf numFmtId="0" fontId="92" fillId="26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5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2" fillId="0" borderId="19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32" borderId="19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22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" fontId="0" fillId="0" borderId="20" xfId="0" applyNumberFormat="1" applyBorder="1" applyAlignment="1">
      <alignment horizontal="center"/>
    </xf>
    <xf numFmtId="3" fontId="0" fillId="33" borderId="19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70" fontId="0" fillId="0" borderId="10" xfId="44" applyFont="1" applyBorder="1" applyAlignment="1">
      <alignment/>
    </xf>
    <xf numFmtId="170" fontId="0" fillId="0" borderId="15" xfId="44" applyFont="1" applyBorder="1" applyAlignment="1">
      <alignment horizontal="center"/>
    </xf>
    <xf numFmtId="170" fontId="0" fillId="0" borderId="28" xfId="44" applyFont="1" applyBorder="1" applyAlignment="1">
      <alignment/>
    </xf>
    <xf numFmtId="170" fontId="0" fillId="0" borderId="31" xfId="44" applyFont="1" applyBorder="1" applyAlignment="1">
      <alignment horizontal="center"/>
    </xf>
    <xf numFmtId="170" fontId="0" fillId="0" borderId="32" xfId="44" applyFont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2" fillId="33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170" fontId="2" fillId="0" borderId="0" xfId="44" applyFont="1" applyBorder="1" applyAlignment="1">
      <alignment/>
    </xf>
    <xf numFmtId="170" fontId="0" fillId="0" borderId="0" xfId="44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43" fontId="0" fillId="32" borderId="18" xfId="0" applyNumberFormat="1" applyFill="1" applyBorder="1" applyAlignment="1">
      <alignment/>
    </xf>
    <xf numFmtId="3" fontId="0" fillId="32" borderId="19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36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Fill="1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0" fillId="33" borderId="41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2" fillId="0" borderId="19" xfId="0" applyFont="1" applyBorder="1" applyAlignment="1">
      <alignment horizontal="left"/>
    </xf>
    <xf numFmtId="3" fontId="0" fillId="33" borderId="34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14" fontId="7" fillId="0" borderId="0" xfId="0" applyNumberFormat="1" applyFont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176" fontId="0" fillId="0" borderId="28" xfId="44" applyNumberFormat="1" applyFont="1" applyBorder="1" applyAlignment="1">
      <alignment/>
    </xf>
    <xf numFmtId="3" fontId="0" fillId="32" borderId="32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0" fontId="18" fillId="0" borderId="0" xfId="0" applyFont="1" applyBorder="1" applyAlignment="1">
      <alignment horizontal="right"/>
    </xf>
    <xf numFmtId="3" fontId="0" fillId="0" borderId="32" xfId="0" applyNumberFormat="1" applyBorder="1" applyAlignment="1">
      <alignment/>
    </xf>
    <xf numFmtId="176" fontId="0" fillId="0" borderId="15" xfId="44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0" fillId="0" borderId="18" xfId="44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32" xfId="0" applyFont="1" applyBorder="1" applyAlignment="1">
      <alignment horizontal="center"/>
    </xf>
    <xf numFmtId="2" fontId="1" fillId="0" borderId="45" xfId="0" applyNumberFormat="1" applyFont="1" applyBorder="1" applyAlignment="1">
      <alignment/>
    </xf>
    <xf numFmtId="2" fontId="19" fillId="0" borderId="45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3" fontId="0" fillId="0" borderId="19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2" fontId="0" fillId="0" borderId="19" xfId="0" applyNumberFormat="1" applyBorder="1" applyAlignment="1">
      <alignment/>
    </xf>
    <xf numFmtId="3" fontId="0" fillId="32" borderId="18" xfId="0" applyNumberFormat="1" applyFill="1" applyBorder="1" applyAlignment="1">
      <alignment/>
    </xf>
    <xf numFmtId="0" fontId="2" fillId="0" borderId="3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37" fontId="25" fillId="0" borderId="0" xfId="0" applyNumberFormat="1" applyFont="1" applyAlignment="1">
      <alignment/>
    </xf>
    <xf numFmtId="37" fontId="25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58" applyFont="1" applyAlignment="1">
      <alignment horizontal="center"/>
      <protection/>
    </xf>
    <xf numFmtId="37" fontId="40" fillId="0" borderId="0" xfId="0" applyNumberFormat="1" applyFont="1" applyAlignment="1">
      <alignment/>
    </xf>
    <xf numFmtId="0" fontId="41" fillId="0" borderId="0" xfId="0" applyFont="1" applyAlignment="1">
      <alignment/>
    </xf>
    <xf numFmtId="37" fontId="42" fillId="0" borderId="0" xfId="0" applyNumberFormat="1" applyFont="1" applyAlignment="1">
      <alignment/>
    </xf>
    <xf numFmtId="37" fontId="42" fillId="0" borderId="19" xfId="0" applyNumberFormat="1" applyFont="1" applyBorder="1" applyAlignment="1">
      <alignment horizontal="right"/>
    </xf>
    <xf numFmtId="37" fontId="42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 horizontal="right"/>
    </xf>
    <xf numFmtId="0" fontId="32" fillId="0" borderId="0" xfId="57" applyFont="1" applyBorder="1">
      <alignment/>
      <protection/>
    </xf>
    <xf numFmtId="3" fontId="32" fillId="0" borderId="0" xfId="57" applyNumberFormat="1" applyFont="1" applyBorder="1" applyAlignment="1">
      <alignment horizontal="right"/>
      <protection/>
    </xf>
    <xf numFmtId="0" fontId="32" fillId="0" borderId="0" xfId="57" applyFont="1">
      <alignment/>
      <protection/>
    </xf>
    <xf numFmtId="0" fontId="43" fillId="0" borderId="0" xfId="57" applyFont="1" applyAlignment="1">
      <alignment horizontal="left"/>
      <protection/>
    </xf>
    <xf numFmtId="0" fontId="43" fillId="0" borderId="0" xfId="57" applyFont="1" applyBorder="1" applyAlignment="1">
      <alignment horizontal="center"/>
      <protection/>
    </xf>
    <xf numFmtId="0" fontId="44" fillId="0" borderId="46" xfId="57" applyFont="1" applyBorder="1" applyAlignment="1">
      <alignment/>
      <protection/>
    </xf>
    <xf numFmtId="0" fontId="45" fillId="0" borderId="47" xfId="57" applyFont="1" applyBorder="1" applyAlignment="1">
      <alignment horizontal="center" vertical="top" wrapText="1"/>
      <protection/>
    </xf>
    <xf numFmtId="0" fontId="45" fillId="0" borderId="48" xfId="57" applyFont="1" applyBorder="1" applyAlignment="1">
      <alignment horizontal="left" vertical="top" wrapText="1"/>
      <protection/>
    </xf>
    <xf numFmtId="0" fontId="46" fillId="0" borderId="49" xfId="57" applyFont="1" applyBorder="1" applyAlignment="1">
      <alignment horizontal="left" vertical="top" wrapText="1"/>
      <protection/>
    </xf>
    <xf numFmtId="3" fontId="46" fillId="0" borderId="50" xfId="57" applyNumberFormat="1" applyFont="1" applyBorder="1" applyAlignment="1">
      <alignment horizontal="right" vertical="top" wrapText="1"/>
      <protection/>
    </xf>
    <xf numFmtId="0" fontId="46" fillId="0" borderId="51" xfId="57" applyFont="1" applyBorder="1" applyAlignment="1">
      <alignment horizontal="left" vertical="top" wrapText="1"/>
      <protection/>
    </xf>
    <xf numFmtId="3" fontId="46" fillId="0" borderId="52" xfId="57" applyNumberFormat="1" applyFont="1" applyBorder="1" applyAlignment="1">
      <alignment horizontal="right" vertical="top" wrapText="1"/>
      <protection/>
    </xf>
    <xf numFmtId="0" fontId="46" fillId="0" borderId="53" xfId="57" applyFont="1" applyBorder="1" applyAlignment="1">
      <alignment horizontal="left" vertical="top" wrapText="1"/>
      <protection/>
    </xf>
    <xf numFmtId="3" fontId="46" fillId="0" borderId="54" xfId="57" applyNumberFormat="1" applyFont="1" applyBorder="1" applyAlignment="1">
      <alignment horizontal="right" vertical="top" wrapText="1"/>
      <protection/>
    </xf>
    <xf numFmtId="0" fontId="46" fillId="0" borderId="55" xfId="57" applyFont="1" applyBorder="1" applyAlignment="1">
      <alignment horizontal="left" vertical="top" wrapText="1"/>
      <protection/>
    </xf>
    <xf numFmtId="3" fontId="46" fillId="0" borderId="56" xfId="57" applyNumberFormat="1" applyFont="1" applyBorder="1" applyAlignment="1">
      <alignment horizontal="right" vertical="top" wrapText="1"/>
      <protection/>
    </xf>
    <xf numFmtId="0" fontId="46" fillId="34" borderId="53" xfId="57" applyFont="1" applyFill="1" applyBorder="1" applyAlignment="1">
      <alignment horizontal="left" vertical="top" wrapText="1"/>
      <protection/>
    </xf>
    <xf numFmtId="3" fontId="46" fillId="34" borderId="54" xfId="57" applyNumberFormat="1" applyFont="1" applyFill="1" applyBorder="1" applyAlignment="1">
      <alignment horizontal="right" vertical="top" wrapText="1"/>
      <protection/>
    </xf>
    <xf numFmtId="0" fontId="46" fillId="0" borderId="48" xfId="57" applyFont="1" applyBorder="1" applyAlignment="1">
      <alignment horizontal="left" vertical="top" wrapText="1"/>
      <protection/>
    </xf>
    <xf numFmtId="0" fontId="46" fillId="0" borderId="57" xfId="57" applyFont="1" applyBorder="1" applyAlignment="1">
      <alignment horizontal="left" vertical="top" wrapText="1"/>
      <protection/>
    </xf>
    <xf numFmtId="0" fontId="46" fillId="34" borderId="58" xfId="57" applyFont="1" applyFill="1" applyBorder="1" applyAlignment="1">
      <alignment horizontal="left" vertical="top" wrapText="1"/>
      <protection/>
    </xf>
    <xf numFmtId="3" fontId="46" fillId="34" borderId="59" xfId="57" applyNumberFormat="1" applyFont="1" applyFill="1" applyBorder="1" applyAlignment="1">
      <alignment horizontal="right" vertical="top" wrapText="1"/>
      <protection/>
    </xf>
    <xf numFmtId="0" fontId="46" fillId="0" borderId="60" xfId="57" applyFont="1" applyBorder="1" applyAlignment="1">
      <alignment horizontal="left" vertical="top" wrapText="1"/>
      <protection/>
    </xf>
    <xf numFmtId="3" fontId="46" fillId="0" borderId="61" xfId="57" applyNumberFormat="1" applyFont="1" applyBorder="1" applyAlignment="1">
      <alignment horizontal="right" vertical="top" wrapText="1"/>
      <protection/>
    </xf>
    <xf numFmtId="0" fontId="45" fillId="0" borderId="0" xfId="57" applyFont="1" applyBorder="1" applyAlignment="1">
      <alignment horizontal="left" vertical="top" wrapText="1"/>
      <protection/>
    </xf>
    <xf numFmtId="0" fontId="46" fillId="0" borderId="62" xfId="57" applyFont="1" applyBorder="1" applyAlignment="1">
      <alignment horizontal="left" vertical="top" wrapText="1"/>
      <protection/>
    </xf>
    <xf numFmtId="3" fontId="46" fillId="0" borderId="62" xfId="57" applyNumberFormat="1" applyFont="1" applyBorder="1" applyAlignment="1">
      <alignment horizontal="right" vertical="top" wrapText="1"/>
      <protection/>
    </xf>
    <xf numFmtId="0" fontId="47" fillId="0" borderId="62" xfId="57" applyFont="1" applyBorder="1" applyAlignment="1">
      <alignment horizontal="left" vertical="top" wrapText="1"/>
      <protection/>
    </xf>
    <xf numFmtId="3" fontId="47" fillId="0" borderId="63" xfId="57" applyNumberFormat="1" applyFont="1" applyBorder="1" applyAlignment="1">
      <alignment horizontal="right" vertical="top" wrapText="1"/>
      <protection/>
    </xf>
    <xf numFmtId="0" fontId="45" fillId="0" borderId="47" xfId="57" applyFont="1" applyBorder="1" applyAlignment="1">
      <alignment horizontal="left" vertical="top" wrapText="1"/>
      <protection/>
    </xf>
    <xf numFmtId="0" fontId="46" fillId="0" borderId="64" xfId="57" applyFont="1" applyBorder="1" applyAlignment="1">
      <alignment horizontal="left" vertical="top" wrapText="1"/>
      <protection/>
    </xf>
    <xf numFmtId="3" fontId="46" fillId="0" borderId="65" xfId="57" applyNumberFormat="1" applyFont="1" applyBorder="1" applyAlignment="1">
      <alignment horizontal="right" vertical="top" wrapText="1"/>
      <protection/>
    </xf>
    <xf numFmtId="0" fontId="46" fillId="0" borderId="66" xfId="57" applyFont="1" applyBorder="1" applyAlignment="1">
      <alignment horizontal="left" vertical="top" wrapText="1"/>
      <protection/>
    </xf>
    <xf numFmtId="3" fontId="46" fillId="0" borderId="56" xfId="57" applyNumberFormat="1" applyFont="1" applyBorder="1" applyAlignment="1">
      <alignment vertical="top" wrapText="1"/>
      <protection/>
    </xf>
    <xf numFmtId="37" fontId="46" fillId="0" borderId="56" xfId="57" applyNumberFormat="1" applyFont="1" applyBorder="1" applyAlignment="1">
      <alignment vertical="top" wrapText="1"/>
      <protection/>
    </xf>
    <xf numFmtId="0" fontId="47" fillId="32" borderId="53" xfId="57" applyFont="1" applyFill="1" applyBorder="1" applyAlignment="1">
      <alignment horizontal="left" vertical="top" wrapText="1"/>
      <protection/>
    </xf>
    <xf numFmtId="3" fontId="47" fillId="32" borderId="54" xfId="57" applyNumberFormat="1" applyFont="1" applyFill="1" applyBorder="1" applyAlignment="1">
      <alignment horizontal="right" vertical="top" wrapText="1"/>
      <protection/>
    </xf>
    <xf numFmtId="0" fontId="48" fillId="0" borderId="55" xfId="57" applyFont="1" applyBorder="1" applyAlignment="1">
      <alignment horizontal="left" vertical="top" wrapText="1"/>
      <protection/>
    </xf>
    <xf numFmtId="3" fontId="48" fillId="0" borderId="56" xfId="57" applyNumberFormat="1" applyFont="1" applyBorder="1" applyAlignment="1">
      <alignment vertical="top" wrapText="1"/>
      <protection/>
    </xf>
    <xf numFmtId="3" fontId="45" fillId="0" borderId="56" xfId="57" applyNumberFormat="1" applyFont="1" applyBorder="1" applyAlignment="1">
      <alignment vertical="top" wrapText="1"/>
      <protection/>
    </xf>
    <xf numFmtId="0" fontId="45" fillId="0" borderId="57" xfId="57" applyFont="1" applyBorder="1" applyAlignment="1">
      <alignment horizontal="left" vertical="top" wrapText="1"/>
      <protection/>
    </xf>
    <xf numFmtId="3" fontId="46" fillId="0" borderId="67" xfId="57" applyNumberFormat="1" applyFont="1" applyBorder="1" applyAlignment="1">
      <alignment horizontal="right" vertical="top" wrapText="1"/>
      <protection/>
    </xf>
    <xf numFmtId="0" fontId="49" fillId="0" borderId="0" xfId="57" applyFont="1" applyBorder="1" applyAlignment="1">
      <alignment vertical="top" wrapText="1"/>
      <protection/>
    </xf>
    <xf numFmtId="0" fontId="49" fillId="0" borderId="68" xfId="57" applyFont="1" applyBorder="1" applyAlignment="1">
      <alignment vertical="top" wrapText="1"/>
      <protection/>
    </xf>
    <xf numFmtId="3" fontId="45" fillId="0" borderId="65" xfId="57" applyNumberFormat="1" applyFont="1" applyBorder="1" applyAlignment="1">
      <alignment horizontal="center" vertical="top" wrapText="1"/>
      <protection/>
    </xf>
    <xf numFmtId="3" fontId="45" fillId="0" borderId="69" xfId="57" applyNumberFormat="1" applyFont="1" applyBorder="1" applyAlignment="1">
      <alignment horizontal="center" vertical="top" wrapText="1"/>
      <protection/>
    </xf>
    <xf numFmtId="0" fontId="47" fillId="0" borderId="70" xfId="57" applyFont="1" applyFill="1" applyBorder="1" applyAlignment="1">
      <alignment horizontal="left" vertical="top" wrapText="1"/>
      <protection/>
    </xf>
    <xf numFmtId="3" fontId="44" fillId="0" borderId="71" xfId="57" applyNumberFormat="1" applyFont="1" applyFill="1" applyBorder="1" applyAlignment="1">
      <alignment horizontal="right" vertical="top" wrapText="1"/>
      <protection/>
    </xf>
    <xf numFmtId="0" fontId="44" fillId="0" borderId="72" xfId="57" applyFont="1" applyFill="1" applyBorder="1" applyAlignment="1">
      <alignment horizontal="right" vertical="top" wrapText="1"/>
      <protection/>
    </xf>
    <xf numFmtId="3" fontId="44" fillId="0" borderId="67" xfId="57" applyNumberFormat="1" applyFont="1" applyFill="1" applyBorder="1" applyAlignment="1">
      <alignment horizontal="right" vertical="top" wrapText="1"/>
      <protection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3" fillId="0" borderId="0" xfId="0" applyNumberFormat="1" applyFont="1" applyAlignment="1">
      <alignment/>
    </xf>
    <xf numFmtId="0" fontId="23" fillId="32" borderId="32" xfId="0" applyFont="1" applyFill="1" applyBorder="1" applyAlignment="1">
      <alignment horizontal="center" vertical="center"/>
    </xf>
    <xf numFmtId="0" fontId="23" fillId="32" borderId="32" xfId="0" applyFont="1" applyFill="1" applyBorder="1" applyAlignment="1">
      <alignment horizontal="center" vertical="center" wrapText="1"/>
    </xf>
    <xf numFmtId="2" fontId="23" fillId="32" borderId="3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7" fillId="0" borderId="73" xfId="0" applyFont="1" applyFill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0" fillId="0" borderId="74" xfId="0" applyNumberFormat="1" applyBorder="1" applyAlignment="1">
      <alignment horizontal="left"/>
    </xf>
    <xf numFmtId="1" fontId="0" fillId="0" borderId="74" xfId="0" applyNumberFormat="1" applyFont="1" applyBorder="1" applyAlignment="1">
      <alignment horizontal="left"/>
    </xf>
    <xf numFmtId="3" fontId="0" fillId="33" borderId="34" xfId="0" applyNumberFormat="1" applyFill="1" applyBorder="1" applyAlignment="1">
      <alignment horizontal="center"/>
    </xf>
    <xf numFmtId="3" fontId="0" fillId="32" borderId="36" xfId="0" applyNumberFormat="1" applyFill="1" applyBorder="1" applyAlignment="1">
      <alignment/>
    </xf>
    <xf numFmtId="3" fontId="0" fillId="33" borderId="75" xfId="0" applyNumberFormat="1" applyFill="1" applyBorder="1" applyAlignment="1">
      <alignment/>
    </xf>
    <xf numFmtId="3" fontId="0" fillId="33" borderId="76" xfId="0" applyNumberFormat="1" applyFill="1" applyBorder="1" applyAlignment="1">
      <alignment/>
    </xf>
    <xf numFmtId="0" fontId="2" fillId="0" borderId="77" xfId="0" applyFont="1" applyBorder="1" applyAlignment="1">
      <alignment horizontal="center"/>
    </xf>
    <xf numFmtId="3" fontId="0" fillId="33" borderId="78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3" fontId="0" fillId="33" borderId="78" xfId="0" applyNumberFormat="1" applyFill="1" applyBorder="1" applyAlignment="1">
      <alignment horizontal="center"/>
    </xf>
    <xf numFmtId="0" fontId="0" fillId="0" borderId="36" xfId="0" applyFont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0" fontId="10" fillId="0" borderId="30" xfId="0" applyFont="1" applyBorder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188" fontId="26" fillId="0" borderId="0" xfId="43" applyNumberFormat="1" applyFont="1" applyAlignment="1">
      <alignment/>
    </xf>
    <xf numFmtId="0" fontId="53" fillId="0" borderId="0" xfId="0" applyFont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188" fontId="26" fillId="0" borderId="32" xfId="43" applyNumberFormat="1" applyFont="1" applyBorder="1" applyAlignment="1">
      <alignment horizontal="center" vertical="center" wrapText="1"/>
    </xf>
    <xf numFmtId="188" fontId="26" fillId="0" borderId="32" xfId="43" applyNumberFormat="1" applyFont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/>
    </xf>
    <xf numFmtId="178" fontId="54" fillId="0" borderId="32" xfId="43" applyNumberFormat="1" applyFont="1" applyBorder="1" applyAlignment="1">
      <alignment/>
    </xf>
    <xf numFmtId="3" fontId="26" fillId="0" borderId="32" xfId="0" applyNumberFormat="1" applyFont="1" applyBorder="1" applyAlignment="1">
      <alignment horizontal="center" vertical="center" wrapText="1"/>
    </xf>
    <xf numFmtId="3" fontId="26" fillId="0" borderId="32" xfId="0" applyNumberFormat="1" applyFont="1" applyBorder="1" applyAlignment="1">
      <alignment horizontal="left" vertical="center" wrapText="1"/>
    </xf>
    <xf numFmtId="3" fontId="26" fillId="0" borderId="32" xfId="0" applyNumberFormat="1" applyFont="1" applyBorder="1" applyAlignment="1">
      <alignment horizontal="center"/>
    </xf>
    <xf numFmtId="3" fontId="54" fillId="0" borderId="32" xfId="43" applyNumberFormat="1" applyFont="1" applyBorder="1" applyAlignment="1">
      <alignment/>
    </xf>
    <xf numFmtId="3" fontId="36" fillId="0" borderId="32" xfId="0" applyNumberFormat="1" applyFont="1" applyBorder="1" applyAlignment="1">
      <alignment horizontal="center" vertical="center" wrapText="1"/>
    </xf>
    <xf numFmtId="3" fontId="35" fillId="0" borderId="32" xfId="0" applyNumberFormat="1" applyFont="1" applyBorder="1" applyAlignment="1">
      <alignment horizontal="center"/>
    </xf>
    <xf numFmtId="3" fontId="55" fillId="0" borderId="32" xfId="43" applyNumberFormat="1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43" applyNumberFormat="1" applyFont="1" applyBorder="1" applyAlignment="1">
      <alignment/>
    </xf>
    <xf numFmtId="3" fontId="26" fillId="0" borderId="32" xfId="43" applyNumberFormat="1" applyFont="1" applyBorder="1" applyAlignment="1">
      <alignment horizontal="center" vertical="center" wrapText="1"/>
    </xf>
    <xf numFmtId="3" fontId="26" fillId="0" borderId="32" xfId="43" applyNumberFormat="1" applyFont="1" applyBorder="1" applyAlignment="1">
      <alignment horizontal="center" wrapText="1"/>
    </xf>
    <xf numFmtId="3" fontId="26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188" fontId="35" fillId="0" borderId="0" xfId="43" applyNumberFormat="1" applyFont="1" applyBorder="1" applyAlignment="1">
      <alignment/>
    </xf>
    <xf numFmtId="3" fontId="26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/>
    </xf>
    <xf numFmtId="3" fontId="54" fillId="0" borderId="0" xfId="43" applyNumberFormat="1" applyFont="1" applyBorder="1" applyAlignment="1">
      <alignment/>
    </xf>
    <xf numFmtId="188" fontId="26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32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188" fontId="35" fillId="0" borderId="0" xfId="43" applyNumberFormat="1" applyFont="1" applyAlignment="1">
      <alignment/>
    </xf>
    <xf numFmtId="0" fontId="35" fillId="0" borderId="32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28" xfId="0" applyFont="1" applyBorder="1" applyAlignment="1">
      <alignment horizontal="center" vertical="center" wrapText="1"/>
    </xf>
    <xf numFmtId="178" fontId="55" fillId="0" borderId="32" xfId="43" applyNumberFormat="1" applyFont="1" applyBorder="1" applyAlignment="1">
      <alignment/>
    </xf>
    <xf numFmtId="0" fontId="26" fillId="0" borderId="33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 wrapText="1" shrinkToFit="1"/>
    </xf>
    <xf numFmtId="0" fontId="36" fillId="0" borderId="33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/>
    </xf>
    <xf numFmtId="178" fontId="55" fillId="0" borderId="0" xfId="43" applyNumberFormat="1" applyFont="1" applyBorder="1" applyAlignment="1">
      <alignment/>
    </xf>
    <xf numFmtId="37" fontId="35" fillId="0" borderId="0" xfId="0" applyNumberFormat="1" applyFont="1" applyAlignment="1">
      <alignment/>
    </xf>
    <xf numFmtId="0" fontId="36" fillId="0" borderId="32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5" fillId="0" borderId="30" xfId="0" applyFont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73" xfId="42" applyNumberFormat="1" applyFont="1" applyBorder="1" applyAlignment="1">
      <alignment/>
    </xf>
    <xf numFmtId="4" fontId="23" fillId="0" borderId="32" xfId="0" applyNumberFormat="1" applyFont="1" applyBorder="1" applyAlignment="1">
      <alignment/>
    </xf>
    <xf numFmtId="4" fontId="0" fillId="0" borderId="0" xfId="0" applyNumberFormat="1" applyAlignment="1">
      <alignment/>
    </xf>
    <xf numFmtId="0" fontId="56" fillId="0" borderId="32" xfId="0" applyFont="1" applyBorder="1" applyAlignment="1">
      <alignment horizontal="center"/>
    </xf>
    <xf numFmtId="0" fontId="32" fillId="0" borderId="0" xfId="57" applyFont="1" applyAlignment="1">
      <alignment horizontal="right"/>
      <protection/>
    </xf>
    <xf numFmtId="0" fontId="26" fillId="0" borderId="0" xfId="0" applyFont="1" applyAlignment="1">
      <alignment horizontal="right" vertical="center" wrapText="1"/>
    </xf>
    <xf numFmtId="0" fontId="5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70" fontId="2" fillId="0" borderId="30" xfId="44" applyFont="1" applyBorder="1" applyAlignment="1">
      <alignment horizontal="left"/>
    </xf>
    <xf numFmtId="170" fontId="0" fillId="0" borderId="32" xfId="44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39" fillId="0" borderId="0" xfId="58" applyFont="1" applyFill="1" applyAlignment="1">
      <alignment horizontal="center"/>
      <protection/>
    </xf>
    <xf numFmtId="0" fontId="39" fillId="0" borderId="0" xfId="0" applyFont="1" applyAlignment="1">
      <alignment horizontal="center"/>
    </xf>
    <xf numFmtId="37" fontId="42" fillId="0" borderId="0" xfId="0" applyNumberFormat="1" applyFont="1" applyAlignment="1">
      <alignment horizontal="left"/>
    </xf>
    <xf numFmtId="0" fontId="45" fillId="0" borderId="79" xfId="57" applyFont="1" applyBorder="1" applyAlignment="1">
      <alignment horizontal="center" wrapText="1"/>
      <protection/>
    </xf>
    <xf numFmtId="0" fontId="45" fillId="0" borderId="80" xfId="57" applyFont="1" applyBorder="1" applyAlignment="1">
      <alignment horizontal="center" wrapText="1"/>
      <protection/>
    </xf>
    <xf numFmtId="0" fontId="45" fillId="0" borderId="81" xfId="57" applyFont="1" applyBorder="1" applyAlignment="1">
      <alignment horizontal="center" wrapText="1"/>
      <protection/>
    </xf>
    <xf numFmtId="0" fontId="45" fillId="0" borderId="82" xfId="57" applyFont="1" applyBorder="1" applyAlignment="1">
      <alignment horizontal="center" wrapText="1"/>
      <protection/>
    </xf>
    <xf numFmtId="0" fontId="50" fillId="0" borderId="0" xfId="0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26" fillId="0" borderId="31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35" fillId="0" borderId="31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8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ilanci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161925</xdr:rowOff>
    </xdr:from>
    <xdr:to>
      <xdr:col>5</xdr:col>
      <xdr:colOff>762000</xdr:colOff>
      <xdr:row>51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8162925"/>
          <a:ext cx="581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Data dhe Nënshkrimi i personit të tatueshëm -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Deklaroj  nën përgjegjësinë time që informacioni i mësipërm është i plotë dhe i saktë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___Theodhoro__Cami_________________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8</xdr:col>
      <xdr:colOff>628650</xdr:colOff>
      <xdr:row>7</xdr:row>
      <xdr:rowOff>9525</xdr:rowOff>
    </xdr:from>
    <xdr:to>
      <xdr:col>14</xdr:col>
      <xdr:colOff>409575</xdr:colOff>
      <xdr:row>24</xdr:row>
      <xdr:rowOff>9525</xdr:rowOff>
    </xdr:to>
    <xdr:sp>
      <xdr:nvSpPr>
        <xdr:cNvPr id="2" name="Object 1"/>
        <xdr:cNvSpPr>
          <a:spLocks/>
        </xdr:cNvSpPr>
      </xdr:nvSpPr>
      <xdr:spPr>
        <a:xfrm>
          <a:off x="8162925" y="1419225"/>
          <a:ext cx="3952875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2">
      <pane xSplit="11" ySplit="6" topLeftCell="L8" activePane="bottomRight" state="frozen"/>
      <selection pane="topLeft" activeCell="A2" sqref="A2"/>
      <selection pane="topRight" activeCell="L2" sqref="L2"/>
      <selection pane="bottomLeft" activeCell="A8" sqref="A8"/>
      <selection pane="bottomRight" activeCell="N23" sqref="N23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4" width="9.140625" style="1" customWidth="1"/>
    <col min="5" max="5" width="6.00390625" style="1" customWidth="1"/>
    <col min="6" max="6" width="15.28125" style="1" customWidth="1"/>
    <col min="7" max="7" width="13.7109375" style="1" customWidth="1"/>
    <col min="8" max="8" width="25.8515625" style="1" customWidth="1"/>
    <col min="9" max="9" width="1.421875" style="1" customWidth="1"/>
    <col min="10" max="10" width="0.5625" style="1" customWidth="1"/>
    <col min="11" max="11" width="1.5742187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5">
      <c r="B4" s="6"/>
      <c r="C4" s="76" t="s">
        <v>208</v>
      </c>
      <c r="D4" s="7"/>
      <c r="E4" s="7"/>
      <c r="F4" s="7"/>
      <c r="G4" s="372" t="s">
        <v>560</v>
      </c>
      <c r="H4" s="7"/>
      <c r="I4" s="7"/>
      <c r="J4" s="7"/>
      <c r="K4" s="8"/>
    </row>
    <row r="5" spans="2:11" ht="14.25">
      <c r="B5" s="6"/>
      <c r="C5" s="7"/>
      <c r="D5" s="7"/>
      <c r="E5" s="7"/>
      <c r="F5" s="7"/>
      <c r="G5" s="373" t="s">
        <v>561</v>
      </c>
      <c r="H5" s="83"/>
      <c r="I5" s="83" t="s">
        <v>478</v>
      </c>
      <c r="J5" s="83"/>
      <c r="K5" s="8"/>
    </row>
    <row r="6" spans="2:11" ht="18">
      <c r="B6" s="6"/>
      <c r="C6" s="7"/>
      <c r="D6" s="7"/>
      <c r="E6" s="7"/>
      <c r="F6" s="7"/>
      <c r="G6" s="90" t="s">
        <v>209</v>
      </c>
      <c r="H6" s="75"/>
      <c r="I6" s="7"/>
      <c r="J6" s="7"/>
      <c r="K6" s="8"/>
    </row>
    <row r="7" spans="2:11" ht="18">
      <c r="B7" s="6"/>
      <c r="C7" s="7"/>
      <c r="D7" s="7"/>
      <c r="E7" s="7"/>
      <c r="F7" s="7"/>
      <c r="G7" s="7"/>
      <c r="H7" s="90"/>
      <c r="I7" s="7"/>
      <c r="J7" s="7"/>
      <c r="K7" s="8"/>
    </row>
    <row r="8" spans="2:11" ht="14.2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5">
      <c r="B9" s="6"/>
      <c r="C9" s="7" t="s">
        <v>254</v>
      </c>
      <c r="D9" s="7"/>
      <c r="E9" s="7"/>
      <c r="F9" s="71"/>
      <c r="G9" s="7"/>
      <c r="H9" s="7"/>
      <c r="I9" s="7"/>
      <c r="J9" s="7"/>
      <c r="K9" s="8"/>
    </row>
    <row r="10" spans="2:11" ht="20.25">
      <c r="B10" s="6"/>
      <c r="C10" s="76" t="s">
        <v>19</v>
      </c>
      <c r="D10" s="7"/>
      <c r="E10" s="7"/>
      <c r="F10" s="164">
        <v>39444</v>
      </c>
      <c r="G10" s="91"/>
      <c r="H10" s="7"/>
      <c r="I10" s="7"/>
      <c r="J10" s="7"/>
      <c r="K10" s="8"/>
    </row>
    <row r="11" spans="1:14" ht="20.25">
      <c r="A11" s="2"/>
      <c r="B11" s="6"/>
      <c r="C11" s="77" t="s">
        <v>508</v>
      </c>
      <c r="D11" s="7"/>
      <c r="E11" s="7"/>
      <c r="F11" s="170"/>
      <c r="G11" s="92"/>
      <c r="H11" s="7"/>
      <c r="I11" s="7"/>
      <c r="J11" s="7"/>
      <c r="K11" s="8"/>
      <c r="N11" s="78"/>
    </row>
    <row r="12" spans="2:11" ht="18">
      <c r="B12" s="6"/>
      <c r="C12" s="7" t="s">
        <v>14</v>
      </c>
      <c r="D12" s="7"/>
      <c r="E12" s="7"/>
      <c r="F12" s="90" t="s">
        <v>509</v>
      </c>
      <c r="G12" s="75"/>
      <c r="H12" s="75"/>
      <c r="I12" s="75"/>
      <c r="J12" s="7"/>
      <c r="K12" s="8"/>
    </row>
    <row r="13" spans="2:11" ht="18">
      <c r="B13" s="6"/>
      <c r="C13" s="7" t="s">
        <v>18</v>
      </c>
      <c r="D13" s="7"/>
      <c r="E13" s="7"/>
      <c r="F13" s="7"/>
      <c r="G13" s="7" t="s">
        <v>511</v>
      </c>
      <c r="H13" s="7"/>
      <c r="I13" s="7"/>
      <c r="J13" s="7"/>
      <c r="K13" s="8"/>
    </row>
    <row r="14" spans="2:11" ht="14.25">
      <c r="B14" s="6"/>
      <c r="C14" s="7"/>
      <c r="D14" s="7"/>
      <c r="E14" s="7"/>
      <c r="F14" s="7"/>
      <c r="G14" s="7" t="s">
        <v>510</v>
      </c>
      <c r="H14" s="7"/>
      <c r="I14" s="7"/>
      <c r="J14" s="7"/>
      <c r="K14" s="8"/>
    </row>
    <row r="15" spans="2:11" ht="14.25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25.5">
      <c r="B17" s="6"/>
      <c r="C17" s="7"/>
      <c r="D17" s="198" t="s">
        <v>262</v>
      </c>
      <c r="E17" s="198"/>
      <c r="F17" s="199"/>
      <c r="G17" s="198"/>
      <c r="H17" s="75"/>
      <c r="I17" s="75"/>
      <c r="J17" s="7"/>
      <c r="K17" s="8"/>
    </row>
    <row r="18" spans="2:11" ht="14.25">
      <c r="B18" s="6"/>
      <c r="C18" s="7"/>
      <c r="D18" s="7" t="s">
        <v>263</v>
      </c>
      <c r="E18" s="7"/>
      <c r="F18" s="7"/>
      <c r="G18" s="7"/>
      <c r="H18" s="7"/>
      <c r="I18" s="7"/>
      <c r="J18" s="7"/>
      <c r="K18" s="8"/>
    </row>
    <row r="19" spans="2:11" ht="14.25">
      <c r="B19" s="6"/>
      <c r="C19" s="7"/>
      <c r="D19" s="7" t="s">
        <v>261</v>
      </c>
      <c r="E19" s="7"/>
      <c r="F19" s="7"/>
      <c r="G19" s="7"/>
      <c r="H19" s="7"/>
      <c r="I19" s="7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25.5">
      <c r="B21" s="6"/>
      <c r="C21" s="7"/>
      <c r="D21" s="7"/>
      <c r="E21" s="7"/>
      <c r="F21" s="198">
        <v>2011</v>
      </c>
      <c r="G21" s="198"/>
      <c r="H21" s="7"/>
      <c r="I21" s="7"/>
      <c r="J21" s="7"/>
      <c r="K21" s="8"/>
    </row>
    <row r="22" spans="2:11" ht="14.25">
      <c r="B22" s="6"/>
      <c r="C22" s="7"/>
      <c r="D22" s="7"/>
      <c r="E22" s="7"/>
      <c r="F22" s="7"/>
      <c r="G22" s="7"/>
      <c r="H22" s="7"/>
      <c r="I22" s="7"/>
      <c r="J22" s="7"/>
      <c r="K22" s="8"/>
    </row>
    <row r="23" spans="2:11" ht="21">
      <c r="B23" s="6"/>
      <c r="C23" s="7"/>
      <c r="D23" s="381" t="s">
        <v>256</v>
      </c>
      <c r="E23" s="382"/>
      <c r="F23" s="382"/>
      <c r="G23" s="382"/>
      <c r="H23" s="382"/>
      <c r="I23" s="383"/>
      <c r="J23" s="7"/>
      <c r="K23" s="8"/>
    </row>
    <row r="24" spans="2:11" ht="18.75">
      <c r="B24" s="6"/>
      <c r="C24" s="7"/>
      <c r="D24" s="200"/>
      <c r="E24" s="201"/>
      <c r="F24" s="201"/>
      <c r="G24" s="201"/>
      <c r="H24" s="201"/>
      <c r="I24" s="202"/>
      <c r="J24" s="7"/>
      <c r="K24" s="8"/>
    </row>
    <row r="25" spans="2:11" ht="16.5">
      <c r="B25" s="6"/>
      <c r="C25" s="7"/>
      <c r="D25" s="203"/>
      <c r="E25" s="204"/>
      <c r="F25" s="204"/>
      <c r="G25" s="216" t="s">
        <v>13</v>
      </c>
      <c r="H25" s="384" t="s">
        <v>257</v>
      </c>
      <c r="I25" s="385"/>
      <c r="J25" s="7"/>
      <c r="K25" s="8"/>
    </row>
    <row r="26" spans="2:18" ht="21">
      <c r="B26" s="6"/>
      <c r="C26" s="7"/>
      <c r="D26" s="375" t="s">
        <v>258</v>
      </c>
      <c r="E26" s="374"/>
      <c r="F26" s="374"/>
      <c r="G26" s="374"/>
      <c r="H26" s="374"/>
      <c r="I26" s="376"/>
      <c r="J26" s="7"/>
      <c r="K26" s="8"/>
      <c r="M26" s="380"/>
      <c r="N26" s="380"/>
      <c r="O26" s="380"/>
      <c r="P26" s="380"/>
      <c r="Q26" s="380"/>
      <c r="R26" s="380"/>
    </row>
    <row r="27" spans="2:18" ht="18.75">
      <c r="B27" s="6"/>
      <c r="C27" s="7"/>
      <c r="D27" s="203"/>
      <c r="E27" s="204"/>
      <c r="F27" s="204"/>
      <c r="G27" s="205"/>
      <c r="H27" s="384" t="s">
        <v>259</v>
      </c>
      <c r="I27" s="385"/>
      <c r="J27" s="7"/>
      <c r="K27" s="8"/>
      <c r="M27" s="201"/>
      <c r="N27" s="201"/>
      <c r="O27" s="201"/>
      <c r="P27" s="201"/>
      <c r="Q27" s="201"/>
      <c r="R27" s="215"/>
    </row>
    <row r="28" spans="2:18" ht="16.5">
      <c r="B28" s="6"/>
      <c r="C28" s="7"/>
      <c r="D28" s="203"/>
      <c r="E28" s="204"/>
      <c r="F28" s="204"/>
      <c r="G28" s="204"/>
      <c r="H28" s="204"/>
      <c r="I28" s="206"/>
      <c r="J28" s="7"/>
      <c r="K28" s="8"/>
      <c r="M28" s="204"/>
      <c r="N28" s="204"/>
      <c r="O28" s="204"/>
      <c r="P28" s="204"/>
      <c r="Q28" s="377"/>
      <c r="R28" s="377"/>
    </row>
    <row r="29" spans="2:18" ht="16.5">
      <c r="B29" s="6"/>
      <c r="C29" s="7"/>
      <c r="D29" s="375" t="s">
        <v>264</v>
      </c>
      <c r="E29" s="374"/>
      <c r="F29" s="374"/>
      <c r="G29" s="374"/>
      <c r="H29" s="374"/>
      <c r="I29" s="376"/>
      <c r="J29" s="7"/>
      <c r="K29" s="8"/>
      <c r="M29" s="374"/>
      <c r="N29" s="374"/>
      <c r="O29" s="374"/>
      <c r="P29" s="374"/>
      <c r="Q29" s="374"/>
      <c r="R29" s="374"/>
    </row>
    <row r="30" spans="2:18" ht="16.5">
      <c r="B30" s="6"/>
      <c r="C30" s="7"/>
      <c r="D30" s="203"/>
      <c r="E30" s="204"/>
      <c r="F30" s="204"/>
      <c r="G30" s="204"/>
      <c r="H30" s="204"/>
      <c r="I30" s="206"/>
      <c r="J30" s="7"/>
      <c r="K30" s="8"/>
      <c r="M30" s="204"/>
      <c r="N30" s="204"/>
      <c r="O30" s="204"/>
      <c r="P30" s="204"/>
      <c r="Q30" s="377"/>
      <c r="R30" s="377"/>
    </row>
    <row r="31" spans="2:18" ht="16.5">
      <c r="B31" s="6"/>
      <c r="C31" s="7"/>
      <c r="D31" s="375" t="s">
        <v>260</v>
      </c>
      <c r="E31" s="374"/>
      <c r="F31" s="374"/>
      <c r="G31" s="374"/>
      <c r="H31" s="374"/>
      <c r="I31" s="376"/>
      <c r="J31" s="7"/>
      <c r="K31" s="8"/>
      <c r="M31" s="204"/>
      <c r="N31" s="204"/>
      <c r="O31" s="204"/>
      <c r="P31" s="204"/>
      <c r="Q31" s="204"/>
      <c r="R31" s="208"/>
    </row>
    <row r="32" spans="2:18" ht="16.5">
      <c r="B32" s="6"/>
      <c r="C32" s="7"/>
      <c r="D32" s="203"/>
      <c r="E32" s="204"/>
      <c r="F32" s="204"/>
      <c r="G32" s="204"/>
      <c r="H32" s="204"/>
      <c r="I32" s="206"/>
      <c r="J32" s="7"/>
      <c r="K32" s="8"/>
      <c r="M32" s="374"/>
      <c r="N32" s="374"/>
      <c r="O32" s="374"/>
      <c r="P32" s="374"/>
      <c r="Q32" s="374"/>
      <c r="R32" s="374"/>
    </row>
    <row r="33" spans="2:18" ht="16.5">
      <c r="B33" s="6"/>
      <c r="C33" s="7"/>
      <c r="D33" s="375" t="s">
        <v>512</v>
      </c>
      <c r="E33" s="374"/>
      <c r="F33" s="374"/>
      <c r="G33" s="374"/>
      <c r="H33" s="374"/>
      <c r="I33" s="376"/>
      <c r="J33" s="7"/>
      <c r="K33" s="8"/>
      <c r="M33" s="204"/>
      <c r="N33" s="204"/>
      <c r="O33" s="204"/>
      <c r="P33" s="204"/>
      <c r="Q33" s="204"/>
      <c r="R33" s="208"/>
    </row>
    <row r="34" spans="2:18" ht="16.5">
      <c r="B34" s="6"/>
      <c r="C34" s="7"/>
      <c r="D34" s="207"/>
      <c r="E34" s="208"/>
      <c r="F34" s="208"/>
      <c r="G34" s="208"/>
      <c r="H34" s="208"/>
      <c r="I34" s="206"/>
      <c r="J34" s="7"/>
      <c r="K34" s="8"/>
      <c r="M34" s="374"/>
      <c r="N34" s="374"/>
      <c r="O34" s="374"/>
      <c r="P34" s="374"/>
      <c r="Q34" s="374"/>
      <c r="R34" s="374"/>
    </row>
    <row r="35" spans="2:18" ht="16.5">
      <c r="B35" s="6"/>
      <c r="C35" s="7"/>
      <c r="D35" s="207"/>
      <c r="E35" s="208"/>
      <c r="F35" s="208"/>
      <c r="G35" s="208"/>
      <c r="H35" s="208"/>
      <c r="I35" s="206"/>
      <c r="J35" s="7"/>
      <c r="K35" s="8"/>
      <c r="M35" s="208"/>
      <c r="N35" s="208"/>
      <c r="O35" s="208"/>
      <c r="P35" s="208"/>
      <c r="Q35" s="208"/>
      <c r="R35" s="208"/>
    </row>
    <row r="36" spans="2:18" ht="16.5">
      <c r="B36" s="6"/>
      <c r="C36" s="7"/>
      <c r="D36" s="375" t="s">
        <v>513</v>
      </c>
      <c r="E36" s="374"/>
      <c r="F36" s="374"/>
      <c r="G36" s="374"/>
      <c r="H36" s="374"/>
      <c r="I36" s="376"/>
      <c r="J36" s="7"/>
      <c r="K36" s="8"/>
      <c r="M36" s="378"/>
      <c r="N36" s="378"/>
      <c r="O36" s="378"/>
      <c r="P36" s="379"/>
      <c r="Q36" s="379"/>
      <c r="R36" s="379"/>
    </row>
    <row r="37" spans="2:18" ht="16.5">
      <c r="B37" s="6"/>
      <c r="C37" s="7"/>
      <c r="D37" s="209"/>
      <c r="E37" s="210"/>
      <c r="F37" s="210"/>
      <c r="G37" s="210"/>
      <c r="H37" s="210"/>
      <c r="I37" s="211"/>
      <c r="J37" s="7"/>
      <c r="K37" s="8"/>
      <c r="M37" s="208"/>
      <c r="N37" s="208"/>
      <c r="O37" s="208"/>
      <c r="P37" s="208"/>
      <c r="Q37" s="208"/>
      <c r="R37" s="208"/>
    </row>
    <row r="38" spans="2:18" ht="16.5">
      <c r="B38" s="6"/>
      <c r="C38" s="7"/>
      <c r="D38" s="209"/>
      <c r="E38" s="210"/>
      <c r="F38" s="210"/>
      <c r="G38" s="210"/>
      <c r="H38" s="210"/>
      <c r="I38" s="211"/>
      <c r="J38" s="7"/>
      <c r="K38" s="8"/>
      <c r="M38" s="208"/>
      <c r="N38" s="208"/>
      <c r="O38" s="208"/>
      <c r="P38" s="208"/>
      <c r="Q38" s="208"/>
      <c r="R38" s="208"/>
    </row>
    <row r="39" spans="2:18" ht="16.5">
      <c r="B39" s="6"/>
      <c r="C39" s="7"/>
      <c r="D39" s="212"/>
      <c r="E39" s="213"/>
      <c r="F39" s="213"/>
      <c r="G39" s="213"/>
      <c r="H39" s="213"/>
      <c r="I39" s="214"/>
      <c r="J39" s="7"/>
      <c r="K39" s="8"/>
      <c r="M39" s="374"/>
      <c r="N39" s="374"/>
      <c r="O39" s="374"/>
      <c r="P39" s="374"/>
      <c r="Q39" s="374"/>
      <c r="R39" s="374"/>
    </row>
    <row r="40" spans="2:18" ht="14.25">
      <c r="B40" s="6"/>
      <c r="C40" s="7"/>
      <c r="D40" s="7"/>
      <c r="E40" s="7"/>
      <c r="F40" s="7"/>
      <c r="G40" s="7"/>
      <c r="H40" s="7"/>
      <c r="I40" s="7"/>
      <c r="J40" s="7"/>
      <c r="K40" s="8"/>
      <c r="M40" s="210"/>
      <c r="N40" s="210"/>
      <c r="O40" s="210"/>
      <c r="P40" s="210"/>
      <c r="Q40" s="210"/>
      <c r="R40" s="210"/>
    </row>
    <row r="41" spans="2:18" ht="14.25">
      <c r="B41" s="6"/>
      <c r="C41" s="7"/>
      <c r="D41" s="7"/>
      <c r="E41" s="7"/>
      <c r="F41" s="7"/>
      <c r="G41" s="7"/>
      <c r="H41" s="7"/>
      <c r="I41" s="7"/>
      <c r="J41" s="7"/>
      <c r="K41" s="8"/>
      <c r="M41" s="210"/>
      <c r="N41" s="210"/>
      <c r="O41" s="210"/>
      <c r="P41" s="210"/>
      <c r="Q41" s="210"/>
      <c r="R41" s="210"/>
    </row>
    <row r="42" spans="2:18" ht="14.25">
      <c r="B42" s="6"/>
      <c r="C42" s="7"/>
      <c r="D42" s="7"/>
      <c r="E42" s="7"/>
      <c r="F42" s="7"/>
      <c r="G42" s="7"/>
      <c r="H42" s="7"/>
      <c r="I42" s="7"/>
      <c r="J42" s="7"/>
      <c r="K42" s="8"/>
      <c r="M42" s="210"/>
      <c r="N42" s="210"/>
      <c r="O42" s="210"/>
      <c r="P42" s="210"/>
      <c r="Q42" s="210"/>
      <c r="R42" s="210"/>
    </row>
    <row r="43" spans="2:11" ht="14.25">
      <c r="B43" s="9"/>
      <c r="C43" s="10"/>
      <c r="D43" s="10"/>
      <c r="E43" s="10"/>
      <c r="F43" s="10"/>
      <c r="G43" s="10"/>
      <c r="H43" s="10"/>
      <c r="I43" s="10"/>
      <c r="J43" s="10"/>
      <c r="K43" s="11"/>
    </row>
  </sheetData>
  <sheetProtection/>
  <mergeCells count="17">
    <mergeCell ref="D31:I31"/>
    <mergeCell ref="D33:I33"/>
    <mergeCell ref="M29:R29"/>
    <mergeCell ref="Q28:R28"/>
    <mergeCell ref="D23:I23"/>
    <mergeCell ref="H25:I25"/>
    <mergeCell ref="H27:I27"/>
    <mergeCell ref="M39:R39"/>
    <mergeCell ref="D26:I26"/>
    <mergeCell ref="D29:I29"/>
    <mergeCell ref="Q30:R30"/>
    <mergeCell ref="M32:R32"/>
    <mergeCell ref="M34:R34"/>
    <mergeCell ref="M36:O36"/>
    <mergeCell ref="P36:R36"/>
    <mergeCell ref="M26:R26"/>
    <mergeCell ref="D36:I36"/>
  </mergeCells>
  <printOptions/>
  <pageMargins left="0.75" right="0.75" top="0.87" bottom="1" header="0.5" footer="0.5"/>
  <pageSetup horizontalDpi="300" verticalDpi="3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H26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14.140625" style="0" customWidth="1"/>
    <col min="3" max="3" width="29.8515625" style="0" customWidth="1"/>
    <col min="4" max="4" width="20.7109375" style="0" customWidth="1"/>
    <col min="5" max="5" width="17.421875" style="0" customWidth="1"/>
    <col min="6" max="6" width="21.7109375" style="283" customWidth="1"/>
    <col min="8" max="8" width="10.57421875" style="0" customWidth="1"/>
  </cols>
  <sheetData>
    <row r="3" spans="2:6" s="281" customFormat="1" ht="15.75">
      <c r="B3" s="278" t="s">
        <v>329</v>
      </c>
      <c r="C3" s="279"/>
      <c r="D3" s="280" t="s">
        <v>531</v>
      </c>
      <c r="F3" s="282"/>
    </row>
    <row r="4" spans="2:6" s="281" customFormat="1" ht="15.75">
      <c r="B4" s="278" t="s">
        <v>330</v>
      </c>
      <c r="C4" s="279"/>
      <c r="D4" s="280" t="s">
        <v>541</v>
      </c>
      <c r="F4" s="282"/>
    </row>
    <row r="5" spans="2:6" s="281" customFormat="1" ht="15.75">
      <c r="B5" s="278"/>
      <c r="C5" s="279"/>
      <c r="F5" s="282"/>
    </row>
    <row r="7" spans="2:6" s="281" customFormat="1" ht="15.75">
      <c r="B7" s="411" t="s">
        <v>331</v>
      </c>
      <c r="C7" s="411"/>
      <c r="D7" s="411"/>
      <c r="E7" s="411"/>
      <c r="F7" s="411"/>
    </row>
    <row r="8" ht="15">
      <c r="F8" s="284" t="s">
        <v>532</v>
      </c>
    </row>
    <row r="10" spans="2:6" ht="30">
      <c r="B10" s="285" t="s">
        <v>0</v>
      </c>
      <c r="C10" s="286" t="s">
        <v>332</v>
      </c>
      <c r="D10" s="286" t="s">
        <v>333</v>
      </c>
      <c r="E10" s="286" t="s">
        <v>334</v>
      </c>
      <c r="F10" s="287" t="s">
        <v>335</v>
      </c>
    </row>
    <row r="11" spans="2:6" ht="18">
      <c r="B11" s="288">
        <v>1</v>
      </c>
      <c r="C11" s="289" t="s">
        <v>355</v>
      </c>
      <c r="D11" s="292"/>
      <c r="E11" s="288"/>
      <c r="F11" s="366">
        <v>25433</v>
      </c>
    </row>
    <row r="12" spans="2:6" ht="18">
      <c r="B12" s="288">
        <v>2</v>
      </c>
      <c r="C12" s="289" t="s">
        <v>356</v>
      </c>
      <c r="D12" s="293"/>
      <c r="E12" s="288"/>
      <c r="F12" s="366"/>
    </row>
    <row r="13" spans="2:6" ht="18">
      <c r="B13" s="288"/>
      <c r="C13" s="289"/>
      <c r="D13" s="293"/>
      <c r="E13" s="288"/>
      <c r="F13" s="366"/>
    </row>
    <row r="14" spans="2:6" ht="18">
      <c r="B14" s="288"/>
      <c r="C14" s="289"/>
      <c r="D14" s="293"/>
      <c r="E14" s="288"/>
      <c r="F14" s="366"/>
    </row>
    <row r="15" spans="2:6" ht="18">
      <c r="B15" s="288"/>
      <c r="C15" s="289"/>
      <c r="D15" s="294"/>
      <c r="E15" s="288"/>
      <c r="F15" s="366"/>
    </row>
    <row r="16" spans="2:6" ht="18">
      <c r="B16" s="288"/>
      <c r="C16" s="289"/>
      <c r="D16" s="293"/>
      <c r="E16" s="288"/>
      <c r="F16" s="366"/>
    </row>
    <row r="17" spans="2:6" ht="18">
      <c r="B17" s="288"/>
      <c r="C17" s="289"/>
      <c r="D17" s="294"/>
      <c r="E17" s="288"/>
      <c r="F17" s="366"/>
    </row>
    <row r="18" spans="2:6" ht="18">
      <c r="B18" s="288"/>
      <c r="C18" s="289"/>
      <c r="D18" s="293"/>
      <c r="E18" s="288"/>
      <c r="F18" s="366"/>
    </row>
    <row r="19" spans="2:8" ht="15">
      <c r="B19" s="118"/>
      <c r="C19" s="118"/>
      <c r="D19" s="118"/>
      <c r="E19" s="290" t="s">
        <v>336</v>
      </c>
      <c r="F19" s="367">
        <f>SUM(F11:F18)</f>
        <v>25433</v>
      </c>
      <c r="H19" s="283"/>
    </row>
    <row r="20" ht="12.75">
      <c r="F20" s="368"/>
    </row>
    <row r="21" ht="15">
      <c r="E21" s="291" t="s">
        <v>337</v>
      </c>
    </row>
    <row r="22" ht="15">
      <c r="E22" s="291"/>
    </row>
    <row r="23" ht="12.75">
      <c r="E23" s="68" t="s">
        <v>504</v>
      </c>
    </row>
    <row r="24" ht="12.75">
      <c r="E24" s="21"/>
    </row>
    <row r="26" ht="12.75">
      <c r="D26" s="21" t="s">
        <v>555</v>
      </c>
    </row>
  </sheetData>
  <sheetProtection/>
  <mergeCells count="1">
    <mergeCell ref="B7:F7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43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3.421875" style="310" customWidth="1"/>
    <col min="2" max="2" width="4.7109375" style="307" customWidth="1"/>
    <col min="3" max="3" width="22.57421875" style="308" customWidth="1"/>
    <col min="4" max="4" width="11.7109375" style="308" customWidth="1"/>
    <col min="5" max="5" width="11.421875" style="309" customWidth="1"/>
    <col min="6" max="6" width="10.421875" style="309" customWidth="1"/>
    <col min="7" max="7" width="11.28125" style="310" customWidth="1"/>
    <col min="8" max="8" width="13.421875" style="310" customWidth="1"/>
    <col min="9" max="9" width="11.28125" style="310" bestFit="1" customWidth="1"/>
    <col min="10" max="10" width="9.421875" style="310" bestFit="1" customWidth="1"/>
    <col min="11" max="20" width="9.140625" style="310" customWidth="1"/>
    <col min="21" max="21" width="39.28125" style="310" customWidth="1"/>
    <col min="22" max="22" width="10.7109375" style="310" customWidth="1"/>
    <col min="23" max="23" width="9.140625" style="310" customWidth="1"/>
    <col min="24" max="24" width="11.7109375" style="310" customWidth="1"/>
    <col min="25" max="26" width="9.140625" style="310" customWidth="1"/>
    <col min="27" max="27" width="11.421875" style="310" customWidth="1"/>
    <col min="28" max="29" width="9.140625" style="310" customWidth="1"/>
    <col min="30" max="30" width="10.28125" style="310" customWidth="1"/>
    <col min="31" max="31" width="11.00390625" style="310" customWidth="1"/>
    <col min="32" max="32" width="11.140625" style="310" customWidth="1"/>
    <col min="33" max="34" width="9.140625" style="310" customWidth="1"/>
    <col min="35" max="35" width="40.421875" style="310" customWidth="1"/>
    <col min="36" max="41" width="9.140625" style="310" customWidth="1"/>
    <col min="42" max="42" width="32.00390625" style="310" customWidth="1"/>
    <col min="43" max="43" width="9.140625" style="310" customWidth="1"/>
    <col min="44" max="44" width="13.140625" style="310" customWidth="1"/>
    <col min="45" max="46" width="9.140625" style="310" customWidth="1"/>
    <col min="47" max="47" width="40.8515625" style="310" customWidth="1"/>
    <col min="48" max="48" width="13.00390625" style="310" customWidth="1"/>
    <col min="49" max="50" width="9.140625" style="310" customWidth="1"/>
    <col min="51" max="51" width="35.00390625" style="310" customWidth="1"/>
    <col min="52" max="52" width="10.8515625" style="310" customWidth="1"/>
    <col min="53" max="53" width="10.7109375" style="310" customWidth="1"/>
    <col min="54" max="54" width="1.7109375" style="310" customWidth="1"/>
    <col min="55" max="55" width="28.8515625" style="310" customWidth="1"/>
    <col min="56" max="64" width="9.140625" style="310" customWidth="1"/>
    <col min="65" max="65" width="12.28125" style="310" customWidth="1"/>
    <col min="66" max="70" width="9.140625" style="310" customWidth="1"/>
    <col min="71" max="71" width="10.421875" style="310" customWidth="1"/>
    <col min="72" max="73" width="11.140625" style="310" bestFit="1" customWidth="1"/>
    <col min="74" max="74" width="10.140625" style="310" bestFit="1" customWidth="1"/>
    <col min="75" max="77" width="9.140625" style="310" customWidth="1"/>
    <col min="78" max="78" width="11.140625" style="310" bestFit="1" customWidth="1"/>
    <col min="79" max="87" width="9.140625" style="310" customWidth="1"/>
    <col min="88" max="89" width="11.140625" style="310" bestFit="1" customWidth="1"/>
    <col min="90" max="16384" width="9.140625" style="310" customWidth="1"/>
  </cols>
  <sheetData>
    <row r="1" spans="1:3" ht="30">
      <c r="A1" s="68" t="s">
        <v>359</v>
      </c>
      <c r="C1" s="363" t="s">
        <v>507</v>
      </c>
    </row>
    <row r="2" spans="1:64" ht="15">
      <c r="A2" t="s">
        <v>360</v>
      </c>
      <c r="B2" s="311"/>
      <c r="C2" s="311" t="s">
        <v>541</v>
      </c>
      <c r="D2" s="311"/>
      <c r="E2" s="311"/>
      <c r="F2" s="311"/>
      <c r="G2" s="311"/>
      <c r="H2" s="311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J2" s="312"/>
      <c r="AK2" s="312"/>
      <c r="AL2" s="312"/>
      <c r="AM2" s="312"/>
      <c r="AR2" s="312"/>
      <c r="AZ2" s="312"/>
      <c r="BL2" s="312"/>
    </row>
    <row r="3" spans="2:64" ht="15">
      <c r="B3" s="413" t="s">
        <v>533</v>
      </c>
      <c r="C3" s="413"/>
      <c r="D3" s="413"/>
      <c r="E3" s="413"/>
      <c r="F3" s="413"/>
      <c r="G3" s="413"/>
      <c r="H3" s="413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J3" s="312"/>
      <c r="AK3" s="312"/>
      <c r="AL3" s="312"/>
      <c r="AM3" s="312"/>
      <c r="AR3" s="312"/>
      <c r="AZ3" s="312"/>
      <c r="BL3" s="312"/>
    </row>
    <row r="4" spans="2:64" ht="38.25" customHeight="1">
      <c r="B4" s="314" t="s">
        <v>361</v>
      </c>
      <c r="C4" s="314" t="s">
        <v>265</v>
      </c>
      <c r="D4" s="314" t="s">
        <v>362</v>
      </c>
      <c r="E4" s="314" t="s">
        <v>534</v>
      </c>
      <c r="F4" s="314" t="s">
        <v>357</v>
      </c>
      <c r="G4" s="315" t="s">
        <v>268</v>
      </c>
      <c r="H4" s="316" t="s">
        <v>535</v>
      </c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J4" s="312"/>
      <c r="AK4" s="312"/>
      <c r="AL4" s="312"/>
      <c r="AM4" s="312"/>
      <c r="AR4" s="312"/>
      <c r="AZ4" s="312"/>
      <c r="BL4" s="312"/>
    </row>
    <row r="5" spans="2:64" ht="15" customHeight="1">
      <c r="B5" s="317">
        <v>1</v>
      </c>
      <c r="C5" s="318" t="s">
        <v>365</v>
      </c>
      <c r="D5" s="318"/>
      <c r="E5" s="319"/>
      <c r="F5" s="319"/>
      <c r="G5" s="320"/>
      <c r="H5" s="320">
        <f>E5+F5-G5</f>
        <v>0</v>
      </c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J5" s="312"/>
      <c r="AK5" s="312"/>
      <c r="AL5" s="312"/>
      <c r="AM5" s="312"/>
      <c r="AR5" s="312"/>
      <c r="AZ5" s="312"/>
      <c r="BL5" s="312"/>
    </row>
    <row r="6" spans="2:64" ht="15" customHeight="1">
      <c r="B6" s="314">
        <v>2</v>
      </c>
      <c r="C6" s="318" t="s">
        <v>366</v>
      </c>
      <c r="D6" s="318"/>
      <c r="E6" s="319"/>
      <c r="F6" s="319"/>
      <c r="G6" s="320"/>
      <c r="H6" s="320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J6" s="312"/>
      <c r="AK6" s="312"/>
      <c r="AL6" s="312"/>
      <c r="AM6" s="312"/>
      <c r="AR6" s="312"/>
      <c r="AZ6" s="312"/>
      <c r="BL6" s="312"/>
    </row>
    <row r="7" spans="2:64" ht="15" customHeight="1">
      <c r="B7" s="321">
        <v>3</v>
      </c>
      <c r="C7" s="322" t="s">
        <v>367</v>
      </c>
      <c r="D7" s="322"/>
      <c r="E7" s="323"/>
      <c r="F7" s="323"/>
      <c r="G7" s="324"/>
      <c r="H7" s="324">
        <f>E7+F7-G7</f>
        <v>0</v>
      </c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J7" s="312"/>
      <c r="AK7" s="312"/>
      <c r="AL7" s="312"/>
      <c r="AM7" s="312"/>
      <c r="AR7" s="312"/>
      <c r="AZ7" s="312"/>
      <c r="BL7" s="312"/>
    </row>
    <row r="8" spans="2:64" ht="15" customHeight="1">
      <c r="B8" s="321">
        <v>4</v>
      </c>
      <c r="C8" s="322" t="s">
        <v>538</v>
      </c>
      <c r="D8" s="322"/>
      <c r="E8" s="323">
        <v>453314</v>
      </c>
      <c r="F8" s="323"/>
      <c r="G8" s="324">
        <v>203193</v>
      </c>
      <c r="H8" s="324">
        <f>E8+F8-G8</f>
        <v>250121</v>
      </c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J8" s="312"/>
      <c r="AK8" s="312"/>
      <c r="AL8" s="312"/>
      <c r="AM8" s="312"/>
      <c r="AR8" s="312"/>
      <c r="AZ8" s="312"/>
      <c r="BL8" s="312"/>
    </row>
    <row r="9" spans="2:64" ht="15" customHeight="1">
      <c r="B9" s="321">
        <v>5</v>
      </c>
      <c r="C9" s="322" t="s">
        <v>368</v>
      </c>
      <c r="D9" s="322"/>
      <c r="E9" s="323">
        <v>2265498</v>
      </c>
      <c r="F9" s="323"/>
      <c r="G9" s="324">
        <v>1018253</v>
      </c>
      <c r="H9" s="324">
        <f>E9+F9-G9</f>
        <v>1247245</v>
      </c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J9" s="312"/>
      <c r="AK9" s="312"/>
      <c r="AL9" s="312"/>
      <c r="AM9" s="312"/>
      <c r="AR9" s="312"/>
      <c r="AZ9" s="312"/>
      <c r="BL9" s="312"/>
    </row>
    <row r="10" spans="2:64" ht="15" customHeight="1">
      <c r="B10" s="321">
        <v>1</v>
      </c>
      <c r="C10" s="322" t="s">
        <v>369</v>
      </c>
      <c r="D10" s="322"/>
      <c r="E10" s="323">
        <v>2243025</v>
      </c>
      <c r="F10" s="323"/>
      <c r="G10" s="324">
        <v>980223</v>
      </c>
      <c r="H10" s="324">
        <f>E10+F10-G10</f>
        <v>1262802</v>
      </c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J10" s="312"/>
      <c r="AK10" s="312"/>
      <c r="AL10" s="312"/>
      <c r="AM10" s="312"/>
      <c r="AR10" s="312"/>
      <c r="AZ10" s="312"/>
      <c r="BL10" s="312"/>
    </row>
    <row r="11" spans="2:64" ht="15" customHeight="1">
      <c r="B11" s="321"/>
      <c r="C11" s="325" t="s">
        <v>161</v>
      </c>
      <c r="D11" s="322"/>
      <c r="E11" s="326">
        <f>SUM(E5:E10)</f>
        <v>4961837</v>
      </c>
      <c r="F11" s="326">
        <f>SUM(F7:F10)</f>
        <v>0</v>
      </c>
      <c r="G11" s="327">
        <f>SUM(G8:G10)</f>
        <v>2201669</v>
      </c>
      <c r="H11" s="327">
        <f>SUM(H5:H10)</f>
        <v>2760168</v>
      </c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J11" s="312"/>
      <c r="AK11" s="312"/>
      <c r="AL11" s="312"/>
      <c r="AM11" s="312"/>
      <c r="AR11" s="312"/>
      <c r="AZ11" s="312"/>
      <c r="BL11" s="312"/>
    </row>
    <row r="12" spans="2:64" s="328" customFormat="1" ht="15" customHeight="1">
      <c r="B12" s="412" t="s">
        <v>536</v>
      </c>
      <c r="C12" s="412"/>
      <c r="D12" s="412"/>
      <c r="E12" s="412"/>
      <c r="F12" s="412"/>
      <c r="G12" s="412"/>
      <c r="H12" s="412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J12" s="329"/>
      <c r="AK12" s="329"/>
      <c r="AL12" s="329"/>
      <c r="AM12" s="329"/>
      <c r="AR12" s="329"/>
      <c r="AZ12" s="329"/>
      <c r="BL12" s="329"/>
    </row>
    <row r="13" spans="2:64" s="328" customFormat="1" ht="15" customHeight="1">
      <c r="B13" s="321" t="s">
        <v>361</v>
      </c>
      <c r="C13" s="321" t="s">
        <v>265</v>
      </c>
      <c r="D13" s="321" t="s">
        <v>362</v>
      </c>
      <c r="E13" s="321" t="s">
        <v>363</v>
      </c>
      <c r="F13" s="321" t="s">
        <v>357</v>
      </c>
      <c r="G13" s="330" t="s">
        <v>268</v>
      </c>
      <c r="H13" s="331" t="s">
        <v>364</v>
      </c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J13" s="329"/>
      <c r="AK13" s="329"/>
      <c r="AL13" s="329"/>
      <c r="AM13" s="329"/>
      <c r="AR13" s="329"/>
      <c r="AZ13" s="329"/>
      <c r="BL13" s="329"/>
    </row>
    <row r="14" spans="2:64" s="328" customFormat="1" ht="15" customHeight="1">
      <c r="B14" s="332">
        <v>1</v>
      </c>
      <c r="C14" s="322" t="s">
        <v>115</v>
      </c>
      <c r="D14" s="322"/>
      <c r="E14" s="323"/>
      <c r="F14" s="323"/>
      <c r="G14" s="324"/>
      <c r="H14" s="324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J14" s="329"/>
      <c r="AK14" s="329"/>
      <c r="AL14" s="329"/>
      <c r="AM14" s="329"/>
      <c r="AR14" s="329"/>
      <c r="AZ14" s="329"/>
      <c r="BL14" s="329"/>
    </row>
    <row r="15" spans="2:64" s="328" customFormat="1" ht="15" customHeight="1">
      <c r="B15" s="321">
        <v>2</v>
      </c>
      <c r="C15" s="322" t="s">
        <v>366</v>
      </c>
      <c r="D15" s="322"/>
      <c r="E15" s="323"/>
      <c r="F15" s="323"/>
      <c r="G15" s="324"/>
      <c r="H15" s="324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J15" s="329"/>
      <c r="AK15" s="329"/>
      <c r="AL15" s="329"/>
      <c r="AM15" s="329"/>
      <c r="AR15" s="329"/>
      <c r="AZ15" s="329"/>
      <c r="BL15" s="329"/>
    </row>
    <row r="16" spans="2:64" s="328" customFormat="1" ht="15" customHeight="1">
      <c r="B16" s="321">
        <v>3</v>
      </c>
      <c r="C16" s="322" t="s">
        <v>367</v>
      </c>
      <c r="D16" s="322"/>
      <c r="E16" s="323"/>
      <c r="F16" s="323"/>
      <c r="G16" s="324"/>
      <c r="H16" s="324">
        <f>E16+F16-G16</f>
        <v>0</v>
      </c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J16" s="329"/>
      <c r="AK16" s="329"/>
      <c r="AL16" s="329"/>
      <c r="AM16" s="329"/>
      <c r="AR16" s="329"/>
      <c r="AZ16" s="329"/>
      <c r="BL16" s="329"/>
    </row>
    <row r="17" spans="2:64" s="328" customFormat="1" ht="15" customHeight="1">
      <c r="B17" s="321">
        <v>4</v>
      </c>
      <c r="C17" s="322" t="s">
        <v>266</v>
      </c>
      <c r="D17" s="322"/>
      <c r="E17" s="323">
        <v>205364</v>
      </c>
      <c r="F17" s="323">
        <v>44757</v>
      </c>
      <c r="G17" s="324"/>
      <c r="H17" s="324">
        <f>E17+F17-G17</f>
        <v>250121</v>
      </c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J17" s="329"/>
      <c r="AK17" s="329"/>
      <c r="AL17" s="329"/>
      <c r="AM17" s="329"/>
      <c r="AR17" s="329"/>
      <c r="AZ17" s="329"/>
      <c r="BL17" s="329"/>
    </row>
    <row r="18" spans="2:64" s="328" customFormat="1" ht="15" customHeight="1">
      <c r="B18" s="321">
        <v>5</v>
      </c>
      <c r="C18" s="322" t="s">
        <v>368</v>
      </c>
      <c r="D18" s="322"/>
      <c r="E18" s="323">
        <v>946365</v>
      </c>
      <c r="F18" s="323">
        <v>300880</v>
      </c>
      <c r="G18" s="324"/>
      <c r="H18" s="324">
        <f>E18+F18-G18</f>
        <v>1247245</v>
      </c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J18" s="329"/>
      <c r="AK18" s="329"/>
      <c r="AL18" s="329"/>
      <c r="AM18" s="329"/>
      <c r="AR18" s="329"/>
      <c r="AZ18" s="329"/>
      <c r="BL18" s="329"/>
    </row>
    <row r="19" spans="2:64" s="328" customFormat="1" ht="15" customHeight="1">
      <c r="B19" s="321">
        <v>1</v>
      </c>
      <c r="C19" s="322" t="s">
        <v>369</v>
      </c>
      <c r="D19" s="322"/>
      <c r="E19" s="323">
        <v>1043221</v>
      </c>
      <c r="F19" s="323">
        <v>219581</v>
      </c>
      <c r="G19" s="324"/>
      <c r="H19" s="324">
        <f>E19+F19-G19</f>
        <v>1262802</v>
      </c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J19" s="329"/>
      <c r="AK19" s="329"/>
      <c r="AL19" s="329"/>
      <c r="AM19" s="329"/>
      <c r="AR19" s="329"/>
      <c r="AZ19" s="329"/>
      <c r="BL19" s="329"/>
    </row>
    <row r="20" spans="2:64" s="333" customFormat="1" ht="15" customHeight="1">
      <c r="B20" s="321"/>
      <c r="C20" s="325" t="s">
        <v>161</v>
      </c>
      <c r="D20" s="322"/>
      <c r="E20" s="326">
        <f>SUM(E16:E19)</f>
        <v>2194950</v>
      </c>
      <c r="F20" s="326">
        <f>SUM(F14:F19)</f>
        <v>565218</v>
      </c>
      <c r="G20" s="324"/>
      <c r="H20" s="327">
        <f>SUM(H15:H19)</f>
        <v>2760168</v>
      </c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J20" s="334"/>
      <c r="AK20" s="334"/>
      <c r="AL20" s="334"/>
      <c r="AM20" s="334"/>
      <c r="AR20" s="334"/>
      <c r="AZ20" s="334"/>
      <c r="BL20" s="334"/>
    </row>
    <row r="21" spans="2:64" s="333" customFormat="1" ht="15" customHeight="1">
      <c r="B21" s="412" t="s">
        <v>537</v>
      </c>
      <c r="C21" s="412"/>
      <c r="D21" s="412"/>
      <c r="E21" s="412"/>
      <c r="F21" s="412"/>
      <c r="G21" s="412"/>
      <c r="H21" s="412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J21" s="334"/>
      <c r="AK21" s="334"/>
      <c r="AL21" s="334"/>
      <c r="AM21" s="334"/>
      <c r="AR21" s="334"/>
      <c r="AZ21" s="334"/>
      <c r="BL21" s="334"/>
    </row>
    <row r="22" spans="2:64" s="333" customFormat="1" ht="15" customHeight="1">
      <c r="B22" s="321" t="s">
        <v>361</v>
      </c>
      <c r="C22" s="321" t="s">
        <v>265</v>
      </c>
      <c r="D22" s="321" t="s">
        <v>362</v>
      </c>
      <c r="E22" s="321" t="s">
        <v>363</v>
      </c>
      <c r="F22" s="321" t="s">
        <v>357</v>
      </c>
      <c r="G22" s="330" t="s">
        <v>268</v>
      </c>
      <c r="H22" s="331" t="s">
        <v>364</v>
      </c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J22" s="334"/>
      <c r="AK22" s="334"/>
      <c r="AL22" s="334"/>
      <c r="AM22" s="334"/>
      <c r="AR22" s="334"/>
      <c r="AZ22" s="334"/>
      <c r="BL22" s="334"/>
    </row>
    <row r="23" spans="2:64" s="333" customFormat="1" ht="15" customHeight="1">
      <c r="B23" s="332">
        <v>1</v>
      </c>
      <c r="C23" s="322" t="s">
        <v>365</v>
      </c>
      <c r="D23" s="322"/>
      <c r="E23" s="323">
        <f>E5</f>
        <v>0</v>
      </c>
      <c r="F23" s="323"/>
      <c r="G23" s="324"/>
      <c r="H23" s="324">
        <f>E23+F23-G23</f>
        <v>0</v>
      </c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J23" s="334"/>
      <c r="AK23" s="334"/>
      <c r="AL23" s="334"/>
      <c r="AM23" s="334"/>
      <c r="AR23" s="334"/>
      <c r="AZ23" s="334"/>
      <c r="BL23" s="334"/>
    </row>
    <row r="24" spans="2:64" s="333" customFormat="1" ht="15" customHeight="1">
      <c r="B24" s="321">
        <v>2</v>
      </c>
      <c r="C24" s="322" t="s">
        <v>366</v>
      </c>
      <c r="D24" s="322"/>
      <c r="E24" s="323"/>
      <c r="F24" s="323"/>
      <c r="G24" s="324"/>
      <c r="H24" s="32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J24" s="334"/>
      <c r="AK24" s="334"/>
      <c r="AL24" s="334"/>
      <c r="AM24" s="334"/>
      <c r="AR24" s="334"/>
      <c r="AZ24" s="334"/>
      <c r="BL24" s="334"/>
    </row>
    <row r="25" spans="2:64" s="333" customFormat="1" ht="15" customHeight="1">
      <c r="B25" s="321">
        <v>3</v>
      </c>
      <c r="C25" s="322" t="s">
        <v>367</v>
      </c>
      <c r="D25" s="322"/>
      <c r="E25" s="323">
        <f>E7-E15</f>
        <v>0</v>
      </c>
      <c r="F25" s="323"/>
      <c r="G25" s="324">
        <f>F16</f>
        <v>0</v>
      </c>
      <c r="H25" s="324">
        <f>E25+F25-G25</f>
        <v>0</v>
      </c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J25" s="334"/>
      <c r="AK25" s="334"/>
      <c r="AL25" s="334"/>
      <c r="AM25" s="334"/>
      <c r="AR25" s="334"/>
      <c r="AZ25" s="334"/>
      <c r="BL25" s="334"/>
    </row>
    <row r="26" spans="2:64" s="333" customFormat="1" ht="15" customHeight="1">
      <c r="B26" s="321">
        <v>4</v>
      </c>
      <c r="C26" s="322" t="s">
        <v>266</v>
      </c>
      <c r="D26" s="322"/>
      <c r="E26" s="323">
        <f>E8-E17</f>
        <v>247950</v>
      </c>
      <c r="F26" s="323"/>
      <c r="G26" s="324">
        <f>F17+G8</f>
        <v>247950</v>
      </c>
      <c r="H26" s="324">
        <f>E26+F26-G26</f>
        <v>0</v>
      </c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J26" s="334"/>
      <c r="AK26" s="334"/>
      <c r="AL26" s="334"/>
      <c r="AM26" s="334"/>
      <c r="AR26" s="334"/>
      <c r="AZ26" s="334"/>
      <c r="BL26" s="334"/>
    </row>
    <row r="27" spans="2:64" s="333" customFormat="1" ht="15" customHeight="1">
      <c r="B27" s="321">
        <v>5</v>
      </c>
      <c r="C27" s="322" t="s">
        <v>368</v>
      </c>
      <c r="D27" s="322"/>
      <c r="E27" s="323">
        <f>E9-E18</f>
        <v>1319133</v>
      </c>
      <c r="F27" s="323"/>
      <c r="G27" s="324">
        <f>F18+G9</f>
        <v>1319133</v>
      </c>
      <c r="H27" s="324">
        <f>E27+F27-G27</f>
        <v>0</v>
      </c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J27" s="334"/>
      <c r="AK27" s="334"/>
      <c r="AL27" s="334"/>
      <c r="AM27" s="334"/>
      <c r="AR27" s="334"/>
      <c r="AZ27" s="334"/>
      <c r="BL27" s="334"/>
    </row>
    <row r="28" spans="2:64" s="333" customFormat="1" ht="15" customHeight="1">
      <c r="B28" s="321">
        <v>1</v>
      </c>
      <c r="C28" s="322" t="s">
        <v>369</v>
      </c>
      <c r="D28" s="322"/>
      <c r="E28" s="323">
        <f>E10-E19</f>
        <v>1199804</v>
      </c>
      <c r="F28" s="323">
        <f>F10</f>
        <v>0</v>
      </c>
      <c r="G28" s="324">
        <f>F19+G10</f>
        <v>1199804</v>
      </c>
      <c r="H28" s="324">
        <f>E28+F28-G28</f>
        <v>0</v>
      </c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J28" s="334"/>
      <c r="AK28" s="334"/>
      <c r="AL28" s="334"/>
      <c r="AM28" s="334"/>
      <c r="AR28" s="334"/>
      <c r="AZ28" s="334"/>
      <c r="BL28" s="334"/>
    </row>
    <row r="29" spans="2:64" s="328" customFormat="1" ht="15" customHeight="1">
      <c r="B29" s="321"/>
      <c r="C29" s="325" t="s">
        <v>161</v>
      </c>
      <c r="D29" s="322"/>
      <c r="E29" s="326">
        <f>SUM(E23:E28)</f>
        <v>2766887</v>
      </c>
      <c r="F29" s="326">
        <f>SUM(F25:F28)</f>
        <v>0</v>
      </c>
      <c r="G29" s="327">
        <f>SUM(G25:G28)</f>
        <v>2766887</v>
      </c>
      <c r="H29" s="327">
        <f>SUM(H23:H28)</f>
        <v>0</v>
      </c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J29" s="329"/>
      <c r="AK29" s="329"/>
      <c r="AL29" s="329"/>
      <c r="AM29" s="329"/>
      <c r="AR29" s="329"/>
      <c r="AZ29" s="329"/>
      <c r="BL29" s="329"/>
    </row>
    <row r="30" spans="2:64" s="328" customFormat="1" ht="15" customHeight="1">
      <c r="B30" s="335"/>
      <c r="C30" s="336"/>
      <c r="D30" s="336"/>
      <c r="E30" s="337"/>
      <c r="F30" s="337"/>
      <c r="G30" s="338"/>
      <c r="H30" s="338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J30" s="329"/>
      <c r="AK30" s="329"/>
      <c r="AL30" s="329"/>
      <c r="AM30" s="329"/>
      <c r="AR30" s="329"/>
      <c r="AZ30" s="329"/>
      <c r="BL30" s="329"/>
    </row>
    <row r="31" spans="6:8" ht="15" customHeight="1">
      <c r="F31" s="313" t="s">
        <v>370</v>
      </c>
      <c r="H31" s="339"/>
    </row>
    <row r="32" ht="15">
      <c r="J32" s="340"/>
    </row>
    <row r="33" ht="15">
      <c r="F33" s="341" t="s">
        <v>506</v>
      </c>
    </row>
    <row r="43" ht="15">
      <c r="D43" s="308" t="s">
        <v>556</v>
      </c>
    </row>
  </sheetData>
  <sheetProtection/>
  <mergeCells count="3">
    <mergeCell ref="B12:H12"/>
    <mergeCell ref="B21:H21"/>
    <mergeCell ref="B3:H3"/>
  </mergeCells>
  <printOptions/>
  <pageMargins left="0.7" right="0.7" top="0.75" bottom="0.75" header="0.3" footer="0.3"/>
  <pageSetup horizontalDpi="600" verticalDpi="600" orientation="portrait" r:id="rId1"/>
  <ignoredErrors>
    <ignoredError sqref="F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54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4.7109375" style="307" customWidth="1"/>
    <col min="2" max="2" width="15.57421875" style="307" customWidth="1"/>
    <col min="3" max="3" width="48.8515625" style="308" customWidth="1"/>
    <col min="4" max="4" width="23.28125" style="309" customWidth="1"/>
    <col min="5" max="5" width="11.28125" style="310" bestFit="1" customWidth="1"/>
    <col min="6" max="6" width="9.421875" style="310" bestFit="1" customWidth="1"/>
    <col min="7" max="16" width="9.140625" style="310" customWidth="1"/>
    <col min="17" max="17" width="39.28125" style="310" customWidth="1"/>
    <col min="18" max="18" width="10.7109375" style="310" customWidth="1"/>
    <col min="19" max="19" width="9.140625" style="310" customWidth="1"/>
    <col min="20" max="20" width="11.7109375" style="310" customWidth="1"/>
    <col min="21" max="22" width="9.140625" style="310" customWidth="1"/>
    <col min="23" max="23" width="11.421875" style="310" customWidth="1"/>
    <col min="24" max="25" width="9.140625" style="310" customWidth="1"/>
    <col min="26" max="26" width="10.28125" style="310" customWidth="1"/>
    <col min="27" max="27" width="11.00390625" style="310" customWidth="1"/>
    <col min="28" max="28" width="11.140625" style="310" customWidth="1"/>
    <col min="29" max="30" width="9.140625" style="310" customWidth="1"/>
    <col min="31" max="31" width="40.421875" style="310" customWidth="1"/>
    <col min="32" max="37" width="9.140625" style="310" customWidth="1"/>
    <col min="38" max="38" width="32.00390625" style="310" customWidth="1"/>
    <col min="39" max="39" width="9.140625" style="310" customWidth="1"/>
    <col min="40" max="40" width="13.140625" style="310" customWidth="1"/>
    <col min="41" max="42" width="9.140625" style="310" customWidth="1"/>
    <col min="43" max="43" width="40.8515625" style="310" customWidth="1"/>
    <col min="44" max="44" width="13.00390625" style="310" customWidth="1"/>
    <col min="45" max="46" width="9.140625" style="310" customWidth="1"/>
    <col min="47" max="47" width="35.00390625" style="310" customWidth="1"/>
    <col min="48" max="48" width="10.8515625" style="310" customWidth="1"/>
    <col min="49" max="49" width="10.7109375" style="310" customWidth="1"/>
    <col min="50" max="50" width="1.7109375" style="310" customWidth="1"/>
    <col min="51" max="51" width="28.8515625" style="310" customWidth="1"/>
    <col min="52" max="60" width="9.140625" style="310" customWidth="1"/>
    <col min="61" max="61" width="12.28125" style="310" customWidth="1"/>
    <col min="62" max="66" width="9.140625" style="310" customWidth="1"/>
    <col min="67" max="67" width="10.421875" style="310" customWidth="1"/>
    <col min="68" max="69" width="11.140625" style="310" bestFit="1" customWidth="1"/>
    <col min="70" max="70" width="10.140625" style="310" bestFit="1" customWidth="1"/>
    <col min="71" max="73" width="9.140625" style="310" customWidth="1"/>
    <col min="74" max="74" width="11.140625" style="310" bestFit="1" customWidth="1"/>
    <col min="75" max="83" width="9.140625" style="310" customWidth="1"/>
    <col min="84" max="85" width="11.140625" style="310" bestFit="1" customWidth="1"/>
    <col min="86" max="16384" width="9.140625" style="310" customWidth="1"/>
  </cols>
  <sheetData>
    <row r="1" spans="1:3" ht="15">
      <c r="A1" s="68" t="s">
        <v>539</v>
      </c>
      <c r="B1"/>
      <c r="C1" s="363" t="s">
        <v>540</v>
      </c>
    </row>
    <row r="2" spans="1:60" ht="15">
      <c r="A2" t="s">
        <v>360</v>
      </c>
      <c r="B2"/>
      <c r="C2" s="311" t="s">
        <v>541</v>
      </c>
      <c r="D2" s="311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F2" s="312"/>
      <c r="AG2" s="312"/>
      <c r="AH2" s="312"/>
      <c r="AI2" s="312"/>
      <c r="AN2" s="312"/>
      <c r="AV2" s="312"/>
      <c r="BH2" s="312"/>
    </row>
    <row r="3" spans="1:60" s="343" customFormat="1" ht="20.25" customHeight="1">
      <c r="A3" s="342" t="s">
        <v>361</v>
      </c>
      <c r="B3" s="342"/>
      <c r="C3" s="342" t="s">
        <v>371</v>
      </c>
      <c r="D3" s="342" t="s">
        <v>372</v>
      </c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F3" s="344"/>
      <c r="AG3" s="344"/>
      <c r="AH3" s="344"/>
      <c r="AI3" s="344"/>
      <c r="AN3" s="344"/>
      <c r="AV3" s="344"/>
      <c r="BH3" s="344"/>
    </row>
    <row r="4" spans="1:60" ht="15" customHeight="1">
      <c r="A4" s="314">
        <v>1</v>
      </c>
      <c r="B4" s="314" t="s">
        <v>373</v>
      </c>
      <c r="C4" s="318" t="s">
        <v>374</v>
      </c>
      <c r="D4" s="319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F4" s="312"/>
      <c r="AG4" s="312"/>
      <c r="AH4" s="312"/>
      <c r="AI4" s="312"/>
      <c r="AN4" s="312"/>
      <c r="AV4" s="312"/>
      <c r="BH4" s="312"/>
    </row>
    <row r="5" spans="1:60" ht="15" customHeight="1">
      <c r="A5" s="314">
        <f>A4+1</f>
        <v>2</v>
      </c>
      <c r="B5" s="314" t="s">
        <v>373</v>
      </c>
      <c r="C5" s="318" t="s">
        <v>375</v>
      </c>
      <c r="D5" s="323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F5" s="312"/>
      <c r="AG5" s="312"/>
      <c r="AH5" s="312"/>
      <c r="AI5" s="312"/>
      <c r="AN5" s="312"/>
      <c r="AV5" s="312"/>
      <c r="BH5" s="312"/>
    </row>
    <row r="6" spans="1:60" ht="15" customHeight="1">
      <c r="A6" s="314">
        <f aca="true" t="shared" si="0" ref="A6:A41">A5+1</f>
        <v>3</v>
      </c>
      <c r="B6" s="314" t="s">
        <v>373</v>
      </c>
      <c r="C6" s="318" t="s">
        <v>376</v>
      </c>
      <c r="D6" s="319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F6" s="312"/>
      <c r="AG6" s="312"/>
      <c r="AH6" s="312"/>
      <c r="AI6" s="312"/>
      <c r="AN6" s="312"/>
      <c r="AV6" s="312"/>
      <c r="BH6" s="312"/>
    </row>
    <row r="7" spans="1:60" ht="15" customHeight="1">
      <c r="A7" s="314">
        <f t="shared" si="0"/>
        <v>4</v>
      </c>
      <c r="B7" s="314" t="s">
        <v>373</v>
      </c>
      <c r="C7" s="318" t="s">
        <v>377</v>
      </c>
      <c r="D7" s="319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F7" s="312"/>
      <c r="AG7" s="312"/>
      <c r="AH7" s="312"/>
      <c r="AI7" s="312"/>
      <c r="AN7" s="312"/>
      <c r="AV7" s="312"/>
      <c r="BH7" s="312"/>
    </row>
    <row r="8" spans="1:60" ht="15" customHeight="1">
      <c r="A8" s="314">
        <f t="shared" si="0"/>
        <v>5</v>
      </c>
      <c r="B8" s="314" t="s">
        <v>373</v>
      </c>
      <c r="C8" s="318" t="s">
        <v>378</v>
      </c>
      <c r="D8" s="319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F8" s="312"/>
      <c r="AG8" s="312"/>
      <c r="AH8" s="312"/>
      <c r="AI8" s="312"/>
      <c r="AN8" s="312"/>
      <c r="AV8" s="312"/>
      <c r="BH8" s="312"/>
    </row>
    <row r="9" spans="1:60" ht="15" customHeight="1">
      <c r="A9" s="314">
        <f t="shared" si="0"/>
        <v>6</v>
      </c>
      <c r="B9" s="314" t="s">
        <v>373</v>
      </c>
      <c r="C9" s="318" t="s">
        <v>379</v>
      </c>
      <c r="D9" s="319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F9" s="312"/>
      <c r="AG9" s="312"/>
      <c r="AH9" s="312"/>
      <c r="AI9" s="312"/>
      <c r="AN9" s="312"/>
      <c r="AV9" s="312"/>
      <c r="BH9" s="312"/>
    </row>
    <row r="10" spans="1:60" ht="15" customHeight="1">
      <c r="A10" s="314">
        <f t="shared" si="0"/>
        <v>7</v>
      </c>
      <c r="B10" s="314" t="s">
        <v>373</v>
      </c>
      <c r="C10" s="318" t="s">
        <v>380</v>
      </c>
      <c r="D10" s="319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F10" s="312"/>
      <c r="AG10" s="312"/>
      <c r="AH10" s="312"/>
      <c r="AI10" s="312"/>
      <c r="AN10" s="312"/>
      <c r="AV10" s="312"/>
      <c r="BH10" s="312"/>
    </row>
    <row r="11" spans="1:60" ht="15" customHeight="1">
      <c r="A11" s="314">
        <f t="shared" si="0"/>
        <v>8</v>
      </c>
      <c r="B11" s="314" t="s">
        <v>373</v>
      </c>
      <c r="C11" s="318" t="s">
        <v>381</v>
      </c>
      <c r="D11" s="319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F11" s="312"/>
      <c r="AG11" s="312"/>
      <c r="AH11" s="312"/>
      <c r="AI11" s="312"/>
      <c r="AN11" s="312"/>
      <c r="AV11" s="312"/>
      <c r="BH11" s="312"/>
    </row>
    <row r="12" spans="1:60" s="343" customFormat="1" ht="15" customHeight="1">
      <c r="A12" s="342" t="s">
        <v>10</v>
      </c>
      <c r="B12" s="342"/>
      <c r="C12" s="345" t="s">
        <v>382</v>
      </c>
      <c r="D12" s="326">
        <f>D4+D5+D6+D7+D8+D9+D10+D11</f>
        <v>0</v>
      </c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F12" s="344"/>
      <c r="AG12" s="344"/>
      <c r="AH12" s="344"/>
      <c r="AI12" s="344"/>
      <c r="AN12" s="344"/>
      <c r="AV12" s="344"/>
      <c r="BH12" s="344"/>
    </row>
    <row r="13" spans="1:60" ht="15" customHeight="1">
      <c r="A13" s="314">
        <v>9</v>
      </c>
      <c r="B13" s="314" t="s">
        <v>383</v>
      </c>
      <c r="C13" s="318" t="s">
        <v>384</v>
      </c>
      <c r="D13" s="319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F13" s="312"/>
      <c r="AG13" s="312"/>
      <c r="AH13" s="312"/>
      <c r="AI13" s="312"/>
      <c r="AN13" s="312"/>
      <c r="AV13" s="312"/>
      <c r="BH13" s="312"/>
    </row>
    <row r="14" spans="1:60" ht="15" customHeight="1">
      <c r="A14" s="314">
        <f t="shared" si="0"/>
        <v>10</v>
      </c>
      <c r="B14" s="314" t="s">
        <v>383</v>
      </c>
      <c r="C14" s="318" t="s">
        <v>385</v>
      </c>
      <c r="D14" s="319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F14" s="312"/>
      <c r="AG14" s="312"/>
      <c r="AH14" s="312"/>
      <c r="AI14" s="312"/>
      <c r="AN14" s="312"/>
      <c r="AV14" s="312"/>
      <c r="BH14" s="312"/>
    </row>
    <row r="15" spans="1:60" ht="15" customHeight="1">
      <c r="A15" s="314">
        <f t="shared" si="0"/>
        <v>11</v>
      </c>
      <c r="B15" s="314" t="s">
        <v>383</v>
      </c>
      <c r="C15" s="318" t="s">
        <v>386</v>
      </c>
      <c r="D15" s="319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F15" s="312"/>
      <c r="AG15" s="312"/>
      <c r="AH15" s="312"/>
      <c r="AI15" s="312"/>
      <c r="AN15" s="312"/>
      <c r="AV15" s="312"/>
      <c r="BH15" s="312"/>
    </row>
    <row r="16" spans="1:60" s="343" customFormat="1" ht="15" customHeight="1">
      <c r="A16" s="342" t="s">
        <v>12</v>
      </c>
      <c r="B16" s="342"/>
      <c r="C16" s="345" t="s">
        <v>387</v>
      </c>
      <c r="D16" s="346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F16" s="344"/>
      <c r="AG16" s="344"/>
      <c r="AH16" s="344"/>
      <c r="AI16" s="344"/>
      <c r="AN16" s="344"/>
      <c r="AV16" s="344"/>
      <c r="BH16" s="344"/>
    </row>
    <row r="17" spans="1:60" ht="15" customHeight="1">
      <c r="A17" s="314">
        <v>12</v>
      </c>
      <c r="B17" s="314" t="s">
        <v>388</v>
      </c>
      <c r="C17" s="318" t="s">
        <v>389</v>
      </c>
      <c r="D17" s="319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F17" s="312"/>
      <c r="AG17" s="312"/>
      <c r="AH17" s="312"/>
      <c r="AI17" s="312"/>
      <c r="AN17" s="312"/>
      <c r="AV17" s="312"/>
      <c r="BH17" s="312"/>
    </row>
    <row r="18" spans="1:60" ht="15" customHeight="1">
      <c r="A18" s="314">
        <f t="shared" si="0"/>
        <v>13</v>
      </c>
      <c r="B18" s="314" t="s">
        <v>388</v>
      </c>
      <c r="C18" s="318" t="s">
        <v>390</v>
      </c>
      <c r="D18" s="319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F18" s="312"/>
      <c r="AG18" s="312"/>
      <c r="AH18" s="312"/>
      <c r="AI18" s="312"/>
      <c r="AN18" s="312"/>
      <c r="AV18" s="312"/>
      <c r="BH18" s="312"/>
    </row>
    <row r="19" spans="1:60" ht="15" customHeight="1">
      <c r="A19" s="314">
        <f t="shared" si="0"/>
        <v>14</v>
      </c>
      <c r="B19" s="314" t="s">
        <v>388</v>
      </c>
      <c r="C19" s="318" t="s">
        <v>391</v>
      </c>
      <c r="D19" s="319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F19" s="312"/>
      <c r="AG19" s="312"/>
      <c r="AH19" s="312"/>
      <c r="AI19" s="312"/>
      <c r="AN19" s="312"/>
      <c r="AV19" s="312"/>
      <c r="BH19" s="312"/>
    </row>
    <row r="20" spans="1:60" ht="15" customHeight="1">
      <c r="A20" s="314">
        <f t="shared" si="0"/>
        <v>15</v>
      </c>
      <c r="B20" s="314" t="s">
        <v>388</v>
      </c>
      <c r="C20" s="318" t="s">
        <v>392</v>
      </c>
      <c r="D20" s="319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F20" s="312"/>
      <c r="AG20" s="312"/>
      <c r="AH20" s="312"/>
      <c r="AI20" s="312"/>
      <c r="AN20" s="312"/>
      <c r="AV20" s="312"/>
      <c r="BH20" s="312"/>
    </row>
    <row r="21" spans="1:60" ht="15" customHeight="1">
      <c r="A21" s="314">
        <f t="shared" si="0"/>
        <v>16</v>
      </c>
      <c r="B21" s="314" t="s">
        <v>388</v>
      </c>
      <c r="C21" s="318" t="s">
        <v>393</v>
      </c>
      <c r="D21" s="319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F21" s="312"/>
      <c r="AG21" s="312"/>
      <c r="AH21" s="312"/>
      <c r="AI21" s="312"/>
      <c r="AN21" s="312"/>
      <c r="AV21" s="312"/>
      <c r="BH21" s="312"/>
    </row>
    <row r="22" spans="1:60" ht="15" customHeight="1">
      <c r="A22" s="314">
        <f t="shared" si="0"/>
        <v>17</v>
      </c>
      <c r="B22" s="314" t="s">
        <v>388</v>
      </c>
      <c r="C22" s="318" t="s">
        <v>394</v>
      </c>
      <c r="D22" s="319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F22" s="312"/>
      <c r="AG22" s="312"/>
      <c r="AH22" s="312"/>
      <c r="AI22" s="312"/>
      <c r="AN22" s="312"/>
      <c r="AV22" s="312"/>
      <c r="BH22" s="312"/>
    </row>
    <row r="23" spans="1:60" ht="15" customHeight="1">
      <c r="A23" s="314">
        <f t="shared" si="0"/>
        <v>18</v>
      </c>
      <c r="B23" s="314" t="s">
        <v>388</v>
      </c>
      <c r="C23" s="318" t="s">
        <v>395</v>
      </c>
      <c r="D23" s="319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F23" s="312"/>
      <c r="AG23" s="312"/>
      <c r="AH23" s="312"/>
      <c r="AI23" s="312"/>
      <c r="AN23" s="312"/>
      <c r="AV23" s="312"/>
      <c r="BH23" s="312"/>
    </row>
    <row r="24" spans="1:60" ht="15" customHeight="1">
      <c r="A24" s="314">
        <f t="shared" si="0"/>
        <v>19</v>
      </c>
      <c r="B24" s="314" t="s">
        <v>388</v>
      </c>
      <c r="C24" s="318" t="s">
        <v>396</v>
      </c>
      <c r="D24" s="319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F24" s="312"/>
      <c r="AG24" s="312"/>
      <c r="AH24" s="312"/>
      <c r="AI24" s="312"/>
      <c r="AN24" s="312"/>
      <c r="AV24" s="312"/>
      <c r="BH24" s="312"/>
    </row>
    <row r="25" spans="1:60" ht="15" customHeight="1">
      <c r="A25" s="342" t="s">
        <v>11</v>
      </c>
      <c r="B25" s="314"/>
      <c r="C25" s="345" t="s">
        <v>397</v>
      </c>
      <c r="D25" s="319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F25" s="312"/>
      <c r="AG25" s="312"/>
      <c r="AH25" s="312"/>
      <c r="AI25" s="312"/>
      <c r="AN25" s="312"/>
      <c r="AV25" s="312"/>
      <c r="BH25" s="312"/>
    </row>
    <row r="26" spans="1:60" ht="15" customHeight="1">
      <c r="A26" s="314">
        <v>20</v>
      </c>
      <c r="B26" s="314" t="s">
        <v>398</v>
      </c>
      <c r="C26" s="318" t="s">
        <v>399</v>
      </c>
      <c r="D26" s="319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F26" s="312"/>
      <c r="AG26" s="312"/>
      <c r="AH26" s="312"/>
      <c r="AI26" s="312"/>
      <c r="AN26" s="312"/>
      <c r="AV26" s="312"/>
      <c r="BH26" s="312"/>
    </row>
    <row r="27" spans="1:60" ht="15" customHeight="1">
      <c r="A27" s="314">
        <f t="shared" si="0"/>
        <v>21</v>
      </c>
      <c r="B27" s="314" t="s">
        <v>398</v>
      </c>
      <c r="C27" s="318" t="s">
        <v>400</v>
      </c>
      <c r="D27" s="319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F27" s="312"/>
      <c r="AG27" s="312"/>
      <c r="AH27" s="312"/>
      <c r="AI27" s="312"/>
      <c r="AN27" s="312"/>
      <c r="AV27" s="312"/>
      <c r="BH27" s="312"/>
    </row>
    <row r="28" spans="1:60" ht="15" customHeight="1">
      <c r="A28" s="314">
        <f t="shared" si="0"/>
        <v>22</v>
      </c>
      <c r="B28" s="314" t="s">
        <v>398</v>
      </c>
      <c r="C28" s="318" t="s">
        <v>401</v>
      </c>
      <c r="D28" s="319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F28" s="312"/>
      <c r="AG28" s="312"/>
      <c r="AH28" s="312"/>
      <c r="AI28" s="312"/>
      <c r="AN28" s="312"/>
      <c r="AV28" s="312"/>
      <c r="BH28" s="312"/>
    </row>
    <row r="29" spans="1:60" ht="15" customHeight="1">
      <c r="A29" s="314">
        <f t="shared" si="0"/>
        <v>23</v>
      </c>
      <c r="B29" s="314" t="s">
        <v>398</v>
      </c>
      <c r="C29" s="318" t="s">
        <v>402</v>
      </c>
      <c r="D29" s="319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F29" s="312"/>
      <c r="AG29" s="312"/>
      <c r="AH29" s="312"/>
      <c r="AI29" s="312"/>
      <c r="AN29" s="312"/>
      <c r="AV29" s="312"/>
      <c r="BH29" s="312"/>
    </row>
    <row r="30" spans="1:60" s="343" customFormat="1" ht="15" customHeight="1">
      <c r="A30" s="342" t="s">
        <v>132</v>
      </c>
      <c r="B30" s="342"/>
      <c r="C30" s="345" t="s">
        <v>403</v>
      </c>
      <c r="D30" s="346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F30" s="344"/>
      <c r="AG30" s="344"/>
      <c r="AH30" s="344"/>
      <c r="AI30" s="344"/>
      <c r="AN30" s="344"/>
      <c r="AV30" s="344"/>
      <c r="BH30" s="344"/>
    </row>
    <row r="31" spans="1:60" ht="15" customHeight="1">
      <c r="A31" s="314">
        <v>24</v>
      </c>
      <c r="B31" s="314" t="s">
        <v>404</v>
      </c>
      <c r="C31" s="318" t="s">
        <v>405</v>
      </c>
      <c r="D31" s="319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F31" s="312"/>
      <c r="AG31" s="312"/>
      <c r="AH31" s="312"/>
      <c r="AI31" s="312"/>
      <c r="AN31" s="312"/>
      <c r="AV31" s="312"/>
      <c r="BH31" s="312"/>
    </row>
    <row r="32" spans="1:60" ht="15" customHeight="1">
      <c r="A32" s="314">
        <f t="shared" si="0"/>
        <v>25</v>
      </c>
      <c r="B32" s="314" t="s">
        <v>404</v>
      </c>
      <c r="C32" s="318" t="s">
        <v>406</v>
      </c>
      <c r="D32" s="319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F32" s="312"/>
      <c r="AG32" s="312"/>
      <c r="AH32" s="312"/>
      <c r="AI32" s="312"/>
      <c r="AN32" s="312"/>
      <c r="AV32" s="312"/>
      <c r="BH32" s="312"/>
    </row>
    <row r="33" spans="1:60" ht="15" customHeight="1">
      <c r="A33" s="314">
        <f t="shared" si="0"/>
        <v>26</v>
      </c>
      <c r="B33" s="314" t="s">
        <v>404</v>
      </c>
      <c r="C33" s="318" t="s">
        <v>407</v>
      </c>
      <c r="D33" s="319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F33" s="312"/>
      <c r="AG33" s="312"/>
      <c r="AH33" s="312"/>
      <c r="AI33" s="312"/>
      <c r="AN33" s="312"/>
      <c r="AV33" s="312"/>
      <c r="BH33" s="312"/>
    </row>
    <row r="34" spans="1:60" ht="15" customHeight="1">
      <c r="A34" s="314">
        <f t="shared" si="0"/>
        <v>27</v>
      </c>
      <c r="B34" s="314" t="s">
        <v>404</v>
      </c>
      <c r="C34" s="318" t="s">
        <v>408</v>
      </c>
      <c r="D34" s="319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F34" s="312"/>
      <c r="AG34" s="312"/>
      <c r="AH34" s="312"/>
      <c r="AI34" s="312"/>
      <c r="AN34" s="312"/>
      <c r="AV34" s="312"/>
      <c r="BH34" s="312"/>
    </row>
    <row r="35" spans="1:60" ht="15" customHeight="1">
      <c r="A35" s="314">
        <f t="shared" si="0"/>
        <v>28</v>
      </c>
      <c r="B35" s="314" t="s">
        <v>404</v>
      </c>
      <c r="C35" s="318" t="s">
        <v>409</v>
      </c>
      <c r="D35" s="319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F35" s="312"/>
      <c r="AG35" s="312"/>
      <c r="AH35" s="312"/>
      <c r="AI35" s="312"/>
      <c r="AN35" s="312"/>
      <c r="AV35" s="312"/>
      <c r="BH35" s="312"/>
    </row>
    <row r="36" spans="1:60" ht="15" customHeight="1">
      <c r="A36" s="314">
        <f t="shared" si="0"/>
        <v>29</v>
      </c>
      <c r="B36" s="314" t="s">
        <v>404</v>
      </c>
      <c r="C36" s="318" t="s">
        <v>410</v>
      </c>
      <c r="D36" s="319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F36" s="312"/>
      <c r="AG36" s="312"/>
      <c r="AH36" s="312"/>
      <c r="AI36" s="312"/>
      <c r="AN36" s="312"/>
      <c r="AV36" s="312"/>
      <c r="BH36" s="312"/>
    </row>
    <row r="37" spans="1:60" ht="15" customHeight="1">
      <c r="A37" s="314">
        <f>A36+1</f>
        <v>30</v>
      </c>
      <c r="B37" s="314" t="s">
        <v>404</v>
      </c>
      <c r="C37" s="318" t="s">
        <v>411</v>
      </c>
      <c r="D37" s="319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F37" s="312"/>
      <c r="AG37" s="312"/>
      <c r="AH37" s="312"/>
      <c r="AI37" s="312"/>
      <c r="AN37" s="312"/>
      <c r="AV37" s="312"/>
      <c r="BH37" s="312"/>
    </row>
    <row r="38" spans="1:60" s="328" customFormat="1" ht="15" customHeight="1">
      <c r="A38" s="314">
        <f t="shared" si="0"/>
        <v>31</v>
      </c>
      <c r="B38" s="314" t="s">
        <v>404</v>
      </c>
      <c r="C38" s="318" t="s">
        <v>412</v>
      </c>
      <c r="D38" s="323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F38" s="329"/>
      <c r="AG38" s="329"/>
      <c r="AH38" s="329"/>
      <c r="AI38" s="329"/>
      <c r="AN38" s="329"/>
      <c r="AV38" s="329"/>
      <c r="BH38" s="329"/>
    </row>
    <row r="39" spans="1:60" s="328" customFormat="1" ht="15" customHeight="1">
      <c r="A39" s="314">
        <f t="shared" si="0"/>
        <v>32</v>
      </c>
      <c r="B39" s="314" t="s">
        <v>404</v>
      </c>
      <c r="C39" s="318" t="s">
        <v>413</v>
      </c>
      <c r="D39" s="323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F39" s="329"/>
      <c r="AG39" s="329"/>
      <c r="AH39" s="329"/>
      <c r="AI39" s="329"/>
      <c r="AN39" s="329"/>
      <c r="AV39" s="329"/>
      <c r="BH39" s="329"/>
    </row>
    <row r="40" spans="1:60" ht="15" customHeight="1">
      <c r="A40" s="314">
        <f t="shared" si="0"/>
        <v>33</v>
      </c>
      <c r="B40" s="314" t="s">
        <v>404</v>
      </c>
      <c r="C40" s="318" t="s">
        <v>414</v>
      </c>
      <c r="D40" s="323"/>
      <c r="G40" s="340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F40" s="312"/>
      <c r="AG40" s="312"/>
      <c r="AH40" s="312"/>
      <c r="AI40" s="312"/>
      <c r="AN40" s="312"/>
      <c r="AV40" s="312"/>
      <c r="BH40" s="312"/>
    </row>
    <row r="41" spans="1:60" ht="15" customHeight="1">
      <c r="A41" s="314">
        <f t="shared" si="0"/>
        <v>34</v>
      </c>
      <c r="B41" s="314" t="s">
        <v>404</v>
      </c>
      <c r="C41" s="318" t="s">
        <v>415</v>
      </c>
      <c r="D41" s="323">
        <f>'TE ARDH.SHP. SIPAS NATYRES'!D9</f>
        <v>6775737</v>
      </c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F41" s="312"/>
      <c r="AG41" s="312"/>
      <c r="AH41" s="312"/>
      <c r="AI41" s="312"/>
      <c r="AN41" s="312"/>
      <c r="AV41" s="312"/>
      <c r="BH41" s="312"/>
    </row>
    <row r="42" spans="1:60" ht="15" customHeight="1">
      <c r="A42" s="342" t="s">
        <v>133</v>
      </c>
      <c r="B42" s="314"/>
      <c r="C42" s="345" t="s">
        <v>416</v>
      </c>
      <c r="D42" s="323">
        <f>SUM(D31:D41)</f>
        <v>6775737</v>
      </c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F42" s="312"/>
      <c r="AG42" s="312"/>
      <c r="AH42" s="312"/>
      <c r="AI42" s="312"/>
      <c r="AN42" s="312"/>
      <c r="AV42" s="312"/>
      <c r="BH42" s="312"/>
    </row>
    <row r="43" spans="1:60" ht="15" customHeight="1">
      <c r="A43" s="314"/>
      <c r="B43" s="314"/>
      <c r="C43" s="345" t="s">
        <v>417</v>
      </c>
      <c r="D43" s="326">
        <f>D12+D16+D25+D30+D42</f>
        <v>6775737</v>
      </c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F43" s="312"/>
      <c r="AG43" s="312"/>
      <c r="AH43" s="312"/>
      <c r="AI43" s="312"/>
      <c r="AN43" s="312"/>
      <c r="AV43" s="312"/>
      <c r="BH43" s="312"/>
    </row>
    <row r="44" spans="2:4" ht="15" customHeight="1">
      <c r="B44" s="418" t="s">
        <v>543</v>
      </c>
      <c r="C44" s="419"/>
      <c r="D44" s="346"/>
    </row>
    <row r="45" spans="2:6" ht="15">
      <c r="B45" s="420"/>
      <c r="C45" s="421"/>
      <c r="D45" s="319"/>
      <c r="F45" s="340"/>
    </row>
    <row r="46" spans="2:4" ht="15">
      <c r="B46" s="414" t="s">
        <v>544</v>
      </c>
      <c r="C46" s="415"/>
      <c r="D46" s="346">
        <v>0</v>
      </c>
    </row>
    <row r="47" spans="2:4" ht="15">
      <c r="B47" s="414" t="s">
        <v>545</v>
      </c>
      <c r="C47" s="415"/>
      <c r="D47" s="319">
        <v>0</v>
      </c>
    </row>
    <row r="48" spans="2:4" ht="15">
      <c r="B48" s="414" t="s">
        <v>418</v>
      </c>
      <c r="C48" s="415"/>
      <c r="D48" s="319"/>
    </row>
    <row r="49" spans="2:4" ht="15">
      <c r="B49" s="414" t="s">
        <v>546</v>
      </c>
      <c r="C49" s="415"/>
      <c r="D49" s="319"/>
    </row>
    <row r="50" spans="2:4" ht="15">
      <c r="B50" s="414" t="s">
        <v>547</v>
      </c>
      <c r="C50" s="415"/>
      <c r="D50" s="319">
        <v>1</v>
      </c>
    </row>
    <row r="51" spans="2:4" ht="15">
      <c r="B51" s="416" t="s">
        <v>267</v>
      </c>
      <c r="C51" s="417"/>
      <c r="D51" s="346">
        <f>SUM(D46:D50)</f>
        <v>1</v>
      </c>
    </row>
    <row r="53" ht="15">
      <c r="D53" s="313" t="s">
        <v>370</v>
      </c>
    </row>
    <row r="54" spans="3:4" ht="15">
      <c r="C54" s="307" t="s">
        <v>557</v>
      </c>
      <c r="D54" s="341" t="s">
        <v>505</v>
      </c>
    </row>
  </sheetData>
  <sheetProtection/>
  <mergeCells count="8">
    <mergeCell ref="B50:C50"/>
    <mergeCell ref="B51:C51"/>
    <mergeCell ref="B44:C44"/>
    <mergeCell ref="B45:C45"/>
    <mergeCell ref="B46:C46"/>
    <mergeCell ref="B47:C47"/>
    <mergeCell ref="B48:C48"/>
    <mergeCell ref="B49:C49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J50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7.421875" style="307" customWidth="1"/>
    <col min="2" max="2" width="48.28125" style="308" customWidth="1"/>
    <col min="3" max="4" width="8.7109375" style="309" customWidth="1"/>
    <col min="5" max="5" width="12.28125" style="310" customWidth="1"/>
    <col min="6" max="6" width="12.421875" style="310" customWidth="1"/>
    <col min="7" max="7" width="11.28125" style="310" bestFit="1" customWidth="1"/>
    <col min="8" max="8" width="9.421875" style="310" bestFit="1" customWidth="1"/>
    <col min="9" max="18" width="9.140625" style="310" customWidth="1"/>
    <col min="19" max="19" width="39.28125" style="310" customWidth="1"/>
    <col min="20" max="20" width="10.7109375" style="310" customWidth="1"/>
    <col min="21" max="21" width="9.140625" style="310" customWidth="1"/>
    <col min="22" max="22" width="11.7109375" style="310" customWidth="1"/>
    <col min="23" max="24" width="9.140625" style="310" customWidth="1"/>
    <col min="25" max="25" width="11.421875" style="310" customWidth="1"/>
    <col min="26" max="27" width="9.140625" style="310" customWidth="1"/>
    <col min="28" max="28" width="10.28125" style="310" customWidth="1"/>
    <col min="29" max="29" width="11.00390625" style="310" customWidth="1"/>
    <col min="30" max="30" width="11.140625" style="310" customWidth="1"/>
    <col min="31" max="32" width="9.140625" style="310" customWidth="1"/>
    <col min="33" max="33" width="40.421875" style="310" customWidth="1"/>
    <col min="34" max="39" width="9.140625" style="310" customWidth="1"/>
    <col min="40" max="40" width="32.00390625" style="310" customWidth="1"/>
    <col min="41" max="41" width="9.140625" style="310" customWidth="1"/>
    <col min="42" max="42" width="13.140625" style="310" customWidth="1"/>
    <col min="43" max="44" width="9.140625" style="310" customWidth="1"/>
    <col min="45" max="45" width="40.8515625" style="310" customWidth="1"/>
    <col min="46" max="46" width="13.00390625" style="310" customWidth="1"/>
    <col min="47" max="48" width="9.140625" style="310" customWidth="1"/>
    <col min="49" max="49" width="35.00390625" style="310" customWidth="1"/>
    <col min="50" max="50" width="10.8515625" style="310" customWidth="1"/>
    <col min="51" max="51" width="10.7109375" style="310" customWidth="1"/>
    <col min="52" max="52" width="1.7109375" style="310" customWidth="1"/>
    <col min="53" max="53" width="28.8515625" style="310" customWidth="1"/>
    <col min="54" max="62" width="9.140625" style="310" customWidth="1"/>
    <col min="63" max="63" width="12.28125" style="310" customWidth="1"/>
    <col min="64" max="68" width="9.140625" style="310" customWidth="1"/>
    <col min="69" max="69" width="10.421875" style="310" customWidth="1"/>
    <col min="70" max="71" width="11.140625" style="310" bestFit="1" customWidth="1"/>
    <col min="72" max="72" width="10.140625" style="310" bestFit="1" customWidth="1"/>
    <col min="73" max="75" width="9.140625" style="310" customWidth="1"/>
    <col min="76" max="76" width="11.140625" style="310" bestFit="1" customWidth="1"/>
    <col min="77" max="85" width="9.140625" style="310" customWidth="1"/>
    <col min="86" max="87" width="11.140625" style="310" bestFit="1" customWidth="1"/>
    <col min="88" max="16384" width="9.140625" style="310" customWidth="1"/>
  </cols>
  <sheetData>
    <row r="2" spans="1:2" ht="15">
      <c r="A2" s="68" t="s">
        <v>548</v>
      </c>
      <c r="B2" s="363" t="s">
        <v>507</v>
      </c>
    </row>
    <row r="3" spans="1:62" ht="15">
      <c r="A3" t="s">
        <v>419</v>
      </c>
      <c r="B3" s="311" t="s">
        <v>541</v>
      </c>
      <c r="C3" s="311"/>
      <c r="D3" s="311"/>
      <c r="E3" s="311"/>
      <c r="F3" s="311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H3" s="312"/>
      <c r="AI3" s="312"/>
      <c r="AJ3" s="312"/>
      <c r="AK3" s="312"/>
      <c r="AP3" s="312"/>
      <c r="AX3" s="312"/>
      <c r="BJ3" s="312"/>
    </row>
    <row r="4" spans="1:62" ht="15">
      <c r="A4" s="347" t="s">
        <v>420</v>
      </c>
      <c r="B4" s="341"/>
      <c r="C4" s="341"/>
      <c r="D4" s="341"/>
      <c r="E4" s="341" t="s">
        <v>421</v>
      </c>
      <c r="F4" s="341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H4" s="312"/>
      <c r="AI4" s="312"/>
      <c r="AJ4" s="312"/>
      <c r="AK4" s="312"/>
      <c r="AP4" s="312"/>
      <c r="AX4" s="312"/>
      <c r="BJ4" s="312"/>
    </row>
    <row r="5" spans="1:62" ht="15">
      <c r="A5" s="422" t="s">
        <v>422</v>
      </c>
      <c r="B5" s="422"/>
      <c r="C5" s="422"/>
      <c r="D5" s="422"/>
      <c r="E5" s="422"/>
      <c r="F5" s="42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H5" s="312"/>
      <c r="AI5" s="312"/>
      <c r="AJ5" s="312"/>
      <c r="AK5" s="312"/>
      <c r="AP5" s="312"/>
      <c r="AX5" s="312"/>
      <c r="BJ5" s="312"/>
    </row>
    <row r="6" spans="1:62" ht="38.25" customHeight="1">
      <c r="A6" s="314" t="s">
        <v>361</v>
      </c>
      <c r="B6" s="314" t="s">
        <v>423</v>
      </c>
      <c r="C6" s="314" t="s">
        <v>424</v>
      </c>
      <c r="D6" s="314" t="s">
        <v>425</v>
      </c>
      <c r="E6" s="316" t="s">
        <v>549</v>
      </c>
      <c r="F6" s="316" t="s">
        <v>426</v>
      </c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H6" s="312"/>
      <c r="AI6" s="312"/>
      <c r="AJ6" s="312"/>
      <c r="AK6" s="312"/>
      <c r="AP6" s="312"/>
      <c r="AX6" s="312"/>
      <c r="BJ6" s="312"/>
    </row>
    <row r="7" spans="1:62" s="343" customFormat="1" ht="15" customHeight="1">
      <c r="A7" s="348">
        <v>1</v>
      </c>
      <c r="B7" s="345" t="s">
        <v>427</v>
      </c>
      <c r="C7" s="346">
        <v>60</v>
      </c>
      <c r="D7" s="346">
        <v>12100</v>
      </c>
      <c r="E7" s="349">
        <f>E8+E9+E10+E11+E12</f>
        <v>0</v>
      </c>
      <c r="F7" s="349">
        <f>F8+F9+F10+F11+F12</f>
        <v>0</v>
      </c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H7" s="344"/>
      <c r="AI7" s="344"/>
      <c r="AJ7" s="344"/>
      <c r="AK7" s="344"/>
      <c r="AP7" s="344"/>
      <c r="AX7" s="344"/>
      <c r="BJ7" s="344"/>
    </row>
    <row r="8" spans="1:62" ht="15" customHeight="1">
      <c r="A8" s="317" t="s">
        <v>428</v>
      </c>
      <c r="B8" s="350" t="s">
        <v>429</v>
      </c>
      <c r="C8" s="319" t="s">
        <v>430</v>
      </c>
      <c r="D8" s="319">
        <v>12101</v>
      </c>
      <c r="E8" s="320"/>
      <c r="F8" s="320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H8" s="312"/>
      <c r="AI8" s="312"/>
      <c r="AJ8" s="312"/>
      <c r="AK8" s="312"/>
      <c r="AP8" s="312"/>
      <c r="AX8" s="312"/>
      <c r="BJ8" s="312"/>
    </row>
    <row r="9" spans="1:62" ht="15" customHeight="1">
      <c r="A9" s="351" t="s">
        <v>431</v>
      </c>
      <c r="B9" s="350" t="s">
        <v>432</v>
      </c>
      <c r="C9" s="319"/>
      <c r="D9" s="319">
        <v>12102</v>
      </c>
      <c r="E9" s="320"/>
      <c r="F9" s="320">
        <v>0</v>
      </c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H9" s="312"/>
      <c r="AI9" s="312"/>
      <c r="AJ9" s="312"/>
      <c r="AK9" s="312"/>
      <c r="AP9" s="312"/>
      <c r="AX9" s="312"/>
      <c r="BJ9" s="312"/>
    </row>
    <row r="10" spans="1:62" ht="15" customHeight="1">
      <c r="A10" s="351" t="s">
        <v>433</v>
      </c>
      <c r="B10" s="350" t="s">
        <v>434</v>
      </c>
      <c r="C10" s="319" t="s">
        <v>435</v>
      </c>
      <c r="D10" s="319">
        <v>12103</v>
      </c>
      <c r="E10" s="320">
        <v>0</v>
      </c>
      <c r="F10" s="320">
        <v>0</v>
      </c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H10" s="312"/>
      <c r="AI10" s="312"/>
      <c r="AJ10" s="312"/>
      <c r="AK10" s="312"/>
      <c r="AP10" s="312"/>
      <c r="AX10" s="312"/>
      <c r="BJ10" s="312"/>
    </row>
    <row r="11" spans="1:62" ht="15" customHeight="1">
      <c r="A11" s="351" t="s">
        <v>436</v>
      </c>
      <c r="B11" s="350" t="s">
        <v>437</v>
      </c>
      <c r="C11" s="319"/>
      <c r="D11" s="319">
        <v>12104</v>
      </c>
      <c r="E11" s="320">
        <v>0</v>
      </c>
      <c r="F11" s="320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H11" s="312"/>
      <c r="AI11" s="312"/>
      <c r="AJ11" s="312"/>
      <c r="AK11" s="312"/>
      <c r="AP11" s="312"/>
      <c r="AX11" s="312"/>
      <c r="BJ11" s="312"/>
    </row>
    <row r="12" spans="1:62" ht="15" customHeight="1">
      <c r="A12" s="352" t="s">
        <v>438</v>
      </c>
      <c r="B12" s="350" t="s">
        <v>439</v>
      </c>
      <c r="C12" s="319" t="s">
        <v>440</v>
      </c>
      <c r="D12" s="319">
        <v>12105</v>
      </c>
      <c r="E12" s="320"/>
      <c r="F12" s="320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H12" s="312"/>
      <c r="AI12" s="312"/>
      <c r="AJ12" s="312"/>
      <c r="AK12" s="312"/>
      <c r="AP12" s="312"/>
      <c r="AX12" s="312"/>
      <c r="BJ12" s="312"/>
    </row>
    <row r="13" spans="1:62" s="343" customFormat="1" ht="15" customHeight="1">
      <c r="A13" s="353">
        <v>2</v>
      </c>
      <c r="B13" s="345" t="s">
        <v>441</v>
      </c>
      <c r="C13" s="346">
        <v>64</v>
      </c>
      <c r="D13" s="346">
        <v>12200</v>
      </c>
      <c r="E13" s="349">
        <f>E14+E15</f>
        <v>6903.2880000000005</v>
      </c>
      <c r="F13" s="349">
        <f>F14+F15</f>
        <v>2927</v>
      </c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H13" s="344"/>
      <c r="AI13" s="344"/>
      <c r="AJ13" s="344"/>
      <c r="AK13" s="344"/>
      <c r="AP13" s="344"/>
      <c r="AX13" s="344"/>
      <c r="BJ13" s="344"/>
    </row>
    <row r="14" spans="1:62" ht="15" customHeight="1">
      <c r="A14" s="317" t="s">
        <v>428</v>
      </c>
      <c r="B14" s="350" t="s">
        <v>343</v>
      </c>
      <c r="C14" s="319">
        <v>641</v>
      </c>
      <c r="D14" s="319">
        <v>12201</v>
      </c>
      <c r="E14" s="320">
        <f>'ANALIZA E SHPENZIMEVE'!D31/1000</f>
        <v>6804.371</v>
      </c>
      <c r="F14" s="320">
        <v>2762</v>
      </c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H14" s="312"/>
      <c r="AI14" s="312"/>
      <c r="AJ14" s="312"/>
      <c r="AK14" s="312"/>
      <c r="AP14" s="312"/>
      <c r="AX14" s="312"/>
      <c r="BJ14" s="312"/>
    </row>
    <row r="15" spans="1:62" ht="15" customHeight="1">
      <c r="A15" s="352" t="s">
        <v>431</v>
      </c>
      <c r="B15" s="350" t="s">
        <v>442</v>
      </c>
      <c r="C15" s="319">
        <v>644</v>
      </c>
      <c r="D15" s="319">
        <v>12202</v>
      </c>
      <c r="E15" s="320">
        <f>'ANALIZA E SHPENZIMEVE'!D32/1000</f>
        <v>98.917</v>
      </c>
      <c r="F15" s="320">
        <v>165</v>
      </c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H15" s="312"/>
      <c r="AI15" s="312"/>
      <c r="AJ15" s="312"/>
      <c r="AK15" s="312"/>
      <c r="AP15" s="312"/>
      <c r="AX15" s="312"/>
      <c r="BJ15" s="312"/>
    </row>
    <row r="16" spans="1:62" s="343" customFormat="1" ht="15" customHeight="1">
      <c r="A16" s="353">
        <v>3</v>
      </c>
      <c r="B16" s="354" t="s">
        <v>89</v>
      </c>
      <c r="C16" s="346" t="s">
        <v>552</v>
      </c>
      <c r="D16" s="346">
        <v>12300</v>
      </c>
      <c r="E16" s="349">
        <f>'ANALIZA E SHPENZIMEVE'!D48/1000+'ANALIZA E SHPENZIMEVE'!D49/1000</f>
        <v>2763.4919999999997</v>
      </c>
      <c r="F16" s="349">
        <v>799</v>
      </c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H16" s="344"/>
      <c r="AI16" s="344"/>
      <c r="AJ16" s="344"/>
      <c r="AK16" s="344"/>
      <c r="AP16" s="344"/>
      <c r="AX16" s="344"/>
      <c r="BJ16" s="344"/>
    </row>
    <row r="17" spans="1:62" s="343" customFormat="1" ht="15" customHeight="1">
      <c r="A17" s="353">
        <v>4</v>
      </c>
      <c r="B17" s="345" t="s">
        <v>443</v>
      </c>
      <c r="C17" s="346">
        <v>61</v>
      </c>
      <c r="D17" s="346">
        <v>12400</v>
      </c>
      <c r="E17" s="349">
        <f>SUM(E18:E29)+E32</f>
        <v>1176.5020000000002</v>
      </c>
      <c r="F17" s="349">
        <f>SUM(F18:F29)+F32</f>
        <v>1567</v>
      </c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H17" s="344"/>
      <c r="AI17" s="344"/>
      <c r="AJ17" s="344"/>
      <c r="AK17" s="344"/>
      <c r="AP17" s="344"/>
      <c r="AX17" s="344"/>
      <c r="BJ17" s="344"/>
    </row>
    <row r="18" spans="1:62" ht="15" customHeight="1">
      <c r="A18" s="317" t="s">
        <v>428</v>
      </c>
      <c r="B18" s="350" t="s">
        <v>444</v>
      </c>
      <c r="C18" s="319"/>
      <c r="D18" s="319">
        <v>12401</v>
      </c>
      <c r="E18" s="320"/>
      <c r="F18" s="320">
        <v>0</v>
      </c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H18" s="312"/>
      <c r="AI18" s="312"/>
      <c r="AJ18" s="312"/>
      <c r="AK18" s="312"/>
      <c r="AP18" s="312"/>
      <c r="AX18" s="312"/>
      <c r="BJ18" s="312"/>
    </row>
    <row r="19" spans="1:62" ht="15" customHeight="1">
      <c r="A19" s="351" t="s">
        <v>431</v>
      </c>
      <c r="B19" s="350" t="s">
        <v>445</v>
      </c>
      <c r="C19" s="369" t="s">
        <v>550</v>
      </c>
      <c r="D19" s="319">
        <v>12402</v>
      </c>
      <c r="E19" s="320">
        <f>'ANALIZA E SHPENZIMEVE'!D41/1000</f>
        <v>972.292</v>
      </c>
      <c r="F19" s="320">
        <v>864</v>
      </c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H19" s="312"/>
      <c r="AI19" s="312"/>
      <c r="AJ19" s="312"/>
      <c r="AK19" s="312"/>
      <c r="AP19" s="312"/>
      <c r="AX19" s="312"/>
      <c r="BJ19" s="312"/>
    </row>
    <row r="20" spans="1:62" ht="15" customHeight="1">
      <c r="A20" s="351" t="s">
        <v>433</v>
      </c>
      <c r="B20" s="350" t="s">
        <v>446</v>
      </c>
      <c r="C20" s="319">
        <v>613</v>
      </c>
      <c r="D20" s="319">
        <v>12403</v>
      </c>
      <c r="E20" s="320"/>
      <c r="F20" s="320">
        <v>331</v>
      </c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H20" s="312"/>
      <c r="AI20" s="312"/>
      <c r="AJ20" s="312"/>
      <c r="AK20" s="312"/>
      <c r="AP20" s="312"/>
      <c r="AX20" s="312"/>
      <c r="BJ20" s="312"/>
    </row>
    <row r="21" spans="1:62" ht="15" customHeight="1">
      <c r="A21" s="351" t="s">
        <v>436</v>
      </c>
      <c r="B21" s="350" t="s">
        <v>447</v>
      </c>
      <c r="C21" s="319">
        <v>615</v>
      </c>
      <c r="D21" s="319">
        <v>12404</v>
      </c>
      <c r="E21" s="320"/>
      <c r="F21" s="320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H21" s="312"/>
      <c r="AI21" s="312"/>
      <c r="AJ21" s="312"/>
      <c r="AK21" s="312"/>
      <c r="AP21" s="312"/>
      <c r="AX21" s="312"/>
      <c r="BJ21" s="312"/>
    </row>
    <row r="22" spans="1:62" ht="15" customHeight="1">
      <c r="A22" s="351" t="s">
        <v>438</v>
      </c>
      <c r="B22" s="350" t="s">
        <v>448</v>
      </c>
      <c r="C22" s="319">
        <v>616</v>
      </c>
      <c r="D22" s="319">
        <v>12405</v>
      </c>
      <c r="E22" s="320"/>
      <c r="F22" s="320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H22" s="312"/>
      <c r="AI22" s="312"/>
      <c r="AJ22" s="312"/>
      <c r="AK22" s="312"/>
      <c r="AP22" s="312"/>
      <c r="AX22" s="312"/>
      <c r="BJ22" s="312"/>
    </row>
    <row r="23" spans="1:62" ht="15" customHeight="1">
      <c r="A23" s="351" t="s">
        <v>449</v>
      </c>
      <c r="B23" s="350" t="s">
        <v>450</v>
      </c>
      <c r="C23" s="319">
        <v>617</v>
      </c>
      <c r="D23" s="319">
        <v>12406</v>
      </c>
      <c r="E23" s="320"/>
      <c r="F23" s="320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H23" s="312"/>
      <c r="AI23" s="312"/>
      <c r="AJ23" s="312"/>
      <c r="AK23" s="312"/>
      <c r="AP23" s="312"/>
      <c r="AX23" s="312"/>
      <c r="BJ23" s="312"/>
    </row>
    <row r="24" spans="1:62" ht="15" customHeight="1">
      <c r="A24" s="351" t="s">
        <v>451</v>
      </c>
      <c r="B24" s="350" t="s">
        <v>415</v>
      </c>
      <c r="C24" s="319" t="s">
        <v>551</v>
      </c>
      <c r="D24" s="319">
        <v>12407</v>
      </c>
      <c r="E24" s="320">
        <f>'ANALIZA E SHPENZIMEVE'!D21/1000</f>
        <v>201.31</v>
      </c>
      <c r="F24" s="320">
        <v>354</v>
      </c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H24" s="312"/>
      <c r="AI24" s="312"/>
      <c r="AJ24" s="312"/>
      <c r="AK24" s="312"/>
      <c r="AP24" s="312"/>
      <c r="AX24" s="312"/>
      <c r="BJ24" s="312"/>
    </row>
    <row r="25" spans="1:62" ht="15" customHeight="1">
      <c r="A25" s="351" t="s">
        <v>452</v>
      </c>
      <c r="B25" s="350" t="s">
        <v>453</v>
      </c>
      <c r="C25" s="319">
        <v>623</v>
      </c>
      <c r="D25" s="319">
        <v>12408</v>
      </c>
      <c r="E25" s="320"/>
      <c r="F25" s="320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H25" s="312"/>
      <c r="AI25" s="312"/>
      <c r="AJ25" s="312"/>
      <c r="AK25" s="312"/>
      <c r="AP25" s="312"/>
      <c r="AX25" s="312"/>
      <c r="BJ25" s="312"/>
    </row>
    <row r="26" spans="1:62" ht="15" customHeight="1">
      <c r="A26" s="351" t="s">
        <v>454</v>
      </c>
      <c r="B26" s="350" t="s">
        <v>455</v>
      </c>
      <c r="C26" s="319">
        <v>624</v>
      </c>
      <c r="D26" s="319">
        <v>12409</v>
      </c>
      <c r="E26" s="320"/>
      <c r="F26" s="320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H26" s="312"/>
      <c r="AI26" s="312"/>
      <c r="AJ26" s="312"/>
      <c r="AK26" s="312"/>
      <c r="AP26" s="312"/>
      <c r="AX26" s="312"/>
      <c r="BJ26" s="312"/>
    </row>
    <row r="27" spans="1:62" ht="15" customHeight="1">
      <c r="A27" s="351" t="s">
        <v>456</v>
      </c>
      <c r="B27" s="350" t="s">
        <v>457</v>
      </c>
      <c r="C27" s="319">
        <v>625</v>
      </c>
      <c r="D27" s="319">
        <v>12410</v>
      </c>
      <c r="E27" s="320"/>
      <c r="F27" s="320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H27" s="312"/>
      <c r="AI27" s="312"/>
      <c r="AJ27" s="312"/>
      <c r="AK27" s="312"/>
      <c r="AP27" s="312"/>
      <c r="AX27" s="312"/>
      <c r="BJ27" s="312"/>
    </row>
    <row r="28" spans="1:62" ht="15" customHeight="1">
      <c r="A28" s="351" t="s">
        <v>458</v>
      </c>
      <c r="B28" s="350" t="s">
        <v>459</v>
      </c>
      <c r="C28" s="319">
        <v>626</v>
      </c>
      <c r="D28" s="319">
        <v>12411</v>
      </c>
      <c r="E28" s="320">
        <f>'ANALIZA E SHPENZIMEVE'!D27/1000</f>
        <v>0.9</v>
      </c>
      <c r="F28" s="320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H28" s="312"/>
      <c r="AI28" s="312"/>
      <c r="AJ28" s="312"/>
      <c r="AK28" s="312"/>
      <c r="AP28" s="312"/>
      <c r="AX28" s="312"/>
      <c r="BJ28" s="312"/>
    </row>
    <row r="29" spans="1:62" ht="15" customHeight="1">
      <c r="A29" s="351" t="s">
        <v>460</v>
      </c>
      <c r="B29" s="350" t="s">
        <v>461</v>
      </c>
      <c r="C29" s="319">
        <v>627</v>
      </c>
      <c r="D29" s="319">
        <v>12412</v>
      </c>
      <c r="E29" s="320"/>
      <c r="F29" s="320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H29" s="312"/>
      <c r="AI29" s="312"/>
      <c r="AJ29" s="312"/>
      <c r="AK29" s="312"/>
      <c r="AP29" s="312"/>
      <c r="AX29" s="312"/>
      <c r="BJ29" s="312"/>
    </row>
    <row r="30" spans="1:62" ht="15" customHeight="1">
      <c r="A30" s="351"/>
      <c r="B30" s="355" t="s">
        <v>462</v>
      </c>
      <c r="C30" s="319">
        <v>6271</v>
      </c>
      <c r="D30" s="319">
        <v>124121</v>
      </c>
      <c r="E30" s="320">
        <v>0</v>
      </c>
      <c r="F30" s="320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H30" s="312"/>
      <c r="AI30" s="312"/>
      <c r="AJ30" s="312"/>
      <c r="AK30" s="312"/>
      <c r="AP30" s="312"/>
      <c r="AX30" s="312"/>
      <c r="BJ30" s="312"/>
    </row>
    <row r="31" spans="1:62" ht="15" customHeight="1">
      <c r="A31" s="351"/>
      <c r="B31" s="355" t="s">
        <v>463</v>
      </c>
      <c r="C31" s="319">
        <v>6272</v>
      </c>
      <c r="D31" s="319">
        <v>124122</v>
      </c>
      <c r="E31" s="320"/>
      <c r="F31" s="320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H31" s="312"/>
      <c r="AI31" s="312"/>
      <c r="AJ31" s="312"/>
      <c r="AK31" s="312"/>
      <c r="AP31" s="312"/>
      <c r="AX31" s="312"/>
      <c r="BJ31" s="312"/>
    </row>
    <row r="32" spans="1:62" ht="15" customHeight="1">
      <c r="A32" s="352" t="s">
        <v>464</v>
      </c>
      <c r="B32" s="350" t="s">
        <v>465</v>
      </c>
      <c r="C32" s="319">
        <v>628</v>
      </c>
      <c r="D32" s="319">
        <v>12413</v>
      </c>
      <c r="E32" s="320">
        <f>'ANALIZA E SHPENZIMEVE'!D26/1000</f>
        <v>2</v>
      </c>
      <c r="F32" s="320">
        <v>18</v>
      </c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H32" s="312"/>
      <c r="AI32" s="312"/>
      <c r="AJ32" s="312"/>
      <c r="AK32" s="312"/>
      <c r="AP32" s="312"/>
      <c r="AX32" s="312"/>
      <c r="BJ32" s="312"/>
    </row>
    <row r="33" spans="1:62" s="343" customFormat="1" ht="15" customHeight="1">
      <c r="A33" s="356">
        <v>5</v>
      </c>
      <c r="B33" s="345" t="s">
        <v>466</v>
      </c>
      <c r="C33" s="346">
        <v>63</v>
      </c>
      <c r="D33" s="346">
        <v>12500</v>
      </c>
      <c r="E33" s="349">
        <f>SUM(E34:E37)</f>
        <v>70.24</v>
      </c>
      <c r="F33" s="349">
        <f>SUM(F34:F37)</f>
        <v>120</v>
      </c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H33" s="344"/>
      <c r="AI33" s="344"/>
      <c r="AJ33" s="344"/>
      <c r="AK33" s="344"/>
      <c r="AP33" s="344"/>
      <c r="AX33" s="344"/>
      <c r="BJ33" s="344"/>
    </row>
    <row r="34" spans="1:62" s="343" customFormat="1" ht="15" customHeight="1">
      <c r="A34" s="342" t="s">
        <v>428</v>
      </c>
      <c r="B34" s="318" t="s">
        <v>467</v>
      </c>
      <c r="C34" s="319">
        <v>632</v>
      </c>
      <c r="D34" s="319">
        <v>12501</v>
      </c>
      <c r="E34" s="320"/>
      <c r="F34" s="320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H34" s="344"/>
      <c r="AI34" s="344"/>
      <c r="AJ34" s="344"/>
      <c r="AK34" s="344"/>
      <c r="AP34" s="344"/>
      <c r="AX34" s="344"/>
      <c r="BJ34" s="344"/>
    </row>
    <row r="35" spans="1:62" s="343" customFormat="1" ht="15" customHeight="1">
      <c r="A35" s="342" t="s">
        <v>431</v>
      </c>
      <c r="B35" s="318" t="s">
        <v>468</v>
      </c>
      <c r="C35" s="319">
        <v>633</v>
      </c>
      <c r="D35" s="319">
        <v>12502</v>
      </c>
      <c r="E35" s="320"/>
      <c r="F35" s="320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H35" s="344"/>
      <c r="AI35" s="344"/>
      <c r="AJ35" s="344"/>
      <c r="AK35" s="344"/>
      <c r="AP35" s="344"/>
      <c r="AX35" s="344"/>
      <c r="BJ35" s="344"/>
    </row>
    <row r="36" spans="1:62" s="343" customFormat="1" ht="15" customHeight="1">
      <c r="A36" s="342" t="s">
        <v>433</v>
      </c>
      <c r="B36" s="318" t="s">
        <v>469</v>
      </c>
      <c r="C36" s="319">
        <v>634</v>
      </c>
      <c r="D36" s="319">
        <v>12503</v>
      </c>
      <c r="E36" s="320">
        <f>'ANALIZA E SHPENZIMEVE'!D36/1000</f>
        <v>70.24</v>
      </c>
      <c r="F36" s="320">
        <v>120</v>
      </c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H36" s="344"/>
      <c r="AI36" s="344"/>
      <c r="AJ36" s="344"/>
      <c r="AK36" s="344"/>
      <c r="AP36" s="344"/>
      <c r="AX36" s="344"/>
      <c r="BJ36" s="344"/>
    </row>
    <row r="37" spans="1:62" s="343" customFormat="1" ht="15" customHeight="1">
      <c r="A37" s="342" t="s">
        <v>436</v>
      </c>
      <c r="B37" s="318" t="s">
        <v>470</v>
      </c>
      <c r="C37" s="319" t="s">
        <v>471</v>
      </c>
      <c r="D37" s="319">
        <v>12504</v>
      </c>
      <c r="E37" s="320"/>
      <c r="F37" s="320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H37" s="344"/>
      <c r="AI37" s="344"/>
      <c r="AJ37" s="344"/>
      <c r="AK37" s="344"/>
      <c r="AP37" s="344"/>
      <c r="AX37" s="344"/>
      <c r="BJ37" s="344"/>
    </row>
    <row r="38" spans="1:62" s="343" customFormat="1" ht="15" customHeight="1">
      <c r="A38" s="342" t="s">
        <v>472</v>
      </c>
      <c r="B38" s="345" t="s">
        <v>473</v>
      </c>
      <c r="C38" s="346"/>
      <c r="D38" s="346">
        <v>12600</v>
      </c>
      <c r="E38" s="349">
        <f>E33+E17+E16+E13+E7</f>
        <v>10913.522</v>
      </c>
      <c r="F38" s="349">
        <f>F33+F17+F16+F13+F7</f>
        <v>5413</v>
      </c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H38" s="344"/>
      <c r="AI38" s="344"/>
      <c r="AJ38" s="344"/>
      <c r="AK38" s="344"/>
      <c r="AP38" s="344"/>
      <c r="AX38" s="344"/>
      <c r="BJ38" s="344"/>
    </row>
    <row r="39" spans="1:62" s="333" customFormat="1" ht="15" customHeight="1">
      <c r="A39" s="357"/>
      <c r="B39" s="358" t="s">
        <v>474</v>
      </c>
      <c r="C39" s="359"/>
      <c r="D39" s="359"/>
      <c r="E39" s="360" t="s">
        <v>549</v>
      </c>
      <c r="F39" s="360" t="s">
        <v>426</v>
      </c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H39" s="334"/>
      <c r="AI39" s="334"/>
      <c r="AJ39" s="334"/>
      <c r="AK39" s="334"/>
      <c r="AP39" s="334"/>
      <c r="AX39" s="334"/>
      <c r="BJ39" s="334"/>
    </row>
    <row r="40" spans="1:62" s="343" customFormat="1" ht="15" customHeight="1">
      <c r="A40" s="342">
        <v>1</v>
      </c>
      <c r="B40" s="345" t="s">
        <v>475</v>
      </c>
      <c r="C40" s="346"/>
      <c r="D40" s="346">
        <v>14000</v>
      </c>
      <c r="E40" s="349">
        <v>1</v>
      </c>
      <c r="F40" s="349">
        <v>1</v>
      </c>
      <c r="I40" s="361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H40" s="344"/>
      <c r="AI40" s="344"/>
      <c r="AJ40" s="344"/>
      <c r="AK40" s="344"/>
      <c r="AP40" s="344"/>
      <c r="AX40" s="344"/>
      <c r="BJ40" s="344"/>
    </row>
    <row r="41" spans="1:62" s="343" customFormat="1" ht="15" customHeight="1">
      <c r="A41" s="342">
        <v>2</v>
      </c>
      <c r="B41" s="345" t="s">
        <v>476</v>
      </c>
      <c r="C41" s="346"/>
      <c r="D41" s="346">
        <v>15000</v>
      </c>
      <c r="E41" s="349">
        <v>0</v>
      </c>
      <c r="F41" s="349">
        <v>0</v>
      </c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H41" s="344"/>
      <c r="AI41" s="344"/>
      <c r="AJ41" s="344"/>
      <c r="AK41" s="344"/>
      <c r="AP41" s="344"/>
      <c r="AX41" s="344"/>
      <c r="BJ41" s="344"/>
    </row>
    <row r="42" spans="1:62" ht="15" customHeight="1">
      <c r="A42" s="314" t="s">
        <v>428</v>
      </c>
      <c r="B42" s="318" t="s">
        <v>477</v>
      </c>
      <c r="C42" s="319"/>
      <c r="D42" s="319">
        <v>15001</v>
      </c>
      <c r="E42" s="320"/>
      <c r="F42" s="320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H42" s="312"/>
      <c r="AI42" s="312"/>
      <c r="AJ42" s="312"/>
      <c r="AK42" s="312"/>
      <c r="AP42" s="312"/>
      <c r="AX42" s="312"/>
      <c r="BJ42" s="312"/>
    </row>
    <row r="43" spans="1:62" ht="15" customHeight="1">
      <c r="A43" s="314"/>
      <c r="B43" s="362" t="s">
        <v>478</v>
      </c>
      <c r="C43" s="319"/>
      <c r="D43" s="319">
        <v>150011</v>
      </c>
      <c r="E43" s="320"/>
      <c r="F43" s="320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H43" s="312"/>
      <c r="AI43" s="312"/>
      <c r="AJ43" s="312"/>
      <c r="AK43" s="312"/>
      <c r="AP43" s="312"/>
      <c r="AX43" s="312"/>
      <c r="BJ43" s="312"/>
    </row>
    <row r="44" spans="1:62" ht="15" customHeight="1">
      <c r="A44" s="314" t="s">
        <v>431</v>
      </c>
      <c r="B44" s="318" t="s">
        <v>479</v>
      </c>
      <c r="C44" s="319"/>
      <c r="D44" s="319">
        <v>15002</v>
      </c>
      <c r="E44" s="320">
        <f>E16</f>
        <v>2763.4919999999997</v>
      </c>
      <c r="F44" s="320">
        <v>0</v>
      </c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H44" s="312"/>
      <c r="AI44" s="312"/>
      <c r="AJ44" s="312"/>
      <c r="AK44" s="312"/>
      <c r="AP44" s="312"/>
      <c r="AX44" s="312"/>
      <c r="BJ44" s="312"/>
    </row>
    <row r="45" spans="1:62" ht="15" customHeight="1">
      <c r="A45" s="314"/>
      <c r="B45" s="362" t="s">
        <v>480</v>
      </c>
      <c r="C45" s="319"/>
      <c r="D45" s="319">
        <v>150021</v>
      </c>
      <c r="E45" s="320"/>
      <c r="F45" s="320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H45" s="312"/>
      <c r="AI45" s="312"/>
      <c r="AJ45" s="312"/>
      <c r="AK45" s="312"/>
      <c r="AP45" s="312"/>
      <c r="AX45" s="312"/>
      <c r="BJ45" s="312"/>
    </row>
    <row r="46" ht="15" customHeight="1">
      <c r="E46" s="339"/>
    </row>
    <row r="47" spans="4:6" ht="15" customHeight="1">
      <c r="D47" s="341" t="s">
        <v>370</v>
      </c>
      <c r="F47" s="339"/>
    </row>
    <row r="48" spans="4:8" ht="15">
      <c r="D48" s="341" t="s">
        <v>506</v>
      </c>
      <c r="H48" s="340"/>
    </row>
    <row r="50" ht="15">
      <c r="B50" s="371" t="s">
        <v>558</v>
      </c>
    </row>
  </sheetData>
  <sheetProtection/>
  <mergeCells count="1">
    <mergeCell ref="A5:F5"/>
  </mergeCells>
  <printOptions/>
  <pageMargins left="0.7" right="0.22" top="0.32" bottom="0.21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J30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7.421875" style="307" customWidth="1"/>
    <col min="2" max="2" width="51.00390625" style="308" customWidth="1"/>
    <col min="3" max="3" width="12.7109375" style="309" customWidth="1"/>
    <col min="4" max="4" width="10.7109375" style="309" customWidth="1"/>
    <col min="5" max="5" width="11.7109375" style="310" customWidth="1"/>
    <col min="6" max="6" width="11.8515625" style="310" customWidth="1"/>
    <col min="7" max="7" width="11.28125" style="310" bestFit="1" customWidth="1"/>
    <col min="8" max="8" width="9.421875" style="310" bestFit="1" customWidth="1"/>
    <col min="9" max="18" width="9.140625" style="310" customWidth="1"/>
    <col min="19" max="19" width="39.28125" style="310" customWidth="1"/>
    <col min="20" max="20" width="10.7109375" style="310" customWidth="1"/>
    <col min="21" max="21" width="9.140625" style="310" customWidth="1"/>
    <col min="22" max="22" width="11.7109375" style="310" customWidth="1"/>
    <col min="23" max="24" width="9.140625" style="310" customWidth="1"/>
    <col min="25" max="25" width="11.421875" style="310" customWidth="1"/>
    <col min="26" max="27" width="9.140625" style="310" customWidth="1"/>
    <col min="28" max="28" width="10.28125" style="310" customWidth="1"/>
    <col min="29" max="29" width="11.00390625" style="310" customWidth="1"/>
    <col min="30" max="30" width="11.140625" style="310" customWidth="1"/>
    <col min="31" max="32" width="9.140625" style="310" customWidth="1"/>
    <col min="33" max="33" width="40.421875" style="310" customWidth="1"/>
    <col min="34" max="39" width="9.140625" style="310" customWidth="1"/>
    <col min="40" max="40" width="32.00390625" style="310" customWidth="1"/>
    <col min="41" max="41" width="9.140625" style="310" customWidth="1"/>
    <col min="42" max="42" width="13.140625" style="310" customWidth="1"/>
    <col min="43" max="44" width="9.140625" style="310" customWidth="1"/>
    <col min="45" max="45" width="40.8515625" style="310" customWidth="1"/>
    <col min="46" max="46" width="13.00390625" style="310" customWidth="1"/>
    <col min="47" max="48" width="9.140625" style="310" customWidth="1"/>
    <col min="49" max="49" width="35.00390625" style="310" customWidth="1"/>
    <col min="50" max="50" width="10.8515625" style="310" customWidth="1"/>
    <col min="51" max="51" width="10.7109375" style="310" customWidth="1"/>
    <col min="52" max="52" width="1.7109375" style="310" customWidth="1"/>
    <col min="53" max="53" width="28.8515625" style="310" customWidth="1"/>
    <col min="54" max="62" width="9.140625" style="310" customWidth="1"/>
    <col min="63" max="63" width="12.28125" style="310" customWidth="1"/>
    <col min="64" max="68" width="9.140625" style="310" customWidth="1"/>
    <col min="69" max="69" width="10.421875" style="310" customWidth="1"/>
    <col min="70" max="71" width="11.140625" style="310" bestFit="1" customWidth="1"/>
    <col min="72" max="72" width="10.140625" style="310" bestFit="1" customWidth="1"/>
    <col min="73" max="75" width="9.140625" style="310" customWidth="1"/>
    <col min="76" max="76" width="11.140625" style="310" bestFit="1" customWidth="1"/>
    <col min="77" max="85" width="9.140625" style="310" customWidth="1"/>
    <col min="86" max="87" width="11.140625" style="310" bestFit="1" customWidth="1"/>
    <col min="88" max="16384" width="9.140625" style="310" customWidth="1"/>
  </cols>
  <sheetData>
    <row r="2" spans="1:2" ht="15">
      <c r="A2" s="68" t="s">
        <v>553</v>
      </c>
      <c r="B2" s="363" t="s">
        <v>507</v>
      </c>
    </row>
    <row r="3" spans="1:62" ht="15">
      <c r="A3" t="s">
        <v>419</v>
      </c>
      <c r="B3" s="311" t="s">
        <v>541</v>
      </c>
      <c r="C3" s="311"/>
      <c r="D3" s="311"/>
      <c r="E3" s="311"/>
      <c r="F3" s="311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H3" s="312"/>
      <c r="AI3" s="312"/>
      <c r="AJ3" s="312"/>
      <c r="AK3" s="312"/>
      <c r="AP3" s="312"/>
      <c r="AX3" s="312"/>
      <c r="BJ3" s="312"/>
    </row>
    <row r="4" spans="1:62" ht="15">
      <c r="A4" s="423"/>
      <c r="B4" s="423"/>
      <c r="C4" s="423"/>
      <c r="D4" s="423"/>
      <c r="E4" s="423"/>
      <c r="F4" s="423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H4" s="312"/>
      <c r="AI4" s="312"/>
      <c r="AJ4" s="312"/>
      <c r="AK4" s="312"/>
      <c r="AP4" s="312"/>
      <c r="AX4" s="312"/>
      <c r="BJ4" s="312"/>
    </row>
    <row r="5" spans="1:62" ht="15">
      <c r="A5" s="347" t="s">
        <v>481</v>
      </c>
      <c r="B5" s="341"/>
      <c r="C5" s="341"/>
      <c r="D5" s="341"/>
      <c r="E5" s="341"/>
      <c r="F5" s="341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H5" s="312"/>
      <c r="AI5" s="312"/>
      <c r="AJ5" s="312"/>
      <c r="AK5" s="312"/>
      <c r="AP5" s="312"/>
      <c r="AX5" s="312"/>
      <c r="BJ5" s="312"/>
    </row>
    <row r="6" spans="2:62" ht="15">
      <c r="B6" s="363"/>
      <c r="C6" s="341"/>
      <c r="D6" s="341"/>
      <c r="E6" s="312"/>
      <c r="F6" s="312" t="s">
        <v>482</v>
      </c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H6" s="312"/>
      <c r="AI6" s="312"/>
      <c r="AJ6" s="312"/>
      <c r="AK6" s="312"/>
      <c r="AP6" s="312"/>
      <c r="AX6" s="312"/>
      <c r="BJ6" s="312"/>
    </row>
    <row r="7" spans="1:62" ht="15" customHeight="1">
      <c r="A7" s="416" t="s">
        <v>422</v>
      </c>
      <c r="B7" s="424"/>
      <c r="C7" s="424"/>
      <c r="D7" s="424"/>
      <c r="E7" s="424"/>
      <c r="F7" s="417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H7" s="312"/>
      <c r="AI7" s="312"/>
      <c r="AJ7" s="312"/>
      <c r="AK7" s="312"/>
      <c r="AP7" s="312"/>
      <c r="AX7" s="312"/>
      <c r="BJ7" s="312"/>
    </row>
    <row r="8" spans="1:62" ht="38.25" customHeight="1">
      <c r="A8" s="314" t="s">
        <v>361</v>
      </c>
      <c r="B8" s="314" t="s">
        <v>483</v>
      </c>
      <c r="C8" s="314" t="s">
        <v>424</v>
      </c>
      <c r="D8" s="314" t="s">
        <v>425</v>
      </c>
      <c r="E8" s="316" t="s">
        <v>549</v>
      </c>
      <c r="F8" s="316" t="s">
        <v>426</v>
      </c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H8" s="312"/>
      <c r="AI8" s="312"/>
      <c r="AJ8" s="312"/>
      <c r="AK8" s="312"/>
      <c r="AP8" s="312"/>
      <c r="AX8" s="312"/>
      <c r="BJ8" s="312"/>
    </row>
    <row r="9" spans="1:62" s="343" customFormat="1" ht="15" customHeight="1">
      <c r="A9" s="348">
        <v>1</v>
      </c>
      <c r="B9" s="345" t="s">
        <v>484</v>
      </c>
      <c r="C9" s="346">
        <v>70</v>
      </c>
      <c r="D9" s="346">
        <v>11100</v>
      </c>
      <c r="E9" s="349">
        <f>E10+E11+E12</f>
        <v>4577.462</v>
      </c>
      <c r="F9" s="349">
        <f>F10+F11+F12</f>
        <v>0</v>
      </c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H9" s="344"/>
      <c r="AI9" s="344"/>
      <c r="AJ9" s="344"/>
      <c r="AK9" s="344"/>
      <c r="AP9" s="344"/>
      <c r="AX9" s="344"/>
      <c r="BJ9" s="344"/>
    </row>
    <row r="10" spans="1:62" ht="15" customHeight="1">
      <c r="A10" s="317" t="s">
        <v>428</v>
      </c>
      <c r="B10" s="350" t="s">
        <v>485</v>
      </c>
      <c r="C10" s="319" t="s">
        <v>486</v>
      </c>
      <c r="D10" s="319">
        <v>11101</v>
      </c>
      <c r="E10" s="320"/>
      <c r="F10" s="320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H10" s="312"/>
      <c r="AI10" s="312"/>
      <c r="AJ10" s="312"/>
      <c r="AK10" s="312"/>
      <c r="AP10" s="312"/>
      <c r="AX10" s="312"/>
      <c r="BJ10" s="312"/>
    </row>
    <row r="11" spans="1:62" ht="15" customHeight="1">
      <c r="A11" s="351" t="s">
        <v>431</v>
      </c>
      <c r="B11" s="350" t="s">
        <v>487</v>
      </c>
      <c r="C11" s="319">
        <v>704</v>
      </c>
      <c r="D11" s="319">
        <v>11102</v>
      </c>
      <c r="E11" s="320">
        <f>'TE ARDH.SHP. SIPAS NATYRES'!D6/1000</f>
        <v>4577.462</v>
      </c>
      <c r="F11" s="320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H11" s="312"/>
      <c r="AI11" s="312"/>
      <c r="AJ11" s="312"/>
      <c r="AK11" s="312"/>
      <c r="AP11" s="312"/>
      <c r="AX11" s="312"/>
      <c r="BJ11" s="312"/>
    </row>
    <row r="12" spans="1:62" ht="15" customHeight="1">
      <c r="A12" s="352" t="s">
        <v>433</v>
      </c>
      <c r="B12" s="350" t="s">
        <v>488</v>
      </c>
      <c r="C12" s="319">
        <v>705</v>
      </c>
      <c r="D12" s="319">
        <v>11103</v>
      </c>
      <c r="E12" s="320"/>
      <c r="F12" s="320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H12" s="312"/>
      <c r="AI12" s="312"/>
      <c r="AJ12" s="312"/>
      <c r="AK12" s="312"/>
      <c r="AP12" s="312"/>
      <c r="AX12" s="312"/>
      <c r="BJ12" s="312"/>
    </row>
    <row r="13" spans="1:62" s="343" customFormat="1" ht="15" customHeight="1">
      <c r="A13" s="356">
        <v>2</v>
      </c>
      <c r="B13" s="345" t="s">
        <v>489</v>
      </c>
      <c r="C13" s="346">
        <v>708</v>
      </c>
      <c r="D13" s="346">
        <v>11104</v>
      </c>
      <c r="E13" s="349">
        <f>E14+E15+E16</f>
        <v>0</v>
      </c>
      <c r="F13" s="349">
        <f>F14+F15+F16</f>
        <v>0</v>
      </c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H13" s="344"/>
      <c r="AI13" s="344"/>
      <c r="AJ13" s="344"/>
      <c r="AK13" s="344"/>
      <c r="AP13" s="344"/>
      <c r="AX13" s="344"/>
      <c r="BJ13" s="344"/>
    </row>
    <row r="14" spans="1:62" ht="15" customHeight="1">
      <c r="A14" s="314" t="s">
        <v>428</v>
      </c>
      <c r="B14" s="318" t="s">
        <v>490</v>
      </c>
      <c r="C14" s="319">
        <v>7081</v>
      </c>
      <c r="D14" s="319">
        <v>111041</v>
      </c>
      <c r="E14" s="320"/>
      <c r="F14" s="320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H14" s="312"/>
      <c r="AI14" s="312"/>
      <c r="AJ14" s="312"/>
      <c r="AK14" s="312"/>
      <c r="AP14" s="312"/>
      <c r="AX14" s="312"/>
      <c r="BJ14" s="312"/>
    </row>
    <row r="15" spans="1:62" ht="15" customHeight="1">
      <c r="A15" s="351" t="s">
        <v>431</v>
      </c>
      <c r="B15" s="318" t="s">
        <v>491</v>
      </c>
      <c r="C15" s="319">
        <v>7082</v>
      </c>
      <c r="D15" s="319">
        <v>111042</v>
      </c>
      <c r="E15" s="320">
        <v>0</v>
      </c>
      <c r="F15" s="320">
        <v>0</v>
      </c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H15" s="312"/>
      <c r="AI15" s="312"/>
      <c r="AJ15" s="312"/>
      <c r="AK15" s="312"/>
      <c r="AP15" s="312"/>
      <c r="AX15" s="312"/>
      <c r="BJ15" s="312"/>
    </row>
    <row r="16" spans="1:62" ht="15" customHeight="1">
      <c r="A16" s="352" t="s">
        <v>433</v>
      </c>
      <c r="B16" s="318" t="s">
        <v>492</v>
      </c>
      <c r="C16" s="319">
        <v>7083</v>
      </c>
      <c r="D16" s="319">
        <v>111043</v>
      </c>
      <c r="E16" s="320">
        <v>0</v>
      </c>
      <c r="F16" s="320">
        <v>0</v>
      </c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H16" s="312"/>
      <c r="AI16" s="312"/>
      <c r="AJ16" s="312"/>
      <c r="AK16" s="312"/>
      <c r="AP16" s="312"/>
      <c r="AX16" s="312"/>
      <c r="BJ16" s="312"/>
    </row>
    <row r="17" spans="1:62" s="343" customFormat="1" ht="32.25" customHeight="1">
      <c r="A17" s="348">
        <v>3</v>
      </c>
      <c r="B17" s="354" t="s">
        <v>493</v>
      </c>
      <c r="C17" s="346">
        <v>71</v>
      </c>
      <c r="D17" s="346">
        <v>11201</v>
      </c>
      <c r="E17" s="349">
        <f>E18+E19</f>
        <v>0</v>
      </c>
      <c r="F17" s="349">
        <f>F18+F19</f>
        <v>0</v>
      </c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H17" s="344"/>
      <c r="AI17" s="344"/>
      <c r="AJ17" s="344"/>
      <c r="AK17" s="344"/>
      <c r="AP17" s="344"/>
      <c r="AX17" s="344"/>
      <c r="BJ17" s="344"/>
    </row>
    <row r="18" spans="1:62" ht="15" customHeight="1">
      <c r="A18" s="317"/>
      <c r="B18" s="350" t="s">
        <v>494</v>
      </c>
      <c r="C18" s="319"/>
      <c r="D18" s="319">
        <v>112011</v>
      </c>
      <c r="E18" s="320">
        <v>0</v>
      </c>
      <c r="F18" s="320">
        <v>0</v>
      </c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H18" s="312"/>
      <c r="AI18" s="312"/>
      <c r="AJ18" s="312"/>
      <c r="AK18" s="312"/>
      <c r="AP18" s="312"/>
      <c r="AX18" s="312"/>
      <c r="BJ18" s="312"/>
    </row>
    <row r="19" spans="1:62" ht="15" customHeight="1">
      <c r="A19" s="352"/>
      <c r="B19" s="350" t="s">
        <v>495</v>
      </c>
      <c r="C19" s="319"/>
      <c r="D19" s="319">
        <v>112012</v>
      </c>
      <c r="E19" s="320">
        <v>0</v>
      </c>
      <c r="F19" s="320">
        <v>0</v>
      </c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H19" s="312"/>
      <c r="AI19" s="312"/>
      <c r="AJ19" s="312"/>
      <c r="AK19" s="312"/>
      <c r="AP19" s="312"/>
      <c r="AX19" s="312"/>
      <c r="BJ19" s="312"/>
    </row>
    <row r="20" spans="1:62" s="343" customFormat="1" ht="15" customHeight="1">
      <c r="A20" s="356">
        <v>4</v>
      </c>
      <c r="B20" s="345" t="s">
        <v>496</v>
      </c>
      <c r="C20" s="346">
        <v>72</v>
      </c>
      <c r="D20" s="346">
        <v>11300</v>
      </c>
      <c r="E20" s="349">
        <f>E21</f>
        <v>0</v>
      </c>
      <c r="F20" s="349">
        <f>F21</f>
        <v>0</v>
      </c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H20" s="344"/>
      <c r="AI20" s="344"/>
      <c r="AJ20" s="344"/>
      <c r="AK20" s="344"/>
      <c r="AP20" s="344"/>
      <c r="AX20" s="344"/>
      <c r="BJ20" s="344"/>
    </row>
    <row r="21" spans="1:62" ht="15" customHeight="1">
      <c r="A21" s="314"/>
      <c r="B21" s="362" t="s">
        <v>497</v>
      </c>
      <c r="C21" s="319"/>
      <c r="D21" s="319">
        <v>11301</v>
      </c>
      <c r="E21" s="320">
        <v>0</v>
      </c>
      <c r="F21" s="320">
        <v>0</v>
      </c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H21" s="312"/>
      <c r="AI21" s="312"/>
      <c r="AJ21" s="312"/>
      <c r="AK21" s="312"/>
      <c r="AP21" s="312"/>
      <c r="AX21" s="312"/>
      <c r="BJ21" s="312"/>
    </row>
    <row r="22" spans="1:62" s="343" customFormat="1" ht="15" customHeight="1">
      <c r="A22" s="342">
        <v>5</v>
      </c>
      <c r="B22" s="345" t="s">
        <v>498</v>
      </c>
      <c r="C22" s="346">
        <v>73</v>
      </c>
      <c r="D22" s="346">
        <v>11400</v>
      </c>
      <c r="E22" s="349"/>
      <c r="F22" s="349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H22" s="344"/>
      <c r="AI22" s="344"/>
      <c r="AJ22" s="344"/>
      <c r="AK22" s="344"/>
      <c r="AP22" s="344"/>
      <c r="AX22" s="344"/>
      <c r="BJ22" s="344"/>
    </row>
    <row r="23" spans="1:62" s="343" customFormat="1" ht="15" customHeight="1">
      <c r="A23" s="342">
        <v>6</v>
      </c>
      <c r="B23" s="345" t="s">
        <v>499</v>
      </c>
      <c r="C23" s="346">
        <v>75</v>
      </c>
      <c r="D23" s="346">
        <v>11500</v>
      </c>
      <c r="E23" s="349">
        <v>0</v>
      </c>
      <c r="F23" s="349">
        <v>0</v>
      </c>
      <c r="I23" s="361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H23" s="344"/>
      <c r="AI23" s="344"/>
      <c r="AJ23" s="344"/>
      <c r="AK23" s="344"/>
      <c r="AP23" s="344"/>
      <c r="AX23" s="344"/>
      <c r="BJ23" s="344"/>
    </row>
    <row r="24" spans="1:62" s="343" customFormat="1" ht="15" customHeight="1">
      <c r="A24" s="342">
        <v>7</v>
      </c>
      <c r="B24" s="345" t="s">
        <v>500</v>
      </c>
      <c r="C24" s="346">
        <v>77</v>
      </c>
      <c r="D24" s="346">
        <v>11600</v>
      </c>
      <c r="E24" s="349">
        <f>'TE ARDH.SHP. SIPAS NATYRES'!D7/1000</f>
        <v>2198.275</v>
      </c>
      <c r="F24" s="349">
        <v>0</v>
      </c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H24" s="344"/>
      <c r="AI24" s="344"/>
      <c r="AJ24" s="344"/>
      <c r="AK24" s="344"/>
      <c r="AP24" s="344"/>
      <c r="AX24" s="344"/>
      <c r="BJ24" s="344"/>
    </row>
    <row r="25" spans="1:62" s="343" customFormat="1" ht="15" customHeight="1">
      <c r="A25" s="342" t="s">
        <v>501</v>
      </c>
      <c r="B25" s="345" t="s">
        <v>502</v>
      </c>
      <c r="C25" s="346"/>
      <c r="D25" s="346">
        <v>11800</v>
      </c>
      <c r="E25" s="349">
        <f>E24+E23+E22+E20+E17+E13+E9</f>
        <v>6775.737000000001</v>
      </c>
      <c r="F25" s="349">
        <f>F24+F23+F22+F20+F17+F13+F9</f>
        <v>0</v>
      </c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H25" s="344"/>
      <c r="AI25" s="344"/>
      <c r="AJ25" s="344"/>
      <c r="AK25" s="344"/>
      <c r="AP25" s="344"/>
      <c r="AX25" s="344"/>
      <c r="BJ25" s="344"/>
    </row>
    <row r="26" ht="15" customHeight="1">
      <c r="E26" s="339"/>
    </row>
    <row r="27" spans="4:6" ht="15" customHeight="1">
      <c r="D27" s="313" t="s">
        <v>370</v>
      </c>
      <c r="F27" s="339"/>
    </row>
    <row r="28" spans="4:8" ht="15">
      <c r="D28" s="341" t="s">
        <v>506</v>
      </c>
      <c r="H28" s="340"/>
    </row>
    <row r="30" ht="15">
      <c r="B30" s="371" t="s">
        <v>559</v>
      </c>
    </row>
  </sheetData>
  <sheetProtection/>
  <mergeCells count="2">
    <mergeCell ref="A4:F4"/>
    <mergeCell ref="A7:F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5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4" sqref="H34"/>
    </sheetView>
  </sheetViews>
  <sheetFormatPr defaultColWidth="9.140625" defaultRowHeight="12.75"/>
  <cols>
    <col min="1" max="1" width="4.421875" style="21" customWidth="1"/>
    <col min="2" max="2" width="43.140625" style="0" customWidth="1"/>
    <col min="3" max="3" width="5.57421875" style="0" customWidth="1"/>
    <col min="4" max="4" width="12.8515625" style="0" customWidth="1"/>
    <col min="5" max="5" width="15.8515625" style="0" customWidth="1"/>
    <col min="6" max="6" width="15.28125" style="0" customWidth="1"/>
    <col min="7" max="7" width="11.140625" style="0" bestFit="1" customWidth="1"/>
  </cols>
  <sheetData>
    <row r="1" ht="10.5" customHeight="1"/>
    <row r="2" spans="1:6" s="30" customFormat="1" ht="30" customHeight="1" thickBot="1">
      <c r="A2" s="33"/>
      <c r="B2" s="146" t="s">
        <v>347</v>
      </c>
      <c r="C2" s="146"/>
      <c r="D2" s="364">
        <v>2011</v>
      </c>
      <c r="E2" s="306" t="s">
        <v>507</v>
      </c>
      <c r="F2" s="195"/>
    </row>
    <row r="3" spans="1:6" s="30" customFormat="1" ht="12" customHeight="1" thickTop="1">
      <c r="A3" s="34"/>
      <c r="B3" s="35"/>
      <c r="C3" s="35"/>
      <c r="D3" s="35"/>
      <c r="E3" s="35"/>
      <c r="F3" s="35"/>
    </row>
    <row r="4" spans="1:6" s="13" customFormat="1" ht="14.25" customHeight="1">
      <c r="A4" s="31"/>
      <c r="B4" s="14"/>
      <c r="C4" s="32" t="s">
        <v>0</v>
      </c>
      <c r="D4" s="32"/>
      <c r="E4" s="36" t="s">
        <v>5</v>
      </c>
      <c r="F4" s="37" t="s">
        <v>2</v>
      </c>
    </row>
    <row r="5" spans="1:11" ht="17.25" customHeight="1">
      <c r="A5" s="16"/>
      <c r="B5" s="52" t="s">
        <v>42</v>
      </c>
      <c r="C5" s="17" t="s">
        <v>1</v>
      </c>
      <c r="D5" s="17" t="s">
        <v>195</v>
      </c>
      <c r="E5" s="38" t="s">
        <v>4</v>
      </c>
      <c r="F5" s="39" t="s">
        <v>3</v>
      </c>
      <c r="G5" s="12"/>
      <c r="H5" s="12"/>
      <c r="I5" s="12"/>
      <c r="J5" s="12"/>
      <c r="K5" s="12"/>
    </row>
    <row r="6" spans="1:11" ht="13.5" customHeight="1">
      <c r="A6" s="50" t="s">
        <v>10</v>
      </c>
      <c r="B6" s="89" t="s">
        <v>20</v>
      </c>
      <c r="C6" s="23"/>
      <c r="D6" s="23"/>
      <c r="E6" s="103"/>
      <c r="F6" s="104"/>
      <c r="G6" s="12"/>
      <c r="H6" s="12"/>
      <c r="I6" s="12"/>
      <c r="J6" s="12"/>
      <c r="K6" s="12"/>
    </row>
    <row r="7" spans="1:11" ht="12.75" customHeight="1">
      <c r="A7" s="51">
        <v>1</v>
      </c>
      <c r="B7" s="48" t="s">
        <v>21</v>
      </c>
      <c r="C7" s="22"/>
      <c r="D7" s="22"/>
      <c r="E7" s="101"/>
      <c r="F7" s="102"/>
      <c r="G7" s="12"/>
      <c r="H7" s="12"/>
      <c r="I7" s="12"/>
      <c r="J7" s="12"/>
      <c r="K7" s="12"/>
    </row>
    <row r="8" spans="1:11" ht="13.5" customHeight="1">
      <c r="A8" s="80" t="s">
        <v>46</v>
      </c>
      <c r="B8" s="53" t="s">
        <v>210</v>
      </c>
      <c r="C8" s="22"/>
      <c r="D8" s="22">
        <v>512</v>
      </c>
      <c r="E8" s="101">
        <v>25433</v>
      </c>
      <c r="F8" s="102">
        <v>1665</v>
      </c>
      <c r="G8" s="12"/>
      <c r="H8" s="12"/>
      <c r="I8" s="12"/>
      <c r="J8" s="12"/>
      <c r="K8" s="12"/>
    </row>
    <row r="9" spans="1:11" ht="13.5" customHeight="1">
      <c r="A9" s="80" t="s">
        <v>47</v>
      </c>
      <c r="B9" s="53" t="s">
        <v>211</v>
      </c>
      <c r="C9" s="22"/>
      <c r="D9" s="22">
        <v>531</v>
      </c>
      <c r="E9" s="101">
        <v>81531.6</v>
      </c>
      <c r="F9" s="102">
        <v>7316</v>
      </c>
      <c r="G9" s="12"/>
      <c r="H9" s="12"/>
      <c r="I9" s="12"/>
      <c r="J9" s="12"/>
      <c r="K9" s="12"/>
    </row>
    <row r="10" spans="1:11" ht="12" customHeight="1">
      <c r="A10" s="80"/>
      <c r="B10" s="93" t="s">
        <v>33</v>
      </c>
      <c r="C10" s="22"/>
      <c r="D10" s="22"/>
      <c r="E10" s="165">
        <f>E8+E9</f>
        <v>106964.6</v>
      </c>
      <c r="F10" s="166">
        <f>F8+F9</f>
        <v>8981</v>
      </c>
      <c r="G10" s="12"/>
      <c r="H10" s="12"/>
      <c r="I10" s="12"/>
      <c r="J10" s="12"/>
      <c r="K10" s="12"/>
    </row>
    <row r="11" spans="1:11" ht="13.5" customHeight="1">
      <c r="A11" s="51">
        <v>2</v>
      </c>
      <c r="B11" s="48" t="s">
        <v>22</v>
      </c>
      <c r="C11" s="22"/>
      <c r="D11" s="22"/>
      <c r="E11" s="101"/>
      <c r="F11" s="102"/>
      <c r="G11" s="12"/>
      <c r="H11" s="12"/>
      <c r="I11" s="12"/>
      <c r="J11" s="12"/>
      <c r="K11" s="12"/>
    </row>
    <row r="12" spans="1:11" ht="12.75">
      <c r="A12" s="19" t="s">
        <v>46</v>
      </c>
      <c r="B12" s="106" t="s">
        <v>44</v>
      </c>
      <c r="C12" s="22"/>
      <c r="D12" s="22"/>
      <c r="E12" s="26"/>
      <c r="F12" s="27"/>
      <c r="G12" s="12"/>
      <c r="H12" s="12"/>
      <c r="I12" s="12"/>
      <c r="J12" s="12"/>
      <c r="K12" s="12"/>
    </row>
    <row r="13" spans="1:11" ht="12.75">
      <c r="A13" s="19" t="s">
        <v>47</v>
      </c>
      <c r="B13" s="105" t="s">
        <v>105</v>
      </c>
      <c r="C13" s="22"/>
      <c r="D13" s="22"/>
      <c r="E13" s="26"/>
      <c r="F13" s="27"/>
      <c r="G13" s="12"/>
      <c r="H13" s="12"/>
      <c r="I13" s="12"/>
      <c r="J13" s="12"/>
      <c r="K13" s="12"/>
    </row>
    <row r="14" spans="1:11" ht="12" customHeight="1">
      <c r="A14" s="19"/>
      <c r="B14" s="93" t="s">
        <v>23</v>
      </c>
      <c r="C14" s="93"/>
      <c r="D14" s="93"/>
      <c r="E14" s="40">
        <v>0</v>
      </c>
      <c r="F14" s="79">
        <v>0</v>
      </c>
      <c r="G14" s="12"/>
      <c r="H14" s="12"/>
      <c r="I14" s="12"/>
      <c r="J14" s="12"/>
      <c r="K14" s="12"/>
    </row>
    <row r="15" spans="1:11" ht="12.75">
      <c r="A15" s="51">
        <v>3</v>
      </c>
      <c r="B15" s="48" t="s">
        <v>24</v>
      </c>
      <c r="C15" s="22"/>
      <c r="D15" s="22"/>
      <c r="E15" s="26"/>
      <c r="F15" s="27"/>
      <c r="G15" s="12"/>
      <c r="H15" s="12"/>
      <c r="I15" s="12"/>
      <c r="J15" s="12"/>
      <c r="K15" s="12"/>
    </row>
    <row r="16" spans="1:11" ht="12.75">
      <c r="A16" s="19" t="s">
        <v>46</v>
      </c>
      <c r="B16" s="18" t="s">
        <v>212</v>
      </c>
      <c r="C16" s="22"/>
      <c r="D16" s="22">
        <v>411</v>
      </c>
      <c r="E16" s="26">
        <v>823000</v>
      </c>
      <c r="F16" s="27">
        <v>3692964</v>
      </c>
      <c r="G16" s="12"/>
      <c r="H16" s="12"/>
      <c r="I16" s="12"/>
      <c r="J16" s="12"/>
      <c r="K16" s="12"/>
    </row>
    <row r="17" spans="1:11" ht="12.75">
      <c r="A17" s="19" t="s">
        <v>47</v>
      </c>
      <c r="B17" s="18" t="s">
        <v>106</v>
      </c>
      <c r="C17" s="22"/>
      <c r="D17" s="22">
        <v>418</v>
      </c>
      <c r="E17" s="26"/>
      <c r="F17" s="27">
        <v>2117321</v>
      </c>
      <c r="G17" s="12"/>
      <c r="H17" s="12"/>
      <c r="I17" s="12"/>
      <c r="J17" s="12"/>
      <c r="K17" s="12"/>
    </row>
    <row r="18" spans="1:11" ht="13.5" customHeight="1">
      <c r="A18" s="19" t="s">
        <v>48</v>
      </c>
      <c r="B18" s="18" t="s">
        <v>213</v>
      </c>
      <c r="C18" s="22"/>
      <c r="D18" s="22">
        <v>444</v>
      </c>
      <c r="E18" s="101">
        <v>2729762</v>
      </c>
      <c r="F18" s="102">
        <v>2729762</v>
      </c>
      <c r="G18" s="12"/>
      <c r="H18" s="12"/>
      <c r="I18" s="12"/>
      <c r="J18" s="12"/>
      <c r="K18" s="12"/>
    </row>
    <row r="19" spans="1:11" ht="13.5" customHeight="1">
      <c r="A19" s="19" t="s">
        <v>52</v>
      </c>
      <c r="B19" s="18" t="s">
        <v>214</v>
      </c>
      <c r="C19" s="22"/>
      <c r="D19" s="22">
        <v>445</v>
      </c>
      <c r="E19" s="101"/>
      <c r="F19" s="102"/>
      <c r="G19" s="12"/>
      <c r="H19" s="12"/>
      <c r="I19" s="12"/>
      <c r="J19" s="12"/>
      <c r="K19" s="12"/>
    </row>
    <row r="20" spans="1:11" ht="12" customHeight="1">
      <c r="A20" s="19"/>
      <c r="B20" s="93" t="s">
        <v>25</v>
      </c>
      <c r="C20" s="22"/>
      <c r="D20" s="22"/>
      <c r="E20" s="40">
        <f>E16+E17+E18+E19</f>
        <v>3552762</v>
      </c>
      <c r="F20" s="79">
        <f>F16+F17+F18+F19</f>
        <v>8540047</v>
      </c>
      <c r="G20" s="72"/>
      <c r="H20" s="12"/>
      <c r="I20" s="12"/>
      <c r="J20" s="12"/>
      <c r="K20" s="12"/>
    </row>
    <row r="21" spans="1:11" ht="12.75">
      <c r="A21" s="51">
        <v>4</v>
      </c>
      <c r="B21" s="48" t="s">
        <v>26</v>
      </c>
      <c r="C21" s="22"/>
      <c r="D21" s="22"/>
      <c r="E21" s="26"/>
      <c r="F21" s="27"/>
      <c r="G21" s="72"/>
      <c r="H21" s="12"/>
      <c r="I21" s="12"/>
      <c r="J21" s="12"/>
      <c r="K21" s="12"/>
    </row>
    <row r="22" spans="1:11" ht="12.75">
      <c r="A22" s="19" t="s">
        <v>46</v>
      </c>
      <c r="B22" s="24" t="s">
        <v>107</v>
      </c>
      <c r="C22" s="22"/>
      <c r="D22" s="22"/>
      <c r="E22" s="26"/>
      <c r="F22" s="27"/>
      <c r="G22" s="72"/>
      <c r="H22" s="12"/>
      <c r="I22" s="12"/>
      <c r="J22" s="12"/>
      <c r="K22" s="12"/>
    </row>
    <row r="23" spans="1:11" ht="12.75">
      <c r="A23" s="19" t="s">
        <v>47</v>
      </c>
      <c r="B23" s="24" t="s">
        <v>108</v>
      </c>
      <c r="C23" s="22"/>
      <c r="D23" s="22"/>
      <c r="E23" s="26"/>
      <c r="F23" s="27"/>
      <c r="G23" s="72"/>
      <c r="H23" s="12"/>
      <c r="I23" s="12"/>
      <c r="J23" s="12"/>
      <c r="K23" s="12"/>
    </row>
    <row r="24" spans="1:11" ht="12.75">
      <c r="A24" s="19" t="s">
        <v>48</v>
      </c>
      <c r="B24" s="24" t="s">
        <v>109</v>
      </c>
      <c r="C24" s="22"/>
      <c r="D24" s="22"/>
      <c r="E24" s="26"/>
      <c r="F24" s="27"/>
      <c r="G24" s="72"/>
      <c r="H24" s="12"/>
      <c r="I24" s="12"/>
      <c r="J24" s="12"/>
      <c r="K24" s="12"/>
    </row>
    <row r="25" spans="1:11" ht="13.5" customHeight="1">
      <c r="A25" s="19" t="s">
        <v>52</v>
      </c>
      <c r="B25" s="24" t="s">
        <v>110</v>
      </c>
      <c r="C25" s="22"/>
      <c r="D25" s="22">
        <v>35</v>
      </c>
      <c r="E25" s="26">
        <v>0</v>
      </c>
      <c r="F25" s="27">
        <v>0</v>
      </c>
      <c r="G25" s="12"/>
      <c r="H25" s="12"/>
      <c r="I25" s="12"/>
      <c r="J25" s="12"/>
      <c r="K25" s="12"/>
    </row>
    <row r="26" spans="1:11" ht="12.75">
      <c r="A26" s="19" t="s">
        <v>53</v>
      </c>
      <c r="B26" s="24" t="s">
        <v>215</v>
      </c>
      <c r="C26" s="22"/>
      <c r="D26" s="22"/>
      <c r="E26" s="26"/>
      <c r="F26" s="27"/>
      <c r="G26" s="12"/>
      <c r="H26" s="12"/>
      <c r="I26" s="12"/>
      <c r="J26" s="12"/>
      <c r="K26" s="12"/>
    </row>
    <row r="27" spans="1:11" ht="12" customHeight="1">
      <c r="A27" s="19"/>
      <c r="B27" s="46" t="s">
        <v>27</v>
      </c>
      <c r="C27" s="22"/>
      <c r="D27" s="22"/>
      <c r="E27" s="40">
        <f>E22+E23+E24+E25+E26</f>
        <v>0</v>
      </c>
      <c r="F27" s="79">
        <f>F22+F23+F24+F25+F26</f>
        <v>0</v>
      </c>
      <c r="G27" s="12"/>
      <c r="H27" s="12"/>
      <c r="I27" s="12"/>
      <c r="J27" s="12"/>
      <c r="K27" s="12"/>
    </row>
    <row r="28" spans="1:11" ht="12.75">
      <c r="A28" s="51">
        <v>5</v>
      </c>
      <c r="B28" s="47" t="s">
        <v>28</v>
      </c>
      <c r="C28" s="22"/>
      <c r="D28" s="22"/>
      <c r="E28" s="40">
        <v>0</v>
      </c>
      <c r="F28" s="79">
        <v>0</v>
      </c>
      <c r="G28" s="12"/>
      <c r="H28" s="12"/>
      <c r="I28" s="12"/>
      <c r="J28" s="12"/>
      <c r="K28" s="12"/>
    </row>
    <row r="29" spans="1:11" ht="12.75">
      <c r="A29" s="51">
        <v>6</v>
      </c>
      <c r="B29" s="47" t="s">
        <v>29</v>
      </c>
      <c r="C29" s="22"/>
      <c r="D29" s="22"/>
      <c r="E29" s="40">
        <v>0</v>
      </c>
      <c r="F29" s="79">
        <v>0</v>
      </c>
      <c r="G29" s="12"/>
      <c r="H29" s="12"/>
      <c r="I29" s="12"/>
      <c r="J29" s="12"/>
      <c r="K29" s="12"/>
    </row>
    <row r="30" spans="1:11" ht="15.75" customHeight="1">
      <c r="A30" s="51">
        <v>7</v>
      </c>
      <c r="B30" s="47" t="s">
        <v>30</v>
      </c>
      <c r="C30" s="22"/>
      <c r="D30" s="22">
        <v>486</v>
      </c>
      <c r="E30" s="165">
        <v>153025</v>
      </c>
      <c r="F30" s="166">
        <v>0</v>
      </c>
      <c r="G30" s="12"/>
      <c r="H30" s="12"/>
      <c r="I30" s="12"/>
      <c r="J30" s="12"/>
      <c r="K30" s="12"/>
    </row>
    <row r="31" spans="1:11" ht="15.75" customHeight="1">
      <c r="A31" s="51"/>
      <c r="B31" s="47"/>
      <c r="C31" s="22"/>
      <c r="D31" s="22"/>
      <c r="E31" s="165"/>
      <c r="F31" s="166"/>
      <c r="G31" s="12"/>
      <c r="H31" s="12"/>
      <c r="I31" s="12"/>
      <c r="J31" s="12"/>
      <c r="K31" s="12"/>
    </row>
    <row r="32" spans="1:11" ht="13.5" customHeight="1">
      <c r="A32" s="19"/>
      <c r="B32" s="47" t="s">
        <v>31</v>
      </c>
      <c r="C32" s="22"/>
      <c r="D32" s="22"/>
      <c r="E32" s="165">
        <f>E10+E14+E20+E27+E28+E29+E30</f>
        <v>3812751.6</v>
      </c>
      <c r="F32" s="166">
        <f>F10+F14+F20+F27+F28+F29+F30</f>
        <v>8549028</v>
      </c>
      <c r="G32" s="12"/>
      <c r="H32" s="12"/>
      <c r="I32" s="12"/>
      <c r="J32" s="12"/>
      <c r="K32" s="12"/>
    </row>
    <row r="33" spans="1:11" ht="12.75">
      <c r="A33" s="51" t="s">
        <v>12</v>
      </c>
      <c r="B33" s="47" t="s">
        <v>32</v>
      </c>
      <c r="C33" s="22"/>
      <c r="D33" s="22"/>
      <c r="E33" s="26"/>
      <c r="F33" s="27"/>
      <c r="G33" s="12"/>
      <c r="H33" s="12"/>
      <c r="I33" s="12"/>
      <c r="J33" s="12"/>
      <c r="K33" s="12"/>
    </row>
    <row r="34" spans="1:11" ht="12.75">
      <c r="A34" s="51">
        <v>1</v>
      </c>
      <c r="B34" s="47" t="s">
        <v>207</v>
      </c>
      <c r="C34" s="22"/>
      <c r="D34" s="22"/>
      <c r="E34" s="26"/>
      <c r="F34" s="27"/>
      <c r="G34" s="12"/>
      <c r="H34" s="12"/>
      <c r="I34" s="12"/>
      <c r="J34" s="12"/>
      <c r="K34" s="12"/>
    </row>
    <row r="35" spans="1:11" ht="12.75">
      <c r="A35" s="19" t="s">
        <v>46</v>
      </c>
      <c r="B35" s="24" t="s">
        <v>111</v>
      </c>
      <c r="C35" s="22"/>
      <c r="D35" s="22"/>
      <c r="E35" s="26"/>
      <c r="F35" s="27"/>
      <c r="G35" s="12"/>
      <c r="H35" s="12"/>
      <c r="I35" s="12"/>
      <c r="J35" s="12"/>
      <c r="K35" s="12"/>
    </row>
    <row r="36" spans="1:11" ht="12.75">
      <c r="A36" s="19" t="s">
        <v>47</v>
      </c>
      <c r="B36" s="24" t="s">
        <v>112</v>
      </c>
      <c r="C36" s="22"/>
      <c r="D36" s="22"/>
      <c r="E36" s="26"/>
      <c r="F36" s="27"/>
      <c r="G36" s="12"/>
      <c r="H36" s="12"/>
      <c r="I36" s="12"/>
      <c r="J36" s="12"/>
      <c r="K36" s="12"/>
    </row>
    <row r="37" spans="1:11" ht="13.5" customHeight="1">
      <c r="A37" s="19" t="s">
        <v>48</v>
      </c>
      <c r="B37" s="24" t="s">
        <v>113</v>
      </c>
      <c r="C37" s="22"/>
      <c r="D37" s="22"/>
      <c r="E37" s="101"/>
      <c r="F37" s="102"/>
      <c r="G37" s="12"/>
      <c r="H37" s="12"/>
      <c r="I37" s="12"/>
      <c r="J37" s="12"/>
      <c r="K37" s="12"/>
    </row>
    <row r="38" spans="1:11" ht="12.75">
      <c r="A38" s="19" t="s">
        <v>52</v>
      </c>
      <c r="B38" s="24" t="s">
        <v>114</v>
      </c>
      <c r="C38" s="22"/>
      <c r="D38" s="22"/>
      <c r="E38" s="26"/>
      <c r="F38" s="27"/>
      <c r="G38" s="12"/>
      <c r="H38" s="12"/>
      <c r="I38" s="12"/>
      <c r="J38" s="12"/>
      <c r="K38" s="12"/>
    </row>
    <row r="39" spans="1:11" ht="12" customHeight="1">
      <c r="A39" s="19"/>
      <c r="B39" s="46" t="s">
        <v>33</v>
      </c>
      <c r="C39" s="22"/>
      <c r="D39" s="22"/>
      <c r="E39" s="40">
        <v>0</v>
      </c>
      <c r="F39" s="79">
        <v>0</v>
      </c>
      <c r="G39" s="12"/>
      <c r="H39" s="12"/>
      <c r="I39" s="12"/>
      <c r="J39" s="12"/>
      <c r="K39" s="12"/>
    </row>
    <row r="40" spans="1:11" ht="12.75">
      <c r="A40" s="51">
        <v>2</v>
      </c>
      <c r="B40" s="47" t="s">
        <v>34</v>
      </c>
      <c r="C40" s="22"/>
      <c r="D40" s="22"/>
      <c r="E40" s="26"/>
      <c r="F40" s="27"/>
      <c r="G40" s="72"/>
      <c r="H40" s="12"/>
      <c r="I40" s="12"/>
      <c r="J40" s="12"/>
      <c r="K40" s="12"/>
    </row>
    <row r="41" spans="1:11" ht="12.75">
      <c r="A41" s="19" t="s">
        <v>46</v>
      </c>
      <c r="B41" s="24" t="s">
        <v>115</v>
      </c>
      <c r="C41" s="22"/>
      <c r="D41" s="22"/>
      <c r="E41" s="26"/>
      <c r="F41" s="27"/>
      <c r="G41" s="72"/>
      <c r="H41" s="12"/>
      <c r="I41" s="12"/>
      <c r="J41" s="12"/>
      <c r="K41" s="12"/>
    </row>
    <row r="42" spans="1:11" ht="12.75">
      <c r="A42" s="19" t="s">
        <v>47</v>
      </c>
      <c r="B42" s="25" t="s">
        <v>116</v>
      </c>
      <c r="C42" s="22"/>
      <c r="D42" s="22"/>
      <c r="E42" s="26"/>
      <c r="F42" s="27"/>
      <c r="G42" s="72"/>
      <c r="H42" s="12"/>
      <c r="I42" s="12"/>
      <c r="J42" s="12"/>
      <c r="K42" s="12"/>
    </row>
    <row r="43" spans="1:11" ht="12.75">
      <c r="A43" s="19" t="s">
        <v>48</v>
      </c>
      <c r="B43" s="24" t="s">
        <v>117</v>
      </c>
      <c r="C43" s="22"/>
      <c r="D43" s="22"/>
      <c r="E43" s="26"/>
      <c r="F43" s="27"/>
      <c r="G43" s="12"/>
      <c r="H43" s="12"/>
      <c r="I43" s="12"/>
      <c r="J43" s="12"/>
      <c r="K43" s="12"/>
    </row>
    <row r="44" spans="1:11" ht="13.5" customHeight="1">
      <c r="A44" s="19" t="s">
        <v>52</v>
      </c>
      <c r="B44" s="25" t="s">
        <v>118</v>
      </c>
      <c r="C44" s="22"/>
      <c r="D44" s="22">
        <v>218</v>
      </c>
      <c r="E44" s="101"/>
      <c r="F44" s="102">
        <v>2763492</v>
      </c>
      <c r="G44" s="12"/>
      <c r="H44" s="12"/>
      <c r="I44" s="12"/>
      <c r="J44" s="12"/>
      <c r="K44" s="12"/>
    </row>
    <row r="45" spans="1:11" ht="12" customHeight="1">
      <c r="A45" s="19"/>
      <c r="B45" s="95" t="s">
        <v>23</v>
      </c>
      <c r="C45" s="22"/>
      <c r="D45" s="22"/>
      <c r="E45" s="40">
        <f>E41+E42+E43+E44</f>
        <v>0</v>
      </c>
      <c r="F45" s="79">
        <f>F41+F42+F43+F44</f>
        <v>2763492</v>
      </c>
      <c r="G45" s="12"/>
      <c r="H45" s="12"/>
      <c r="I45" s="12"/>
      <c r="J45" s="12"/>
      <c r="K45" s="12"/>
    </row>
    <row r="46" spans="1:11" ht="12.75">
      <c r="A46" s="51">
        <v>3</v>
      </c>
      <c r="B46" s="47" t="s">
        <v>35</v>
      </c>
      <c r="C46" s="22"/>
      <c r="D46" s="22"/>
      <c r="E46" s="40">
        <v>0</v>
      </c>
      <c r="F46" s="79">
        <v>0</v>
      </c>
      <c r="G46" s="12"/>
      <c r="H46" s="12"/>
      <c r="I46" s="12"/>
      <c r="J46" s="12"/>
      <c r="K46" s="12"/>
    </row>
    <row r="47" spans="1:11" ht="13.5" customHeight="1">
      <c r="A47" s="51">
        <v>4</v>
      </c>
      <c r="B47" s="47" t="s">
        <v>36</v>
      </c>
      <c r="C47" s="22"/>
      <c r="D47" s="22"/>
      <c r="E47" s="101"/>
      <c r="F47" s="102"/>
      <c r="G47" s="12"/>
      <c r="H47" s="12"/>
      <c r="I47" s="12"/>
      <c r="J47" s="12"/>
      <c r="K47" s="12"/>
    </row>
    <row r="48" spans="1:11" ht="12.75">
      <c r="A48" s="19" t="s">
        <v>46</v>
      </c>
      <c r="B48" s="24" t="s">
        <v>119</v>
      </c>
      <c r="C48" s="22"/>
      <c r="D48" s="22"/>
      <c r="E48" s="26"/>
      <c r="F48" s="27"/>
      <c r="G48" s="72"/>
      <c r="H48" s="12"/>
      <c r="I48" s="12"/>
      <c r="J48" s="12"/>
      <c r="K48" s="12"/>
    </row>
    <row r="49" spans="1:11" ht="12.75">
      <c r="A49" s="19" t="s">
        <v>47</v>
      </c>
      <c r="B49" s="81" t="s">
        <v>338</v>
      </c>
      <c r="C49" s="22"/>
      <c r="D49" s="22"/>
      <c r="E49" s="26">
        <v>0</v>
      </c>
      <c r="F49" s="27"/>
      <c r="G49" s="72"/>
      <c r="H49" s="12"/>
      <c r="I49" s="12"/>
      <c r="J49" s="12"/>
      <c r="K49" s="12"/>
    </row>
    <row r="50" spans="1:11" ht="12" customHeight="1">
      <c r="A50" s="19"/>
      <c r="B50" s="46" t="s">
        <v>27</v>
      </c>
      <c r="C50" s="22"/>
      <c r="D50" s="22"/>
      <c r="E50" s="40">
        <f>E49</f>
        <v>0</v>
      </c>
      <c r="F50" s="79">
        <v>0</v>
      </c>
      <c r="G50" s="72"/>
      <c r="H50" s="12"/>
      <c r="I50" s="12"/>
      <c r="J50" s="12"/>
      <c r="K50" s="12"/>
    </row>
    <row r="51" spans="1:11" ht="13.5" customHeight="1">
      <c r="A51" s="51">
        <v>5</v>
      </c>
      <c r="B51" s="96" t="s">
        <v>37</v>
      </c>
      <c r="C51" s="22"/>
      <c r="D51" s="22"/>
      <c r="E51" s="165"/>
      <c r="F51" s="166"/>
      <c r="G51" s="72"/>
      <c r="H51" s="88"/>
      <c r="I51" s="12"/>
      <c r="J51" s="12"/>
      <c r="K51" s="12"/>
    </row>
    <row r="52" spans="1:11" ht="12.75">
      <c r="A52" s="51">
        <v>6</v>
      </c>
      <c r="B52" s="47" t="s">
        <v>38</v>
      </c>
      <c r="C52" s="22"/>
      <c r="D52" s="22"/>
      <c r="E52" s="40">
        <v>0</v>
      </c>
      <c r="F52" s="79">
        <v>0</v>
      </c>
      <c r="G52" s="12"/>
      <c r="H52" s="12"/>
      <c r="I52" s="12"/>
      <c r="J52" s="12"/>
      <c r="K52" s="12"/>
    </row>
    <row r="53" spans="1:11" ht="12" customHeight="1">
      <c r="A53" s="51"/>
      <c r="B53" s="47"/>
      <c r="C53" s="22"/>
      <c r="D53" s="22"/>
      <c r="E53" s="101"/>
      <c r="F53" s="102"/>
      <c r="G53" s="12"/>
      <c r="H53" s="12"/>
      <c r="I53" s="12"/>
      <c r="J53" s="12"/>
      <c r="K53" s="12"/>
    </row>
    <row r="54" spans="1:11" ht="12.75">
      <c r="A54" s="19"/>
      <c r="B54" s="47" t="s">
        <v>39</v>
      </c>
      <c r="C54" s="22"/>
      <c r="D54" s="22"/>
      <c r="E54" s="40">
        <f>E39+E45+E46+E50+E51+E52</f>
        <v>0</v>
      </c>
      <c r="F54" s="79">
        <f>F39+F45+F46+F50+F51+F52</f>
        <v>2763492</v>
      </c>
      <c r="G54" s="12"/>
      <c r="H54" s="12"/>
      <c r="I54" s="12"/>
      <c r="J54" s="12"/>
      <c r="K54" s="12"/>
    </row>
    <row r="55" spans="1:11" ht="12.75">
      <c r="A55" s="19"/>
      <c r="B55" s="24"/>
      <c r="C55" s="22"/>
      <c r="D55" s="22"/>
      <c r="E55" s="26"/>
      <c r="F55" s="27"/>
      <c r="G55" s="12"/>
      <c r="H55" s="12"/>
      <c r="I55" s="12"/>
      <c r="J55" s="12"/>
      <c r="K55" s="12"/>
    </row>
    <row r="56" spans="1:11" ht="18" customHeight="1">
      <c r="A56" s="19"/>
      <c r="B56" s="46" t="s">
        <v>40</v>
      </c>
      <c r="C56" s="22"/>
      <c r="D56" s="22"/>
      <c r="E56" s="165">
        <f>E32+E54</f>
        <v>3812751.6</v>
      </c>
      <c r="F56" s="166">
        <f>F32+F54</f>
        <v>11312520</v>
      </c>
      <c r="G56" s="12"/>
      <c r="H56" s="12"/>
      <c r="I56" s="12"/>
      <c r="J56" s="12"/>
      <c r="K56" s="12"/>
    </row>
    <row r="57" spans="1:11" s="68" customFormat="1" ht="13.5" customHeight="1">
      <c r="A57" s="80"/>
      <c r="B57" s="81"/>
      <c r="C57" s="60"/>
      <c r="D57" s="60"/>
      <c r="E57" s="55"/>
      <c r="F57" s="59"/>
      <c r="G57" s="82"/>
      <c r="H57" s="83"/>
      <c r="I57" s="83"/>
      <c r="J57" s="83"/>
      <c r="K57" s="83"/>
    </row>
    <row r="58" spans="1:7" s="68" customFormat="1" ht="13.5" customHeight="1">
      <c r="A58" s="80"/>
      <c r="B58" s="25"/>
      <c r="C58" s="60"/>
      <c r="D58" s="60"/>
      <c r="E58" s="55"/>
      <c r="F58" s="59"/>
      <c r="G58" s="82"/>
    </row>
    <row r="59" spans="1:7" s="68" customFormat="1" ht="13.5" customHeight="1">
      <c r="A59" s="80"/>
      <c r="B59" s="81"/>
      <c r="C59" s="60"/>
      <c r="D59" s="60"/>
      <c r="E59" s="55"/>
      <c r="F59" s="59"/>
      <c r="G59" s="82"/>
    </row>
    <row r="60" spans="1:7" s="68" customFormat="1" ht="13.5" customHeight="1">
      <c r="A60" s="84"/>
      <c r="B60" s="85"/>
      <c r="C60" s="86"/>
      <c r="D60" s="86"/>
      <c r="E60" s="61"/>
      <c r="F60" s="62"/>
      <c r="G60" s="82"/>
    </row>
    <row r="61" spans="2:7" ht="12.75">
      <c r="B61" s="12"/>
      <c r="C61" s="15"/>
      <c r="D61" s="15"/>
      <c r="E61" s="12"/>
      <c r="G61" s="73"/>
    </row>
    <row r="62" spans="2:5" ht="12.75">
      <c r="B62" s="12"/>
      <c r="C62" s="15"/>
      <c r="D62" s="15"/>
      <c r="E62" s="72"/>
    </row>
    <row r="63" spans="2:5" ht="12.75">
      <c r="B63" s="12"/>
      <c r="C63" s="15"/>
      <c r="D63" s="15"/>
      <c r="E63" s="72"/>
    </row>
    <row r="64" spans="2:5" ht="12.75">
      <c r="B64" s="12"/>
      <c r="C64" s="15"/>
      <c r="D64" s="15"/>
      <c r="E64" s="72"/>
    </row>
    <row r="65" spans="2:5" ht="12.75">
      <c r="B65" s="12"/>
      <c r="C65" s="12"/>
      <c r="D65" s="12"/>
      <c r="E65" s="12"/>
    </row>
  </sheetData>
  <sheetProtection/>
  <printOptions/>
  <pageMargins left="0.24" right="0.29" top="0.27" bottom="0.18" header="0.28" footer="0.19"/>
  <pageSetup horizontalDpi="300" verticalDpi="300" orientation="portrait" paperSize="9" r:id="rId1"/>
  <headerFooter alignWithMargins="0">
    <oddFooter>&amp;CFaqe 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I59" sqref="I59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4.8515625" style="0" customWidth="1"/>
    <col min="4" max="4" width="9.421875" style="0" customWidth="1"/>
    <col min="5" max="5" width="15.8515625" style="0" customWidth="1"/>
    <col min="6" max="6" width="16.00390625" style="0" customWidth="1"/>
  </cols>
  <sheetData>
    <row r="1" ht="9.75" customHeight="1">
      <c r="A1" s="21"/>
    </row>
    <row r="2" spans="1:6" ht="23.25" customHeight="1" thickBot="1">
      <c r="A2" s="33"/>
      <c r="B2" s="146" t="s">
        <v>347</v>
      </c>
      <c r="C2" s="146"/>
      <c r="D2" s="146">
        <v>2011</v>
      </c>
      <c r="E2" s="306" t="s">
        <v>514</v>
      </c>
      <c r="F2" s="195"/>
    </row>
    <row r="3" spans="1:6" ht="13.5" customHeight="1" thickTop="1">
      <c r="A3" s="34"/>
      <c r="B3" s="35"/>
      <c r="C3" s="35"/>
      <c r="D3" s="35"/>
      <c r="E3" s="35"/>
      <c r="F3" s="35"/>
    </row>
    <row r="4" spans="1:6" ht="14.25" customHeight="1">
      <c r="A4" s="31"/>
      <c r="B4" s="14"/>
      <c r="C4" s="32" t="s">
        <v>0</v>
      </c>
      <c r="D4" s="32"/>
      <c r="E4" s="42" t="s">
        <v>6</v>
      </c>
      <c r="F4" s="43" t="s">
        <v>8</v>
      </c>
    </row>
    <row r="5" spans="1:6" ht="17.25" customHeight="1">
      <c r="A5" s="16"/>
      <c r="B5" s="52" t="s">
        <v>43</v>
      </c>
      <c r="C5" s="17" t="s">
        <v>1</v>
      </c>
      <c r="D5" s="17" t="s">
        <v>195</v>
      </c>
      <c r="E5" s="44" t="s">
        <v>7</v>
      </c>
      <c r="F5" s="45" t="s">
        <v>9</v>
      </c>
    </row>
    <row r="6" spans="1:6" ht="15.75" customHeight="1">
      <c r="A6" s="50" t="s">
        <v>10</v>
      </c>
      <c r="B6" s="49" t="s">
        <v>41</v>
      </c>
      <c r="C6" s="23"/>
      <c r="D6" s="23"/>
      <c r="E6" s="103"/>
      <c r="F6" s="104"/>
    </row>
    <row r="7" spans="1:6" ht="13.5" customHeight="1">
      <c r="A7" s="51">
        <v>1</v>
      </c>
      <c r="B7" s="48" t="s">
        <v>44</v>
      </c>
      <c r="C7" s="22"/>
      <c r="D7" s="22"/>
      <c r="E7" s="165">
        <v>0</v>
      </c>
      <c r="F7" s="166">
        <v>0</v>
      </c>
    </row>
    <row r="8" spans="1:6" ht="12.75">
      <c r="A8" s="51">
        <v>2</v>
      </c>
      <c r="B8" s="48" t="s">
        <v>45</v>
      </c>
      <c r="C8" s="22"/>
      <c r="D8" s="22"/>
      <c r="E8" s="40">
        <v>0</v>
      </c>
      <c r="F8" s="79">
        <v>0</v>
      </c>
    </row>
    <row r="9" spans="1:6" ht="12.75">
      <c r="A9" s="19" t="s">
        <v>46</v>
      </c>
      <c r="B9" s="18" t="s">
        <v>216</v>
      </c>
      <c r="C9" s="22"/>
      <c r="D9" s="22"/>
      <c r="E9" s="26"/>
      <c r="F9" s="27"/>
    </row>
    <row r="10" spans="1:6" ht="12.75">
      <c r="A10" s="19" t="s">
        <v>47</v>
      </c>
      <c r="B10" s="18" t="s">
        <v>49</v>
      </c>
      <c r="C10" s="22"/>
      <c r="D10" s="22"/>
      <c r="E10" s="26"/>
      <c r="F10" s="27"/>
    </row>
    <row r="11" spans="1:6" ht="12.75">
      <c r="A11" s="19" t="s">
        <v>48</v>
      </c>
      <c r="B11" s="18" t="s">
        <v>50</v>
      </c>
      <c r="C11" s="22"/>
      <c r="D11" s="22"/>
      <c r="E11" s="26"/>
      <c r="F11" s="27"/>
    </row>
    <row r="12" spans="1:6" ht="12.75">
      <c r="A12" s="19"/>
      <c r="B12" s="93" t="s">
        <v>23</v>
      </c>
      <c r="C12" s="22"/>
      <c r="D12" s="22"/>
      <c r="E12" s="165">
        <f>E9+E10+E11</f>
        <v>0</v>
      </c>
      <c r="F12" s="166">
        <f>F9+F10+F11</f>
        <v>0</v>
      </c>
    </row>
    <row r="13" spans="1:6" ht="12.75">
      <c r="A13" s="51">
        <v>3</v>
      </c>
      <c r="B13" s="48" t="s">
        <v>51</v>
      </c>
      <c r="C13" s="22"/>
      <c r="D13" s="22"/>
      <c r="E13" s="26"/>
      <c r="F13" s="27"/>
    </row>
    <row r="14" spans="1:6" ht="12.75">
      <c r="A14" s="19" t="s">
        <v>46</v>
      </c>
      <c r="B14" s="18" t="s">
        <v>54</v>
      </c>
      <c r="C14" s="22"/>
      <c r="D14" s="22">
        <v>401</v>
      </c>
      <c r="E14" s="26">
        <v>7501</v>
      </c>
      <c r="F14" s="27">
        <v>440070</v>
      </c>
    </row>
    <row r="15" spans="1:6" ht="12.75">
      <c r="A15" s="19" t="s">
        <v>47</v>
      </c>
      <c r="B15" s="18" t="s">
        <v>55</v>
      </c>
      <c r="C15" s="22"/>
      <c r="D15" s="22">
        <v>421</v>
      </c>
      <c r="E15" s="26"/>
      <c r="F15" s="27"/>
    </row>
    <row r="16" spans="1:6" ht="12.75">
      <c r="A16" s="19" t="s">
        <v>48</v>
      </c>
      <c r="B16" s="18" t="s">
        <v>217</v>
      </c>
      <c r="C16" s="22"/>
      <c r="D16" s="22"/>
      <c r="E16" s="55">
        <f>E17+E18+E19+E21+E20</f>
        <v>0</v>
      </c>
      <c r="F16" s="27">
        <f>F17+F18+F19+F21</f>
        <v>55622</v>
      </c>
    </row>
    <row r="17" spans="1:6" ht="12.75">
      <c r="A17" s="19"/>
      <c r="B17" s="18" t="s">
        <v>218</v>
      </c>
      <c r="C17" s="22"/>
      <c r="D17" s="22">
        <v>445</v>
      </c>
      <c r="E17" s="26"/>
      <c r="F17" s="27">
        <v>0</v>
      </c>
    </row>
    <row r="18" spans="1:6" ht="12.75">
      <c r="A18" s="19"/>
      <c r="B18" s="18" t="s">
        <v>219</v>
      </c>
      <c r="C18" s="22"/>
      <c r="D18" s="22">
        <v>442</v>
      </c>
      <c r="E18" s="26"/>
      <c r="F18" s="27">
        <v>32158</v>
      </c>
    </row>
    <row r="19" spans="1:6" ht="12.75">
      <c r="A19" s="19"/>
      <c r="B19" s="18" t="s">
        <v>220</v>
      </c>
      <c r="C19" s="22"/>
      <c r="D19" s="22">
        <v>431</v>
      </c>
      <c r="E19" s="26"/>
      <c r="F19" s="27">
        <v>23464</v>
      </c>
    </row>
    <row r="20" spans="1:6" ht="12.75">
      <c r="A20" s="19"/>
      <c r="B20" s="18" t="s">
        <v>342</v>
      </c>
      <c r="C20" s="22"/>
      <c r="D20" s="22">
        <v>449</v>
      </c>
      <c r="E20" s="26"/>
      <c r="F20" s="27"/>
    </row>
    <row r="21" spans="1:6" ht="12.75">
      <c r="A21" s="19"/>
      <c r="B21" s="18" t="s">
        <v>221</v>
      </c>
      <c r="C21" s="22"/>
      <c r="D21" s="22">
        <v>444</v>
      </c>
      <c r="E21" s="26"/>
      <c r="F21" s="27"/>
    </row>
    <row r="22" spans="1:6" ht="12.75">
      <c r="A22" s="19" t="s">
        <v>52</v>
      </c>
      <c r="B22" s="18" t="s">
        <v>222</v>
      </c>
      <c r="C22" s="22"/>
      <c r="D22" s="22">
        <v>455</v>
      </c>
      <c r="E22" s="26">
        <v>18523703</v>
      </c>
      <c r="F22" s="27"/>
    </row>
    <row r="23" spans="1:6" ht="13.5" customHeight="1">
      <c r="A23" s="19" t="s">
        <v>53</v>
      </c>
      <c r="B23" s="53" t="s">
        <v>503</v>
      </c>
      <c r="C23" s="22"/>
      <c r="D23" s="22">
        <v>467</v>
      </c>
      <c r="E23" s="101"/>
      <c r="F23" s="102">
        <v>1044083</v>
      </c>
    </row>
    <row r="24" spans="1:6" ht="12.75">
      <c r="A24" s="19"/>
      <c r="B24" s="93" t="s">
        <v>25</v>
      </c>
      <c r="C24" s="22"/>
      <c r="D24" s="22"/>
      <c r="E24" s="40">
        <f>E15+E14+E16+E22+E23</f>
        <v>18531204</v>
      </c>
      <c r="F24" s="79">
        <f>F14+F15+F16+F22+F23</f>
        <v>1539775</v>
      </c>
    </row>
    <row r="25" spans="1:6" ht="12.75">
      <c r="A25" s="51">
        <v>4</v>
      </c>
      <c r="B25" s="48" t="s">
        <v>56</v>
      </c>
      <c r="C25" s="22"/>
      <c r="D25" s="22"/>
      <c r="E25" s="40">
        <v>0</v>
      </c>
      <c r="F25" s="79">
        <v>0</v>
      </c>
    </row>
    <row r="26" spans="1:6" ht="12.75">
      <c r="A26" s="51">
        <v>5</v>
      </c>
      <c r="B26" s="48" t="s">
        <v>57</v>
      </c>
      <c r="C26" s="22"/>
      <c r="D26" s="22"/>
      <c r="E26" s="40">
        <v>0</v>
      </c>
      <c r="F26" s="79">
        <v>0</v>
      </c>
    </row>
    <row r="27" spans="1:7" ht="13.5" customHeight="1">
      <c r="A27" s="19"/>
      <c r="B27" s="47" t="s">
        <v>58</v>
      </c>
      <c r="C27" s="22"/>
      <c r="D27" s="22"/>
      <c r="E27" s="165">
        <f>E7+E8+E12+E24+E25+E26</f>
        <v>18531204</v>
      </c>
      <c r="F27" s="166">
        <f>F7+F8+F12+F24+F25+F26</f>
        <v>1539775</v>
      </c>
      <c r="G27" s="73"/>
    </row>
    <row r="28" spans="1:7" ht="13.5" customHeight="1">
      <c r="A28" s="51" t="s">
        <v>12</v>
      </c>
      <c r="B28" s="47" t="s">
        <v>59</v>
      </c>
      <c r="C28" s="22"/>
      <c r="D28" s="22"/>
      <c r="E28" s="101"/>
      <c r="F28" s="102"/>
      <c r="G28" s="73"/>
    </row>
    <row r="29" spans="1:7" ht="12.75">
      <c r="A29" s="51">
        <v>1</v>
      </c>
      <c r="B29" s="47" t="s">
        <v>60</v>
      </c>
      <c r="C29" s="22"/>
      <c r="D29" s="22"/>
      <c r="E29" s="26"/>
      <c r="F29" s="27"/>
      <c r="G29" s="73"/>
    </row>
    <row r="30" spans="1:6" ht="12.75">
      <c r="A30" s="19" t="s">
        <v>46</v>
      </c>
      <c r="B30" s="24" t="s">
        <v>61</v>
      </c>
      <c r="C30" s="22"/>
      <c r="D30" s="22"/>
      <c r="E30" s="26"/>
      <c r="F30" s="27"/>
    </row>
    <row r="31" spans="1:6" ht="15.75" customHeight="1">
      <c r="A31" s="80" t="s">
        <v>47</v>
      </c>
      <c r="B31" s="97" t="s">
        <v>62</v>
      </c>
      <c r="C31" s="22"/>
      <c r="D31" s="22"/>
      <c r="E31" s="101"/>
      <c r="F31" s="102"/>
    </row>
    <row r="32" spans="1:7" ht="13.5" customHeight="1">
      <c r="A32" s="19"/>
      <c r="B32" s="95" t="s">
        <v>33</v>
      </c>
      <c r="C32" s="22"/>
      <c r="D32" s="22"/>
      <c r="E32" s="165">
        <f>E30+E31</f>
        <v>0</v>
      </c>
      <c r="F32" s="166">
        <f>F30+F31</f>
        <v>0</v>
      </c>
      <c r="G32" s="13"/>
    </row>
    <row r="33" spans="1:6" ht="12.75">
      <c r="A33" s="51">
        <v>2</v>
      </c>
      <c r="B33" s="47" t="s">
        <v>63</v>
      </c>
      <c r="C33" s="22"/>
      <c r="D33" s="22"/>
      <c r="E33" s="40">
        <v>0</v>
      </c>
      <c r="F33" s="79">
        <v>0</v>
      </c>
    </row>
    <row r="34" spans="1:6" ht="12.75">
      <c r="A34" s="51">
        <v>3</v>
      </c>
      <c r="B34" s="47" t="s">
        <v>64</v>
      </c>
      <c r="C34" s="22"/>
      <c r="D34" s="22"/>
      <c r="E34" s="40">
        <v>0</v>
      </c>
      <c r="F34" s="79">
        <v>0</v>
      </c>
    </row>
    <row r="35" spans="1:6" ht="12.75">
      <c r="A35" s="51">
        <v>4</v>
      </c>
      <c r="B35" s="47" t="s">
        <v>56</v>
      </c>
      <c r="C35" s="22"/>
      <c r="D35" s="22"/>
      <c r="E35" s="40">
        <v>0</v>
      </c>
      <c r="F35" s="79">
        <v>0</v>
      </c>
    </row>
    <row r="36" spans="1:6" ht="12.75">
      <c r="A36" s="19"/>
      <c r="B36" s="96" t="s">
        <v>65</v>
      </c>
      <c r="C36" s="22"/>
      <c r="D36" s="22"/>
      <c r="E36" s="40">
        <f>E32+E33+E34+E35</f>
        <v>0</v>
      </c>
      <c r="F36" s="79">
        <f>F32+F33+F34+F35</f>
        <v>0</v>
      </c>
    </row>
    <row r="37" spans="1:6" ht="12.75">
      <c r="A37" s="19"/>
      <c r="B37" s="96"/>
      <c r="C37" s="22"/>
      <c r="D37" s="22"/>
      <c r="E37" s="40"/>
      <c r="F37" s="79"/>
    </row>
    <row r="38" spans="1:6" ht="12.75">
      <c r="A38" s="19"/>
      <c r="B38" s="46" t="s">
        <v>66</v>
      </c>
      <c r="C38" s="22"/>
      <c r="D38" s="22"/>
      <c r="E38" s="40">
        <f>E27+E36</f>
        <v>18531204</v>
      </c>
      <c r="F38" s="79">
        <f>F27+F36</f>
        <v>1539775</v>
      </c>
    </row>
    <row r="39" spans="1:6" ht="12.75">
      <c r="A39" s="51" t="s">
        <v>11</v>
      </c>
      <c r="B39" s="47" t="s">
        <v>67</v>
      </c>
      <c r="C39" s="22"/>
      <c r="D39" s="22"/>
      <c r="E39" s="26"/>
      <c r="F39" s="27"/>
    </row>
    <row r="40" spans="1:6" ht="12.75">
      <c r="A40" s="51">
        <v>1</v>
      </c>
      <c r="B40" s="47" t="s">
        <v>68</v>
      </c>
      <c r="C40" s="22"/>
      <c r="D40" s="22"/>
      <c r="E40" s="26"/>
      <c r="F40" s="27"/>
    </row>
    <row r="41" spans="1:6" ht="13.5" customHeight="1">
      <c r="A41" s="51">
        <v>2</v>
      </c>
      <c r="B41" s="94" t="s">
        <v>69</v>
      </c>
      <c r="C41" s="22"/>
      <c r="D41" s="22"/>
      <c r="E41" s="101"/>
      <c r="F41" s="102"/>
    </row>
    <row r="42" spans="1:6" ht="12.75">
      <c r="A42" s="51">
        <v>3</v>
      </c>
      <c r="B42" s="47" t="s">
        <v>70</v>
      </c>
      <c r="C42" s="22"/>
      <c r="D42" s="22">
        <v>101</v>
      </c>
      <c r="E42" s="26">
        <v>100000</v>
      </c>
      <c r="F42" s="27">
        <v>100000</v>
      </c>
    </row>
    <row r="43" spans="1:6" ht="12.75">
      <c r="A43" s="51">
        <v>4</v>
      </c>
      <c r="B43" s="47" t="s">
        <v>71</v>
      </c>
      <c r="C43" s="22"/>
      <c r="D43" s="22"/>
      <c r="E43" s="26"/>
      <c r="F43" s="27"/>
    </row>
    <row r="44" spans="1:6" ht="12.75">
      <c r="A44" s="51">
        <v>5</v>
      </c>
      <c r="B44" s="47" t="s">
        <v>72</v>
      </c>
      <c r="C44" s="22"/>
      <c r="D44" s="22"/>
      <c r="E44" s="26"/>
      <c r="F44" s="27"/>
    </row>
    <row r="45" spans="1:6" ht="12.75">
      <c r="A45" s="51">
        <v>6</v>
      </c>
      <c r="B45" s="47" t="s">
        <v>73</v>
      </c>
      <c r="C45" s="22"/>
      <c r="D45" s="22"/>
      <c r="E45" s="26"/>
      <c r="F45" s="27"/>
    </row>
    <row r="46" spans="1:6" ht="12.75">
      <c r="A46" s="51">
        <v>7</v>
      </c>
      <c r="B46" s="47" t="s">
        <v>74</v>
      </c>
      <c r="C46" s="22"/>
      <c r="D46" s="22">
        <v>107</v>
      </c>
      <c r="E46" s="26">
        <v>10000</v>
      </c>
      <c r="F46" s="27"/>
    </row>
    <row r="47" spans="1:6" ht="12.75">
      <c r="A47" s="51">
        <v>8</v>
      </c>
      <c r="B47" s="47" t="s">
        <v>75</v>
      </c>
      <c r="C47" s="22"/>
      <c r="D47" s="22"/>
      <c r="E47" s="26"/>
      <c r="F47" s="27"/>
    </row>
    <row r="48" spans="1:6" ht="12.75">
      <c r="A48" s="51">
        <v>9</v>
      </c>
      <c r="B48" s="47" t="s">
        <v>76</v>
      </c>
      <c r="C48" s="22"/>
      <c r="D48" s="22">
        <v>108</v>
      </c>
      <c r="E48" s="26">
        <v>-11340194</v>
      </c>
      <c r="F48" s="27">
        <v>15067093</v>
      </c>
    </row>
    <row r="49" spans="1:6" ht="12.75">
      <c r="A49" s="51">
        <v>10</v>
      </c>
      <c r="B49" s="47" t="s">
        <v>77</v>
      </c>
      <c r="C49" s="22"/>
      <c r="D49" s="22">
        <v>109</v>
      </c>
      <c r="E49" s="26">
        <v>-3488258</v>
      </c>
      <c r="F49" s="27">
        <v>-5394348</v>
      </c>
    </row>
    <row r="50" spans="1:6" ht="12.75">
      <c r="A50" s="19"/>
      <c r="B50" s="47"/>
      <c r="C50" s="22"/>
      <c r="D50" s="22"/>
      <c r="E50" s="26"/>
      <c r="F50" s="27"/>
    </row>
    <row r="51" spans="1:6" ht="15.75" customHeight="1">
      <c r="A51" s="51"/>
      <c r="B51" s="47" t="s">
        <v>78</v>
      </c>
      <c r="C51" s="22"/>
      <c r="D51" s="22"/>
      <c r="E51" s="165">
        <f>-E40+E41+E42+E43+E44+E45+E46+E47+E48+E49</f>
        <v>-14718452</v>
      </c>
      <c r="F51" s="166">
        <f>F40+F41+F42+F43+F44+F45+F46+F47+F48+F49</f>
        <v>9772745</v>
      </c>
    </row>
    <row r="52" spans="1:6" ht="12.75">
      <c r="A52" s="19"/>
      <c r="B52" s="25"/>
      <c r="C52" s="22"/>
      <c r="D52" s="22"/>
      <c r="E52" s="26"/>
      <c r="F52" s="27"/>
    </row>
    <row r="53" spans="1:6" ht="18" customHeight="1">
      <c r="A53" s="19"/>
      <c r="B53" s="46" t="s">
        <v>79</v>
      </c>
      <c r="C53" s="22"/>
      <c r="D53" s="22"/>
      <c r="E53" s="165">
        <f>E38+E51</f>
        <v>3812752</v>
      </c>
      <c r="F53" s="166">
        <f>F38+F51</f>
        <v>11312520</v>
      </c>
    </row>
    <row r="54" spans="1:6" ht="13.5" customHeight="1">
      <c r="A54" s="19"/>
      <c r="B54" s="24"/>
      <c r="C54" s="22"/>
      <c r="D54" s="22"/>
      <c r="E54" s="26"/>
      <c r="F54" s="27"/>
    </row>
    <row r="55" spans="1:6" ht="13.5" customHeight="1">
      <c r="A55" s="19"/>
      <c r="B55" s="24"/>
      <c r="C55" s="22"/>
      <c r="D55" s="22"/>
      <c r="E55" s="26"/>
      <c r="F55" s="27"/>
    </row>
    <row r="56" spans="1:6" ht="13.5" customHeight="1">
      <c r="A56" s="19"/>
      <c r="B56" s="161"/>
      <c r="C56" s="162"/>
      <c r="D56" s="162"/>
      <c r="E56" s="28"/>
      <c r="F56" s="29"/>
    </row>
    <row r="57" spans="1:6" ht="13.5" customHeight="1">
      <c r="A57" s="20"/>
      <c r="B57" s="160"/>
      <c r="C57" s="163"/>
      <c r="D57" s="163"/>
      <c r="E57" s="141"/>
      <c r="F57" s="142"/>
    </row>
  </sheetData>
  <sheetProtection/>
  <printOptions/>
  <pageMargins left="0.28" right="0.36" top="0.56" bottom="0.23" header="0.49" footer="0.21"/>
  <pageSetup horizontalDpi="300" verticalDpi="300" orientation="portrait" paperSize="9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39" sqref="H39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1.28125" style="0" customWidth="1"/>
    <col min="4" max="4" width="12.421875" style="0" customWidth="1"/>
    <col min="5" max="5" width="12.140625" style="0" customWidth="1"/>
  </cols>
  <sheetData>
    <row r="1" spans="1:4" ht="22.5" customHeight="1" thickBot="1">
      <c r="A1" s="21"/>
      <c r="C1" s="306" t="s">
        <v>515</v>
      </c>
      <c r="D1" s="195"/>
    </row>
    <row r="2" spans="1:5" ht="21.75" thickBot="1" thickTop="1">
      <c r="A2" s="147"/>
      <c r="B2" s="146" t="s">
        <v>516</v>
      </c>
      <c r="C2" s="146"/>
      <c r="D2" s="146"/>
      <c r="E2" s="195"/>
    </row>
    <row r="3" spans="1:5" ht="21" thickTop="1">
      <c r="A3" s="34"/>
      <c r="B3" s="35" t="s">
        <v>196</v>
      </c>
      <c r="C3" s="35"/>
      <c r="D3" s="35"/>
      <c r="E3" s="35"/>
    </row>
    <row r="4" spans="1:5" ht="12.75">
      <c r="A4" s="31"/>
      <c r="B4" s="14"/>
      <c r="C4" s="42" t="s">
        <v>199</v>
      </c>
      <c r="D4" s="42" t="s">
        <v>198</v>
      </c>
      <c r="E4" s="43" t="s">
        <v>83</v>
      </c>
    </row>
    <row r="5" spans="1:5" ht="15">
      <c r="A5" s="98" t="s">
        <v>80</v>
      </c>
      <c r="B5" s="41" t="s">
        <v>81</v>
      </c>
      <c r="C5" s="44" t="s">
        <v>200</v>
      </c>
      <c r="D5" s="44" t="s">
        <v>84</v>
      </c>
      <c r="E5" s="45" t="s">
        <v>9</v>
      </c>
    </row>
    <row r="6" spans="1:5" ht="15.75" customHeight="1">
      <c r="A6" s="50">
        <v>1</v>
      </c>
      <c r="B6" s="99" t="s">
        <v>82</v>
      </c>
      <c r="C6" s="155">
        <v>701705</v>
      </c>
      <c r="D6" s="148">
        <v>4577462</v>
      </c>
      <c r="E6" s="104">
        <v>0</v>
      </c>
    </row>
    <row r="7" spans="1:5" ht="12.75" customHeight="1">
      <c r="A7" s="51">
        <v>2</v>
      </c>
      <c r="B7" s="107" t="s">
        <v>85</v>
      </c>
      <c r="C7" s="156" t="s">
        <v>201</v>
      </c>
      <c r="D7" s="149">
        <v>2198275</v>
      </c>
      <c r="E7" s="27"/>
    </row>
    <row r="8" spans="1:5" ht="27" customHeight="1" hidden="1">
      <c r="A8" s="51">
        <v>3</v>
      </c>
      <c r="B8" s="48" t="s">
        <v>86</v>
      </c>
      <c r="C8" s="157"/>
      <c r="D8" s="150"/>
      <c r="E8" s="27"/>
    </row>
    <row r="9" spans="1:5" ht="14.25" customHeight="1">
      <c r="A9" s="51"/>
      <c r="B9" s="93" t="s">
        <v>154</v>
      </c>
      <c r="C9" s="158"/>
      <c r="D9" s="74">
        <f>D6+D7</f>
        <v>6775737</v>
      </c>
      <c r="E9" s="74">
        <f>E6+E7</f>
        <v>0</v>
      </c>
    </row>
    <row r="10" spans="1:5" ht="14.25" customHeight="1">
      <c r="A10" s="51">
        <v>3</v>
      </c>
      <c r="B10" s="153" t="s">
        <v>202</v>
      </c>
      <c r="C10" s="158">
        <v>71</v>
      </c>
      <c r="D10" s="154"/>
      <c r="E10" s="154"/>
    </row>
    <row r="11" spans="1:5" ht="12.75" customHeight="1">
      <c r="A11" s="51">
        <v>4</v>
      </c>
      <c r="B11" s="48" t="s">
        <v>87</v>
      </c>
      <c r="C11" s="156" t="s">
        <v>203</v>
      </c>
      <c r="D11" s="149"/>
      <c r="E11" s="27"/>
    </row>
    <row r="12" spans="1:5" ht="12.75" customHeight="1">
      <c r="A12" s="51">
        <v>5</v>
      </c>
      <c r="B12" s="48" t="s">
        <v>88</v>
      </c>
      <c r="C12" s="159" t="s">
        <v>204</v>
      </c>
      <c r="D12" s="296">
        <f>D13+D14</f>
        <v>6903288</v>
      </c>
      <c r="E12" s="296">
        <f>E13+E14</f>
        <v>2927450</v>
      </c>
    </row>
    <row r="13" spans="1:5" ht="12.75" customHeight="1">
      <c r="A13" s="80" t="s">
        <v>46</v>
      </c>
      <c r="B13" s="53" t="s">
        <v>343</v>
      </c>
      <c r="C13" s="295"/>
      <c r="D13" s="171">
        <v>6804371</v>
      </c>
      <c r="E13" s="171">
        <v>2762420</v>
      </c>
    </row>
    <row r="14" spans="1:5" ht="12.75" customHeight="1">
      <c r="A14" s="80" t="s">
        <v>47</v>
      </c>
      <c r="B14" s="303" t="s">
        <v>344</v>
      </c>
      <c r="C14" s="295"/>
      <c r="D14" s="171">
        <v>98917</v>
      </c>
      <c r="E14" s="171">
        <v>165030</v>
      </c>
    </row>
    <row r="15" spans="1:5" ht="15.75" customHeight="1">
      <c r="A15" s="299">
        <v>6</v>
      </c>
      <c r="B15" s="117" t="s">
        <v>89</v>
      </c>
      <c r="C15" s="302" t="s">
        <v>205</v>
      </c>
      <c r="D15" s="297">
        <v>565218</v>
      </c>
      <c r="E15" s="298">
        <v>799172</v>
      </c>
    </row>
    <row r="16" spans="1:5" ht="12.75" customHeight="1">
      <c r="A16" s="299">
        <v>7</v>
      </c>
      <c r="B16" s="304" t="s">
        <v>90</v>
      </c>
      <c r="C16" s="300" t="s">
        <v>345</v>
      </c>
      <c r="D16" s="149">
        <v>2570573</v>
      </c>
      <c r="E16" s="27">
        <v>1686903</v>
      </c>
    </row>
    <row r="17" spans="1:5" ht="12.75" customHeight="1">
      <c r="A17" s="299">
        <v>8</v>
      </c>
      <c r="B17" s="305" t="s">
        <v>346</v>
      </c>
      <c r="C17" s="300">
        <v>65</v>
      </c>
      <c r="D17" s="149">
        <v>972292</v>
      </c>
      <c r="E17" s="149"/>
    </row>
    <row r="18" spans="1:5" ht="12.75" customHeight="1">
      <c r="A18" s="51">
        <v>9</v>
      </c>
      <c r="B18" s="301" t="s">
        <v>91</v>
      </c>
      <c r="C18" s="159"/>
      <c r="D18" s="129">
        <f>D11+D12+D15+D16+D17</f>
        <v>11011371</v>
      </c>
      <c r="E18" s="129">
        <f>E11+E12+E15+E16</f>
        <v>5413525</v>
      </c>
    </row>
    <row r="19" spans="1:5" ht="12.75" customHeight="1">
      <c r="A19" s="51"/>
      <c r="B19" s="93"/>
      <c r="C19" s="159"/>
      <c r="D19" s="101"/>
      <c r="E19" s="101"/>
    </row>
    <row r="20" spans="1:5" ht="12.75" customHeight="1">
      <c r="A20" s="51">
        <v>10</v>
      </c>
      <c r="B20" s="48" t="s">
        <v>92</v>
      </c>
      <c r="C20" s="159"/>
      <c r="D20" s="129">
        <f>D9-D18</f>
        <v>-4235634</v>
      </c>
      <c r="E20" s="129">
        <f>E9-E18</f>
        <v>-5413525</v>
      </c>
    </row>
    <row r="21" spans="1:5" ht="12.75" customHeight="1">
      <c r="A21" s="51"/>
      <c r="B21" s="48"/>
      <c r="C21" s="159"/>
      <c r="D21" s="130"/>
      <c r="E21" s="130"/>
    </row>
    <row r="22" spans="1:5" ht="12.75" customHeight="1">
      <c r="A22" s="51">
        <v>11</v>
      </c>
      <c r="B22" s="48" t="s">
        <v>197</v>
      </c>
      <c r="C22" s="159">
        <v>761661</v>
      </c>
      <c r="D22" s="130"/>
      <c r="E22" s="102"/>
    </row>
    <row r="23" spans="1:5" ht="12.75" customHeight="1">
      <c r="A23" s="51">
        <v>12</v>
      </c>
      <c r="B23" s="48" t="s">
        <v>93</v>
      </c>
      <c r="C23" s="159">
        <v>762662</v>
      </c>
      <c r="D23" s="149"/>
      <c r="E23" s="27"/>
    </row>
    <row r="24" spans="1:5" ht="12.75" customHeight="1">
      <c r="A24" s="51">
        <v>13</v>
      </c>
      <c r="B24" s="48" t="s">
        <v>94</v>
      </c>
      <c r="C24" s="159"/>
      <c r="D24" s="129">
        <f>D25+D26+D27+D28+D29</f>
        <v>747376</v>
      </c>
      <c r="E24" s="129">
        <f>E25+E26+E27+E28+E29</f>
        <v>19177</v>
      </c>
    </row>
    <row r="25" spans="1:5" ht="12.75" customHeight="1">
      <c r="A25" s="100" t="s">
        <v>46</v>
      </c>
      <c r="B25" s="18" t="s">
        <v>95</v>
      </c>
      <c r="C25" s="159" t="s">
        <v>206</v>
      </c>
      <c r="D25" s="149"/>
      <c r="E25" s="27"/>
    </row>
    <row r="26" spans="1:5" ht="12.75" customHeight="1">
      <c r="A26" s="19"/>
      <c r="B26" s="18" t="s">
        <v>96</v>
      </c>
      <c r="C26" s="159">
        <v>664665</v>
      </c>
      <c r="D26" s="149"/>
      <c r="E26" s="27"/>
    </row>
    <row r="27" spans="1:5" ht="12.75">
      <c r="A27" s="19" t="s">
        <v>47</v>
      </c>
      <c r="B27" s="18" t="s">
        <v>97</v>
      </c>
      <c r="C27" s="159">
        <v>767667</v>
      </c>
      <c r="D27" s="130"/>
      <c r="E27" s="102">
        <v>19565</v>
      </c>
    </row>
    <row r="28" spans="1:5" ht="12.75" customHeight="1">
      <c r="A28" s="19" t="s">
        <v>48</v>
      </c>
      <c r="B28" s="54" t="s">
        <v>98</v>
      </c>
      <c r="C28" s="159">
        <v>769669</v>
      </c>
      <c r="D28" s="149">
        <v>-1424</v>
      </c>
      <c r="E28" s="27">
        <v>-388</v>
      </c>
    </row>
    <row r="29" spans="1:5" ht="12.75" customHeight="1">
      <c r="A29" s="19" t="s">
        <v>52</v>
      </c>
      <c r="B29" s="54" t="s">
        <v>99</v>
      </c>
      <c r="C29" s="159">
        <v>768668</v>
      </c>
      <c r="D29" s="149">
        <v>748800</v>
      </c>
      <c r="E29" s="27"/>
    </row>
    <row r="30" spans="1:5" ht="12.75" customHeight="1">
      <c r="A30" s="19"/>
      <c r="B30" s="54"/>
      <c r="C30" s="159"/>
      <c r="D30" s="149"/>
      <c r="E30" s="149"/>
    </row>
    <row r="31" spans="1:5" ht="12.75" customHeight="1">
      <c r="A31" s="51">
        <v>14</v>
      </c>
      <c r="B31" s="108" t="s">
        <v>100</v>
      </c>
      <c r="C31" s="159"/>
      <c r="D31" s="129">
        <f>D22+D23+D24</f>
        <v>747376</v>
      </c>
      <c r="E31" s="129">
        <f>E22+E23+E24</f>
        <v>19177</v>
      </c>
    </row>
    <row r="32" spans="1:5" ht="12.75" customHeight="1">
      <c r="A32" s="51"/>
      <c r="B32" s="108"/>
      <c r="C32" s="159"/>
      <c r="D32" s="149"/>
      <c r="E32" s="27"/>
    </row>
    <row r="33" spans="1:5" ht="12.75" customHeight="1">
      <c r="A33" s="51">
        <v>15</v>
      </c>
      <c r="B33" s="108" t="s">
        <v>101</v>
      </c>
      <c r="C33" s="159"/>
      <c r="D33" s="129">
        <f>D20+D31</f>
        <v>-3488258</v>
      </c>
      <c r="E33" s="129">
        <f>E20+E31</f>
        <v>-5394348</v>
      </c>
    </row>
    <row r="34" spans="1:5" ht="12.75" customHeight="1">
      <c r="A34" s="51">
        <v>15.1</v>
      </c>
      <c r="B34" s="108" t="s">
        <v>228</v>
      </c>
      <c r="C34" s="159"/>
      <c r="D34" s="129">
        <f>D33+D17</f>
        <v>-2515966</v>
      </c>
      <c r="E34" s="129">
        <f>E33+E17</f>
        <v>-5394348</v>
      </c>
    </row>
    <row r="35" spans="1:5" ht="12.75" customHeight="1">
      <c r="A35" s="51">
        <v>15</v>
      </c>
      <c r="B35" s="47" t="s">
        <v>102</v>
      </c>
      <c r="C35" s="159">
        <v>69</v>
      </c>
      <c r="D35" s="129"/>
      <c r="E35" s="129"/>
    </row>
    <row r="36" spans="1:5" ht="12.75" customHeight="1">
      <c r="A36" s="51"/>
      <c r="B36" s="47"/>
      <c r="C36" s="159"/>
      <c r="D36" s="130"/>
      <c r="E36" s="130"/>
    </row>
    <row r="37" spans="1:5" ht="12.75" customHeight="1">
      <c r="A37" s="51">
        <v>16</v>
      </c>
      <c r="B37" s="46" t="s">
        <v>103</v>
      </c>
      <c r="C37" s="159"/>
      <c r="D37" s="129">
        <f>D33-D35</f>
        <v>-3488258</v>
      </c>
      <c r="E37" s="129">
        <f>E34-E35</f>
        <v>-5394348</v>
      </c>
    </row>
    <row r="38" spans="1:5" ht="12.75" customHeight="1">
      <c r="A38" s="51"/>
      <c r="B38" s="46"/>
      <c r="C38" s="159"/>
      <c r="D38" s="130"/>
      <c r="E38" s="102"/>
    </row>
    <row r="39" spans="1:5" ht="12.75">
      <c r="A39" s="51">
        <v>17</v>
      </c>
      <c r="B39" s="94" t="s">
        <v>104</v>
      </c>
      <c r="C39" s="156"/>
      <c r="D39" s="149"/>
      <c r="E39" s="27"/>
    </row>
    <row r="40" spans="1:5" ht="12.75" customHeight="1">
      <c r="A40" s="19"/>
      <c r="B40" s="25"/>
      <c r="C40" s="26"/>
      <c r="D40" s="149"/>
      <c r="E40" s="27"/>
    </row>
    <row r="41" spans="1:5" ht="12.75" customHeight="1">
      <c r="A41" s="19"/>
      <c r="B41" s="24"/>
      <c r="C41" s="26"/>
      <c r="D41" s="149"/>
      <c r="E41" s="27"/>
    </row>
    <row r="42" spans="1:5" ht="12.75" customHeight="1">
      <c r="A42" s="19"/>
      <c r="B42" s="24"/>
      <c r="C42" s="26"/>
      <c r="D42" s="149"/>
      <c r="E42" s="27"/>
    </row>
    <row r="43" spans="1:5" ht="12.75" customHeight="1">
      <c r="A43" s="19"/>
      <c r="B43" s="25"/>
      <c r="C43" s="26"/>
      <c r="D43" s="149"/>
      <c r="E43" s="27"/>
    </row>
    <row r="44" spans="1:5" ht="12.75" customHeight="1">
      <c r="A44" s="19"/>
      <c r="B44" s="24"/>
      <c r="C44" s="26"/>
      <c r="D44" s="149"/>
      <c r="E44" s="27"/>
    </row>
    <row r="45" spans="1:5" ht="18" customHeight="1">
      <c r="A45" s="19"/>
      <c r="B45" s="46"/>
      <c r="C45" s="101"/>
      <c r="D45" s="130"/>
      <c r="E45" s="102"/>
    </row>
    <row r="46" spans="1:5" ht="13.5" customHeight="1">
      <c r="A46" s="19"/>
      <c r="B46" s="24"/>
      <c r="C46" s="26"/>
      <c r="D46" s="149"/>
      <c r="E46" s="27"/>
    </row>
    <row r="47" spans="1:5" ht="13.5" customHeight="1">
      <c r="A47" s="19"/>
      <c r="B47" s="24"/>
      <c r="C47" s="26"/>
      <c r="D47" s="149"/>
      <c r="E47" s="27"/>
    </row>
    <row r="48" spans="1:5" ht="13.5" customHeight="1">
      <c r="A48" s="19"/>
      <c r="B48" s="24"/>
      <c r="C48" s="26"/>
      <c r="D48" s="149"/>
      <c r="E48" s="27"/>
    </row>
    <row r="49" spans="1:5" ht="13.5" customHeight="1">
      <c r="A49" s="51"/>
      <c r="B49" s="24"/>
      <c r="C49" s="26"/>
      <c r="D49" s="149"/>
      <c r="E49" s="27"/>
    </row>
    <row r="50" spans="1:5" ht="13.5" customHeight="1">
      <c r="A50" s="19"/>
      <c r="B50" s="24"/>
      <c r="C50" s="26"/>
      <c r="D50" s="149"/>
      <c r="E50" s="27"/>
    </row>
    <row r="51" spans="1:5" ht="13.5" customHeight="1">
      <c r="A51" s="19"/>
      <c r="B51" s="24"/>
      <c r="C51" s="26"/>
      <c r="D51" s="149"/>
      <c r="E51" s="27"/>
    </row>
    <row r="52" spans="1:5" ht="13.5" customHeight="1">
      <c r="A52" s="144"/>
      <c r="B52" s="139"/>
      <c r="C52" s="140"/>
      <c r="D52" s="151"/>
      <c r="E52" s="135"/>
    </row>
    <row r="53" spans="1:5" ht="13.5" customHeight="1">
      <c r="A53" s="145"/>
      <c r="B53" s="143"/>
      <c r="C53" s="141"/>
      <c r="D53" s="152"/>
      <c r="E53" s="142"/>
    </row>
    <row r="54" spans="1:5" ht="12.75" customHeight="1">
      <c r="A54" s="15"/>
      <c r="B54" s="88"/>
      <c r="C54" s="72"/>
      <c r="D54" s="72"/>
      <c r="E54" s="72"/>
    </row>
    <row r="55" spans="1:5" ht="12.75" customHeight="1">
      <c r="A55" s="15"/>
      <c r="B55" s="136"/>
      <c r="C55" s="72"/>
      <c r="D55" s="72"/>
      <c r="E55" s="72"/>
    </row>
    <row r="56" spans="1:5" ht="12.75" customHeight="1">
      <c r="A56" s="15"/>
      <c r="B56" s="136"/>
      <c r="C56" s="72"/>
      <c r="D56" s="72"/>
      <c r="E56" s="72"/>
    </row>
    <row r="57" spans="1:5" ht="12.75" customHeight="1">
      <c r="A57" s="15"/>
      <c r="B57" s="136"/>
      <c r="C57" s="72"/>
      <c r="D57" s="72"/>
      <c r="E57" s="72"/>
    </row>
    <row r="58" spans="1:5" ht="12.75" customHeight="1">
      <c r="A58" s="15"/>
      <c r="B58" s="136"/>
      <c r="C58" s="72"/>
      <c r="D58" s="72"/>
      <c r="E58" s="72"/>
    </row>
    <row r="59" spans="1:5" ht="12.75" customHeight="1">
      <c r="A59" s="15"/>
      <c r="B59" s="136"/>
      <c r="C59" s="72"/>
      <c r="D59" s="72"/>
      <c r="E59" s="72"/>
    </row>
    <row r="60" spans="1:5" ht="12.75" customHeight="1">
      <c r="A60" s="15"/>
      <c r="B60" s="137"/>
      <c r="C60" s="72"/>
      <c r="D60" s="72"/>
      <c r="E60" s="72"/>
    </row>
    <row r="61" spans="1:5" ht="12.75" customHeight="1">
      <c r="A61" s="15"/>
      <c r="B61" s="138"/>
      <c r="C61" s="72"/>
      <c r="D61" s="72"/>
      <c r="E61" s="72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</sheetData>
  <sheetProtection/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3" width="17.00390625" style="0" customWidth="1"/>
    <col min="4" max="4" width="16.421875" style="0" customWidth="1"/>
    <col min="5" max="5" width="0" style="0" hidden="1" customWidth="1"/>
    <col min="6" max="6" width="10.140625" style="0" bestFit="1" customWidth="1"/>
  </cols>
  <sheetData>
    <row r="2" spans="1:4" ht="13.5" thickBot="1">
      <c r="A2" s="109"/>
      <c r="B2" s="386" t="s">
        <v>518</v>
      </c>
      <c r="C2" s="386"/>
      <c r="D2" s="386"/>
    </row>
    <row r="3" ht="13.5" thickTop="1"/>
    <row r="4" spans="1:4" ht="12.75">
      <c r="A4" s="387" t="s">
        <v>80</v>
      </c>
      <c r="B4" s="388" t="s">
        <v>120</v>
      </c>
      <c r="C4" s="115" t="s">
        <v>121</v>
      </c>
      <c r="D4" s="116" t="s">
        <v>123</v>
      </c>
    </row>
    <row r="5" spans="1:4" ht="12.75">
      <c r="A5" s="387"/>
      <c r="B5" s="389"/>
      <c r="C5" s="113" t="s">
        <v>122</v>
      </c>
      <c r="D5" s="116" t="s">
        <v>124</v>
      </c>
    </row>
    <row r="6" spans="1:4" ht="12.75">
      <c r="A6" s="116"/>
      <c r="B6" s="120"/>
      <c r="C6" s="116"/>
      <c r="D6" s="116"/>
    </row>
    <row r="7" spans="1:4" ht="12.75">
      <c r="A7" s="117" t="s">
        <v>10</v>
      </c>
      <c r="B7" s="117" t="s">
        <v>125</v>
      </c>
      <c r="C7" s="118"/>
      <c r="D7" s="118"/>
    </row>
    <row r="8" spans="1:4" ht="12.75">
      <c r="A8" s="117"/>
      <c r="B8" s="117"/>
      <c r="C8" s="118"/>
      <c r="D8" s="118"/>
    </row>
    <row r="9" spans="1:4" ht="12.75">
      <c r="A9" s="118" t="s">
        <v>46</v>
      </c>
      <c r="B9" s="118" t="s">
        <v>136</v>
      </c>
      <c r="C9" s="171">
        <f>'TE ARDH.SHP. SIPAS NATYRES'!D33</f>
        <v>-3488258</v>
      </c>
      <c r="D9" s="171">
        <f>'TE ARDH.SHP. SIPAS NATYRES'!E33</f>
        <v>-5394348</v>
      </c>
    </row>
    <row r="10" spans="1:4" ht="12.75">
      <c r="A10" s="118" t="s">
        <v>47</v>
      </c>
      <c r="B10" s="118" t="s">
        <v>147</v>
      </c>
      <c r="C10" s="171">
        <f>C11+C12+C13+C14</f>
        <v>-182158</v>
      </c>
      <c r="D10" s="171">
        <f>D11+D12+D13+D14</f>
        <v>779607</v>
      </c>
    </row>
    <row r="11" spans="1:4" ht="12.75">
      <c r="A11" s="118"/>
      <c r="B11" s="118" t="s">
        <v>148</v>
      </c>
      <c r="C11" s="171">
        <f>'TE ARDH.SHP. SIPAS NATYRES'!D15</f>
        <v>565218</v>
      </c>
      <c r="D11" s="171">
        <f>'TE ARDH.SHP. SIPAS NATYRES'!E15</f>
        <v>799172</v>
      </c>
    </row>
    <row r="12" spans="1:4" ht="12.75">
      <c r="A12" s="118"/>
      <c r="B12" s="118" t="s">
        <v>151</v>
      </c>
      <c r="C12" s="171">
        <v>0</v>
      </c>
      <c r="D12" s="171">
        <v>0</v>
      </c>
    </row>
    <row r="13" spans="1:4" ht="12.75">
      <c r="A13" s="118"/>
      <c r="B13" s="118" t="s">
        <v>152</v>
      </c>
      <c r="C13" s="171">
        <f>'TE ARDH.SHP. SIPAS NATYRES'!D25</f>
        <v>0</v>
      </c>
      <c r="D13" s="171">
        <f>'TE ARDH.SHP. SIPAS NATYRES'!E25</f>
        <v>0</v>
      </c>
    </row>
    <row r="14" spans="1:4" ht="12.75">
      <c r="A14" s="118"/>
      <c r="B14" s="118" t="s">
        <v>153</v>
      </c>
      <c r="C14" s="171">
        <f>'TE ARDH.SHP. SIPAS NATYRES'!D30-'TE ARDH.SHP. SIPAS NATYRES'!D31</f>
        <v>-747376</v>
      </c>
      <c r="D14" s="171">
        <v>-19565</v>
      </c>
    </row>
    <row r="15" spans="1:4" ht="12.75">
      <c r="A15" s="118"/>
      <c r="B15" s="121"/>
      <c r="C15" s="122"/>
      <c r="D15" s="122"/>
    </row>
    <row r="16" spans="1:4" ht="12.75" customHeight="1">
      <c r="A16" s="114" t="s">
        <v>48</v>
      </c>
      <c r="B16" s="112" t="s">
        <v>137</v>
      </c>
      <c r="C16" s="167"/>
      <c r="D16" s="167"/>
    </row>
    <row r="17" spans="1:4" ht="12.75">
      <c r="A17" s="123"/>
      <c r="B17" s="124" t="s">
        <v>223</v>
      </c>
      <c r="C17" s="172">
        <f>Aktivi!F20-Aktivi!E20+Aktivi!F30-Aktivi!E30</f>
        <v>4834260</v>
      </c>
      <c r="D17" s="174">
        <v>1489009</v>
      </c>
    </row>
    <row r="18" spans="1:4" ht="12.75">
      <c r="A18" s="87" t="s">
        <v>52</v>
      </c>
      <c r="B18" s="119" t="s">
        <v>138</v>
      </c>
      <c r="C18" s="171">
        <f>Aktivi!F27-Aktivi!E27</f>
        <v>0</v>
      </c>
      <c r="D18" s="171">
        <v>8420377</v>
      </c>
    </row>
    <row r="19" spans="1:4" ht="12.75">
      <c r="A19" s="118" t="s">
        <v>53</v>
      </c>
      <c r="B19" s="118" t="s">
        <v>139</v>
      </c>
      <c r="C19" s="171">
        <f>Pasivi!E27-Pasivi!F27</f>
        <v>16991429</v>
      </c>
      <c r="D19" s="171">
        <v>-5441687</v>
      </c>
    </row>
    <row r="20" spans="1:4" ht="12.75">
      <c r="A20" s="56" t="s">
        <v>224</v>
      </c>
      <c r="B20" s="125" t="s">
        <v>225</v>
      </c>
      <c r="C20" s="169">
        <f>-'TE ARDH.SHP. SIPAS NATYRES'!D35</f>
        <v>0</v>
      </c>
      <c r="D20" s="169">
        <v>-209762</v>
      </c>
    </row>
    <row r="21" spans="1:4" ht="12.75">
      <c r="A21" s="56"/>
      <c r="B21" s="126" t="s">
        <v>140</v>
      </c>
      <c r="C21" s="56"/>
      <c r="D21" s="56"/>
    </row>
    <row r="22" spans="1:4" ht="12.75">
      <c r="A22" s="58"/>
      <c r="B22" s="127" t="s">
        <v>141</v>
      </c>
      <c r="C22" s="194">
        <f>C9+C10+C17+C18+C19+C20</f>
        <v>18155273</v>
      </c>
      <c r="D22" s="128">
        <f>D9+D10+D17+D18+D19+D20</f>
        <v>-356804</v>
      </c>
    </row>
    <row r="23" spans="1:4" ht="12.75">
      <c r="A23" s="58"/>
      <c r="B23" s="58"/>
      <c r="C23" s="58"/>
      <c r="D23" s="58"/>
    </row>
    <row r="24" spans="1:4" ht="12.75">
      <c r="A24" s="118" t="s">
        <v>12</v>
      </c>
      <c r="B24" s="117" t="s">
        <v>126</v>
      </c>
      <c r="C24" s="118"/>
      <c r="D24" s="118"/>
    </row>
    <row r="25" spans="1:4" ht="12.75">
      <c r="A25" s="118"/>
      <c r="B25" s="117"/>
      <c r="C25" s="118"/>
      <c r="D25" s="118"/>
    </row>
    <row r="26" spans="1:4" ht="12.75">
      <c r="A26" s="118" t="s">
        <v>46</v>
      </c>
      <c r="B26" s="119" t="s">
        <v>142</v>
      </c>
      <c r="C26" s="118"/>
      <c r="D26" s="118"/>
    </row>
    <row r="27" spans="1:4" ht="12.75">
      <c r="A27" s="118" t="s">
        <v>47</v>
      </c>
      <c r="B27" s="119" t="s">
        <v>127</v>
      </c>
      <c r="C27" s="171">
        <f>-(Aktivi!E45-Aktivi!F45+'TE ARDH.SHP. SIPAS NATYRES'!D15)</f>
        <v>2198274</v>
      </c>
      <c r="D27" s="171">
        <v>0</v>
      </c>
    </row>
    <row r="28" spans="1:4" ht="12.75">
      <c r="A28" s="118" t="s">
        <v>48</v>
      </c>
      <c r="B28" s="119" t="s">
        <v>143</v>
      </c>
      <c r="C28" s="118"/>
      <c r="D28" s="118"/>
    </row>
    <row r="29" spans="1:4" ht="12.75">
      <c r="A29" s="118" t="s">
        <v>52</v>
      </c>
      <c r="B29" s="119" t="s">
        <v>144</v>
      </c>
      <c r="C29" s="118"/>
      <c r="D29" s="118"/>
    </row>
    <row r="30" spans="1:4" ht="12.75">
      <c r="A30" s="118" t="s">
        <v>53</v>
      </c>
      <c r="B30" s="119" t="s">
        <v>128</v>
      </c>
      <c r="C30" s="118"/>
      <c r="D30" s="118"/>
    </row>
    <row r="31" spans="1:4" ht="12.75">
      <c r="A31" s="118" t="s">
        <v>226</v>
      </c>
      <c r="B31" s="119" t="s">
        <v>227</v>
      </c>
      <c r="C31" s="171"/>
      <c r="D31" s="118"/>
    </row>
    <row r="32" spans="1:4" ht="12.75">
      <c r="A32" s="118"/>
      <c r="B32" s="117" t="s">
        <v>149</v>
      </c>
      <c r="C32" s="168">
        <f>C26+C27+C28+C29+C30+C31</f>
        <v>2198274</v>
      </c>
      <c r="D32" s="168">
        <f>D26+D27+D28+D29+D30+D31</f>
        <v>0</v>
      </c>
    </row>
    <row r="33" spans="1:4" ht="12.75">
      <c r="A33" s="118"/>
      <c r="B33" s="118"/>
      <c r="C33" s="118"/>
      <c r="D33" s="118"/>
    </row>
    <row r="34" spans="1:4" ht="12.75">
      <c r="A34" s="117" t="s">
        <v>11</v>
      </c>
      <c r="B34" s="117" t="s">
        <v>129</v>
      </c>
      <c r="C34" s="118"/>
      <c r="D34" s="118"/>
    </row>
    <row r="35" spans="1:4" ht="12.75">
      <c r="A35" s="118"/>
      <c r="B35" s="118"/>
      <c r="C35" s="118"/>
      <c r="D35" s="118"/>
    </row>
    <row r="36" spans="1:4" ht="12.75">
      <c r="A36" s="118" t="s">
        <v>46</v>
      </c>
      <c r="B36" s="118" t="s">
        <v>130</v>
      </c>
      <c r="C36" s="171">
        <f>Pasivi!E42-Pasivi!F42</f>
        <v>0</v>
      </c>
      <c r="D36" s="171"/>
    </row>
    <row r="37" spans="1:4" ht="12.75">
      <c r="A37" s="118" t="s">
        <v>47</v>
      </c>
      <c r="B37" s="119" t="s">
        <v>339</v>
      </c>
      <c r="C37" s="171"/>
      <c r="D37" s="171">
        <v>0</v>
      </c>
    </row>
    <row r="38" spans="1:4" ht="12.75">
      <c r="A38" s="118" t="s">
        <v>48</v>
      </c>
      <c r="B38" s="119" t="s">
        <v>348</v>
      </c>
      <c r="C38" s="171">
        <f>'TE ARDH.SHP. SIPAS NATYRES'!D31</f>
        <v>747376</v>
      </c>
      <c r="D38" s="118">
        <v>19565</v>
      </c>
    </row>
    <row r="39" spans="1:4" ht="12.75">
      <c r="A39" s="118" t="s">
        <v>52</v>
      </c>
      <c r="B39" s="118" t="s">
        <v>131</v>
      </c>
      <c r="C39" s="171">
        <v>-21012939</v>
      </c>
      <c r="D39" s="118"/>
    </row>
    <row r="40" spans="1:4" ht="12.75">
      <c r="A40" s="118" t="s">
        <v>53</v>
      </c>
      <c r="B40" s="118" t="s">
        <v>517</v>
      </c>
      <c r="C40" s="171">
        <f>Pasivi!E46-Pasivi!F46</f>
        <v>10000</v>
      </c>
      <c r="D40" s="118"/>
    </row>
    <row r="41" spans="1:4" ht="12.75">
      <c r="A41" s="118"/>
      <c r="B41" s="117" t="s">
        <v>150</v>
      </c>
      <c r="C41" s="168">
        <f>C36+C37+C38+C39+C40</f>
        <v>-20255563</v>
      </c>
      <c r="D41" s="168">
        <f>D36+D37+D38+D39</f>
        <v>19565</v>
      </c>
    </row>
    <row r="42" spans="1:4" ht="12.75">
      <c r="A42" s="118"/>
      <c r="B42" s="118"/>
      <c r="C42" s="173"/>
      <c r="D42" s="173"/>
    </row>
    <row r="43" spans="1:6" ht="12.75">
      <c r="A43" s="117" t="s">
        <v>132</v>
      </c>
      <c r="B43" s="117" t="s">
        <v>134</v>
      </c>
      <c r="C43" s="171">
        <f>C22+C32+C41</f>
        <v>97984</v>
      </c>
      <c r="D43" s="171">
        <f>D22+D32+D41</f>
        <v>-337239</v>
      </c>
      <c r="E43" s="73">
        <f>C47-C45</f>
        <v>97983.6</v>
      </c>
      <c r="F43" s="73"/>
    </row>
    <row r="44" spans="1:6" ht="12.75">
      <c r="A44" s="117"/>
      <c r="B44" s="117"/>
      <c r="C44" s="118"/>
      <c r="D44" s="118"/>
      <c r="F44" s="73"/>
    </row>
    <row r="45" spans="1:4" ht="12.75">
      <c r="A45" s="117" t="s">
        <v>133</v>
      </c>
      <c r="B45" s="117" t="s">
        <v>145</v>
      </c>
      <c r="C45" s="171">
        <f>D47</f>
        <v>8981</v>
      </c>
      <c r="D45" s="171">
        <v>346220</v>
      </c>
    </row>
    <row r="46" spans="1:6" ht="12.75">
      <c r="A46" s="118"/>
      <c r="B46" s="118"/>
      <c r="C46" s="118"/>
      <c r="D46" s="118"/>
      <c r="F46" s="73"/>
    </row>
    <row r="47" spans="1:4" ht="12.75">
      <c r="A47" s="117" t="s">
        <v>135</v>
      </c>
      <c r="B47" s="117" t="s">
        <v>146</v>
      </c>
      <c r="C47" s="171">
        <f>Aktivi!E10</f>
        <v>106964.6</v>
      </c>
      <c r="D47" s="171">
        <f>Aktivi!F10</f>
        <v>8981</v>
      </c>
    </row>
    <row r="48" spans="1:4" ht="12.75">
      <c r="A48" s="117"/>
      <c r="B48" s="117"/>
      <c r="C48" s="118"/>
      <c r="D48" s="118"/>
    </row>
    <row r="49" spans="1:4" ht="12.75">
      <c r="A49" s="118"/>
      <c r="B49" s="118"/>
      <c r="C49" s="118"/>
      <c r="D49" s="118"/>
    </row>
    <row r="50" spans="3:4" ht="12.75">
      <c r="C50" s="73">
        <f>C47-C45</f>
        <v>97983.6</v>
      </c>
      <c r="D50" s="73">
        <f>D47-D45</f>
        <v>-337239</v>
      </c>
    </row>
    <row r="51" ht="12.75">
      <c r="C51" s="73"/>
    </row>
  </sheetData>
  <sheetProtection/>
  <mergeCells count="3">
    <mergeCell ref="B2:D2"/>
    <mergeCell ref="A4:A5"/>
    <mergeCell ref="B4:B5"/>
  </mergeCells>
  <printOptions/>
  <pageMargins left="0.24" right="0.48" top="1" bottom="0.6" header="0.5" footer="0.5"/>
  <pageSetup horizontalDpi="600" verticalDpi="600" orientation="portrait" paperSize="9" r:id="rId1"/>
  <headerFooter alignWithMargins="0">
    <oddFooter>&amp;CFaqe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D1">
      <selection activeCell="H15" sqref="H15"/>
    </sheetView>
  </sheetViews>
  <sheetFormatPr defaultColWidth="9.140625" defaultRowHeight="12.75"/>
  <cols>
    <col min="1" max="1" width="3.421875" style="0" customWidth="1"/>
    <col min="2" max="2" width="24.8515625" style="0" customWidth="1"/>
    <col min="3" max="3" width="9.28125" style="0" customWidth="1"/>
    <col min="4" max="4" width="8.7109375" style="0" customWidth="1"/>
    <col min="5" max="5" width="10.7109375" style="0" customWidth="1"/>
    <col min="6" max="6" width="10.57421875" style="0" customWidth="1"/>
    <col min="7" max="7" width="11.28125" style="0" customWidth="1"/>
    <col min="8" max="8" width="10.57421875" style="0" customWidth="1"/>
    <col min="9" max="9" width="11.140625" style="0" customWidth="1"/>
    <col min="10" max="10" width="12.7109375" style="0" customWidth="1"/>
  </cols>
  <sheetData>
    <row r="2" spans="1:9" ht="18.75" customHeight="1" thickBot="1">
      <c r="A2" s="109"/>
      <c r="B2" s="390" t="s">
        <v>519</v>
      </c>
      <c r="C2" s="390"/>
      <c r="D2" s="390"/>
      <c r="E2" s="390"/>
      <c r="F2" s="390"/>
      <c r="G2" s="390"/>
      <c r="H2" s="390"/>
      <c r="I2" s="109"/>
    </row>
    <row r="3" ht="13.5" thickTop="1"/>
    <row r="4" spans="1:9" ht="12.75">
      <c r="A4" s="394" t="s">
        <v>80</v>
      </c>
      <c r="B4" s="391" t="s">
        <v>155</v>
      </c>
      <c r="C4" s="56" t="s">
        <v>67</v>
      </c>
      <c r="D4" s="65" t="s">
        <v>157</v>
      </c>
      <c r="E4" s="63" t="s">
        <v>159</v>
      </c>
      <c r="F4" s="67" t="s">
        <v>160</v>
      </c>
      <c r="G4" s="56" t="s">
        <v>164</v>
      </c>
      <c r="H4" s="110" t="s">
        <v>194</v>
      </c>
      <c r="I4" s="63" t="s">
        <v>161</v>
      </c>
    </row>
    <row r="5" spans="1:9" ht="12.75">
      <c r="A5" s="395"/>
      <c r="B5" s="392"/>
      <c r="C5" s="57" t="s">
        <v>156</v>
      </c>
      <c r="D5" s="69" t="s">
        <v>158</v>
      </c>
      <c r="E5" s="64" t="s">
        <v>168</v>
      </c>
      <c r="F5" s="12" t="s">
        <v>165</v>
      </c>
      <c r="G5" s="57" t="s">
        <v>163</v>
      </c>
      <c r="H5" s="15" t="s">
        <v>169</v>
      </c>
      <c r="I5" s="57"/>
    </row>
    <row r="6" spans="1:9" ht="12.75">
      <c r="A6" s="396"/>
      <c r="B6" s="393"/>
      <c r="C6" s="58"/>
      <c r="D6" s="66"/>
      <c r="E6" s="16" t="s">
        <v>167</v>
      </c>
      <c r="F6" s="70" t="s">
        <v>166</v>
      </c>
      <c r="G6" s="58" t="s">
        <v>162</v>
      </c>
      <c r="H6" s="111" t="s">
        <v>170</v>
      </c>
      <c r="I6" s="58"/>
    </row>
    <row r="7" spans="1:9" ht="12.75">
      <c r="A7" s="63"/>
      <c r="B7" s="110"/>
      <c r="C7" s="56"/>
      <c r="D7" s="67"/>
      <c r="E7" s="63"/>
      <c r="F7" s="67"/>
      <c r="G7" s="56"/>
      <c r="H7" s="110"/>
      <c r="I7" s="56"/>
    </row>
    <row r="8" spans="1:9" ht="12.75">
      <c r="A8" s="131">
        <v>1</v>
      </c>
      <c r="B8" s="14" t="s">
        <v>520</v>
      </c>
      <c r="C8" s="64" t="s">
        <v>191</v>
      </c>
      <c r="D8" s="15" t="s">
        <v>191</v>
      </c>
      <c r="E8" s="64" t="s">
        <v>192</v>
      </c>
      <c r="F8" s="133" t="s">
        <v>191</v>
      </c>
      <c r="G8" s="64" t="s">
        <v>192</v>
      </c>
      <c r="H8" s="133" t="s">
        <v>191</v>
      </c>
      <c r="I8" s="64">
        <v>0</v>
      </c>
    </row>
    <row r="9" spans="1:9" ht="12.75">
      <c r="A9" s="58"/>
      <c r="B9" s="127">
        <v>2009</v>
      </c>
      <c r="C9" s="58">
        <v>100000</v>
      </c>
      <c r="D9" s="70"/>
      <c r="E9" s="58"/>
      <c r="F9" s="70"/>
      <c r="G9" s="58"/>
      <c r="H9" s="70">
        <v>15067093</v>
      </c>
      <c r="I9" s="58">
        <f>C9+D9+E9+F9+G9+H9</f>
        <v>15167093</v>
      </c>
    </row>
    <row r="10" spans="1:9" ht="12.75" customHeight="1">
      <c r="A10" s="57">
        <v>2</v>
      </c>
      <c r="B10" s="12" t="s">
        <v>171</v>
      </c>
      <c r="C10" s="56"/>
      <c r="D10" s="67"/>
      <c r="E10" s="56"/>
      <c r="F10" s="67"/>
      <c r="G10" s="56"/>
      <c r="H10" s="67"/>
      <c r="I10" s="56"/>
    </row>
    <row r="11" spans="1:9" ht="12.75">
      <c r="A11" s="57"/>
      <c r="B11" s="12" t="s">
        <v>172</v>
      </c>
      <c r="C11" s="64">
        <v>0</v>
      </c>
      <c r="D11" s="15">
        <v>0</v>
      </c>
      <c r="E11" s="64">
        <v>0</v>
      </c>
      <c r="F11" s="133">
        <v>0</v>
      </c>
      <c r="G11" s="64">
        <v>0</v>
      </c>
      <c r="H11" s="64" t="s">
        <v>192</v>
      </c>
      <c r="I11" s="64"/>
    </row>
    <row r="12" spans="1:9" ht="12.75">
      <c r="A12" s="57"/>
      <c r="B12" s="12"/>
      <c r="C12" s="58"/>
      <c r="D12" s="70"/>
      <c r="E12" s="58"/>
      <c r="F12" s="70"/>
      <c r="G12" s="58"/>
      <c r="H12" s="70"/>
      <c r="I12" s="58"/>
    </row>
    <row r="13" spans="1:9" ht="12.75">
      <c r="A13" s="56">
        <v>3</v>
      </c>
      <c r="B13" s="67" t="s">
        <v>173</v>
      </c>
      <c r="C13" s="64" t="s">
        <v>191</v>
      </c>
      <c r="D13" s="15" t="s">
        <v>191</v>
      </c>
      <c r="E13" s="64" t="s">
        <v>192</v>
      </c>
      <c r="F13" s="133" t="s">
        <v>191</v>
      </c>
      <c r="G13" s="64" t="s">
        <v>192</v>
      </c>
      <c r="H13" s="133" t="s">
        <v>191</v>
      </c>
      <c r="I13" s="57"/>
    </row>
    <row r="14" spans="1:9" ht="12.75">
      <c r="A14" s="58"/>
      <c r="B14" s="70"/>
      <c r="C14" s="58"/>
      <c r="D14" s="70"/>
      <c r="E14" s="58"/>
      <c r="F14" s="70"/>
      <c r="G14" s="58"/>
      <c r="H14" s="70"/>
      <c r="I14" s="58"/>
    </row>
    <row r="15" spans="1:9" ht="12.75">
      <c r="A15" s="57">
        <v>4</v>
      </c>
      <c r="B15" s="12" t="s">
        <v>174</v>
      </c>
      <c r="C15" s="57"/>
      <c r="D15" s="12"/>
      <c r="E15" s="57"/>
      <c r="F15" s="12"/>
      <c r="G15" s="57"/>
      <c r="H15" s="12"/>
      <c r="I15" s="57"/>
    </row>
    <row r="16" spans="1:9" ht="12.75">
      <c r="A16" s="57"/>
      <c r="B16" s="12" t="s">
        <v>175</v>
      </c>
      <c r="C16" s="57"/>
      <c r="D16" s="12"/>
      <c r="E16" s="57"/>
      <c r="F16" s="12"/>
      <c r="G16" s="57"/>
      <c r="H16" s="12"/>
      <c r="I16" s="57"/>
    </row>
    <row r="17" spans="1:9" ht="12.75">
      <c r="A17" s="57"/>
      <c r="B17" s="12" t="s">
        <v>176</v>
      </c>
      <c r="C17" s="64">
        <v>0</v>
      </c>
      <c r="D17" s="15">
        <v>0</v>
      </c>
      <c r="E17" s="64">
        <v>0</v>
      </c>
      <c r="F17" s="133">
        <v>0</v>
      </c>
      <c r="G17" s="64" t="s">
        <v>191</v>
      </c>
      <c r="H17" s="15">
        <v>0</v>
      </c>
      <c r="I17" s="64"/>
    </row>
    <row r="18" spans="1:9" ht="12.75">
      <c r="A18" s="57"/>
      <c r="B18" s="12"/>
      <c r="C18" s="57"/>
      <c r="D18" s="12"/>
      <c r="E18" s="57"/>
      <c r="F18" s="12"/>
      <c r="G18" s="57"/>
      <c r="H18" s="12"/>
      <c r="I18" s="57"/>
    </row>
    <row r="19" spans="1:9" ht="12.75">
      <c r="A19" s="56">
        <v>5</v>
      </c>
      <c r="B19" s="67" t="s">
        <v>177</v>
      </c>
      <c r="C19" s="56"/>
      <c r="D19" s="67"/>
      <c r="E19" s="56"/>
      <c r="F19" s="67"/>
      <c r="G19" s="56"/>
      <c r="H19" s="67"/>
      <c r="I19" s="56"/>
    </row>
    <row r="20" spans="1:9" ht="12.75">
      <c r="A20" s="57"/>
      <c r="B20" s="12" t="s">
        <v>178</v>
      </c>
      <c r="C20" s="64">
        <v>0</v>
      </c>
      <c r="D20" s="15">
        <v>0</v>
      </c>
      <c r="E20" s="64">
        <v>0</v>
      </c>
      <c r="F20" s="133">
        <v>0</v>
      </c>
      <c r="G20" s="64" t="s">
        <v>191</v>
      </c>
      <c r="H20" s="15">
        <v>0</v>
      </c>
      <c r="I20" s="64"/>
    </row>
    <row r="21" spans="1:9" ht="12.75">
      <c r="A21" s="57"/>
      <c r="B21" s="12" t="s">
        <v>188</v>
      </c>
      <c r="C21" s="57"/>
      <c r="D21" s="12"/>
      <c r="E21" s="57"/>
      <c r="F21" s="12"/>
      <c r="G21" s="57"/>
      <c r="H21" s="12"/>
      <c r="I21" s="57"/>
    </row>
    <row r="22" spans="1:9" ht="12.75">
      <c r="A22" s="58"/>
      <c r="B22" s="70"/>
      <c r="C22" s="58"/>
      <c r="D22" s="70"/>
      <c r="E22" s="58"/>
      <c r="F22" s="70"/>
      <c r="G22" s="58"/>
      <c r="H22" s="70"/>
      <c r="I22" s="58"/>
    </row>
    <row r="23" spans="1:9" ht="12.75">
      <c r="A23" s="56">
        <v>6</v>
      </c>
      <c r="B23" s="67" t="s">
        <v>179</v>
      </c>
      <c r="C23" s="64">
        <v>0</v>
      </c>
      <c r="D23" s="15">
        <v>0</v>
      </c>
      <c r="E23" s="64">
        <v>0</v>
      </c>
      <c r="F23" s="133">
        <v>0</v>
      </c>
      <c r="G23" s="64">
        <v>0</v>
      </c>
      <c r="H23" s="15" t="s">
        <v>191</v>
      </c>
      <c r="I23" s="64"/>
    </row>
    <row r="24" spans="1:9" ht="12.75">
      <c r="A24" s="58"/>
      <c r="B24" s="127">
        <v>2010</v>
      </c>
      <c r="C24" s="58"/>
      <c r="D24" s="70"/>
      <c r="E24" s="58"/>
      <c r="F24" s="70"/>
      <c r="G24" s="58"/>
      <c r="H24" s="70">
        <v>-5394348</v>
      </c>
      <c r="I24" s="58">
        <f>C24+D24+E24+F24+G23+H24</f>
        <v>-5394348</v>
      </c>
    </row>
    <row r="25" spans="1:9" ht="12.75">
      <c r="A25" s="56">
        <v>7</v>
      </c>
      <c r="B25" s="67" t="s">
        <v>180</v>
      </c>
      <c r="C25" s="64">
        <v>0</v>
      </c>
      <c r="D25" s="15">
        <v>0</v>
      </c>
      <c r="E25" s="64">
        <v>0</v>
      </c>
      <c r="F25" s="133">
        <v>0</v>
      </c>
      <c r="G25" s="64">
        <v>0</v>
      </c>
      <c r="H25" s="15">
        <v>0</v>
      </c>
      <c r="I25" s="64"/>
    </row>
    <row r="26" spans="1:9" ht="12.75">
      <c r="A26" s="58"/>
      <c r="B26" s="70"/>
      <c r="C26" s="58"/>
      <c r="D26" s="70"/>
      <c r="E26" s="58"/>
      <c r="F26" s="70"/>
      <c r="G26" s="58"/>
      <c r="H26" s="70"/>
      <c r="I26" s="58"/>
    </row>
    <row r="27" spans="1:9" ht="12.75">
      <c r="A27" s="56">
        <v>8</v>
      </c>
      <c r="B27" s="67" t="s">
        <v>181</v>
      </c>
      <c r="C27" s="56"/>
      <c r="D27" s="67"/>
      <c r="E27" s="56"/>
      <c r="F27" s="67"/>
      <c r="G27" s="56"/>
      <c r="H27" s="67"/>
      <c r="I27" s="56"/>
    </row>
    <row r="28" spans="1:9" ht="12.75">
      <c r="A28" s="57"/>
      <c r="B28" s="12" t="s">
        <v>182</v>
      </c>
      <c r="C28" s="64">
        <v>0</v>
      </c>
      <c r="D28" s="15">
        <v>0</v>
      </c>
      <c r="E28" s="64">
        <v>0</v>
      </c>
      <c r="F28" s="133" t="s">
        <v>191</v>
      </c>
      <c r="G28" s="64">
        <v>0</v>
      </c>
      <c r="H28" s="15" t="s">
        <v>192</v>
      </c>
      <c r="I28" s="64"/>
    </row>
    <row r="29" spans="1:9" ht="12.75">
      <c r="A29" s="58"/>
      <c r="B29" s="70"/>
      <c r="C29" s="58"/>
      <c r="D29" s="70"/>
      <c r="E29" s="58"/>
      <c r="F29" s="70"/>
      <c r="G29" s="58"/>
      <c r="H29" s="70"/>
      <c r="I29" s="58"/>
    </row>
    <row r="30" spans="1:9" ht="12.75">
      <c r="A30" s="57">
        <v>9</v>
      </c>
      <c r="B30" s="12" t="s">
        <v>183</v>
      </c>
      <c r="C30" s="63" t="s">
        <v>191</v>
      </c>
      <c r="D30" s="110" t="s">
        <v>191</v>
      </c>
      <c r="E30" s="63">
        <v>0</v>
      </c>
      <c r="F30" s="134">
        <v>0</v>
      </c>
      <c r="G30" s="63">
        <v>0</v>
      </c>
      <c r="H30" s="110">
        <v>0</v>
      </c>
      <c r="I30" s="63"/>
    </row>
    <row r="31" spans="1:9" ht="12.75">
      <c r="A31" s="57"/>
      <c r="B31" s="12"/>
      <c r="C31" s="58"/>
      <c r="D31" s="70"/>
      <c r="E31" s="58"/>
      <c r="F31" s="70"/>
      <c r="G31" s="58"/>
      <c r="H31" s="70"/>
      <c r="I31" s="58"/>
    </row>
    <row r="32" spans="1:9" ht="12.75">
      <c r="A32" s="132">
        <v>10</v>
      </c>
      <c r="B32" s="126" t="s">
        <v>521</v>
      </c>
      <c r="C32" s="64" t="s">
        <v>191</v>
      </c>
      <c r="D32" s="15" t="s">
        <v>191</v>
      </c>
      <c r="E32" s="64" t="s">
        <v>192</v>
      </c>
      <c r="F32" s="133" t="s">
        <v>191</v>
      </c>
      <c r="G32" s="64" t="s">
        <v>192</v>
      </c>
      <c r="H32" s="15" t="s">
        <v>191</v>
      </c>
      <c r="I32" s="64"/>
    </row>
    <row r="33" spans="1:9" ht="12.75">
      <c r="A33" s="58"/>
      <c r="B33" s="127">
        <v>2010</v>
      </c>
      <c r="C33" s="178">
        <f>C31+C9</f>
        <v>100000</v>
      </c>
      <c r="D33" s="70"/>
      <c r="E33" s="58"/>
      <c r="F33" s="70"/>
      <c r="G33" s="58"/>
      <c r="H33" s="177">
        <f>H9+H24</f>
        <v>9672745</v>
      </c>
      <c r="I33" s="178">
        <f>C33+D33+E33+F33+G33+H33</f>
        <v>9772745</v>
      </c>
    </row>
    <row r="34" spans="1:9" ht="12.75">
      <c r="A34" s="57">
        <v>11</v>
      </c>
      <c r="B34" s="12" t="s">
        <v>184</v>
      </c>
      <c r="C34" s="57"/>
      <c r="D34" s="12"/>
      <c r="E34" s="57"/>
      <c r="F34" s="12"/>
      <c r="G34" s="57"/>
      <c r="H34" s="12"/>
      <c r="I34" s="57"/>
    </row>
    <row r="35" spans="1:9" ht="12.75">
      <c r="A35" s="57"/>
      <c r="B35" s="12" t="s">
        <v>185</v>
      </c>
      <c r="C35" s="64">
        <v>0</v>
      </c>
      <c r="D35" s="15">
        <v>0</v>
      </c>
      <c r="E35" s="64">
        <v>0</v>
      </c>
      <c r="F35" s="133">
        <v>0</v>
      </c>
      <c r="G35" s="64" t="s">
        <v>192</v>
      </c>
      <c r="H35" s="15">
        <v>0</v>
      </c>
      <c r="I35" s="64"/>
    </row>
    <row r="36" spans="1:9" ht="12.75">
      <c r="A36" s="57"/>
      <c r="B36" s="12"/>
      <c r="C36" s="57"/>
      <c r="D36" s="12"/>
      <c r="E36" s="57"/>
      <c r="F36" s="12"/>
      <c r="G36" s="57"/>
      <c r="H36" s="12"/>
      <c r="I36" s="57"/>
    </row>
    <row r="37" spans="1:9" ht="12.75">
      <c r="A37" s="56">
        <v>12</v>
      </c>
      <c r="B37" s="67" t="s">
        <v>177</v>
      </c>
      <c r="C37" s="56"/>
      <c r="D37" s="67"/>
      <c r="E37" s="56"/>
      <c r="F37" s="67"/>
      <c r="G37" s="56"/>
      <c r="H37" s="67"/>
      <c r="I37" s="56"/>
    </row>
    <row r="38" spans="1:9" ht="12.75">
      <c r="A38" s="57"/>
      <c r="B38" s="12" t="s">
        <v>186</v>
      </c>
      <c r="C38" s="64">
        <v>0</v>
      </c>
      <c r="D38" s="15">
        <v>0</v>
      </c>
      <c r="E38" s="64">
        <v>0</v>
      </c>
      <c r="F38" s="133">
        <v>0</v>
      </c>
      <c r="G38" s="64" t="s">
        <v>192</v>
      </c>
      <c r="H38" s="15">
        <v>0</v>
      </c>
      <c r="I38" s="64"/>
    </row>
    <row r="39" spans="1:9" ht="12.75">
      <c r="A39" s="57"/>
      <c r="B39" s="12" t="s">
        <v>187</v>
      </c>
      <c r="C39" s="57"/>
      <c r="D39" s="12"/>
      <c r="E39" s="57"/>
      <c r="F39" s="12"/>
      <c r="G39" s="57"/>
      <c r="H39" s="12"/>
      <c r="I39" s="57"/>
    </row>
    <row r="40" spans="1:9" ht="12.75">
      <c r="A40" s="58"/>
      <c r="B40" s="70"/>
      <c r="C40" s="58"/>
      <c r="D40" s="70"/>
      <c r="E40" s="58"/>
      <c r="F40" s="70"/>
      <c r="G40" s="58"/>
      <c r="H40" s="70"/>
      <c r="I40" s="58"/>
    </row>
    <row r="41" spans="1:9" ht="12.75">
      <c r="A41" s="56">
        <v>13</v>
      </c>
      <c r="B41" s="67" t="s">
        <v>189</v>
      </c>
      <c r="C41" s="56"/>
      <c r="D41" s="67"/>
      <c r="E41" s="56"/>
      <c r="F41" s="67"/>
      <c r="G41" s="56"/>
      <c r="H41" s="67"/>
      <c r="I41" s="56"/>
    </row>
    <row r="42" spans="1:9" ht="12.75">
      <c r="A42" s="57"/>
      <c r="B42" s="83" t="s">
        <v>522</v>
      </c>
      <c r="C42" s="64">
        <v>0</v>
      </c>
      <c r="D42" s="15">
        <v>0</v>
      </c>
      <c r="E42" s="64">
        <v>0</v>
      </c>
      <c r="F42" s="133">
        <v>0</v>
      </c>
      <c r="G42" s="64">
        <v>0</v>
      </c>
      <c r="H42" s="175">
        <f>Pasivi!E49</f>
        <v>-3488258</v>
      </c>
      <c r="I42" s="176">
        <f>H42</f>
        <v>-3488258</v>
      </c>
    </row>
    <row r="43" spans="1:9" ht="12.75">
      <c r="A43" s="58"/>
      <c r="B43" s="127">
        <v>2011</v>
      </c>
      <c r="C43" s="58"/>
      <c r="D43" s="70"/>
      <c r="E43" s="58"/>
      <c r="F43" s="70"/>
      <c r="G43" s="58"/>
      <c r="H43" s="70"/>
      <c r="I43" s="58"/>
    </row>
    <row r="44" spans="1:9" ht="12.75">
      <c r="A44" s="56">
        <v>14</v>
      </c>
      <c r="B44" s="67" t="s">
        <v>180</v>
      </c>
      <c r="C44" s="64">
        <v>0</v>
      </c>
      <c r="D44" s="15">
        <v>0</v>
      </c>
      <c r="E44" s="64">
        <v>0</v>
      </c>
      <c r="F44" s="133">
        <v>0</v>
      </c>
      <c r="G44" s="64">
        <v>0</v>
      </c>
      <c r="H44" s="15" t="s">
        <v>193</v>
      </c>
      <c r="I44" s="64"/>
    </row>
    <row r="45" spans="1:9" ht="12.75">
      <c r="A45" s="58"/>
      <c r="B45" s="70"/>
      <c r="C45" s="58"/>
      <c r="D45" s="70"/>
      <c r="E45" s="58"/>
      <c r="F45" s="70"/>
      <c r="G45" s="58"/>
      <c r="H45" s="70">
        <v>-21002938</v>
      </c>
      <c r="I45" s="58"/>
    </row>
    <row r="46" spans="1:9" ht="12.75">
      <c r="A46" s="56">
        <v>15</v>
      </c>
      <c r="B46" s="67" t="s">
        <v>190</v>
      </c>
      <c r="C46" s="64">
        <v>0</v>
      </c>
      <c r="D46" s="15" t="s">
        <v>191</v>
      </c>
      <c r="E46" s="64">
        <v>0</v>
      </c>
      <c r="F46" s="133">
        <v>0</v>
      </c>
      <c r="G46" s="64">
        <v>0</v>
      </c>
      <c r="H46" s="15">
        <v>0</v>
      </c>
      <c r="I46" s="64">
        <v>0</v>
      </c>
    </row>
    <row r="47" spans="1:9" ht="12.75">
      <c r="A47" s="58"/>
      <c r="B47" s="70"/>
      <c r="C47" s="58"/>
      <c r="D47" s="70"/>
      <c r="E47" s="58"/>
      <c r="F47" s="70"/>
      <c r="G47" s="58"/>
      <c r="H47" s="70"/>
      <c r="I47" s="58"/>
    </row>
    <row r="48" spans="1:9" ht="12.75">
      <c r="A48" s="56">
        <v>16</v>
      </c>
      <c r="B48" s="365" t="s">
        <v>524</v>
      </c>
      <c r="C48" s="64">
        <v>0</v>
      </c>
      <c r="D48" s="15">
        <v>0</v>
      </c>
      <c r="E48" s="64" t="s">
        <v>192</v>
      </c>
      <c r="F48" s="133">
        <v>10000</v>
      </c>
      <c r="G48" s="64">
        <v>0</v>
      </c>
      <c r="H48" s="15">
        <v>-10000</v>
      </c>
      <c r="I48" s="56"/>
    </row>
    <row r="49" spans="1:9" ht="12.75">
      <c r="A49" s="58"/>
      <c r="B49" s="70"/>
      <c r="C49" s="58"/>
      <c r="D49" s="70"/>
      <c r="E49" s="58"/>
      <c r="F49" s="70"/>
      <c r="G49" s="58"/>
      <c r="H49" s="70"/>
      <c r="I49" s="58"/>
    </row>
    <row r="50" spans="1:9" ht="12.75">
      <c r="A50" s="132">
        <v>17</v>
      </c>
      <c r="B50" s="126" t="s">
        <v>523</v>
      </c>
      <c r="C50" s="64"/>
      <c r="D50" s="15" t="s">
        <v>191</v>
      </c>
      <c r="E50" s="64" t="s">
        <v>192</v>
      </c>
      <c r="F50" s="133" t="s">
        <v>191</v>
      </c>
      <c r="G50" s="64" t="s">
        <v>192</v>
      </c>
      <c r="H50" s="15" t="s">
        <v>191</v>
      </c>
      <c r="I50" s="64"/>
    </row>
    <row r="51" spans="1:10" ht="12.75">
      <c r="A51" s="58"/>
      <c r="B51" s="127">
        <v>2011</v>
      </c>
      <c r="C51" s="178">
        <f>C47+C44+C33</f>
        <v>100000</v>
      </c>
      <c r="D51" s="70"/>
      <c r="E51" s="58"/>
      <c r="F51" s="70">
        <f>F48+F33</f>
        <v>10000</v>
      </c>
      <c r="G51" s="58"/>
      <c r="H51" s="177">
        <f>H33+H36+H39+H42+H45+H47+H49+H48</f>
        <v>-14828451</v>
      </c>
      <c r="I51" s="178">
        <f>C51+D51+E51+F51+G51+H51</f>
        <v>-14718451</v>
      </c>
      <c r="J51" s="73"/>
    </row>
    <row r="52" spans="1:9" ht="12.75">
      <c r="A52" s="57"/>
      <c r="B52" s="12"/>
      <c r="C52" s="57"/>
      <c r="D52" s="12"/>
      <c r="E52" s="57"/>
      <c r="F52" s="12"/>
      <c r="G52" s="57"/>
      <c r="H52" s="12"/>
      <c r="I52" s="57"/>
    </row>
    <row r="53" spans="1:9" ht="12.75">
      <c r="A53" s="58"/>
      <c r="B53" s="70"/>
      <c r="C53" s="58"/>
      <c r="D53" s="70"/>
      <c r="E53" s="58"/>
      <c r="F53" s="70"/>
      <c r="G53" s="58"/>
      <c r="H53" s="70"/>
      <c r="I53" s="58"/>
    </row>
  </sheetData>
  <sheetProtection/>
  <mergeCells count="3">
    <mergeCell ref="B2:H2"/>
    <mergeCell ref="B4:B6"/>
    <mergeCell ref="A4:A6"/>
  </mergeCells>
  <printOptions/>
  <pageMargins left="0.24" right="0.24" top="1" bottom="0.53" header="0.5" footer="0.5"/>
  <pageSetup horizontalDpi="600" verticalDpi="600" orientation="portrait" paperSize="9" r:id="rId1"/>
  <headerFooter alignWithMargins="0">
    <oddFooter>&amp;CFaqe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H51" sqref="H51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40.57421875" style="0" customWidth="1"/>
    <col min="4" max="4" width="17.00390625" style="0" customWidth="1"/>
    <col min="5" max="5" width="15.8515625" style="0" customWidth="1"/>
  </cols>
  <sheetData>
    <row r="1" spans="1:5" ht="15.75">
      <c r="A1" s="398" t="s">
        <v>514</v>
      </c>
      <c r="B1" s="398"/>
      <c r="C1" s="398"/>
      <c r="D1" s="398"/>
      <c r="E1" s="398"/>
    </row>
    <row r="2" spans="1:5" ht="18">
      <c r="A2" s="399" t="s">
        <v>525</v>
      </c>
      <c r="B2" s="399"/>
      <c r="C2" s="399"/>
      <c r="D2" s="399"/>
      <c r="E2" s="399"/>
    </row>
    <row r="3" spans="1:5" ht="12.75">
      <c r="A3" s="12"/>
      <c r="B3" s="12"/>
      <c r="C3" s="12"/>
      <c r="D3" s="12"/>
      <c r="E3" s="12"/>
    </row>
    <row r="4" spans="1:5" ht="14.25">
      <c r="A4" s="196" t="s">
        <v>0</v>
      </c>
      <c r="B4" s="196" t="s">
        <v>15</v>
      </c>
      <c r="C4" s="197"/>
      <c r="D4" s="400" t="s">
        <v>229</v>
      </c>
      <c r="E4" s="401"/>
    </row>
    <row r="5" spans="1:5" ht="14.25">
      <c r="A5" s="179" t="s">
        <v>1</v>
      </c>
      <c r="B5" s="179" t="s">
        <v>230</v>
      </c>
      <c r="C5" s="179" t="s">
        <v>231</v>
      </c>
      <c r="D5" s="179" t="s">
        <v>16</v>
      </c>
      <c r="E5" s="179" t="s">
        <v>17</v>
      </c>
    </row>
    <row r="6" spans="1:5" ht="14.25">
      <c r="A6" s="180"/>
      <c r="B6" s="180"/>
      <c r="C6" s="181" t="s">
        <v>250</v>
      </c>
      <c r="D6" s="182"/>
      <c r="E6" s="182"/>
    </row>
    <row r="7" spans="1:5" ht="12.75">
      <c r="A7" s="156"/>
      <c r="B7" s="60">
        <v>444</v>
      </c>
      <c r="C7" s="53" t="s">
        <v>232</v>
      </c>
      <c r="D7" s="26">
        <f>Aktivi!E18</f>
        <v>2729762</v>
      </c>
      <c r="E7" s="26">
        <f>Pasivi!E21</f>
        <v>0</v>
      </c>
    </row>
    <row r="8" spans="1:5" ht="12.75">
      <c r="A8" s="156"/>
      <c r="B8" s="60">
        <v>442</v>
      </c>
      <c r="C8" s="53" t="s">
        <v>233</v>
      </c>
      <c r="D8" s="26"/>
      <c r="E8" s="26">
        <f>Pasivi!E18</f>
        <v>0</v>
      </c>
    </row>
    <row r="9" spans="1:5" ht="12.75">
      <c r="A9" s="156"/>
      <c r="B9" s="60">
        <v>431</v>
      </c>
      <c r="C9" s="53" t="s">
        <v>234</v>
      </c>
      <c r="D9" s="26"/>
      <c r="E9" s="26">
        <f>Pasivi!E19</f>
        <v>0</v>
      </c>
    </row>
    <row r="10" spans="1:5" ht="12.75">
      <c r="A10" s="156"/>
      <c r="B10" s="60">
        <v>449</v>
      </c>
      <c r="C10" s="53" t="s">
        <v>349</v>
      </c>
      <c r="D10" s="26"/>
      <c r="E10" s="26">
        <f>Pasivi!E20</f>
        <v>0</v>
      </c>
    </row>
    <row r="11" spans="1:5" ht="12.75">
      <c r="A11" s="156"/>
      <c r="B11" s="60">
        <v>447</v>
      </c>
      <c r="C11" s="53" t="s">
        <v>218</v>
      </c>
      <c r="D11" s="26">
        <f>Aktivi!E19</f>
        <v>0</v>
      </c>
      <c r="E11" s="26">
        <f>Pasivi!E17</f>
        <v>0</v>
      </c>
    </row>
    <row r="12" spans="1:5" ht="14.25">
      <c r="A12" s="156"/>
      <c r="B12" s="60"/>
      <c r="C12" s="183" t="s">
        <v>235</v>
      </c>
      <c r="D12" s="129">
        <f>SUM(D7:D11)</f>
        <v>2729762</v>
      </c>
      <c r="E12" s="129">
        <f>SUM(E7:E11)</f>
        <v>0</v>
      </c>
    </row>
    <row r="13" spans="1:5" ht="12.75">
      <c r="A13" s="156"/>
      <c r="B13" s="60"/>
      <c r="C13" s="53"/>
      <c r="D13" s="26"/>
      <c r="E13" s="26"/>
    </row>
    <row r="14" spans="1:5" ht="12.75">
      <c r="A14" s="156"/>
      <c r="B14" s="60"/>
      <c r="C14" s="184" t="s">
        <v>236</v>
      </c>
      <c r="D14" s="129">
        <f>D18+D28+D33+D38+D45+D50</f>
        <v>11011370</v>
      </c>
      <c r="E14" s="26"/>
    </row>
    <row r="15" spans="1:5" ht="15" customHeight="1">
      <c r="A15" s="156"/>
      <c r="B15" s="60"/>
      <c r="C15" s="53"/>
      <c r="D15" s="26"/>
      <c r="E15" s="26"/>
    </row>
    <row r="16" spans="1:5" ht="15" customHeight="1">
      <c r="A16" s="185">
        <v>1</v>
      </c>
      <c r="B16" s="60"/>
      <c r="C16" s="186" t="s">
        <v>237</v>
      </c>
      <c r="D16" s="26"/>
      <c r="E16" s="26"/>
    </row>
    <row r="17" spans="1:5" ht="15" customHeight="1">
      <c r="A17" s="156"/>
      <c r="B17" s="60">
        <v>605</v>
      </c>
      <c r="C17" s="53" t="s">
        <v>238</v>
      </c>
      <c r="D17" s="26">
        <f>'TE ARDH.SHP. SIPAS NATYRES'!D11</f>
        <v>0</v>
      </c>
      <c r="E17" s="26"/>
    </row>
    <row r="18" spans="1:5" ht="14.25">
      <c r="A18" s="156"/>
      <c r="B18" s="60"/>
      <c r="C18" s="183" t="s">
        <v>235</v>
      </c>
      <c r="D18" s="129">
        <f>SUM(D17:D17)</f>
        <v>0</v>
      </c>
      <c r="E18" s="26"/>
    </row>
    <row r="19" spans="1:5" ht="12.75">
      <c r="A19" s="156"/>
      <c r="B19" s="60"/>
      <c r="C19" s="53"/>
      <c r="D19" s="26"/>
      <c r="E19" s="26"/>
    </row>
    <row r="20" spans="1:5" ht="14.25">
      <c r="A20" s="185">
        <v>3</v>
      </c>
      <c r="B20" s="60"/>
      <c r="C20" s="186" t="s">
        <v>239</v>
      </c>
      <c r="D20" s="26"/>
      <c r="E20" s="26"/>
    </row>
    <row r="21" spans="1:5" ht="12.75">
      <c r="A21" s="156"/>
      <c r="B21" s="60">
        <v>618</v>
      </c>
      <c r="C21" s="53" t="s">
        <v>240</v>
      </c>
      <c r="D21" s="26">
        <v>201310</v>
      </c>
      <c r="E21" s="26"/>
    </row>
    <row r="22" spans="1:5" ht="15" customHeight="1">
      <c r="A22" s="156"/>
      <c r="B22" s="60">
        <v>627</v>
      </c>
      <c r="C22" s="53" t="s">
        <v>241</v>
      </c>
      <c r="D22" s="26"/>
      <c r="E22" s="26"/>
    </row>
    <row r="23" spans="1:5" ht="12.75">
      <c r="A23" s="156"/>
      <c r="B23" s="60">
        <v>613</v>
      </c>
      <c r="C23" s="53" t="s">
        <v>251</v>
      </c>
      <c r="D23" s="26">
        <v>97848</v>
      </c>
      <c r="E23" s="26"/>
    </row>
    <row r="24" spans="1:5" ht="12.75">
      <c r="A24" s="156"/>
      <c r="B24" s="60">
        <v>622</v>
      </c>
      <c r="C24" s="53" t="s">
        <v>350</v>
      </c>
      <c r="D24" s="26"/>
      <c r="E24" s="26"/>
    </row>
    <row r="25" spans="1:5" ht="12.75">
      <c r="A25" s="156"/>
      <c r="B25" s="60">
        <v>604</v>
      </c>
      <c r="C25" s="53" t="s">
        <v>242</v>
      </c>
      <c r="D25" s="26"/>
      <c r="E25" s="26"/>
    </row>
    <row r="26" spans="1:5" ht="12.75">
      <c r="A26" s="156"/>
      <c r="B26" s="60">
        <v>628</v>
      </c>
      <c r="C26" s="53" t="s">
        <v>527</v>
      </c>
      <c r="D26" s="26">
        <v>2000</v>
      </c>
      <c r="E26" s="26"/>
    </row>
    <row r="27" spans="1:5" ht="12.75">
      <c r="A27" s="156"/>
      <c r="B27" s="60">
        <v>626</v>
      </c>
      <c r="C27" s="53" t="s">
        <v>252</v>
      </c>
      <c r="D27" s="26">
        <v>900</v>
      </c>
      <c r="E27" s="26"/>
    </row>
    <row r="28" spans="1:5" ht="14.25">
      <c r="A28" s="156"/>
      <c r="B28" s="60"/>
      <c r="C28" s="183" t="s">
        <v>235</v>
      </c>
      <c r="D28" s="129">
        <f>SUM(D21:D27)</f>
        <v>302058</v>
      </c>
      <c r="E28" s="26"/>
    </row>
    <row r="29" spans="1:5" ht="14.25">
      <c r="A29" s="187"/>
      <c r="B29" s="188"/>
      <c r="C29" s="189"/>
      <c r="D29" s="190"/>
      <c r="E29" s="190"/>
    </row>
    <row r="30" spans="1:5" ht="14.25">
      <c r="A30" s="191">
        <v>4</v>
      </c>
      <c r="B30" s="188"/>
      <c r="C30" s="192" t="s">
        <v>243</v>
      </c>
      <c r="D30" s="190"/>
      <c r="E30" s="190"/>
    </row>
    <row r="31" spans="1:5" ht="12.75">
      <c r="A31" s="156"/>
      <c r="B31" s="60">
        <v>423</v>
      </c>
      <c r="C31" s="53" t="s">
        <v>343</v>
      </c>
      <c r="D31" s="26">
        <f>'TE ARDH.SHP. SIPAS NATYRES'!D13</f>
        <v>6804371</v>
      </c>
      <c r="E31" s="26"/>
    </row>
    <row r="32" spans="1:5" ht="12.75">
      <c r="A32" s="156"/>
      <c r="B32" s="60">
        <v>431</v>
      </c>
      <c r="C32" s="53" t="s">
        <v>353</v>
      </c>
      <c r="D32" s="26">
        <f>'TE ARDH.SHP. SIPAS NATYRES'!D14</f>
        <v>98917</v>
      </c>
      <c r="E32" s="26"/>
    </row>
    <row r="33" spans="1:5" ht="14.25">
      <c r="A33" s="156"/>
      <c r="B33" s="60"/>
      <c r="C33" s="183" t="s">
        <v>235</v>
      </c>
      <c r="D33" s="129">
        <f>SUM(D31:D32)</f>
        <v>6903288</v>
      </c>
      <c r="E33" s="26"/>
    </row>
    <row r="34" spans="1:5" ht="14.25">
      <c r="A34" s="187"/>
      <c r="B34" s="188"/>
      <c r="C34" s="189"/>
      <c r="D34" s="190"/>
      <c r="E34" s="190"/>
    </row>
    <row r="35" spans="1:5" ht="14.25">
      <c r="A35" s="185">
        <v>5</v>
      </c>
      <c r="B35" s="60"/>
      <c r="C35" s="186" t="s">
        <v>244</v>
      </c>
      <c r="D35" s="26"/>
      <c r="E35" s="26"/>
    </row>
    <row r="36" spans="1:5" ht="12.75">
      <c r="A36" s="156"/>
      <c r="B36" s="60">
        <v>634</v>
      </c>
      <c r="C36" s="53" t="s">
        <v>340</v>
      </c>
      <c r="D36" s="26">
        <v>70240</v>
      </c>
      <c r="E36" s="26"/>
    </row>
    <row r="37" spans="1:5" ht="12.75">
      <c r="A37" s="156"/>
      <c r="B37" s="60" t="s">
        <v>352</v>
      </c>
      <c r="C37" s="53" t="s">
        <v>351</v>
      </c>
      <c r="D37" s="26"/>
      <c r="E37" s="26"/>
    </row>
    <row r="38" spans="1:5" ht="14.25">
      <c r="A38" s="156"/>
      <c r="B38" s="60"/>
      <c r="C38" s="183" t="s">
        <v>235</v>
      </c>
      <c r="D38" s="129">
        <f>SUM(D36:D37)</f>
        <v>70240</v>
      </c>
      <c r="E38" s="26"/>
    </row>
    <row r="39" spans="1:5" ht="14.25">
      <c r="A39" s="187"/>
      <c r="B39" s="188"/>
      <c r="C39" s="189"/>
      <c r="D39" s="190"/>
      <c r="E39" s="190"/>
    </row>
    <row r="40" spans="1:5" ht="14.25">
      <c r="A40" s="185">
        <v>6</v>
      </c>
      <c r="B40" s="60"/>
      <c r="C40" s="186" t="s">
        <v>245</v>
      </c>
      <c r="D40" s="26"/>
      <c r="E40" s="26"/>
    </row>
    <row r="41" spans="1:5" ht="12.75">
      <c r="A41" s="156"/>
      <c r="B41" s="60">
        <v>65</v>
      </c>
      <c r="C41" s="53" t="s">
        <v>274</v>
      </c>
      <c r="D41" s="26">
        <f>'TE ARDH.SHP. SIPAS NATYRES'!D17</f>
        <v>972292</v>
      </c>
      <c r="E41" s="26"/>
    </row>
    <row r="42" spans="1:5" ht="12.75">
      <c r="A42" s="156"/>
      <c r="B42" s="60">
        <v>667</v>
      </c>
      <c r="C42" s="53" t="s">
        <v>246</v>
      </c>
      <c r="D42" s="26"/>
      <c r="E42" s="26"/>
    </row>
    <row r="43" spans="1:5" ht="12.75">
      <c r="A43" s="156"/>
      <c r="B43" s="60">
        <v>628</v>
      </c>
      <c r="C43" s="53" t="s">
        <v>247</v>
      </c>
      <c r="D43" s="26">
        <f>'TE ARDH.SHP. SIPAS NATYRES'!D27</f>
        <v>0</v>
      </c>
      <c r="E43" s="26"/>
    </row>
    <row r="44" spans="1:5" ht="15" customHeight="1">
      <c r="A44" s="156"/>
      <c r="B44" s="60">
        <v>669</v>
      </c>
      <c r="C44" s="53" t="s">
        <v>255</v>
      </c>
      <c r="D44" s="26"/>
      <c r="E44" s="26"/>
    </row>
    <row r="45" spans="1:5" ht="15" customHeight="1">
      <c r="A45" s="156"/>
      <c r="B45" s="60"/>
      <c r="C45" s="183" t="s">
        <v>235</v>
      </c>
      <c r="D45" s="129">
        <f>SUM(D41:D44)</f>
        <v>972292</v>
      </c>
      <c r="E45" s="26"/>
    </row>
    <row r="46" spans="1:5" ht="15" customHeight="1">
      <c r="A46" s="187"/>
      <c r="B46" s="188"/>
      <c r="C46" s="189"/>
      <c r="D46" s="190"/>
      <c r="E46" s="190"/>
    </row>
    <row r="47" spans="1:5" ht="15" customHeight="1">
      <c r="A47" s="185">
        <v>7</v>
      </c>
      <c r="B47" s="60"/>
      <c r="C47" s="186" t="s">
        <v>248</v>
      </c>
      <c r="D47" s="26"/>
      <c r="E47" s="26"/>
    </row>
    <row r="48" spans="1:5" ht="15" customHeight="1">
      <c r="A48" s="156"/>
      <c r="B48" s="60">
        <v>681</v>
      </c>
      <c r="C48" s="53" t="s">
        <v>249</v>
      </c>
      <c r="D48" s="26">
        <f>'TE ARDH.SHP. SIPAS NATYRES'!D15</f>
        <v>565218</v>
      </c>
      <c r="E48" s="26"/>
    </row>
    <row r="49" spans="1:5" ht="12.75" customHeight="1">
      <c r="A49" s="156"/>
      <c r="B49" s="60">
        <v>67</v>
      </c>
      <c r="C49" s="53" t="s">
        <v>526</v>
      </c>
      <c r="D49" s="26">
        <v>2198274</v>
      </c>
      <c r="E49" s="26"/>
    </row>
    <row r="50" spans="1:5" ht="15" customHeight="1">
      <c r="A50" s="26"/>
      <c r="B50" s="193"/>
      <c r="C50" s="183" t="s">
        <v>235</v>
      </c>
      <c r="D50" s="129">
        <f>D48+D49</f>
        <v>2763492</v>
      </c>
      <c r="E50" s="26"/>
    </row>
    <row r="51" spans="1:5" ht="12.75">
      <c r="A51" s="193"/>
      <c r="B51" s="193"/>
      <c r="C51" s="193"/>
      <c r="D51" s="26"/>
      <c r="E51" s="26"/>
    </row>
    <row r="53" spans="4:5" ht="12.75">
      <c r="D53" s="402" t="s">
        <v>253</v>
      </c>
      <c r="E53" s="402"/>
    </row>
    <row r="54" spans="4:5" ht="12.75">
      <c r="D54" s="397" t="s">
        <v>528</v>
      </c>
      <c r="E54" s="397"/>
    </row>
  </sheetData>
  <sheetProtection/>
  <mergeCells count="5">
    <mergeCell ref="D54:E54"/>
    <mergeCell ref="A1:E1"/>
    <mergeCell ref="A2:E2"/>
    <mergeCell ref="D4:E4"/>
    <mergeCell ref="D53:E53"/>
  </mergeCells>
  <printOptions/>
  <pageMargins left="0.75" right="0.75" top="0.3" bottom="0.22" header="0.25" footer="0.18"/>
  <pageSetup horizontalDpi="300" verticalDpi="300" orientation="portrait" r:id="rId1"/>
  <headerFooter alignWithMargins="0">
    <oddFooter>&amp;CFaqe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4.57421875" style="217" customWidth="1"/>
    <col min="2" max="2" width="6.28125" style="217" customWidth="1"/>
    <col min="3" max="3" width="4.8515625" style="217" customWidth="1"/>
    <col min="4" max="4" width="40.140625" style="217" customWidth="1"/>
    <col min="5" max="5" width="9.140625" style="217" customWidth="1"/>
    <col min="6" max="6" width="19.140625" style="217" customWidth="1"/>
    <col min="7" max="8" width="9.140625" style="217" customWidth="1"/>
    <col min="9" max="9" width="14.57421875" style="217" customWidth="1"/>
    <col min="10" max="16384" width="9.140625" style="217" customWidth="1"/>
  </cols>
  <sheetData>
    <row r="1" spans="3:6" ht="12.75">
      <c r="C1" s="218"/>
      <c r="D1" s="218"/>
      <c r="E1" s="218"/>
      <c r="F1" s="218"/>
    </row>
    <row r="2" spans="1:4" ht="15.75">
      <c r="A2" s="403"/>
      <c r="B2" s="403"/>
      <c r="C2" s="403"/>
      <c r="D2" s="403"/>
    </row>
    <row r="3" ht="15.75">
      <c r="A3" s="219"/>
    </row>
    <row r="4" ht="15.75">
      <c r="A4" s="219"/>
    </row>
    <row r="5" spans="1:6" ht="15.75">
      <c r="A5" s="219"/>
      <c r="D5" s="404" t="s">
        <v>269</v>
      </c>
      <c r="E5" s="404"/>
      <c r="F5" s="404"/>
    </row>
    <row r="6" spans="1:6" ht="15.75">
      <c r="A6" s="219"/>
      <c r="D6" s="220"/>
      <c r="E6" s="220"/>
      <c r="F6" s="221"/>
    </row>
    <row r="7" spans="1:6" ht="15.75">
      <c r="A7" s="219"/>
      <c r="D7" s="405" t="s">
        <v>529</v>
      </c>
      <c r="E7" s="405"/>
      <c r="F7" s="405"/>
    </row>
    <row r="8" ht="15.75">
      <c r="A8" s="219"/>
    </row>
    <row r="9" ht="15.75">
      <c r="A9" s="222"/>
    </row>
    <row r="11" spans="2:6" ht="12.75">
      <c r="B11" s="223">
        <v>1</v>
      </c>
      <c r="C11" s="406" t="s">
        <v>269</v>
      </c>
      <c r="D11" s="406"/>
      <c r="E11" s="406"/>
      <c r="F11" s="406"/>
    </row>
    <row r="13" spans="3:6" ht="12.75">
      <c r="C13" s="224" t="s">
        <v>0</v>
      </c>
      <c r="D13" s="225" t="s">
        <v>270</v>
      </c>
      <c r="E13" s="224" t="s">
        <v>271</v>
      </c>
      <c r="F13" s="224" t="s">
        <v>272</v>
      </c>
    </row>
    <row r="14" spans="3:6" ht="12.75">
      <c r="C14" s="224">
        <v>1</v>
      </c>
      <c r="D14" s="225" t="s">
        <v>273</v>
      </c>
      <c r="E14" s="226"/>
      <c r="F14" s="224">
        <f>'TE ARDH.SHP. SIPAS NATYRES'!D33</f>
        <v>-3488258</v>
      </c>
    </row>
    <row r="15" spans="3:6" ht="12.75">
      <c r="C15" s="224">
        <v>2</v>
      </c>
      <c r="D15" s="225" t="s">
        <v>274</v>
      </c>
      <c r="E15" s="226"/>
      <c r="F15" s="224">
        <f>F16+F17+F18+F19+F20</f>
        <v>972292</v>
      </c>
    </row>
    <row r="16" spans="3:9" ht="12.75">
      <c r="C16" s="227">
        <v>3</v>
      </c>
      <c r="D16" s="226" t="s">
        <v>275</v>
      </c>
      <c r="E16" s="226">
        <v>657</v>
      </c>
      <c r="F16" s="227">
        <f>'TE ARDH.SHP. SIPAS NATYRES'!D17</f>
        <v>972292</v>
      </c>
      <c r="I16" s="223"/>
    </row>
    <row r="17" spans="3:6" ht="12.75">
      <c r="C17" s="227">
        <v>4</v>
      </c>
      <c r="D17" s="226" t="s">
        <v>276</v>
      </c>
      <c r="E17" s="226">
        <v>604</v>
      </c>
      <c r="F17" s="227"/>
    </row>
    <row r="18" spans="3:6" ht="12.75">
      <c r="C18" s="227">
        <v>5</v>
      </c>
      <c r="D18" s="226" t="s">
        <v>354</v>
      </c>
      <c r="E18" s="226">
        <v>654</v>
      </c>
      <c r="F18" s="227"/>
    </row>
    <row r="19" spans="3:6" ht="12.75">
      <c r="C19" s="227">
        <v>6</v>
      </c>
      <c r="D19" s="226" t="s">
        <v>277</v>
      </c>
      <c r="E19" s="226">
        <v>658</v>
      </c>
      <c r="F19" s="227"/>
    </row>
    <row r="20" spans="3:6" ht="12.75">
      <c r="C20" s="227">
        <v>7</v>
      </c>
      <c r="D20" s="226" t="s">
        <v>278</v>
      </c>
      <c r="E20" s="226">
        <v>6701</v>
      </c>
      <c r="F20" s="227"/>
    </row>
    <row r="21" spans="3:6" ht="12.75">
      <c r="C21" s="224">
        <v>8</v>
      </c>
      <c r="D21" s="225" t="s">
        <v>279</v>
      </c>
      <c r="E21" s="226"/>
      <c r="F21" s="224">
        <f>F14+F15</f>
        <v>-2515966</v>
      </c>
    </row>
    <row r="22" spans="3:6" ht="12.75">
      <c r="C22" s="227">
        <v>9</v>
      </c>
      <c r="D22" s="226" t="s">
        <v>280</v>
      </c>
      <c r="E22" s="226"/>
      <c r="F22" s="227">
        <v>0</v>
      </c>
    </row>
    <row r="23" spans="3:6" ht="12.75">
      <c r="C23" s="224">
        <v>10</v>
      </c>
      <c r="D23" s="225" t="s">
        <v>281</v>
      </c>
      <c r="E23" s="226"/>
      <c r="F23" s="224">
        <f>F21+F22</f>
        <v>-2515966</v>
      </c>
    </row>
    <row r="24" spans="3:6" ht="12.75">
      <c r="C24" s="224">
        <v>11</v>
      </c>
      <c r="D24" s="225" t="s">
        <v>282</v>
      </c>
      <c r="E24" s="226"/>
      <c r="F24" s="224"/>
    </row>
    <row r="25" spans="3:6" ht="12.75">
      <c r="C25" s="224">
        <v>12</v>
      </c>
      <c r="D25" s="225" t="s">
        <v>341</v>
      </c>
      <c r="E25" s="226"/>
      <c r="F25" s="224">
        <f>F14-F24</f>
        <v>-3488258</v>
      </c>
    </row>
  </sheetData>
  <sheetProtection/>
  <mergeCells count="4">
    <mergeCell ref="A2:D2"/>
    <mergeCell ref="D5:F5"/>
    <mergeCell ref="D7:F7"/>
    <mergeCell ref="C11:F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">
      <selection activeCell="H8" sqref="H8"/>
    </sheetView>
  </sheetViews>
  <sheetFormatPr defaultColWidth="10.421875" defaultRowHeight="12.75"/>
  <cols>
    <col min="1" max="1" width="3.28125" style="230" customWidth="1"/>
    <col min="2" max="2" width="54.57421875" style="230" customWidth="1"/>
    <col min="3" max="3" width="4.7109375" style="228" customWidth="1"/>
    <col min="4" max="4" width="12.8515625" style="229" customWidth="1"/>
    <col min="5" max="5" width="3.7109375" style="228" customWidth="1"/>
    <col min="6" max="6" width="13.00390625" style="229" customWidth="1"/>
    <col min="7" max="16384" width="10.421875" style="230" customWidth="1"/>
  </cols>
  <sheetData>
    <row r="1" spans="2:4" ht="24" customHeight="1">
      <c r="B1" s="231" t="s">
        <v>542</v>
      </c>
      <c r="D1" s="232" t="s">
        <v>530</v>
      </c>
    </row>
    <row r="2" spans="3:6" ht="20.25" customHeight="1" thickBot="1">
      <c r="C2" s="233"/>
      <c r="D2" s="233"/>
      <c r="E2" s="233"/>
      <c r="F2" s="233"/>
    </row>
    <row r="3" spans="2:6" ht="15.75" customHeight="1" thickBot="1">
      <c r="B3" s="234" t="s">
        <v>231</v>
      </c>
      <c r="C3" s="407" t="s">
        <v>283</v>
      </c>
      <c r="D3" s="408"/>
      <c r="E3" s="409" t="s">
        <v>284</v>
      </c>
      <c r="F3" s="410"/>
    </row>
    <row r="4" spans="2:6" ht="12.75">
      <c r="B4" s="235" t="s">
        <v>285</v>
      </c>
      <c r="C4" s="236">
        <v>-1</v>
      </c>
      <c r="D4" s="237">
        <f>'TE ARDH.SHP. SIPAS NATYRES'!D9+'TE ARDH.SHP. SIPAS NATYRES'!D31</f>
        <v>7523113</v>
      </c>
      <c r="E4" s="238">
        <v>-2</v>
      </c>
      <c r="F4" s="239">
        <f>+D4</f>
        <v>7523113</v>
      </c>
    </row>
    <row r="5" spans="2:6" ht="12.75">
      <c r="B5" s="235" t="s">
        <v>286</v>
      </c>
      <c r="C5" s="240">
        <v>-3</v>
      </c>
      <c r="D5" s="241">
        <f>'TE ARDH.SHP. SIPAS NATYRES'!D18</f>
        <v>11011371</v>
      </c>
      <c r="E5" s="242">
        <v>-4</v>
      </c>
      <c r="F5" s="243">
        <f>+D5</f>
        <v>11011371</v>
      </c>
    </row>
    <row r="6" spans="2:6" ht="12.75">
      <c r="B6" s="235" t="s">
        <v>287</v>
      </c>
      <c r="C6" s="244"/>
      <c r="D6" s="245"/>
      <c r="E6" s="242">
        <v>-5</v>
      </c>
      <c r="F6" s="243">
        <f>F7+F8+F9+F10+F11+F12+F13+F14+F15+F16+F17+F18+F19+F20+F21+F22+F23+F24+F25</f>
        <v>972292</v>
      </c>
    </row>
    <row r="7" spans="2:6" ht="12.75">
      <c r="B7" s="246" t="s">
        <v>288</v>
      </c>
      <c r="C7" s="244"/>
      <c r="D7" s="245"/>
      <c r="E7" s="242">
        <v>-6</v>
      </c>
      <c r="F7" s="243"/>
    </row>
    <row r="8" spans="2:6" ht="12.75">
      <c r="B8" s="246" t="s">
        <v>289</v>
      </c>
      <c r="C8" s="244"/>
      <c r="D8" s="245"/>
      <c r="E8" s="242">
        <v>-7</v>
      </c>
      <c r="F8" s="243"/>
    </row>
    <row r="9" spans="2:6" ht="14.25" customHeight="1">
      <c r="B9" s="246" t="s">
        <v>290</v>
      </c>
      <c r="C9" s="244"/>
      <c r="D9" s="245"/>
      <c r="E9" s="242">
        <v>-8</v>
      </c>
      <c r="F9" s="243"/>
    </row>
    <row r="10" spans="2:6" ht="11.25" customHeight="1">
      <c r="B10" s="246" t="s">
        <v>291</v>
      </c>
      <c r="C10" s="244"/>
      <c r="D10" s="245"/>
      <c r="E10" s="242">
        <v>-9</v>
      </c>
      <c r="F10" s="243"/>
    </row>
    <row r="11" spans="2:6" ht="12.75">
      <c r="B11" s="246" t="s">
        <v>292</v>
      </c>
      <c r="C11" s="244"/>
      <c r="D11" s="245"/>
      <c r="E11" s="242">
        <v>-10</v>
      </c>
      <c r="F11" s="243"/>
    </row>
    <row r="12" spans="2:6" ht="12.75">
      <c r="B12" s="246" t="s">
        <v>293</v>
      </c>
      <c r="C12" s="244"/>
      <c r="D12" s="245"/>
      <c r="E12" s="242">
        <v>-11</v>
      </c>
      <c r="F12" s="243"/>
    </row>
    <row r="13" spans="2:6" ht="12.75">
      <c r="B13" s="246" t="s">
        <v>358</v>
      </c>
      <c r="C13" s="244"/>
      <c r="D13" s="245"/>
      <c r="E13" s="242">
        <v>-12</v>
      </c>
      <c r="F13" s="243"/>
    </row>
    <row r="14" spans="2:6" ht="12.75">
      <c r="B14" s="246" t="s">
        <v>294</v>
      </c>
      <c r="C14" s="244"/>
      <c r="D14" s="245"/>
      <c r="E14" s="242">
        <v>-13</v>
      </c>
      <c r="F14" s="243">
        <v>223491</v>
      </c>
    </row>
    <row r="15" spans="2:6" ht="12.75">
      <c r="B15" s="246" t="s">
        <v>295</v>
      </c>
      <c r="C15" s="244"/>
      <c r="D15" s="245"/>
      <c r="E15" s="242">
        <v>-14</v>
      </c>
      <c r="F15" s="243"/>
    </row>
    <row r="16" spans="2:6" ht="14.25" customHeight="1">
      <c r="B16" s="246" t="s">
        <v>296</v>
      </c>
      <c r="C16" s="244"/>
      <c r="D16" s="245"/>
      <c r="E16" s="242">
        <v>-15</v>
      </c>
      <c r="F16" s="243"/>
    </row>
    <row r="17" spans="2:6" ht="12.75">
      <c r="B17" s="246" t="s">
        <v>297</v>
      </c>
      <c r="C17" s="244"/>
      <c r="D17" s="245"/>
      <c r="E17" s="242">
        <v>-16</v>
      </c>
      <c r="F17" s="243"/>
    </row>
    <row r="18" spans="2:6" ht="12.75">
      <c r="B18" s="246" t="s">
        <v>298</v>
      </c>
      <c r="C18" s="244"/>
      <c r="D18" s="245"/>
      <c r="E18" s="242">
        <v>-17</v>
      </c>
      <c r="F18" s="243"/>
    </row>
    <row r="19" spans="2:6" ht="12.75">
      <c r="B19" s="246" t="s">
        <v>299</v>
      </c>
      <c r="C19" s="244"/>
      <c r="D19" s="245"/>
      <c r="E19" s="242">
        <v>-18</v>
      </c>
      <c r="F19" s="243"/>
    </row>
    <row r="20" spans="2:6" ht="12.75">
      <c r="B20" s="246" t="s">
        <v>300</v>
      </c>
      <c r="C20" s="244"/>
      <c r="D20" s="245"/>
      <c r="E20" s="242">
        <v>-19</v>
      </c>
      <c r="F20" s="243"/>
    </row>
    <row r="21" spans="2:6" ht="15.75" customHeight="1">
      <c r="B21" s="246" t="s">
        <v>301</v>
      </c>
      <c r="C21" s="244"/>
      <c r="D21" s="245"/>
      <c r="E21" s="242">
        <v>-20</v>
      </c>
      <c r="F21" s="243">
        <v>748801</v>
      </c>
    </row>
    <row r="22" spans="2:6" ht="12" customHeight="1">
      <c r="B22" s="246" t="s">
        <v>302</v>
      </c>
      <c r="C22" s="244"/>
      <c r="D22" s="245"/>
      <c r="E22" s="242">
        <v>-21</v>
      </c>
      <c r="F22" s="243"/>
    </row>
    <row r="23" spans="2:6" ht="12.75">
      <c r="B23" s="246" t="s">
        <v>303</v>
      </c>
      <c r="C23" s="244"/>
      <c r="D23" s="245"/>
      <c r="E23" s="242">
        <v>-22</v>
      </c>
      <c r="F23" s="243"/>
    </row>
    <row r="24" spans="2:6" ht="15" customHeight="1">
      <c r="B24" s="246" t="s">
        <v>304</v>
      </c>
      <c r="C24" s="244"/>
      <c r="D24" s="245"/>
      <c r="E24" s="242">
        <v>-23</v>
      </c>
      <c r="F24" s="243"/>
    </row>
    <row r="25" spans="2:6" ht="13.5" thickBot="1">
      <c r="B25" s="247" t="s">
        <v>305</v>
      </c>
      <c r="C25" s="248"/>
      <c r="D25" s="249"/>
      <c r="E25" s="250">
        <v>-24</v>
      </c>
      <c r="F25" s="251"/>
    </row>
    <row r="26" spans="2:6" ht="13.5" thickBot="1">
      <c r="B26" s="252" t="s">
        <v>306</v>
      </c>
      <c r="C26" s="253"/>
      <c r="D26" s="254"/>
      <c r="E26" s="255"/>
      <c r="F26" s="256"/>
    </row>
    <row r="27" spans="2:6" ht="12.75">
      <c r="B27" s="257" t="s">
        <v>307</v>
      </c>
      <c r="C27" s="258">
        <v>-25</v>
      </c>
      <c r="D27" s="259"/>
      <c r="E27" s="260">
        <v>-26</v>
      </c>
      <c r="F27" s="239"/>
    </row>
    <row r="28" spans="2:6" ht="12.75">
      <c r="B28" s="235" t="s">
        <v>308</v>
      </c>
      <c r="C28" s="240">
        <v>-27</v>
      </c>
      <c r="D28" s="241">
        <f>+D4-D5</f>
        <v>-3488258</v>
      </c>
      <c r="E28" s="242">
        <v>-28</v>
      </c>
      <c r="F28" s="261">
        <f>+F4-F5+F6</f>
        <v>-2515966</v>
      </c>
    </row>
    <row r="29" spans="2:6" ht="12.75">
      <c r="B29" s="246" t="s">
        <v>309</v>
      </c>
      <c r="C29" s="244"/>
      <c r="D29" s="245"/>
      <c r="E29" s="242">
        <v>-29</v>
      </c>
      <c r="F29" s="262"/>
    </row>
    <row r="30" spans="2:6" ht="12.75">
      <c r="B30" s="246" t="s">
        <v>310</v>
      </c>
      <c r="C30" s="244"/>
      <c r="D30" s="245"/>
      <c r="E30" s="242">
        <v>-30</v>
      </c>
      <c r="F30" s="262"/>
    </row>
    <row r="31" spans="2:6" ht="12.75">
      <c r="B31" s="246" t="s">
        <v>311</v>
      </c>
      <c r="C31" s="244"/>
      <c r="D31" s="245"/>
      <c r="E31" s="242">
        <v>-31</v>
      </c>
      <c r="F31" s="262">
        <v>0</v>
      </c>
    </row>
    <row r="32" spans="2:6" ht="12.75">
      <c r="B32" s="235" t="s">
        <v>312</v>
      </c>
      <c r="C32" s="240">
        <v>-32</v>
      </c>
      <c r="D32" s="241"/>
      <c r="E32" s="242">
        <v>-33</v>
      </c>
      <c r="F32" s="262">
        <f>F31+F30+F29</f>
        <v>0</v>
      </c>
    </row>
    <row r="33" spans="2:6" ht="12.75">
      <c r="B33" s="235" t="s">
        <v>313</v>
      </c>
      <c r="C33" s="263"/>
      <c r="D33" s="264"/>
      <c r="E33" s="265">
        <v>-34</v>
      </c>
      <c r="F33" s="266"/>
    </row>
    <row r="34" spans="2:6" ht="12.75">
      <c r="B34" s="235" t="s">
        <v>314</v>
      </c>
      <c r="C34" s="244"/>
      <c r="D34" s="245"/>
      <c r="E34" s="242">
        <v>-35</v>
      </c>
      <c r="F34" s="261">
        <f>F28+F32</f>
        <v>-2515966</v>
      </c>
    </row>
    <row r="35" spans="2:6" ht="12.75">
      <c r="B35" s="235" t="s">
        <v>315</v>
      </c>
      <c r="C35" s="244"/>
      <c r="D35" s="245"/>
      <c r="E35" s="242">
        <v>-36</v>
      </c>
      <c r="F35" s="267"/>
    </row>
    <row r="36" spans="2:6" ht="12.75">
      <c r="B36" s="235" t="s">
        <v>316</v>
      </c>
      <c r="C36" s="240">
        <v>-37</v>
      </c>
      <c r="D36" s="241"/>
      <c r="E36" s="242">
        <v>-38</v>
      </c>
      <c r="F36" s="261"/>
    </row>
    <row r="37" spans="2:6" ht="12.75">
      <c r="B37" s="235" t="s">
        <v>317</v>
      </c>
      <c r="C37" s="263"/>
      <c r="D37" s="264"/>
      <c r="E37" s="242">
        <v>-39</v>
      </c>
      <c r="F37" s="261">
        <f>D28-F35</f>
        <v>-3488258</v>
      </c>
    </row>
    <row r="38" spans="2:6" ht="12.75">
      <c r="B38" s="235" t="s">
        <v>318</v>
      </c>
      <c r="C38" s="263"/>
      <c r="D38" s="264"/>
      <c r="E38" s="242">
        <v>-40</v>
      </c>
      <c r="F38" s="261"/>
    </row>
    <row r="39" spans="2:6" ht="12.75">
      <c r="B39" s="235" t="s">
        <v>319</v>
      </c>
      <c r="C39" s="263"/>
      <c r="D39" s="264"/>
      <c r="E39" s="242">
        <v>-41</v>
      </c>
      <c r="F39" s="261"/>
    </row>
    <row r="40" spans="2:6" ht="12.75">
      <c r="B40" s="235" t="s">
        <v>320</v>
      </c>
      <c r="C40" s="263"/>
      <c r="D40" s="264"/>
      <c r="E40" s="242">
        <v>-42</v>
      </c>
      <c r="F40" s="261"/>
    </row>
    <row r="41" spans="2:6" ht="13.5" thickBot="1">
      <c r="B41" s="268" t="s">
        <v>321</v>
      </c>
      <c r="C41" s="248"/>
      <c r="D41" s="249"/>
      <c r="E41" s="250">
        <v>-43</v>
      </c>
      <c r="F41" s="269"/>
    </row>
    <row r="42" spans="2:6" ht="13.5" thickBot="1">
      <c r="B42" s="270" t="s">
        <v>322</v>
      </c>
      <c r="C42" s="270"/>
      <c r="D42" s="270"/>
      <c r="E42" s="270"/>
      <c r="F42" s="271"/>
    </row>
    <row r="43" spans="2:6" ht="12.75">
      <c r="B43" s="257" t="s">
        <v>323</v>
      </c>
      <c r="C43" s="258">
        <v>-44</v>
      </c>
      <c r="D43" s="272">
        <f>SUM(D44:D47)</f>
        <v>565218</v>
      </c>
      <c r="E43" s="260">
        <v>-45</v>
      </c>
      <c r="F43" s="273">
        <f aca="true" t="shared" si="0" ref="F43:F48">+D43</f>
        <v>565218</v>
      </c>
    </row>
    <row r="44" spans="2:6" ht="12.75">
      <c r="B44" s="246" t="s">
        <v>324</v>
      </c>
      <c r="C44" s="240">
        <v>-46</v>
      </c>
      <c r="D44" s="241"/>
      <c r="E44" s="242">
        <v>-47</v>
      </c>
      <c r="F44" s="243">
        <f t="shared" si="0"/>
        <v>0</v>
      </c>
    </row>
    <row r="45" spans="2:6" ht="12.75">
      <c r="B45" s="246" t="s">
        <v>325</v>
      </c>
      <c r="C45" s="240">
        <v>-48</v>
      </c>
      <c r="D45" s="241"/>
      <c r="E45" s="242">
        <v>-49</v>
      </c>
      <c r="F45" s="243">
        <f t="shared" si="0"/>
        <v>0</v>
      </c>
    </row>
    <row r="46" spans="2:6" ht="12.75">
      <c r="B46" s="246" t="s">
        <v>326</v>
      </c>
      <c r="C46" s="240">
        <v>-50</v>
      </c>
      <c r="D46" s="241">
        <f>'TE ARDH.SHP. SIPAS NATYRES'!D15</f>
        <v>565218</v>
      </c>
      <c r="E46" s="242">
        <v>-51</v>
      </c>
      <c r="F46" s="243">
        <f t="shared" si="0"/>
        <v>565218</v>
      </c>
    </row>
    <row r="47" spans="2:6" ht="12.75">
      <c r="B47" s="246" t="s">
        <v>327</v>
      </c>
      <c r="C47" s="240">
        <v>-52</v>
      </c>
      <c r="D47" s="241"/>
      <c r="E47" s="242">
        <v>-53</v>
      </c>
      <c r="F47" s="243">
        <f t="shared" si="0"/>
        <v>0</v>
      </c>
    </row>
    <row r="48" spans="2:6" ht="13.5" thickBot="1">
      <c r="B48" s="268" t="s">
        <v>328</v>
      </c>
      <c r="C48" s="274"/>
      <c r="D48" s="275"/>
      <c r="E48" s="276"/>
      <c r="F48" s="277">
        <f t="shared" si="0"/>
        <v>0</v>
      </c>
    </row>
    <row r="52" ht="12.75">
      <c r="B52" s="370" t="s">
        <v>554</v>
      </c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Eternum</cp:lastModifiedBy>
  <cp:lastPrinted>2012-04-02T13:05:52Z</cp:lastPrinted>
  <dcterms:created xsi:type="dcterms:W3CDTF">2002-01-01T08:35:09Z</dcterms:created>
  <dcterms:modified xsi:type="dcterms:W3CDTF">2012-07-31T11:10:14Z</dcterms:modified>
  <cp:category/>
  <cp:version/>
  <cp:contentType/>
  <cp:contentStatus/>
</cp:coreProperties>
</file>