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8475" windowHeight="5640" activeTab="4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</sheets>
  <definedNames>
    <definedName name="_xlnm.Print_Area" localSheetId="0">'BK'!$A$46:$H$88</definedName>
  </definedNames>
  <calcPr fullCalcOnLoad="1"/>
</workbook>
</file>

<file path=xl/sharedStrings.xml><?xml version="1.0" encoding="utf-8"?>
<sst xmlns="http://schemas.openxmlformats.org/spreadsheetml/2006/main" count="165" uniqueCount="144">
  <si>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</si>
  <si>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</si>
  <si>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</si>
  <si>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</si>
  <si>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</si>
  <si>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</si>
  <si>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</si>
  <si>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</si>
  <si>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</si>
  <si>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</si>
  <si>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</si>
  <si>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</si>
  <si>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</si>
  <si>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</si>
  <si>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</si>
  <si>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</si>
  <si>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</si>
  <si>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</si>
  <si>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</si>
  <si>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</si>
  <si>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</si>
  <si>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</si>
  <si>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</si>
  <si>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</si>
  <si>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</si>
  <si>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</si>
  <si>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</si>
  <si>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</si>
  <si>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</si>
  <si>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</si>
  <si>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</si>
  <si>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</si>
  <si>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</si>
  <si>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</si>
  <si>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</si>
  <si>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</si>
  <si>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</si>
  <si>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</si>
  <si>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</si>
  <si>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</si>
  <si>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</si>
  <si>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</si>
  <si>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</si>
  <si>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</si>
  <si>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</si>
  <si>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</si>
  <si>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</si>
  <si>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</si>
  <si>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</si>
  <si>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</si>
  <si>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</si>
  <si>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</si>
  <si>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</si>
  <si>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</si>
  <si>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</si>
  <si>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</si>
  <si>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</si>
  <si>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</si>
  <si>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</si>
  <si>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</si>
  <si>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</si>
  <si>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</si>
  <si>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</si>
  <si>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</si>
  <si>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</si>
  <si>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</si>
  <si>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</si>
  <si>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</si>
  <si>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</si>
  <si>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</si>
  <si>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</si>
  <si>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</si>
  <si>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</si>
  <si>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</si>
  <si>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</si>
  <si>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</si>
  <si>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</si>
  <si>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</si>
  <si>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</si>
  <si>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</si>
  <si>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</si>
  <si>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</si>
  <si>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</si>
  <si>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</si>
  <si>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</si>
  <si>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</si>
  <si>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</si>
  <si>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</si>
  <si>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</si>
  <si>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</si>
  <si>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</si>
  <si>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</si>
  <si>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</si>
  <si>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</si>
  <si>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</si>
  <si>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</si>
  <si>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</si>
  <si>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</si>
  <si>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</si>
  <si>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</si>
  <si>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</si>
  <si>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</si>
  <si>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</si>
  <si>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</si>
  <si>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Dif Konvertimi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</si>
  <si>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</si>
  <si>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</si>
  <si>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</si>
  <si>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</si>
  <si>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</si>
  <si>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</si>
  <si>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Shen</t>
  </si>
  <si>
    <t>Mjete transporti</t>
  </si>
  <si>
    <t>Diferenca nga kembimi</t>
  </si>
  <si>
    <t>Ndertesa</t>
  </si>
  <si>
    <t>aktive ne proces</t>
  </si>
  <si>
    <t>Viti 2009</t>
  </si>
  <si>
    <t>Produkte te Gatshme</t>
  </si>
  <si>
    <t>VITI 2009</t>
  </si>
  <si>
    <t xml:space="preserve"> Shoqeria  " JAPAN XHIMI"    sh p k </t>
  </si>
  <si>
    <t>Shoqeria  " JAPAN XHIMI"   sh p k</t>
  </si>
  <si>
    <t>Shoqeria  "  JAPAN XHIMI"   sh p k</t>
  </si>
  <si>
    <t>Viti 2010</t>
  </si>
  <si>
    <t>VITI 2010</t>
  </si>
  <si>
    <t>VITI 2011</t>
  </si>
  <si>
    <t>Viti 2011</t>
  </si>
  <si>
    <r>
      <t>Lendet e para</t>
    </r>
    <r>
      <rPr>
        <i/>
        <sz val="12"/>
        <rFont val="Times New Roman"/>
        <family val="1"/>
      </rPr>
      <t xml:space="preserve"> </t>
    </r>
  </si>
  <si>
    <t>VITI 2012</t>
  </si>
  <si>
    <t>Llogaria te Ardhura &amp; Shpenzime per vitin e mbyllur me 31 Dhjetor 2012</t>
  </si>
  <si>
    <t>Gjendje 01.01.2012</t>
  </si>
  <si>
    <t>Gjendje 31.12.2012</t>
  </si>
  <si>
    <t>Gjendje ne 01.01.2012</t>
  </si>
  <si>
    <t>Gjendje ne 31.12.2012</t>
  </si>
  <si>
    <t>Vlera neto 01.01.2012</t>
  </si>
  <si>
    <t>Vlera neto 31.12.2012</t>
  </si>
  <si>
    <t xml:space="preserve"> PajisjeZyre Informatike,mjete te tjera</t>
  </si>
  <si>
    <t>Pasqyra e levizjes se kapitaleve te veta  me 31 Dhjetor 2011 dhe 2012</t>
  </si>
  <si>
    <t>Pozicioni me 01 Janar 2011</t>
  </si>
  <si>
    <t>Pozicioni me 31 dhjetor 2011</t>
  </si>
  <si>
    <t>Pozicioni me 31 Dhjetor 2012</t>
  </si>
  <si>
    <t>Bilanci   Kontabel  me  31 Dhjetor 2012</t>
  </si>
  <si>
    <t>Viti 2012</t>
  </si>
  <si>
    <t>Periudha kontabel     01 Janar-31 Dhjetor 2012</t>
  </si>
  <si>
    <t xml:space="preserve">PASIVET DHE KAPITALl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</si>
</sst>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_(* #,##0_);_(* \(#,##0\);_(* &quot;-&quot;??_);_(@_)"/>
    <numFmt numFmtId="178" formatCode="#,##0.0_);[Red]\(#,##0.0\)"/>
    <numFmt numFmtId="179" formatCode="#,##0.00;\-#,##0.00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3"/>
      <name val="Garamond"/>
      <family val="1"/>
    </font>
    <font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Garamond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1"/>
      <color indexed="8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0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 horizontal="justify" vertical="center"/>
    </xf>
    <xf numFmtId="40" fontId="5" fillId="0" borderId="0" xfId="0" applyNumberFormat="1" applyFont="1" applyBorder="1" applyAlignment="1">
      <alignment/>
    </xf>
    <xf numFmtId="177" fontId="4" fillId="0" borderId="0" xfId="42" applyNumberFormat="1" applyFont="1" applyAlignment="1">
      <alignment/>
    </xf>
    <xf numFmtId="43" fontId="8" fillId="0" borderId="0" xfId="42" applyFont="1" applyBorder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8" fontId="5" fillId="0" borderId="0" xfId="0" applyNumberFormat="1" applyFont="1" applyBorder="1" applyAlignment="1">
      <alignment horizontal="center" vertical="center"/>
    </xf>
    <xf numFmtId="40" fontId="5" fillId="0" borderId="0" xfId="0" applyNumberFormat="1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40" fontId="1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43" fontId="8" fillId="0" borderId="10" xfId="42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76" fontId="17" fillId="0" borderId="0" xfId="0" applyNumberFormat="1" applyFont="1" applyAlignment="1">
      <alignment horizontal="right" vertical="center"/>
    </xf>
    <xf numFmtId="43" fontId="16" fillId="0" borderId="0" xfId="42" applyFont="1" applyAlignment="1">
      <alignment/>
    </xf>
    <xf numFmtId="0" fontId="16" fillId="0" borderId="0" xfId="0" applyFont="1" applyAlignment="1">
      <alignment/>
    </xf>
    <xf numFmtId="43" fontId="1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16" fillId="0" borderId="11" xfId="42" applyFont="1" applyBorder="1" applyAlignment="1">
      <alignment horizontal="center"/>
    </xf>
    <xf numFmtId="0" fontId="8" fillId="0" borderId="0" xfId="0" applyFont="1" applyAlignment="1">
      <alignment horizontal="left" vertical="justify"/>
    </xf>
    <xf numFmtId="40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3" fontId="16" fillId="0" borderId="12" xfId="42" applyFont="1" applyBorder="1" applyAlignment="1">
      <alignment/>
    </xf>
    <xf numFmtId="43" fontId="16" fillId="0" borderId="10" xfId="42" applyFont="1" applyBorder="1" applyAlignment="1">
      <alignment/>
    </xf>
    <xf numFmtId="4" fontId="1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left" vertical="justify"/>
    </xf>
    <xf numFmtId="43" fontId="10" fillId="0" borderId="0" xfId="42" applyFont="1" applyBorder="1" applyAlignment="1">
      <alignment/>
    </xf>
    <xf numFmtId="4" fontId="10" fillId="0" borderId="13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" fontId="10" fillId="0" borderId="13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/>
    </xf>
    <xf numFmtId="43" fontId="9" fillId="0" borderId="0" xfId="42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3" fontId="10" fillId="0" borderId="13" xfId="42" applyFont="1" applyBorder="1" applyAlignment="1">
      <alignment horizontal="center" wrapText="1"/>
    </xf>
    <xf numFmtId="43" fontId="10" fillId="0" borderId="0" xfId="42" applyFont="1" applyBorder="1" applyAlignment="1">
      <alignment horizontal="center" wrapText="1"/>
    </xf>
    <xf numFmtId="43" fontId="10" fillId="0" borderId="0" xfId="42" applyFont="1" applyBorder="1" applyAlignment="1">
      <alignment horizontal="left" wrapText="1"/>
    </xf>
    <xf numFmtId="43" fontId="10" fillId="0" borderId="10" xfId="42" applyFont="1" applyBorder="1" applyAlignment="1">
      <alignment horizontal="center" wrapText="1"/>
    </xf>
    <xf numFmtId="43" fontId="10" fillId="0" borderId="10" xfId="42" applyFont="1" applyBorder="1" applyAlignment="1">
      <alignment wrapText="1"/>
    </xf>
    <xf numFmtId="43" fontId="10" fillId="0" borderId="0" xfId="42" applyFont="1" applyBorder="1" applyAlignment="1">
      <alignment wrapText="1"/>
    </xf>
    <xf numFmtId="38" fontId="5" fillId="0" borderId="13" xfId="0" applyNumberFormat="1" applyFont="1" applyBorder="1" applyAlignment="1">
      <alignment horizontal="center" vertical="center"/>
    </xf>
    <xf numFmtId="40" fontId="5" fillId="0" borderId="13" xfId="0" applyNumberFormat="1" applyFont="1" applyBorder="1" applyAlignment="1">
      <alignment horizontal="center" vertical="center" wrapText="1"/>
    </xf>
    <xf numFmtId="40" fontId="12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" fontId="9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43" fontId="10" fillId="0" borderId="0" xfId="42" applyFont="1" applyAlignment="1">
      <alignment/>
    </xf>
    <xf numFmtId="43" fontId="20" fillId="0" borderId="0" xfId="42" applyFont="1" applyAlignment="1">
      <alignment horizontal="right" vertical="center"/>
    </xf>
    <xf numFmtId="43" fontId="9" fillId="0" borderId="12" xfId="42" applyFont="1" applyBorder="1" applyAlignment="1">
      <alignment/>
    </xf>
    <xf numFmtId="176" fontId="20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43" fontId="9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3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left"/>
    </xf>
    <xf numFmtId="43" fontId="21" fillId="0" borderId="0" xfId="42" applyFont="1" applyBorder="1" applyAlignment="1">
      <alignment/>
    </xf>
    <xf numFmtId="0" fontId="10" fillId="0" borderId="0" xfId="0" applyFont="1" applyBorder="1" applyAlignment="1">
      <alignment horizontal="right"/>
    </xf>
    <xf numFmtId="43" fontId="9" fillId="0" borderId="12" xfId="42" applyFont="1" applyBorder="1" applyAlignment="1">
      <alignment horizontal="right"/>
    </xf>
    <xf numFmtId="43" fontId="10" fillId="0" borderId="0" xfId="42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85">
      <selection activeCell="K28" sqref="K28"/>
    </sheetView>
  </sheetViews>
  <sheetFormatPr defaultColWidth="9.140625" defaultRowHeight="12.75"/>
  <cols>
    <col min="1" max="1" width="5.7109375" style="13" customWidth="1"/>
    <col min="2" max="2" width="47.8515625" style="28" customWidth="1"/>
    <col min="3" max="3" width="3.140625" style="29" hidden="1" customWidth="1"/>
    <col min="4" max="4" width="19.140625" style="29" customWidth="1"/>
    <col min="5" max="5" width="2.00390625" style="29" customWidth="1"/>
    <col min="6" max="6" width="20.28125" style="29" customWidth="1"/>
    <col min="7" max="7" width="3.140625" style="29" hidden="1" customWidth="1"/>
    <col min="8" max="8" width="20.57421875" style="13" hidden="1" customWidth="1"/>
    <col min="9" max="9" width="2.28125" style="13" customWidth="1"/>
    <col min="10" max="10" width="20.8515625" style="13" hidden="1" customWidth="1"/>
    <col min="11" max="11" width="9.140625" style="13" customWidth="1"/>
    <col min="12" max="12" width="15.28125" style="13" bestFit="1" customWidth="1"/>
    <col min="13" max="16384" width="9.140625" style="13" customWidth="1"/>
  </cols>
  <sheetData>
    <row r="1" spans="1:10" ht="15.75">
      <c r="A1" s="15" t="s">
        <v>119</v>
      </c>
      <c r="I1" s="22"/>
      <c r="J1" s="22"/>
    </row>
    <row r="2" spans="1:10" ht="15.75">
      <c r="A2" s="16" t="s">
        <v>140</v>
      </c>
      <c r="I2" s="22"/>
      <c r="J2" s="22"/>
    </row>
    <row r="3" spans="1:10" ht="15.75">
      <c r="A3" s="16" t="s">
        <v>103</v>
      </c>
      <c r="I3" s="22"/>
      <c r="J3" s="22"/>
    </row>
    <row r="4" spans="1:10" ht="15.75">
      <c r="A4" s="16"/>
      <c r="I4" s="22"/>
      <c r="J4" s="22"/>
    </row>
    <row r="5" spans="1:10" ht="15.75">
      <c r="A5" s="16"/>
      <c r="I5" s="22"/>
      <c r="J5" s="22"/>
    </row>
    <row r="6" spans="9:10" ht="15.75">
      <c r="I6" s="22"/>
      <c r="J6" s="22"/>
    </row>
    <row r="7" spans="1:10" ht="33" customHeight="1" thickBot="1">
      <c r="A7" s="55" t="s">
        <v>0</v>
      </c>
      <c r="C7" s="29" t="s">
        <v>111</v>
      </c>
      <c r="D7" s="80" t="s">
        <v>141</v>
      </c>
      <c r="F7" s="80" t="s">
        <v>125</v>
      </c>
      <c r="H7" s="80" t="s">
        <v>122</v>
      </c>
      <c r="I7" s="22"/>
      <c r="J7" s="33" t="s">
        <v>116</v>
      </c>
    </row>
    <row r="8" spans="1:10" ht="16.5" thickTop="1">
      <c r="A8" s="55" t="s">
        <v>44</v>
      </c>
      <c r="I8" s="22"/>
      <c r="J8" s="22"/>
    </row>
    <row r="9" spans="8:10" ht="15.75">
      <c r="H9" s="81"/>
      <c r="I9" s="22"/>
      <c r="J9" s="23"/>
    </row>
    <row r="10" spans="2:12" ht="15.75">
      <c r="B10" s="28" t="s">
        <v>1</v>
      </c>
      <c r="D10" s="82">
        <v>2276981</v>
      </c>
      <c r="F10" s="82">
        <v>4059643</v>
      </c>
      <c r="H10" s="82">
        <v>6228474</v>
      </c>
      <c r="I10" s="22"/>
      <c r="J10" s="23">
        <v>8410188</v>
      </c>
      <c r="L10" s="30"/>
    </row>
    <row r="11" spans="2:12" ht="15.75">
      <c r="B11" s="28" t="s">
        <v>43</v>
      </c>
      <c r="F11" s="93"/>
      <c r="H11" s="81"/>
      <c r="I11" s="22"/>
      <c r="J11" s="23"/>
      <c r="L11" s="30"/>
    </row>
    <row r="12" spans="2:12" ht="15.75">
      <c r="B12" s="55"/>
      <c r="D12" s="83">
        <f>SUM(D10:D11)</f>
        <v>2276981</v>
      </c>
      <c r="F12" s="94">
        <f>SUM(F10:F11)</f>
        <v>4059643</v>
      </c>
      <c r="H12" s="83">
        <f>SUM(H10:H11)</f>
        <v>6228474</v>
      </c>
      <c r="I12" s="36"/>
      <c r="J12" s="46">
        <f>SUM(J10:J11)</f>
        <v>8410188</v>
      </c>
      <c r="L12" s="30"/>
    </row>
    <row r="13" spans="1:12" ht="15.75">
      <c r="A13" s="28" t="s">
        <v>45</v>
      </c>
      <c r="F13" s="93"/>
      <c r="H13" s="81"/>
      <c r="I13" s="22"/>
      <c r="J13" s="23"/>
      <c r="L13" s="30"/>
    </row>
    <row r="14" spans="2:12" ht="12.75" customHeight="1">
      <c r="B14" s="28" t="s">
        <v>54</v>
      </c>
      <c r="D14" s="84">
        <v>868688</v>
      </c>
      <c r="F14" s="84">
        <v>822974</v>
      </c>
      <c r="H14" s="84">
        <v>1189844</v>
      </c>
      <c r="I14" s="22"/>
      <c r="J14" s="23">
        <v>1504768</v>
      </c>
      <c r="L14" s="30"/>
    </row>
    <row r="15" spans="2:12" ht="12.75" customHeight="1">
      <c r="B15" s="28" t="s">
        <v>46</v>
      </c>
      <c r="D15" s="84">
        <v>4915287</v>
      </c>
      <c r="F15" s="84">
        <v>4953338</v>
      </c>
      <c r="H15" s="84">
        <v>5243156</v>
      </c>
      <c r="I15" s="22"/>
      <c r="J15" s="34">
        <v>5688306</v>
      </c>
      <c r="L15" s="30"/>
    </row>
    <row r="16" spans="2:12" ht="12.75" customHeight="1">
      <c r="B16" s="28" t="s">
        <v>3</v>
      </c>
      <c r="F16" s="93"/>
      <c r="H16" s="81"/>
      <c r="I16" s="22"/>
      <c r="J16" s="23"/>
      <c r="L16" s="30"/>
    </row>
    <row r="17" spans="2:12" ht="12.75" customHeight="1">
      <c r="B17" s="28" t="s">
        <v>4</v>
      </c>
      <c r="D17" s="81">
        <v>379820</v>
      </c>
      <c r="F17" s="95">
        <v>379820</v>
      </c>
      <c r="H17" s="81">
        <v>379820</v>
      </c>
      <c r="I17" s="22"/>
      <c r="J17" s="23">
        <v>879820</v>
      </c>
      <c r="L17" s="30"/>
    </row>
    <row r="18" spans="4:12" ht="12.75" customHeight="1">
      <c r="D18" s="83">
        <f>SUM(D14:D17)</f>
        <v>6163795</v>
      </c>
      <c r="F18" s="94">
        <f>SUM(F14:F17)</f>
        <v>6156132</v>
      </c>
      <c r="H18" s="83">
        <f>SUM(H14:H17)</f>
        <v>6812820</v>
      </c>
      <c r="I18" s="36"/>
      <c r="J18" s="46">
        <f>SUM(J14:J17)</f>
        <v>8072894</v>
      </c>
      <c r="L18" s="30"/>
    </row>
    <row r="19" spans="1:12" ht="15.75">
      <c r="A19" s="28" t="s">
        <v>5</v>
      </c>
      <c r="H19" s="81"/>
      <c r="I19" s="22"/>
      <c r="J19" s="23"/>
      <c r="L19" s="30"/>
    </row>
    <row r="20" spans="2:12" ht="15.75">
      <c r="B20" s="28" t="s">
        <v>126</v>
      </c>
      <c r="H20" s="81"/>
      <c r="I20" s="22"/>
      <c r="J20" s="23"/>
      <c r="L20" s="30"/>
    </row>
    <row r="21" spans="2:12" ht="15.75">
      <c r="B21" s="28" t="s">
        <v>6</v>
      </c>
      <c r="H21" s="81"/>
      <c r="I21" s="22"/>
      <c r="J21" s="23"/>
      <c r="L21" s="30"/>
    </row>
    <row r="22" spans="2:12" ht="15.75">
      <c r="B22" s="28" t="s">
        <v>117</v>
      </c>
      <c r="H22" s="81"/>
      <c r="I22" s="22"/>
      <c r="J22" s="23"/>
      <c r="L22" s="30"/>
    </row>
    <row r="23" spans="2:12" ht="15.75">
      <c r="B23" s="28" t="s">
        <v>47</v>
      </c>
      <c r="D23" s="81">
        <v>36405685</v>
      </c>
      <c r="F23" s="81">
        <v>31908516</v>
      </c>
      <c r="H23" s="81">
        <v>26027818</v>
      </c>
      <c r="I23" s="22"/>
      <c r="J23" s="23">
        <v>20757200</v>
      </c>
      <c r="L23" s="30"/>
    </row>
    <row r="24" spans="2:12" ht="12.75" customHeight="1">
      <c r="B24" s="28" t="s">
        <v>48</v>
      </c>
      <c r="D24" s="81">
        <v>928227</v>
      </c>
      <c r="F24" s="81">
        <v>855871</v>
      </c>
      <c r="H24" s="81">
        <v>893305</v>
      </c>
      <c r="I24" s="22"/>
      <c r="J24" s="23">
        <v>895700</v>
      </c>
      <c r="L24" s="30"/>
    </row>
    <row r="25" spans="4:12" ht="12.75" customHeight="1">
      <c r="D25" s="83">
        <f>SUM(D20:D24)</f>
        <v>37333912</v>
      </c>
      <c r="F25" s="83">
        <f>SUM(F20:F24)</f>
        <v>32764387</v>
      </c>
      <c r="H25" s="83">
        <f>SUM(H20:H24)</f>
        <v>26921123</v>
      </c>
      <c r="I25" s="36"/>
      <c r="J25" s="46">
        <f>SUM(J20:J24)</f>
        <v>21652900</v>
      </c>
      <c r="L25" s="30"/>
    </row>
    <row r="26" spans="2:12" ht="15.75">
      <c r="B26" s="28" t="s">
        <v>49</v>
      </c>
      <c r="H26" s="81"/>
      <c r="I26" s="22"/>
      <c r="J26" s="23"/>
      <c r="L26" s="30"/>
    </row>
    <row r="27" spans="2:12" ht="15.75">
      <c r="B27" s="28" t="s">
        <v>50</v>
      </c>
      <c r="H27" s="81"/>
      <c r="I27" s="22"/>
      <c r="J27" s="23"/>
      <c r="L27" s="30"/>
    </row>
    <row r="28" spans="2:12" ht="15.75">
      <c r="B28" s="28" t="s">
        <v>51</v>
      </c>
      <c r="H28" s="81"/>
      <c r="I28" s="22"/>
      <c r="J28" s="23"/>
      <c r="L28" s="30"/>
    </row>
    <row r="29" spans="2:12" ht="15.75">
      <c r="B29" s="28" t="s">
        <v>113</v>
      </c>
      <c r="H29" s="81">
        <v>0</v>
      </c>
      <c r="I29" s="22"/>
      <c r="J29" s="23">
        <v>0</v>
      </c>
      <c r="L29" s="30"/>
    </row>
    <row r="30" spans="8:12" ht="15.75">
      <c r="H30" s="81"/>
      <c r="I30" s="22"/>
      <c r="J30" s="23"/>
      <c r="L30" s="30"/>
    </row>
    <row r="31" spans="2:12" ht="16.5" thickBot="1">
      <c r="B31" s="85" t="s">
        <v>52</v>
      </c>
      <c r="D31" s="86">
        <f>D12+D18+D25</f>
        <v>45774688</v>
      </c>
      <c r="F31" s="86">
        <f>F12+F18+F25</f>
        <v>42980162</v>
      </c>
      <c r="H31" s="86">
        <f>+H25+H18+H12+H29</f>
        <v>39962417</v>
      </c>
      <c r="I31" s="36"/>
      <c r="J31" s="47">
        <f>+J25+J18+J12+J29</f>
        <v>38135982</v>
      </c>
      <c r="L31" s="30"/>
    </row>
    <row r="32" spans="8:12" ht="16.5" thickTop="1">
      <c r="H32" s="81"/>
      <c r="I32" s="22"/>
      <c r="J32" s="23"/>
      <c r="L32" s="30"/>
    </row>
    <row r="33" spans="1:12" ht="15.75">
      <c r="A33" s="55" t="s">
        <v>7</v>
      </c>
      <c r="H33" s="81"/>
      <c r="I33" s="22"/>
      <c r="J33" s="23"/>
      <c r="L33" s="30"/>
    </row>
    <row r="34" spans="2:12" ht="15.75">
      <c r="B34" s="28" t="s">
        <v>53</v>
      </c>
      <c r="H34" s="81"/>
      <c r="I34" s="22"/>
      <c r="J34" s="23"/>
      <c r="L34" s="30"/>
    </row>
    <row r="35" spans="2:12" ht="15.75">
      <c r="B35" s="28" t="s">
        <v>55</v>
      </c>
      <c r="D35" s="82">
        <v>31142891</v>
      </c>
      <c r="F35" s="82">
        <v>30851846</v>
      </c>
      <c r="H35" s="82">
        <v>30765153</v>
      </c>
      <c r="I35" s="22"/>
      <c r="J35" s="23">
        <v>28619892</v>
      </c>
      <c r="L35" s="30"/>
    </row>
    <row r="36" spans="2:12" ht="15.75">
      <c r="B36" s="28" t="s">
        <v>56</v>
      </c>
      <c r="H36" s="81"/>
      <c r="I36" s="22"/>
      <c r="J36" s="23"/>
      <c r="L36" s="30"/>
    </row>
    <row r="37" spans="2:12" ht="15.75">
      <c r="B37" s="28" t="s">
        <v>57</v>
      </c>
      <c r="H37" s="81"/>
      <c r="I37" s="22"/>
      <c r="J37" s="23"/>
      <c r="L37" s="30"/>
    </row>
    <row r="38" spans="2:12" ht="16.5" thickBot="1">
      <c r="B38" s="85" t="s">
        <v>58</v>
      </c>
      <c r="D38" s="87">
        <f>SUM(D34:D37)</f>
        <v>31142891</v>
      </c>
      <c r="F38" s="87">
        <f>SUM(F34:F37)</f>
        <v>30851846</v>
      </c>
      <c r="H38" s="87">
        <f>SUM(H35:H37)</f>
        <v>30765153</v>
      </c>
      <c r="I38" s="22"/>
      <c r="J38" s="24">
        <f>SUM(J35:J37)</f>
        <v>28619892</v>
      </c>
      <c r="L38" s="30"/>
    </row>
    <row r="39" spans="8:12" ht="16.5" thickTop="1">
      <c r="H39" s="81"/>
      <c r="I39" s="22"/>
      <c r="J39" s="23"/>
      <c r="L39" s="30"/>
    </row>
    <row r="40" spans="2:12" ht="15.75">
      <c r="B40" s="55" t="s">
        <v>59</v>
      </c>
      <c r="D40" s="65">
        <f>D31+D38</f>
        <v>76917579</v>
      </c>
      <c r="F40" s="65">
        <f>F31+F38</f>
        <v>73832008</v>
      </c>
      <c r="H40" s="65">
        <f>+H31+H38</f>
        <v>70727570</v>
      </c>
      <c r="I40" s="27"/>
      <c r="J40" s="35">
        <f>+J31+J38</f>
        <v>66755874</v>
      </c>
      <c r="L40" s="30"/>
    </row>
    <row r="41" spans="2:12" ht="15.75">
      <c r="B41" s="55"/>
      <c r="H41" s="65"/>
      <c r="I41" s="27"/>
      <c r="J41" s="35"/>
      <c r="L41" s="30"/>
    </row>
    <row r="42" spans="2:12" ht="15.75">
      <c r="B42" s="55"/>
      <c r="H42" s="65"/>
      <c r="I42" s="27"/>
      <c r="J42" s="35"/>
      <c r="L42" s="30"/>
    </row>
    <row r="43" spans="2:12" ht="15.75">
      <c r="B43" s="55"/>
      <c r="H43" s="65"/>
      <c r="I43" s="30"/>
      <c r="J43" s="65"/>
      <c r="L43" s="30"/>
    </row>
    <row r="44" spans="2:12" ht="15.75">
      <c r="B44" s="55"/>
      <c r="H44" s="65"/>
      <c r="I44" s="27"/>
      <c r="J44" s="35"/>
      <c r="L44" s="30"/>
    </row>
    <row r="45" spans="2:12" ht="26.25" customHeight="1">
      <c r="B45" s="55"/>
      <c r="H45" s="65"/>
      <c r="I45" s="27"/>
      <c r="J45" s="35"/>
      <c r="L45" s="30"/>
    </row>
    <row r="46" spans="1:12" ht="15.75">
      <c r="A46" s="15" t="s">
        <v>119</v>
      </c>
      <c r="H46" s="65"/>
      <c r="I46" s="27"/>
      <c r="J46" s="35"/>
      <c r="L46" s="30"/>
    </row>
    <row r="47" spans="1:12" ht="15.75">
      <c r="A47" s="16" t="s">
        <v>140</v>
      </c>
      <c r="H47" s="65"/>
      <c r="I47" s="27"/>
      <c r="J47" s="35"/>
      <c r="L47" s="30"/>
    </row>
    <row r="48" spans="1:12" ht="15.75">
      <c r="A48" s="16" t="s">
        <v>103</v>
      </c>
      <c r="H48" s="65"/>
      <c r="I48" s="27"/>
      <c r="J48" s="35"/>
      <c r="L48" s="30"/>
    </row>
    <row r="49" spans="2:12" ht="15.75">
      <c r="B49" s="55"/>
      <c r="H49" s="65"/>
      <c r="I49" s="27"/>
      <c r="J49" s="35"/>
      <c r="L49" s="30"/>
    </row>
    <row r="50" spans="2:12" ht="15.75">
      <c r="B50" s="55"/>
      <c r="H50" s="65"/>
      <c r="I50" s="27"/>
      <c r="J50" s="35"/>
      <c r="L50" s="30"/>
    </row>
    <row r="51" spans="2:12" ht="15.75">
      <c r="B51" s="55"/>
      <c r="H51" s="65"/>
      <c r="I51" s="27"/>
      <c r="J51" s="35"/>
      <c r="L51" s="30"/>
    </row>
    <row r="52" spans="8:12" ht="15.75">
      <c r="H52" s="81"/>
      <c r="I52" s="27"/>
      <c r="J52" s="23"/>
      <c r="L52" s="30"/>
    </row>
    <row r="53" spans="1:12" ht="15.75">
      <c r="A53" s="88" t="s">
        <v>143</v>
      </c>
      <c r="H53" s="81"/>
      <c r="I53" s="22"/>
      <c r="J53" s="23"/>
      <c r="L53" s="30"/>
    </row>
    <row r="54" spans="8:10" ht="15.75">
      <c r="H54" s="81"/>
      <c r="I54" s="22"/>
      <c r="J54" s="23"/>
    </row>
    <row r="55" spans="1:10" ht="15.75">
      <c r="A55" s="88" t="s">
        <v>109</v>
      </c>
      <c r="H55" s="81"/>
      <c r="I55" s="22"/>
      <c r="J55" s="23"/>
    </row>
    <row r="56" spans="2:10" ht="15.75">
      <c r="B56" s="13" t="s">
        <v>60</v>
      </c>
      <c r="H56" s="81"/>
      <c r="I56" s="22"/>
      <c r="J56" s="23"/>
    </row>
    <row r="57" spans="2:10" ht="15.75">
      <c r="B57" s="13" t="s">
        <v>61</v>
      </c>
      <c r="H57" s="81"/>
      <c r="I57" s="22"/>
      <c r="J57" s="23"/>
    </row>
    <row r="58" spans="2:12" ht="15.75">
      <c r="B58" s="89" t="s">
        <v>62</v>
      </c>
      <c r="H58" s="81">
        <v>38000</v>
      </c>
      <c r="I58" s="22"/>
      <c r="J58" s="23">
        <v>0</v>
      </c>
      <c r="L58" s="30"/>
    </row>
    <row r="59" spans="2:12" ht="15.75">
      <c r="B59" s="89" t="s">
        <v>63</v>
      </c>
      <c r="D59" s="84">
        <v>56469</v>
      </c>
      <c r="F59" s="84">
        <v>36151</v>
      </c>
      <c r="H59" s="84">
        <v>271191</v>
      </c>
      <c r="I59" s="22"/>
      <c r="J59" s="34"/>
      <c r="L59" s="30"/>
    </row>
    <row r="60" spans="2:12" ht="15.75">
      <c r="B60" s="89" t="s">
        <v>8</v>
      </c>
      <c r="D60" s="84">
        <v>84515</v>
      </c>
      <c r="F60" s="84">
        <v>102176</v>
      </c>
      <c r="H60" s="84">
        <v>109364</v>
      </c>
      <c r="I60" s="22"/>
      <c r="J60" s="34"/>
      <c r="L60" s="30"/>
    </row>
    <row r="61" spans="2:12" ht="15.75">
      <c r="B61" s="89" t="s">
        <v>102</v>
      </c>
      <c r="D61" s="84">
        <v>47007284</v>
      </c>
      <c r="F61" s="84">
        <v>47007284</v>
      </c>
      <c r="H61" s="84">
        <v>44080064</v>
      </c>
      <c r="I61" s="22"/>
      <c r="J61" s="34">
        <v>42405671</v>
      </c>
      <c r="L61" s="30"/>
    </row>
    <row r="62" spans="2:12" ht="15.75">
      <c r="B62" s="89" t="s">
        <v>64</v>
      </c>
      <c r="H62" s="84"/>
      <c r="I62" s="22"/>
      <c r="J62" s="34"/>
      <c r="L62" s="30"/>
    </row>
    <row r="63" spans="2:12" ht="15.75">
      <c r="B63" s="89" t="s">
        <v>65</v>
      </c>
      <c r="H63" s="84"/>
      <c r="I63" s="22"/>
      <c r="J63" s="34"/>
      <c r="L63" s="30"/>
    </row>
    <row r="64" spans="2:12" ht="15.75">
      <c r="B64" s="13" t="s">
        <v>104</v>
      </c>
      <c r="H64" s="84"/>
      <c r="I64" s="22"/>
      <c r="J64" s="34"/>
      <c r="L64" s="30"/>
    </row>
    <row r="65" spans="2:12" ht="15.75">
      <c r="B65" s="13" t="s">
        <v>66</v>
      </c>
      <c r="H65" s="81"/>
      <c r="I65" s="22"/>
      <c r="J65" s="23"/>
      <c r="L65" s="30"/>
    </row>
    <row r="66" spans="2:12" ht="15.75">
      <c r="B66" s="13" t="s">
        <v>67</v>
      </c>
      <c r="H66" s="81"/>
      <c r="I66" s="22"/>
      <c r="J66" s="23"/>
      <c r="L66" s="30"/>
    </row>
    <row r="67" spans="2:12" ht="15.75">
      <c r="B67" s="13"/>
      <c r="H67" s="81"/>
      <c r="I67" s="22"/>
      <c r="J67" s="23"/>
      <c r="L67" s="30"/>
    </row>
    <row r="68" spans="2:12" ht="15.75">
      <c r="B68" s="85" t="s">
        <v>68</v>
      </c>
      <c r="H68" s="81"/>
      <c r="I68" s="22"/>
      <c r="J68" s="23"/>
      <c r="L68" s="30"/>
    </row>
    <row r="69" spans="4:12" ht="16.5" thickBot="1">
      <c r="D69" s="86">
        <f>SUM(D56:D66)</f>
        <v>47148268</v>
      </c>
      <c r="F69" s="86">
        <f>SUM(F56:F66)</f>
        <v>47145611</v>
      </c>
      <c r="H69" s="86">
        <f>SUM(H56:H67)</f>
        <v>44498619</v>
      </c>
      <c r="I69" s="36"/>
      <c r="J69" s="47">
        <f>SUM(J56:J67)+J68</f>
        <v>42405671</v>
      </c>
      <c r="L69" s="30"/>
    </row>
    <row r="70" spans="1:12" ht="16.5" thickTop="1">
      <c r="A70" s="88" t="s">
        <v>69</v>
      </c>
      <c r="H70" s="81"/>
      <c r="I70" s="22"/>
      <c r="J70" s="23"/>
      <c r="L70" s="30"/>
    </row>
    <row r="71" spans="2:12" ht="15.75">
      <c r="B71" s="13" t="s">
        <v>70</v>
      </c>
      <c r="H71" s="81"/>
      <c r="I71" s="22"/>
      <c r="J71" s="23"/>
      <c r="L71" s="30"/>
    </row>
    <row r="72" spans="2:12" ht="15.75">
      <c r="B72" s="13" t="s">
        <v>71</v>
      </c>
      <c r="H72" s="84"/>
      <c r="I72" s="22"/>
      <c r="J72" s="34"/>
      <c r="L72" s="30"/>
    </row>
    <row r="73" spans="2:12" ht="15.75">
      <c r="B73" s="13" t="s">
        <v>72</v>
      </c>
      <c r="H73" s="81"/>
      <c r="I73" s="22"/>
      <c r="J73" s="23"/>
      <c r="L73" s="30"/>
    </row>
    <row r="74" spans="2:12" ht="15.75">
      <c r="B74" s="13" t="s">
        <v>66</v>
      </c>
      <c r="H74" s="81"/>
      <c r="I74" s="22"/>
      <c r="J74" s="23"/>
      <c r="L74" s="30"/>
    </row>
    <row r="75" spans="2:12" ht="16.5" thickBot="1">
      <c r="B75" s="85" t="s">
        <v>73</v>
      </c>
      <c r="D75" s="87"/>
      <c r="F75" s="87"/>
      <c r="H75" s="87">
        <f>SUM(H71:H74)</f>
        <v>0</v>
      </c>
      <c r="I75" s="22"/>
      <c r="J75" s="24">
        <f>SUM(J71:J74)</f>
        <v>0</v>
      </c>
      <c r="L75" s="30"/>
    </row>
    <row r="76" spans="8:12" ht="16.5" thickTop="1">
      <c r="H76" s="81"/>
      <c r="I76" s="22"/>
      <c r="J76" s="23"/>
      <c r="L76" s="30"/>
    </row>
    <row r="77" spans="1:12" ht="15.75">
      <c r="A77" s="88" t="s">
        <v>74</v>
      </c>
      <c r="I77" s="22"/>
      <c r="J77" s="22"/>
      <c r="L77" s="30"/>
    </row>
    <row r="78" spans="2:12" ht="15.75">
      <c r="B78" s="13" t="s">
        <v>42</v>
      </c>
      <c r="D78" s="81">
        <v>20000000</v>
      </c>
      <c r="F78" s="81">
        <v>20000000</v>
      </c>
      <c r="H78" s="81">
        <v>5427220</v>
      </c>
      <c r="I78" s="22"/>
      <c r="J78" s="23">
        <v>5427220</v>
      </c>
      <c r="L78" s="30"/>
    </row>
    <row r="79" spans="2:12" ht="15.75">
      <c r="B79" s="13" t="s">
        <v>75</v>
      </c>
      <c r="H79" s="84"/>
      <c r="I79" s="22"/>
      <c r="J79" s="34"/>
      <c r="L79" s="30"/>
    </row>
    <row r="80" spans="2:12" ht="15.75">
      <c r="B80" s="13" t="s">
        <v>76</v>
      </c>
      <c r="D80" s="84">
        <v>520411</v>
      </c>
      <c r="F80" s="84">
        <v>520411</v>
      </c>
      <c r="H80" s="84">
        <v>520411</v>
      </c>
      <c r="I80" s="22"/>
      <c r="J80" s="34">
        <v>520411</v>
      </c>
      <c r="L80" s="30"/>
    </row>
    <row r="81" spans="2:12" ht="15.75">
      <c r="B81" s="13" t="s">
        <v>9</v>
      </c>
      <c r="H81" s="81"/>
      <c r="I81" s="22"/>
      <c r="J81" s="23"/>
      <c r="L81" s="30"/>
    </row>
    <row r="82" spans="2:12" ht="15.75">
      <c r="B82" s="13" t="s">
        <v>77</v>
      </c>
      <c r="D82" s="81">
        <v>6165986</v>
      </c>
      <c r="F82" s="81">
        <v>2781319</v>
      </c>
      <c r="H82" s="81">
        <v>18402572</v>
      </c>
      <c r="I82" s="22"/>
      <c r="J82" s="23">
        <v>15070201</v>
      </c>
      <c r="L82" s="30"/>
    </row>
    <row r="83" spans="2:12" ht="15.75">
      <c r="B83" s="13" t="s">
        <v>78</v>
      </c>
      <c r="D83" s="81">
        <v>3082914</v>
      </c>
      <c r="F83" s="81">
        <v>3384667</v>
      </c>
      <c r="H83" s="81">
        <v>1878748</v>
      </c>
      <c r="I83" s="22"/>
      <c r="J83" s="23">
        <v>3332371</v>
      </c>
      <c r="L83" s="30"/>
    </row>
    <row r="84" spans="8:12" ht="15.75">
      <c r="H84" s="84"/>
      <c r="I84" s="22"/>
      <c r="J84" s="34"/>
      <c r="L84" s="30"/>
    </row>
    <row r="85" spans="2:12" ht="15.75">
      <c r="B85" s="13"/>
      <c r="H85" s="84"/>
      <c r="I85" s="22"/>
      <c r="J85" s="34"/>
      <c r="L85" s="30"/>
    </row>
    <row r="86" spans="2:12" ht="16.5" thickBot="1">
      <c r="B86" s="85"/>
      <c r="D86" s="86">
        <f>SUM(D78:D83)</f>
        <v>29769311</v>
      </c>
      <c r="F86" s="86">
        <f>SUM(F78:F83)</f>
        <v>26686397</v>
      </c>
      <c r="H86" s="86">
        <f>SUM(H78:H85)</f>
        <v>26228951</v>
      </c>
      <c r="I86" s="36"/>
      <c r="J86" s="47">
        <f>SUM(J78:J85)</f>
        <v>24350203</v>
      </c>
      <c r="L86" s="30"/>
    </row>
    <row r="87" spans="9:10" ht="16.5" thickTop="1">
      <c r="I87" s="22"/>
      <c r="J87" s="22"/>
    </row>
    <row r="88" spans="2:10" ht="15.75">
      <c r="B88" s="85" t="s">
        <v>79</v>
      </c>
      <c r="D88" s="90">
        <f>D69+D75+D86</f>
        <v>76917579</v>
      </c>
      <c r="F88" s="90">
        <f>F69+F75+F86</f>
        <v>73832008</v>
      </c>
      <c r="H88" s="90">
        <f>+H86+H75+H69</f>
        <v>70727570</v>
      </c>
      <c r="I88" s="36"/>
      <c r="J88" s="37">
        <f>+J86+J75+J69</f>
        <v>66755874</v>
      </c>
    </row>
    <row r="89" spans="9:10" ht="15.75">
      <c r="I89" s="22"/>
      <c r="J89" s="22"/>
    </row>
    <row r="90" spans="8:10" ht="15.75">
      <c r="H90" s="30"/>
      <c r="I90" s="27"/>
      <c r="J90" s="27"/>
    </row>
    <row r="91" spans="8:10" ht="15.75">
      <c r="H91" s="30"/>
      <c r="I91" s="22"/>
      <c r="J91" s="27"/>
    </row>
    <row r="92" spans="9:10" ht="15.75">
      <c r="I92" s="22"/>
      <c r="J92" s="22"/>
    </row>
  </sheetData>
  <sheetProtection/>
  <printOptions/>
  <pageMargins left="0.73" right="0.14" top="0.49" bottom="0.39" header="0.36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20.00390625" style="1" customWidth="1"/>
    <col min="4" max="4" width="5.421875" style="1" customWidth="1"/>
    <col min="5" max="5" width="21.421875" style="1" customWidth="1"/>
    <col min="6" max="6" width="5.7109375" style="14" hidden="1" customWidth="1"/>
    <col min="7" max="7" width="15.57421875" style="3" hidden="1" customWidth="1"/>
    <col min="8" max="8" width="5.140625" style="1" customWidth="1"/>
    <col min="9" max="9" width="14.8515625" style="1" hidden="1" customWidth="1"/>
    <col min="10" max="16384" width="9.140625" style="1" customWidth="1"/>
  </cols>
  <sheetData>
    <row r="1" ht="15.75">
      <c r="A1" s="15" t="s">
        <v>119</v>
      </c>
    </row>
    <row r="2" ht="15.75">
      <c r="A2" s="16" t="s">
        <v>128</v>
      </c>
    </row>
    <row r="3" ht="11.25" customHeight="1">
      <c r="A3" s="16" t="s">
        <v>103</v>
      </c>
    </row>
    <row r="4" ht="21" customHeight="1">
      <c r="A4" s="16"/>
    </row>
    <row r="5" spans="1:9" ht="15.75" thickBot="1">
      <c r="A5" s="22"/>
      <c r="B5" s="22"/>
      <c r="C5" s="39" t="s">
        <v>127</v>
      </c>
      <c r="D5" s="22"/>
      <c r="E5" s="39" t="s">
        <v>124</v>
      </c>
      <c r="F5" s="38"/>
      <c r="G5" s="39" t="s">
        <v>122</v>
      </c>
      <c r="H5" s="22"/>
      <c r="I5" s="33" t="s">
        <v>116</v>
      </c>
    </row>
    <row r="6" spans="1:9" ht="15.75" thickTop="1">
      <c r="A6" s="22"/>
      <c r="B6" s="22"/>
      <c r="C6" s="22"/>
      <c r="D6" s="22"/>
      <c r="E6" s="22"/>
      <c r="F6" s="38" t="s">
        <v>111</v>
      </c>
      <c r="G6" s="23"/>
      <c r="H6" s="22"/>
      <c r="I6" s="22"/>
    </row>
    <row r="7" spans="1:9" ht="15">
      <c r="A7" s="22"/>
      <c r="B7" s="22"/>
      <c r="C7" s="22"/>
      <c r="D7" s="22"/>
      <c r="E7" s="22"/>
      <c r="F7" s="38"/>
      <c r="G7" s="23"/>
      <c r="H7" s="22"/>
      <c r="I7" s="22"/>
    </row>
    <row r="8" spans="1:9" ht="15">
      <c r="A8" s="22"/>
      <c r="B8" s="22" t="s">
        <v>10</v>
      </c>
      <c r="C8" s="23">
        <v>14292426</v>
      </c>
      <c r="D8" s="22"/>
      <c r="E8" s="23">
        <v>14233775</v>
      </c>
      <c r="F8" s="38"/>
      <c r="G8" s="23">
        <v>17967103</v>
      </c>
      <c r="H8" s="22"/>
      <c r="I8" s="23">
        <v>15991305</v>
      </c>
    </row>
    <row r="9" spans="1:9" ht="15">
      <c r="A9" s="22"/>
      <c r="B9" s="22" t="s">
        <v>80</v>
      </c>
      <c r="C9" s="23">
        <v>2640000</v>
      </c>
      <c r="D9" s="22"/>
      <c r="E9" s="23">
        <v>2640000</v>
      </c>
      <c r="F9" s="38"/>
      <c r="G9" s="23"/>
      <c r="H9" s="22"/>
      <c r="I9" s="23"/>
    </row>
    <row r="10" spans="1:9" ht="30">
      <c r="A10" s="22"/>
      <c r="B10" s="40" t="s">
        <v>81</v>
      </c>
      <c r="C10" s="40"/>
      <c r="D10" s="40"/>
      <c r="E10" s="40"/>
      <c r="F10" s="38"/>
      <c r="G10" s="23"/>
      <c r="H10" s="22"/>
      <c r="I10" s="23"/>
    </row>
    <row r="11" spans="1:9" ht="30">
      <c r="A11" s="22"/>
      <c r="B11" s="40" t="s">
        <v>82</v>
      </c>
      <c r="C11" s="40"/>
      <c r="D11" s="40"/>
      <c r="E11" s="40"/>
      <c r="F11" s="38"/>
      <c r="G11" s="23"/>
      <c r="H11" s="22"/>
      <c r="I11" s="22"/>
    </row>
    <row r="12" spans="1:9" ht="15">
      <c r="A12" s="22"/>
      <c r="B12" s="22" t="s">
        <v>83</v>
      </c>
      <c r="C12" s="23">
        <v>-6428962</v>
      </c>
      <c r="D12" s="22"/>
      <c r="E12" s="23">
        <v>-6615597</v>
      </c>
      <c r="F12" s="38"/>
      <c r="G12" s="23">
        <v>-8244280</v>
      </c>
      <c r="H12" s="22"/>
      <c r="I12" s="23">
        <v>-6250284</v>
      </c>
    </row>
    <row r="13" spans="1:9" ht="15">
      <c r="A13" s="22"/>
      <c r="B13" s="22" t="s">
        <v>84</v>
      </c>
      <c r="C13" s="23">
        <v>-1976692</v>
      </c>
      <c r="D13" s="22"/>
      <c r="E13" s="23">
        <v>-2320379</v>
      </c>
      <c r="F13" s="38"/>
      <c r="G13" s="23">
        <v>-3123328</v>
      </c>
      <c r="H13" s="22"/>
      <c r="I13" s="23">
        <v>-2034460</v>
      </c>
    </row>
    <row r="14" spans="1:9" ht="15">
      <c r="A14" s="22"/>
      <c r="B14" s="22" t="s">
        <v>11</v>
      </c>
      <c r="C14" s="23">
        <v>-3402702</v>
      </c>
      <c r="D14" s="22"/>
      <c r="E14" s="23">
        <v>-4187666</v>
      </c>
      <c r="F14" s="38"/>
      <c r="G14" s="23">
        <v>-4510865</v>
      </c>
      <c r="H14" s="22"/>
      <c r="I14" s="23">
        <v>-3489639</v>
      </c>
    </row>
    <row r="15" spans="1:9" ht="15">
      <c r="A15" s="22"/>
      <c r="B15" s="22" t="s">
        <v>85</v>
      </c>
      <c r="C15" s="23">
        <v>-1972826</v>
      </c>
      <c r="D15" s="22"/>
      <c r="E15" s="22"/>
      <c r="F15" s="38"/>
      <c r="G15" s="23">
        <v>0</v>
      </c>
      <c r="H15" s="22"/>
      <c r="I15" s="23">
        <v>-406580</v>
      </c>
    </row>
    <row r="16" spans="1:9" ht="15.75" thickBot="1">
      <c r="A16" s="22"/>
      <c r="B16" s="22"/>
      <c r="C16" s="24">
        <f>SUM(C8:C15)</f>
        <v>3151244</v>
      </c>
      <c r="D16" s="22"/>
      <c r="E16" s="24">
        <f>SUM(E8:E15)</f>
        <v>3750133</v>
      </c>
      <c r="F16" s="38"/>
      <c r="G16" s="24">
        <f>SUM(G8:G15)</f>
        <v>2088630</v>
      </c>
      <c r="H16" s="31"/>
      <c r="I16" s="41">
        <f>SUM(I8:I15)</f>
        <v>3810342</v>
      </c>
    </row>
    <row r="17" spans="1:9" s="2" customFormat="1" ht="15.75" thickTop="1">
      <c r="A17" s="36" t="s">
        <v>86</v>
      </c>
      <c r="B17" s="31"/>
      <c r="C17" s="31"/>
      <c r="D17" s="31"/>
      <c r="E17" s="31"/>
      <c r="F17" s="32"/>
      <c r="G17" s="11"/>
      <c r="H17" s="31"/>
      <c r="I17" s="31"/>
    </row>
    <row r="18" spans="1:9" s="2" customFormat="1" ht="15">
      <c r="A18" s="31"/>
      <c r="B18" s="42"/>
      <c r="C18" s="42"/>
      <c r="D18" s="42"/>
      <c r="E18" s="42"/>
      <c r="F18" s="32"/>
      <c r="G18" s="11"/>
      <c r="H18" s="31"/>
      <c r="I18" s="31"/>
    </row>
    <row r="19" spans="1:9" s="2" customFormat="1" ht="30">
      <c r="A19" s="31"/>
      <c r="B19" s="40" t="s">
        <v>87</v>
      </c>
      <c r="C19" s="40"/>
      <c r="D19" s="40"/>
      <c r="E19" s="40"/>
      <c r="F19" s="32"/>
      <c r="G19" s="23"/>
      <c r="H19" s="22"/>
      <c r="I19" s="22"/>
    </row>
    <row r="20" spans="1:9" ht="30">
      <c r="A20" s="22"/>
      <c r="B20" s="40" t="s">
        <v>88</v>
      </c>
      <c r="C20" s="40"/>
      <c r="D20" s="40"/>
      <c r="E20" s="40"/>
      <c r="F20" s="38"/>
      <c r="G20" s="23"/>
      <c r="H20" s="22"/>
      <c r="I20" s="22"/>
    </row>
    <row r="21" spans="1:9" ht="15">
      <c r="A21" s="22"/>
      <c r="B21" s="22" t="s">
        <v>12</v>
      </c>
      <c r="C21" s="23">
        <v>275883</v>
      </c>
      <c r="D21" s="22"/>
      <c r="E21" s="23">
        <v>11625</v>
      </c>
      <c r="F21" s="38"/>
      <c r="G21" s="23"/>
      <c r="H21" s="22"/>
      <c r="I21" s="23">
        <v>-107708</v>
      </c>
    </row>
    <row r="22" spans="1:9" ht="15">
      <c r="A22" s="22"/>
      <c r="B22" s="22"/>
      <c r="C22" s="22"/>
      <c r="D22" s="22"/>
      <c r="E22" s="22"/>
      <c r="F22" s="38"/>
      <c r="G22" s="23"/>
      <c r="H22" s="22"/>
      <c r="I22" s="22"/>
    </row>
    <row r="23" spans="1:9" ht="15.75" thickBot="1">
      <c r="A23" s="22"/>
      <c r="B23" s="43" t="s">
        <v>13</v>
      </c>
      <c r="C23" s="41">
        <f>SUM(C16:C21)</f>
        <v>3427127</v>
      </c>
      <c r="D23" s="43"/>
      <c r="E23" s="41">
        <f>SUM(E16:E21)</f>
        <v>3761758</v>
      </c>
      <c r="F23" s="44"/>
      <c r="G23" s="41">
        <v>2088628</v>
      </c>
      <c r="H23" s="31"/>
      <c r="I23" s="41">
        <f>+I16+I21</f>
        <v>3702634</v>
      </c>
    </row>
    <row r="24" spans="1:9" s="2" customFormat="1" ht="15.75" thickTop="1">
      <c r="A24" s="31"/>
      <c r="B24" s="31"/>
      <c r="C24" s="31"/>
      <c r="D24" s="31"/>
      <c r="E24" s="31"/>
      <c r="F24" s="44"/>
      <c r="G24" s="11"/>
      <c r="H24" s="31"/>
      <c r="I24" s="31"/>
    </row>
    <row r="25" spans="1:9" s="2" customFormat="1" ht="15">
      <c r="A25" s="31"/>
      <c r="B25" s="42" t="s">
        <v>14</v>
      </c>
      <c r="C25" s="11">
        <v>-344213</v>
      </c>
      <c r="D25" s="42"/>
      <c r="E25" s="11">
        <v>-377091</v>
      </c>
      <c r="F25" s="44"/>
      <c r="G25" s="11">
        <v>-209880</v>
      </c>
      <c r="H25" s="31"/>
      <c r="I25" s="11">
        <v>-370263</v>
      </c>
    </row>
    <row r="26" spans="1:9" s="2" customFormat="1" ht="15">
      <c r="A26" s="31"/>
      <c r="B26" s="42"/>
      <c r="C26" s="42"/>
      <c r="D26" s="42"/>
      <c r="E26" s="42"/>
      <c r="F26" s="44"/>
      <c r="G26" s="11"/>
      <c r="H26" s="31"/>
      <c r="I26" s="31"/>
    </row>
    <row r="27" spans="1:9" s="2" customFormat="1" ht="15.75" thickBot="1">
      <c r="A27" s="31"/>
      <c r="B27" s="43" t="s">
        <v>15</v>
      </c>
      <c r="C27" s="41">
        <f>SUM(C23:C25)</f>
        <v>3082914</v>
      </c>
      <c r="D27" s="43"/>
      <c r="E27" s="41">
        <f>SUM(E23:E25)</f>
        <v>3384667</v>
      </c>
      <c r="F27" s="32"/>
      <c r="G27" s="41">
        <f>+G23+G25</f>
        <v>1878748</v>
      </c>
      <c r="H27" s="31"/>
      <c r="I27" s="41">
        <f>+I23+I25</f>
        <v>3332371</v>
      </c>
    </row>
    <row r="28" spans="1:9" s="2" customFormat="1" ht="15.75" thickTop="1">
      <c r="A28" s="31"/>
      <c r="B28" s="31"/>
      <c r="C28" s="31"/>
      <c r="D28" s="31"/>
      <c r="E28" s="31"/>
      <c r="F28" s="31"/>
      <c r="G28" s="11"/>
      <c r="H28" s="31"/>
      <c r="I28" s="31"/>
    </row>
    <row r="29" spans="1:9" s="2" customFormat="1" ht="15">
      <c r="A29" s="31"/>
      <c r="B29" s="31"/>
      <c r="C29" s="31"/>
      <c r="D29" s="31"/>
      <c r="E29" s="31"/>
      <c r="F29" s="32"/>
      <c r="G29" s="23">
        <v>0</v>
      </c>
      <c r="H29" s="22"/>
      <c r="I29" s="23">
        <f>+I27-'BK'!J83</f>
        <v>0</v>
      </c>
    </row>
    <row r="30" spans="1:9" ht="15">
      <c r="A30" s="22"/>
      <c r="B30" s="22"/>
      <c r="C30" s="22"/>
      <c r="D30" s="22"/>
      <c r="E30" s="22"/>
      <c r="F30" s="38"/>
      <c r="G30" s="23"/>
      <c r="H30" s="22"/>
      <c r="I30" s="22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28">
      <selection activeCell="C43" sqref="C43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18.00390625" style="1" customWidth="1"/>
    <col min="4" max="4" width="2.421875" style="1" customWidth="1"/>
    <col min="5" max="5" width="20.7109375" style="1" customWidth="1"/>
    <col min="6" max="6" width="5.28125" style="1" customWidth="1"/>
    <col min="7" max="7" width="16.7109375" style="6" hidden="1" customWidth="1"/>
    <col min="8" max="8" width="3.7109375" style="6" hidden="1" customWidth="1"/>
    <col min="9" max="9" width="16.421875" style="6" hidden="1" customWidth="1"/>
    <col min="10" max="10" width="11.57421875" style="1" customWidth="1"/>
    <col min="11" max="11" width="15.00390625" style="1" bestFit="1" customWidth="1"/>
    <col min="12" max="16384" width="9.140625" style="1" customWidth="1"/>
  </cols>
  <sheetData>
    <row r="1" spans="1:9" ht="15.75">
      <c r="A1" s="15" t="s">
        <v>120</v>
      </c>
      <c r="B1" s="13"/>
      <c r="C1" s="13"/>
      <c r="D1" s="13"/>
      <c r="E1" s="13"/>
      <c r="F1" s="13"/>
      <c r="G1" s="48"/>
      <c r="H1" s="48"/>
      <c r="I1" s="48"/>
    </row>
    <row r="2" spans="1:9" ht="15.75">
      <c r="A2" s="49" t="s">
        <v>25</v>
      </c>
      <c r="B2" s="13"/>
      <c r="C2" s="13"/>
      <c r="D2" s="13"/>
      <c r="E2" s="13"/>
      <c r="F2" s="13"/>
      <c r="G2" s="48"/>
      <c r="H2" s="48"/>
      <c r="I2" s="48"/>
    </row>
    <row r="3" spans="1:9" s="2" customFormat="1" ht="15.75">
      <c r="A3" s="50" t="s">
        <v>142</v>
      </c>
      <c r="B3" s="28"/>
      <c r="C3" s="28"/>
      <c r="D3" s="28"/>
      <c r="E3" s="28"/>
      <c r="F3" s="28"/>
      <c r="G3" s="51"/>
      <c r="H3" s="51"/>
      <c r="I3" s="51"/>
    </row>
    <row r="4" spans="1:9" s="2" customFormat="1" ht="15.75">
      <c r="A4" s="16" t="s">
        <v>103</v>
      </c>
      <c r="B4" s="28"/>
      <c r="C4" s="28"/>
      <c r="D4" s="28"/>
      <c r="E4" s="28"/>
      <c r="F4" s="28"/>
      <c r="G4" s="51"/>
      <c r="H4" s="51"/>
      <c r="I4" s="51"/>
    </row>
    <row r="5" spans="1:9" s="2" customFormat="1" ht="24" customHeight="1">
      <c r="A5" s="28"/>
      <c r="B5" s="28"/>
      <c r="C5" s="28"/>
      <c r="D5" s="28"/>
      <c r="E5" s="28"/>
      <c r="F5" s="52"/>
      <c r="G5" s="53"/>
      <c r="H5" s="51"/>
      <c r="I5" s="53"/>
    </row>
    <row r="6" spans="1:9" s="2" customFormat="1" ht="16.5" thickBot="1">
      <c r="A6" s="28"/>
      <c r="B6" s="52"/>
      <c r="C6" s="54" t="s">
        <v>127</v>
      </c>
      <c r="D6" s="52"/>
      <c r="E6" s="54" t="s">
        <v>124</v>
      </c>
      <c r="F6" s="52"/>
      <c r="G6" s="54" t="s">
        <v>123</v>
      </c>
      <c r="H6" s="51"/>
      <c r="I6" s="54" t="s">
        <v>118</v>
      </c>
    </row>
    <row r="7" spans="1:9" s="2" customFormat="1" ht="16.5" thickTop="1">
      <c r="A7" s="55" t="s">
        <v>26</v>
      </c>
      <c r="B7" s="28"/>
      <c r="C7" s="28"/>
      <c r="D7" s="28"/>
      <c r="E7" s="28"/>
      <c r="F7" s="52"/>
      <c r="G7" s="53"/>
      <c r="H7" s="51"/>
      <c r="I7" s="53"/>
    </row>
    <row r="8" spans="1:9" s="2" customFormat="1" ht="15.75">
      <c r="A8" s="28"/>
      <c r="B8" s="28" t="s">
        <v>27</v>
      </c>
      <c r="C8" s="56">
        <v>3427127</v>
      </c>
      <c r="D8" s="28"/>
      <c r="E8" s="56">
        <v>3761758</v>
      </c>
      <c r="F8" s="52"/>
      <c r="G8" s="56">
        <f>+'ardh-shpenz'!G23</f>
        <v>2088628</v>
      </c>
      <c r="H8" s="51"/>
      <c r="I8" s="56">
        <v>3702634</v>
      </c>
    </row>
    <row r="9" spans="1:9" s="2" customFormat="1" ht="15.75">
      <c r="A9" s="28"/>
      <c r="B9" s="28" t="s">
        <v>28</v>
      </c>
      <c r="C9" s="28"/>
      <c r="D9" s="28"/>
      <c r="E9" s="28"/>
      <c r="F9" s="52"/>
      <c r="G9" s="56"/>
      <c r="H9" s="51"/>
      <c r="I9" s="51"/>
    </row>
    <row r="10" spans="1:9" s="2" customFormat="1" ht="15.75">
      <c r="A10" s="28"/>
      <c r="B10" s="28" t="s">
        <v>29</v>
      </c>
      <c r="C10" s="28"/>
      <c r="D10" s="28"/>
      <c r="E10" s="28"/>
      <c r="F10" s="52"/>
      <c r="G10" s="56">
        <v>0</v>
      </c>
      <c r="H10" s="51"/>
      <c r="I10" s="28">
        <v>406580</v>
      </c>
    </row>
    <row r="11" spans="1:9" s="2" customFormat="1" ht="15.75">
      <c r="A11" s="28"/>
      <c r="B11" s="28" t="s">
        <v>30</v>
      </c>
      <c r="C11" s="28"/>
      <c r="D11" s="28"/>
      <c r="E11" s="58"/>
      <c r="F11" s="52"/>
      <c r="G11" s="56">
        <v>0</v>
      </c>
      <c r="H11" s="51"/>
      <c r="I11" s="51">
        <v>0</v>
      </c>
    </row>
    <row r="12" spans="1:9" s="2" customFormat="1" ht="15.75">
      <c r="A12" s="28"/>
      <c r="B12" s="28" t="s">
        <v>31</v>
      </c>
      <c r="C12" s="28"/>
      <c r="D12" s="28"/>
      <c r="E12" s="28"/>
      <c r="F12" s="52"/>
      <c r="G12" s="53"/>
      <c r="H12" s="51"/>
      <c r="I12" s="53"/>
    </row>
    <row r="13" spans="1:9" s="2" customFormat="1" ht="15.75">
      <c r="A13" s="28"/>
      <c r="B13" s="28" t="s">
        <v>32</v>
      </c>
      <c r="C13" s="28"/>
      <c r="D13" s="28"/>
      <c r="E13" s="28"/>
      <c r="F13" s="52"/>
      <c r="G13" s="53"/>
      <c r="H13" s="51"/>
      <c r="I13" s="53"/>
    </row>
    <row r="14" spans="1:9" s="2" customFormat="1" ht="15.75">
      <c r="A14" s="28"/>
      <c r="B14" s="52"/>
      <c r="C14" s="52"/>
      <c r="D14" s="52"/>
      <c r="E14" s="52"/>
      <c r="F14" s="52"/>
      <c r="G14" s="53"/>
      <c r="H14" s="51"/>
      <c r="I14" s="53"/>
    </row>
    <row r="15" spans="1:9" s="2" customFormat="1" ht="31.5">
      <c r="A15" s="28"/>
      <c r="B15" s="57" t="s">
        <v>89</v>
      </c>
      <c r="C15" s="58">
        <v>-7663</v>
      </c>
      <c r="D15" s="57"/>
      <c r="E15" s="51">
        <v>656688</v>
      </c>
      <c r="F15" s="28"/>
      <c r="G15" s="51">
        <v>1260074</v>
      </c>
      <c r="H15" s="53"/>
      <c r="I15" s="56">
        <v>-2032012</v>
      </c>
    </row>
    <row r="16" spans="1:9" s="2" customFormat="1" ht="15.75">
      <c r="A16" s="28"/>
      <c r="B16" s="28"/>
      <c r="C16" s="28"/>
      <c r="D16" s="28"/>
      <c r="E16" s="28"/>
      <c r="F16" s="28"/>
      <c r="G16" s="53"/>
      <c r="H16" s="53"/>
      <c r="I16" s="53"/>
    </row>
    <row r="17" spans="1:9" s="2" customFormat="1" ht="15.75">
      <c r="A17" s="28"/>
      <c r="B17" s="28" t="s">
        <v>33</v>
      </c>
      <c r="C17" s="58">
        <v>-4569525</v>
      </c>
      <c r="D17" s="28"/>
      <c r="E17" s="58">
        <v>-5843265</v>
      </c>
      <c r="F17" s="28"/>
      <c r="G17" s="56">
        <v>-5270618</v>
      </c>
      <c r="H17" s="53"/>
      <c r="I17" s="58">
        <v>-7609654</v>
      </c>
    </row>
    <row r="18" spans="1:11" s="2" customFormat="1" ht="15.75">
      <c r="A18" s="28"/>
      <c r="B18" s="28" t="s">
        <v>34</v>
      </c>
      <c r="C18" s="51">
        <v>2657</v>
      </c>
      <c r="D18" s="28"/>
      <c r="E18" s="58">
        <v>-280228</v>
      </c>
      <c r="F18" s="28"/>
      <c r="G18" s="51">
        <v>2092948</v>
      </c>
      <c r="H18" s="53"/>
      <c r="I18" s="51">
        <v>1569390</v>
      </c>
      <c r="K18" s="12"/>
    </row>
    <row r="19" spans="1:9" s="2" customFormat="1" ht="18">
      <c r="A19" s="28"/>
      <c r="B19" s="50" t="s">
        <v>35</v>
      </c>
      <c r="C19" s="92">
        <f>SUM(C8:C18)</f>
        <v>-1147404</v>
      </c>
      <c r="D19" s="50"/>
      <c r="E19" s="92">
        <f>SUM(E8:E18)</f>
        <v>-1705047</v>
      </c>
      <c r="F19" s="28"/>
      <c r="G19" s="59">
        <f>SUM(G8:G18)</f>
        <v>171032</v>
      </c>
      <c r="H19" s="56"/>
      <c r="I19" s="59">
        <v>-3963062</v>
      </c>
    </row>
    <row r="20" spans="1:9" s="2" customFormat="1" ht="12.75" customHeight="1">
      <c r="A20" s="28"/>
      <c r="B20" s="28" t="s">
        <v>16</v>
      </c>
      <c r="C20" s="28"/>
      <c r="D20" s="28"/>
      <c r="E20" s="28"/>
      <c r="F20" s="28"/>
      <c r="G20" s="53"/>
      <c r="H20" s="53"/>
      <c r="I20" s="53"/>
    </row>
    <row r="21" spans="1:11" s="2" customFormat="1" ht="12.75" customHeight="1">
      <c r="A21" s="28"/>
      <c r="B21" s="28" t="s">
        <v>17</v>
      </c>
      <c r="C21" s="58">
        <v>-344213</v>
      </c>
      <c r="D21" s="28"/>
      <c r="E21" s="58">
        <v>-377091</v>
      </c>
      <c r="F21" s="28"/>
      <c r="G21" s="56">
        <v>-209881</v>
      </c>
      <c r="H21" s="53"/>
      <c r="I21" s="56">
        <v>-370263</v>
      </c>
      <c r="K21" s="7"/>
    </row>
    <row r="22" spans="1:9" s="2" customFormat="1" ht="15.75">
      <c r="A22" s="28"/>
      <c r="B22" s="28"/>
      <c r="C22" s="28"/>
      <c r="D22" s="28"/>
      <c r="E22" s="28"/>
      <c r="F22" s="28"/>
      <c r="G22" s="53"/>
      <c r="H22" s="53"/>
      <c r="I22" s="53"/>
    </row>
    <row r="23" spans="1:9" s="2" customFormat="1" ht="18">
      <c r="A23" s="60" t="s">
        <v>18</v>
      </c>
      <c r="B23" s="28"/>
      <c r="C23" s="92">
        <f>SUM(C19:C21)</f>
        <v>-1491617</v>
      </c>
      <c r="D23" s="28"/>
      <c r="E23" s="92">
        <f>SUM(E19:E21)</f>
        <v>-2082138</v>
      </c>
      <c r="F23" s="28"/>
      <c r="G23" s="61">
        <f>SUM(G19:G22)</f>
        <v>-38849</v>
      </c>
      <c r="H23" s="53"/>
      <c r="I23" s="61">
        <f>SUM(I19:I22)</f>
        <v>-4333325</v>
      </c>
    </row>
    <row r="24" spans="1:9" s="2" customFormat="1" ht="15.75">
      <c r="A24" s="60"/>
      <c r="B24" s="28"/>
      <c r="C24" s="28"/>
      <c r="D24" s="28"/>
      <c r="E24" s="28"/>
      <c r="F24" s="28"/>
      <c r="G24" s="51"/>
      <c r="H24" s="53"/>
      <c r="I24" s="51"/>
    </row>
    <row r="25" spans="1:9" s="2" customFormat="1" ht="15.75">
      <c r="A25" s="28"/>
      <c r="B25" s="28" t="s">
        <v>36</v>
      </c>
      <c r="C25" s="28"/>
      <c r="D25" s="28"/>
      <c r="E25" s="28"/>
      <c r="F25" s="28"/>
      <c r="G25" s="51"/>
      <c r="H25" s="53"/>
      <c r="I25" s="51"/>
    </row>
    <row r="26" spans="1:9" s="2" customFormat="1" ht="15.75">
      <c r="A26" s="28"/>
      <c r="B26" s="28" t="s">
        <v>37</v>
      </c>
      <c r="C26" s="58">
        <v>-291045</v>
      </c>
      <c r="D26" s="28"/>
      <c r="E26" s="58">
        <v>-86693</v>
      </c>
      <c r="F26" s="28"/>
      <c r="G26" s="56">
        <v>-2142865</v>
      </c>
      <c r="H26" s="53"/>
      <c r="I26" s="51">
        <v>-2405451</v>
      </c>
    </row>
    <row r="27" spans="1:9" s="2" customFormat="1" ht="15.75">
      <c r="A27" s="28"/>
      <c r="B27" s="28" t="s">
        <v>38</v>
      </c>
      <c r="C27" s="28"/>
      <c r="D27" s="28"/>
      <c r="E27" s="28"/>
      <c r="F27" s="28"/>
      <c r="G27" s="53"/>
      <c r="H27" s="53"/>
      <c r="I27" s="53"/>
    </row>
    <row r="28" spans="1:9" s="2" customFormat="1" ht="12.75" customHeight="1">
      <c r="A28" s="28"/>
      <c r="B28" s="28" t="s">
        <v>19</v>
      </c>
      <c r="C28" s="28"/>
      <c r="D28" s="28"/>
      <c r="E28" s="28"/>
      <c r="F28" s="28"/>
      <c r="G28" s="53"/>
      <c r="H28" s="53"/>
      <c r="I28" s="53"/>
    </row>
    <row r="29" spans="1:9" s="2" customFormat="1" ht="12.75" customHeight="1">
      <c r="A29" s="28"/>
      <c r="B29" s="28" t="s">
        <v>20</v>
      </c>
      <c r="C29" s="28"/>
      <c r="D29" s="28"/>
      <c r="E29" s="28"/>
      <c r="F29" s="28"/>
      <c r="G29" s="53"/>
      <c r="H29" s="53"/>
      <c r="I29" s="53"/>
    </row>
    <row r="30" spans="1:9" s="2" customFormat="1" ht="15.75">
      <c r="A30" s="28"/>
      <c r="B30" s="52"/>
      <c r="C30" s="52"/>
      <c r="D30" s="52"/>
      <c r="E30" s="52"/>
      <c r="F30" s="52"/>
      <c r="G30" s="53"/>
      <c r="H30" s="53"/>
      <c r="I30" s="53"/>
    </row>
    <row r="31" spans="1:9" s="2" customFormat="1" ht="18">
      <c r="A31" s="28"/>
      <c r="B31" s="29" t="s">
        <v>90</v>
      </c>
      <c r="C31" s="92">
        <f>SUM(C25:C29)</f>
        <v>-291045</v>
      </c>
      <c r="D31" s="29"/>
      <c r="E31" s="92">
        <f>SUM(E25:E29)</f>
        <v>-86693</v>
      </c>
      <c r="F31" s="28"/>
      <c r="G31" s="61">
        <f>SUM(G25:G29)</f>
        <v>-2142865</v>
      </c>
      <c r="H31" s="53"/>
      <c r="I31" s="61">
        <f>SUM(I25:I29)</f>
        <v>-2405451</v>
      </c>
    </row>
    <row r="32" spans="1:9" s="2" customFormat="1" ht="15.75">
      <c r="A32" s="28"/>
      <c r="B32" s="52"/>
      <c r="C32" s="52"/>
      <c r="D32" s="52"/>
      <c r="E32" s="52"/>
      <c r="F32" s="52"/>
      <c r="G32" s="53"/>
      <c r="H32" s="53"/>
      <c r="I32" s="53"/>
    </row>
    <row r="33" spans="1:9" s="2" customFormat="1" ht="15.75">
      <c r="A33" s="28"/>
      <c r="B33" s="28" t="s">
        <v>92</v>
      </c>
      <c r="C33" s="28"/>
      <c r="D33" s="28"/>
      <c r="E33" s="28"/>
      <c r="F33" s="28"/>
      <c r="G33" s="51"/>
      <c r="H33" s="53"/>
      <c r="I33" s="51"/>
    </row>
    <row r="34" spans="1:9" s="2" customFormat="1" ht="15.75">
      <c r="A34" s="28"/>
      <c r="B34" s="28" t="s">
        <v>21</v>
      </c>
      <c r="C34" s="28"/>
      <c r="D34" s="28"/>
      <c r="E34" s="28"/>
      <c r="F34" s="28"/>
      <c r="G34" s="51"/>
      <c r="H34" s="53"/>
      <c r="I34" s="51"/>
    </row>
    <row r="35" spans="1:9" s="2" customFormat="1" ht="15.75">
      <c r="A35" s="28"/>
      <c r="B35" s="28" t="s">
        <v>39</v>
      </c>
      <c r="C35" s="28"/>
      <c r="D35" s="28"/>
      <c r="E35" s="28"/>
      <c r="F35" s="28"/>
      <c r="G35" s="53"/>
      <c r="H35" s="53"/>
      <c r="I35" s="56"/>
    </row>
    <row r="36" spans="1:9" s="2" customFormat="1" ht="15.75">
      <c r="A36" s="28"/>
      <c r="B36" s="28" t="s">
        <v>22</v>
      </c>
      <c r="C36" s="28"/>
      <c r="D36" s="28"/>
      <c r="E36" s="28"/>
      <c r="F36" s="28"/>
      <c r="G36" s="53"/>
      <c r="H36" s="53"/>
      <c r="I36" s="53"/>
    </row>
    <row r="37" spans="1:9" s="2" customFormat="1" ht="12.75" customHeight="1">
      <c r="A37" s="28"/>
      <c r="B37" s="28" t="s">
        <v>40</v>
      </c>
      <c r="C37" s="28"/>
      <c r="D37" s="28"/>
      <c r="E37" s="28"/>
      <c r="F37" s="28"/>
      <c r="G37" s="56"/>
      <c r="H37" s="53"/>
      <c r="I37" s="56"/>
    </row>
    <row r="38" spans="1:9" s="2" customFormat="1" ht="15.75">
      <c r="A38" s="28"/>
      <c r="B38" s="52"/>
      <c r="C38" s="52"/>
      <c r="D38" s="52"/>
      <c r="E38" s="52"/>
      <c r="F38" s="52"/>
      <c r="G38" s="53"/>
      <c r="H38" s="53"/>
      <c r="I38" s="53"/>
    </row>
    <row r="39" spans="1:9" s="2" customFormat="1" ht="15.75">
      <c r="A39" s="28"/>
      <c r="B39" s="29" t="s">
        <v>41</v>
      </c>
      <c r="C39" s="29"/>
      <c r="D39" s="29"/>
      <c r="E39" s="61"/>
      <c r="F39" s="28"/>
      <c r="G39" s="61">
        <f>SUM(G33:G38)</f>
        <v>0</v>
      </c>
      <c r="H39" s="53"/>
      <c r="I39" s="61">
        <f>SUM(I33:I38)</f>
        <v>0</v>
      </c>
    </row>
    <row r="40" spans="1:9" s="2" customFormat="1" ht="15.75">
      <c r="A40" s="28"/>
      <c r="B40" s="52"/>
      <c r="C40" s="52"/>
      <c r="D40" s="52"/>
      <c r="E40" s="52"/>
      <c r="F40" s="52"/>
      <c r="G40" s="53"/>
      <c r="H40" s="53"/>
      <c r="I40" s="53"/>
    </row>
    <row r="41" spans="1:10" s="2" customFormat="1" ht="18">
      <c r="A41" s="28"/>
      <c r="B41" s="60" t="s">
        <v>23</v>
      </c>
      <c r="C41" s="92">
        <f>C23+C31+C39</f>
        <v>-1782662</v>
      </c>
      <c r="D41" s="60"/>
      <c r="E41" s="92">
        <f>E39+E31+E23</f>
        <v>-2168831</v>
      </c>
      <c r="F41" s="28"/>
      <c r="G41" s="62">
        <f>+G39+G23+G31</f>
        <v>-2181714</v>
      </c>
      <c r="H41" s="53"/>
      <c r="I41" s="62">
        <f>+I39+I23+I31</f>
        <v>-6738776</v>
      </c>
      <c r="J41" s="7"/>
    </row>
    <row r="42" spans="1:10" s="2" customFormat="1" ht="15.75">
      <c r="A42" s="28"/>
      <c r="B42" s="60"/>
      <c r="C42" s="60"/>
      <c r="D42" s="60"/>
      <c r="E42" s="60"/>
      <c r="F42" s="28"/>
      <c r="G42" s="56"/>
      <c r="H42" s="53"/>
      <c r="I42" s="56"/>
      <c r="J42" s="7"/>
    </row>
    <row r="43" spans="1:11" s="2" customFormat="1" ht="15.75">
      <c r="A43" s="28"/>
      <c r="B43" s="60" t="s">
        <v>91</v>
      </c>
      <c r="C43" s="91">
        <v>4059643</v>
      </c>
      <c r="D43" s="60"/>
      <c r="E43" s="91">
        <v>6228474</v>
      </c>
      <c r="F43" s="28"/>
      <c r="G43" s="78">
        <f>+I44</f>
        <v>8410188</v>
      </c>
      <c r="H43" s="63"/>
      <c r="I43" s="78">
        <v>15148964</v>
      </c>
      <c r="K43" s="7"/>
    </row>
    <row r="44" spans="1:9" s="2" customFormat="1" ht="15.75">
      <c r="A44" s="28"/>
      <c r="B44" s="60" t="s">
        <v>24</v>
      </c>
      <c r="C44" s="91">
        <f>C43+C41</f>
        <v>2276981</v>
      </c>
      <c r="D44" s="60"/>
      <c r="E44" s="91">
        <f>E43+E41</f>
        <v>4059643</v>
      </c>
      <c r="F44" s="28"/>
      <c r="G44" s="79">
        <f>+'BK'!H10</f>
        <v>6228474</v>
      </c>
      <c r="H44" s="64"/>
      <c r="I44" s="79">
        <f>+'BK'!J10</f>
        <v>8410188</v>
      </c>
    </row>
    <row r="45" spans="1:9" s="2" customFormat="1" ht="15.75">
      <c r="A45" s="28"/>
      <c r="B45" s="28"/>
      <c r="C45" s="28"/>
      <c r="D45" s="28"/>
      <c r="E45" s="28"/>
      <c r="F45" s="28"/>
      <c r="G45" s="51"/>
      <c r="H45" s="51"/>
      <c r="I45" s="51"/>
    </row>
    <row r="46" spans="1:9" s="2" customFormat="1" ht="15.75">
      <c r="A46" s="28"/>
      <c r="B46" s="28"/>
      <c r="C46" s="28"/>
      <c r="D46" s="28"/>
      <c r="E46" s="28"/>
      <c r="F46" s="28"/>
      <c r="G46" s="51"/>
      <c r="H46" s="51"/>
      <c r="I46" s="51"/>
    </row>
    <row r="47" spans="1:9" ht="15">
      <c r="A47" s="22"/>
      <c r="B47" s="22"/>
      <c r="C47" s="22"/>
      <c r="D47" s="22"/>
      <c r="E47" s="22"/>
      <c r="F47" s="22"/>
      <c r="G47" s="45"/>
      <c r="H47" s="45"/>
      <c r="I47" s="45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3.57421875" style="1" customWidth="1"/>
    <col min="2" max="2" width="15.421875" style="1" bestFit="1" customWidth="1"/>
    <col min="3" max="3" width="2.8515625" style="1" customWidth="1"/>
    <col min="4" max="4" width="14.421875" style="1" bestFit="1" customWidth="1"/>
    <col min="5" max="5" width="2.57421875" style="1" customWidth="1"/>
    <col min="6" max="6" width="16.28125" style="1" bestFit="1" customWidth="1"/>
    <col min="7" max="7" width="2.421875" style="1" customWidth="1"/>
    <col min="8" max="8" width="16.140625" style="1" bestFit="1" customWidth="1"/>
    <col min="9" max="9" width="2.00390625" style="1" customWidth="1"/>
    <col min="10" max="16384" width="9.140625" style="1" customWidth="1"/>
  </cols>
  <sheetData>
    <row r="2" spans="1:8" ht="15.75">
      <c r="A2" s="15" t="s">
        <v>120</v>
      </c>
      <c r="B2" s="13"/>
      <c r="C2" s="13"/>
      <c r="D2" s="13"/>
      <c r="E2" s="13"/>
      <c r="F2" s="13"/>
      <c r="G2" s="13"/>
      <c r="H2" s="13"/>
    </row>
    <row r="3" spans="1:8" ht="15.75">
      <c r="A3" s="16" t="s">
        <v>136</v>
      </c>
      <c r="B3" s="13"/>
      <c r="C3" s="13"/>
      <c r="D3" s="13"/>
      <c r="E3" s="13"/>
      <c r="F3" s="13"/>
      <c r="G3" s="13"/>
      <c r="H3" s="13"/>
    </row>
    <row r="4" spans="1:8" ht="15.75">
      <c r="A4" s="16" t="s">
        <v>103</v>
      </c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3"/>
      <c r="B6" s="13"/>
      <c r="C6" s="13"/>
      <c r="D6" s="13"/>
      <c r="E6" s="13"/>
      <c r="F6" s="13"/>
      <c r="G6" s="13"/>
      <c r="H6" s="13"/>
    </row>
    <row r="7" spans="1:8" ht="15.75">
      <c r="A7" s="13"/>
      <c r="B7" s="13"/>
      <c r="C7" s="13"/>
      <c r="D7" s="13"/>
      <c r="E7" s="13"/>
      <c r="F7" s="13"/>
      <c r="G7" s="13"/>
      <c r="H7" s="13"/>
    </row>
    <row r="8" spans="1:8" s="2" customFormat="1" ht="47.25">
      <c r="A8" s="28"/>
      <c r="B8" s="66" t="s">
        <v>99</v>
      </c>
      <c r="C8" s="66"/>
      <c r="D8" s="66" t="s">
        <v>100</v>
      </c>
      <c r="E8" s="66"/>
      <c r="F8" s="66" t="s">
        <v>101</v>
      </c>
      <c r="G8" s="66"/>
      <c r="H8" s="66" t="s">
        <v>2</v>
      </c>
    </row>
    <row r="9" spans="1:8" s="2" customFormat="1" ht="15.75">
      <c r="A9" s="52"/>
      <c r="B9" s="52"/>
      <c r="C9" s="52"/>
      <c r="D9" s="52"/>
      <c r="E9" s="52"/>
      <c r="F9" s="52"/>
      <c r="G9" s="52"/>
      <c r="H9" s="52"/>
    </row>
    <row r="10" spans="1:8" s="2" customFormat="1" ht="15.75">
      <c r="A10" s="67" t="s">
        <v>137</v>
      </c>
      <c r="B10" s="68">
        <v>5427220</v>
      </c>
      <c r="C10" s="69"/>
      <c r="D10" s="68">
        <v>520411</v>
      </c>
      <c r="E10" s="69"/>
      <c r="F10" s="68">
        <v>20281319</v>
      </c>
      <c r="G10" s="69"/>
      <c r="H10" s="68">
        <f>SUM(B10:F10)</f>
        <v>26228950</v>
      </c>
    </row>
    <row r="11" spans="1:8" s="2" customFormat="1" ht="15.75">
      <c r="A11" s="67"/>
      <c r="B11" s="69"/>
      <c r="C11" s="69"/>
      <c r="D11" s="69"/>
      <c r="E11" s="69"/>
      <c r="F11" s="69"/>
      <c r="G11" s="69"/>
      <c r="H11" s="69"/>
    </row>
    <row r="12" spans="1:8" s="2" customFormat="1" ht="15.75">
      <c r="A12" s="52" t="s">
        <v>95</v>
      </c>
      <c r="B12" s="70"/>
      <c r="C12" s="70"/>
      <c r="D12" s="70"/>
      <c r="E12" s="70"/>
      <c r="F12" s="69">
        <v>3384667</v>
      </c>
      <c r="G12" s="69"/>
      <c r="H12" s="69">
        <f>SUM(B12:F12)</f>
        <v>3384667</v>
      </c>
    </row>
    <row r="13" spans="1:8" s="2" customFormat="1" ht="13.5" customHeight="1">
      <c r="A13" s="52" t="s">
        <v>40</v>
      </c>
      <c r="B13" s="70"/>
      <c r="C13" s="70"/>
      <c r="D13" s="70"/>
      <c r="E13" s="70"/>
      <c r="F13" s="69"/>
      <c r="G13" s="69"/>
      <c r="H13" s="69">
        <f>SUM(B13:F13)</f>
        <v>0</v>
      </c>
    </row>
    <row r="14" spans="1:8" s="2" customFormat="1" ht="12.75" customHeight="1">
      <c r="A14" s="52" t="s">
        <v>96</v>
      </c>
      <c r="B14" s="70">
        <v>17500000</v>
      </c>
      <c r="C14" s="70"/>
      <c r="D14" s="69"/>
      <c r="E14" s="69"/>
      <c r="F14" s="69">
        <v>-17500000</v>
      </c>
      <c r="G14" s="69"/>
      <c r="H14" s="69">
        <f>SUM(B14:F14)</f>
        <v>0</v>
      </c>
    </row>
    <row r="15" spans="1:8" s="2" customFormat="1" ht="15.75">
      <c r="A15" s="52" t="s">
        <v>97</v>
      </c>
      <c r="B15" s="69"/>
      <c r="C15" s="69"/>
      <c r="D15" s="70"/>
      <c r="E15" s="70"/>
      <c r="F15" s="70"/>
      <c r="G15" s="70"/>
      <c r="H15" s="69">
        <f>SUM(B15:F15)</f>
        <v>0</v>
      </c>
    </row>
    <row r="16" spans="1:8" s="2" customFormat="1" ht="15.75">
      <c r="A16" s="52" t="s">
        <v>94</v>
      </c>
      <c r="B16" s="69">
        <v>-2927220</v>
      </c>
      <c r="C16" s="69"/>
      <c r="D16" s="69"/>
      <c r="E16" s="69"/>
      <c r="F16" s="69"/>
      <c r="G16" s="69"/>
      <c r="H16" s="69">
        <f>SUM(B16:G16)</f>
        <v>-2927220</v>
      </c>
    </row>
    <row r="17" spans="1:8" s="2" customFormat="1" ht="15.75">
      <c r="A17" s="52"/>
      <c r="B17" s="70"/>
      <c r="C17" s="70"/>
      <c r="D17" s="70"/>
      <c r="E17" s="70"/>
      <c r="F17" s="70"/>
      <c r="G17" s="70"/>
      <c r="H17" s="68">
        <f>SUM(B17:F17)</f>
        <v>0</v>
      </c>
    </row>
    <row r="18" spans="1:10" s="2" customFormat="1" ht="16.5" thickBot="1">
      <c r="A18" s="67" t="s">
        <v>138</v>
      </c>
      <c r="B18" s="71">
        <v>20000000</v>
      </c>
      <c r="C18" s="69"/>
      <c r="D18" s="71">
        <f>SUM(D10:D17)</f>
        <v>520411</v>
      </c>
      <c r="E18" s="69"/>
      <c r="F18" s="71">
        <f>SUM(F10:F17)</f>
        <v>6165986</v>
      </c>
      <c r="G18" s="69"/>
      <c r="H18" s="71">
        <f>SUM(H10:H17)</f>
        <v>26686397</v>
      </c>
      <c r="J18" s="25"/>
    </row>
    <row r="19" spans="1:8" s="2" customFormat="1" ht="16.5" thickTop="1">
      <c r="A19" s="67"/>
      <c r="B19" s="69"/>
      <c r="C19" s="69"/>
      <c r="D19" s="69"/>
      <c r="E19" s="69"/>
      <c r="F19" s="69"/>
      <c r="G19" s="69"/>
      <c r="H19" s="69"/>
    </row>
    <row r="20" spans="1:8" s="2" customFormat="1" ht="31.5">
      <c r="A20" s="52" t="s">
        <v>93</v>
      </c>
      <c r="B20" s="69"/>
      <c r="C20" s="69"/>
      <c r="D20" s="69"/>
      <c r="E20" s="69"/>
      <c r="F20" s="69"/>
      <c r="G20" s="69"/>
      <c r="H20" s="69">
        <f aca="true" t="shared" si="0" ref="H20:H25">SUM(B20:G20)</f>
        <v>0</v>
      </c>
    </row>
    <row r="21" spans="1:8" s="2" customFormat="1" ht="15.75">
      <c r="A21" s="52" t="s">
        <v>94</v>
      </c>
      <c r="B21" s="69"/>
      <c r="C21" s="69"/>
      <c r="D21" s="69"/>
      <c r="E21" s="69"/>
      <c r="F21" s="69"/>
      <c r="G21" s="69"/>
      <c r="H21" s="69">
        <f t="shared" si="0"/>
        <v>0</v>
      </c>
    </row>
    <row r="22" spans="1:8" s="2" customFormat="1" ht="15.75">
      <c r="A22" s="52" t="s">
        <v>95</v>
      </c>
      <c r="B22" s="58"/>
      <c r="C22" s="58"/>
      <c r="D22" s="58"/>
      <c r="E22" s="58"/>
      <c r="F22" s="69">
        <v>3082914</v>
      </c>
      <c r="G22" s="69"/>
      <c r="H22" s="69">
        <f t="shared" si="0"/>
        <v>3082914</v>
      </c>
    </row>
    <row r="23" spans="1:8" s="2" customFormat="1" ht="15.75">
      <c r="A23" s="52" t="s">
        <v>40</v>
      </c>
      <c r="B23" s="70"/>
      <c r="C23" s="70"/>
      <c r="D23" s="70"/>
      <c r="E23" s="70"/>
      <c r="F23" s="69"/>
      <c r="G23" s="69"/>
      <c r="H23" s="69">
        <f t="shared" si="0"/>
        <v>0</v>
      </c>
    </row>
    <row r="24" spans="1:8" s="2" customFormat="1" ht="15.75">
      <c r="A24" s="52" t="s">
        <v>96</v>
      </c>
      <c r="B24" s="69"/>
      <c r="C24" s="69"/>
      <c r="D24" s="70"/>
      <c r="E24" s="70"/>
      <c r="F24" s="70"/>
      <c r="G24" s="70"/>
      <c r="H24" s="69">
        <f t="shared" si="0"/>
        <v>0</v>
      </c>
    </row>
    <row r="25" spans="1:8" s="2" customFormat="1" ht="15.75">
      <c r="A25" s="52" t="s">
        <v>98</v>
      </c>
      <c r="B25" s="70"/>
      <c r="C25" s="70"/>
      <c r="D25" s="70"/>
      <c r="E25" s="70"/>
      <c r="F25" s="70"/>
      <c r="G25" s="70"/>
      <c r="H25" s="69">
        <f t="shared" si="0"/>
        <v>0</v>
      </c>
    </row>
    <row r="26" spans="1:8" s="2" customFormat="1" ht="15.75">
      <c r="A26" s="52"/>
      <c r="B26" s="70"/>
      <c r="C26" s="70"/>
      <c r="D26" s="70"/>
      <c r="E26" s="70"/>
      <c r="F26" s="70"/>
      <c r="G26" s="70"/>
      <c r="H26" s="70"/>
    </row>
    <row r="27" spans="1:10" s="2" customFormat="1" ht="16.5" thickBot="1">
      <c r="A27" s="67" t="s">
        <v>139</v>
      </c>
      <c r="B27" s="72">
        <f>SUM(B18:B26)</f>
        <v>20000000</v>
      </c>
      <c r="C27" s="73"/>
      <c r="D27" s="72">
        <f>SUM(D18:D26)</f>
        <v>520411</v>
      </c>
      <c r="E27" s="73"/>
      <c r="F27" s="72">
        <f>SUM(F18:F26)</f>
        <v>9248900</v>
      </c>
      <c r="G27" s="73"/>
      <c r="H27" s="72">
        <f>SUM(H18:H26)</f>
        <v>29769311</v>
      </c>
      <c r="J27" s="25"/>
    </row>
    <row r="28" spans="1:8" s="2" customFormat="1" ht="16.5" thickTop="1">
      <c r="A28" s="52"/>
      <c r="B28" s="52"/>
      <c r="C28" s="52"/>
      <c r="D28" s="52"/>
      <c r="E28" s="28"/>
      <c r="F28" s="28"/>
      <c r="G28" s="28"/>
      <c r="H28" s="28"/>
    </row>
    <row r="29" ht="12.75">
      <c r="D29" s="4"/>
    </row>
    <row r="30" ht="16.5">
      <c r="B30" s="10"/>
    </row>
    <row r="31" ht="16.5">
      <c r="B31" s="10"/>
    </row>
    <row r="32" ht="16.5">
      <c r="B32" s="10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zoomScalePageLayoutView="0" workbookViewId="0" topLeftCell="A13">
      <selection activeCell="L18" sqref="L18"/>
    </sheetView>
  </sheetViews>
  <sheetFormatPr defaultColWidth="9.140625" defaultRowHeight="12.75"/>
  <cols>
    <col min="2" max="2" width="20.28125" style="0" customWidth="1"/>
    <col min="3" max="3" width="2.28125" style="0" customWidth="1"/>
    <col min="4" max="4" width="13.7109375" style="0" customWidth="1"/>
    <col min="5" max="5" width="2.140625" style="0" customWidth="1"/>
    <col min="6" max="6" width="14.421875" style="0" customWidth="1"/>
    <col min="7" max="7" width="2.7109375" style="0" customWidth="1"/>
    <col min="8" max="8" width="14.28125" style="0" customWidth="1"/>
    <col min="9" max="9" width="1.8515625" style="0" customWidth="1"/>
    <col min="10" max="10" width="13.7109375" style="0" customWidth="1"/>
    <col min="11" max="11" width="2.28125" style="0" customWidth="1"/>
    <col min="12" max="12" width="13.140625" style="0" customWidth="1"/>
    <col min="13" max="13" width="2.8515625" style="0" customWidth="1"/>
    <col min="14" max="14" width="14.00390625" style="0" bestFit="1" customWidth="1"/>
  </cols>
  <sheetData>
    <row r="2" spans="1:4" ht="16.5">
      <c r="A2" s="5" t="s">
        <v>121</v>
      </c>
      <c r="D2" s="77">
        <v>2012</v>
      </c>
    </row>
    <row r="3" ht="30.75" customHeight="1"/>
    <row r="4" spans="2:13" ht="45">
      <c r="B4" s="17"/>
      <c r="C4" s="17"/>
      <c r="D4" s="74" t="s">
        <v>114</v>
      </c>
      <c r="E4" s="18"/>
      <c r="F4" s="75" t="s">
        <v>135</v>
      </c>
      <c r="G4" s="18"/>
      <c r="H4" s="75" t="s">
        <v>115</v>
      </c>
      <c r="I4" s="18"/>
      <c r="J4" s="75" t="s">
        <v>112</v>
      </c>
      <c r="K4" s="18"/>
      <c r="L4" s="76" t="s">
        <v>2</v>
      </c>
      <c r="M4" s="8"/>
    </row>
    <row r="5" spans="2:12" ht="15">
      <c r="B5" s="19" t="s">
        <v>105</v>
      </c>
      <c r="C5" s="19"/>
      <c r="D5" s="19"/>
      <c r="E5" s="9"/>
      <c r="F5" s="9"/>
      <c r="G5" s="9"/>
      <c r="H5" s="9"/>
      <c r="I5" s="9"/>
      <c r="J5" s="9"/>
      <c r="K5" s="9"/>
      <c r="L5" s="9"/>
    </row>
    <row r="6" spans="2:13" ht="15">
      <c r="B6" s="20" t="s">
        <v>129</v>
      </c>
      <c r="C6" s="20"/>
      <c r="D6" s="9">
        <v>32380675</v>
      </c>
      <c r="E6" s="9"/>
      <c r="F6" s="9">
        <v>992734</v>
      </c>
      <c r="G6" s="9"/>
      <c r="H6" s="9">
        <v>0</v>
      </c>
      <c r="I6" s="9"/>
      <c r="J6" s="9">
        <v>1200000</v>
      </c>
      <c r="K6" s="9"/>
      <c r="L6" s="9">
        <f>SUM(D6:J6)</f>
        <v>34573409</v>
      </c>
      <c r="M6" s="9"/>
    </row>
    <row r="7" spans="2:13" ht="15">
      <c r="B7" s="20" t="s">
        <v>106</v>
      </c>
      <c r="C7" s="20"/>
      <c r="D7" s="9"/>
      <c r="E7" s="9"/>
      <c r="F7" s="9">
        <v>2263871</v>
      </c>
      <c r="G7" s="9"/>
      <c r="H7" s="9"/>
      <c r="I7" s="9"/>
      <c r="J7" s="9"/>
      <c r="K7" s="9"/>
      <c r="L7" s="9">
        <f>SUM(D7:J7)</f>
        <v>2263871</v>
      </c>
      <c r="M7" s="9"/>
    </row>
    <row r="8" spans="2:13" ht="15">
      <c r="B8" s="20" t="s">
        <v>107</v>
      </c>
      <c r="C8" s="20"/>
      <c r="D8" s="20"/>
      <c r="E8" s="9"/>
      <c r="F8" s="9"/>
      <c r="G8" s="9"/>
      <c r="H8" s="9">
        <v>0</v>
      </c>
      <c r="I8" s="9"/>
      <c r="J8" s="9"/>
      <c r="K8" s="9"/>
      <c r="L8" s="9">
        <f>SUM(D8:J8)</f>
        <v>0</v>
      </c>
      <c r="M8" s="9"/>
    </row>
    <row r="9" spans="2:13" ht="15.75" thickBot="1">
      <c r="B9" s="20" t="s">
        <v>130</v>
      </c>
      <c r="C9" s="20"/>
      <c r="D9" s="21">
        <f>SUM(D6:D8)</f>
        <v>32380675</v>
      </c>
      <c r="E9" s="9"/>
      <c r="F9" s="21">
        <f>SUM(F6:F8)</f>
        <v>3256605</v>
      </c>
      <c r="G9" s="9"/>
      <c r="H9" s="21">
        <f>+H6+H7-H8</f>
        <v>0</v>
      </c>
      <c r="I9" s="9"/>
      <c r="J9" s="21">
        <f>SUM(J6:J8)</f>
        <v>1200000</v>
      </c>
      <c r="K9" s="9"/>
      <c r="L9" s="21">
        <f>+L6+L7-L8</f>
        <v>36837280</v>
      </c>
      <c r="M9" s="9"/>
    </row>
    <row r="10" spans="2:13" ht="15.75" thickTop="1">
      <c r="B10" s="20"/>
      <c r="C10" s="20"/>
      <c r="D10" s="20"/>
      <c r="E10" s="9"/>
      <c r="F10" s="9"/>
      <c r="G10" s="9"/>
      <c r="H10" s="9"/>
      <c r="I10" s="9"/>
      <c r="J10" s="9"/>
      <c r="K10" s="9"/>
      <c r="L10" s="9"/>
      <c r="M10" s="9"/>
    </row>
    <row r="11" spans="2:13" ht="15">
      <c r="B11" s="19" t="s">
        <v>108</v>
      </c>
      <c r="C11" s="19"/>
      <c r="D11" s="19"/>
      <c r="E11" s="9"/>
      <c r="F11" s="9"/>
      <c r="G11" s="9"/>
      <c r="H11" s="9"/>
      <c r="I11" s="9"/>
      <c r="J11" s="9"/>
      <c r="K11" s="9"/>
      <c r="L11" s="9"/>
      <c r="M11" s="9"/>
    </row>
    <row r="12" spans="2:13" ht="15">
      <c r="B12" s="20" t="s">
        <v>131</v>
      </c>
      <c r="C12" s="20"/>
      <c r="D12" s="20">
        <v>3120000</v>
      </c>
      <c r="E12" s="9"/>
      <c r="F12" s="9">
        <v>281563</v>
      </c>
      <c r="G12" s="9"/>
      <c r="H12" s="9">
        <v>0</v>
      </c>
      <c r="I12" s="9"/>
      <c r="J12" s="9">
        <v>320000</v>
      </c>
      <c r="K12" s="9"/>
      <c r="L12" s="9">
        <f>SUM(D12:J12)</f>
        <v>3721563</v>
      </c>
      <c r="M12" s="9"/>
    </row>
    <row r="13" spans="2:13" ht="15">
      <c r="B13" s="20" t="s">
        <v>110</v>
      </c>
      <c r="C13" s="20"/>
      <c r="D13" s="20">
        <v>1619033</v>
      </c>
      <c r="E13" s="9"/>
      <c r="F13" s="9">
        <v>177793</v>
      </c>
      <c r="G13" s="9"/>
      <c r="H13" s="9">
        <v>0</v>
      </c>
      <c r="I13" s="9"/>
      <c r="J13" s="9">
        <v>176000</v>
      </c>
      <c r="K13" s="9"/>
      <c r="L13" s="9">
        <f>SUM(D13:J13)</f>
        <v>1972826</v>
      </c>
      <c r="M13" s="9"/>
    </row>
    <row r="14" spans="2:13" ht="15">
      <c r="B14" s="20" t="s">
        <v>107</v>
      </c>
      <c r="C14" s="20"/>
      <c r="D14" s="20"/>
      <c r="E14" s="9"/>
      <c r="F14" s="9"/>
      <c r="G14" s="9"/>
      <c r="H14" s="9"/>
      <c r="I14" s="9"/>
      <c r="J14" s="9"/>
      <c r="K14" s="9"/>
      <c r="L14" s="9"/>
      <c r="M14" s="9"/>
    </row>
    <row r="15" spans="2:13" ht="15.75" thickBot="1">
      <c r="B15" s="20" t="s">
        <v>132</v>
      </c>
      <c r="C15" s="20"/>
      <c r="D15" s="21">
        <f>+D12+D13</f>
        <v>4739033</v>
      </c>
      <c r="E15" s="9"/>
      <c r="F15" s="21">
        <f>+F12+F13</f>
        <v>459356</v>
      </c>
      <c r="G15" s="9"/>
      <c r="H15" s="21">
        <f>+H12+H13</f>
        <v>0</v>
      </c>
      <c r="I15" s="9"/>
      <c r="J15" s="21">
        <f>+J12+J13+J14</f>
        <v>496000</v>
      </c>
      <c r="K15" s="9"/>
      <c r="L15" s="21">
        <f>+L12+L13+L14</f>
        <v>5694389</v>
      </c>
      <c r="M15" s="9"/>
    </row>
    <row r="16" spans="2:13" ht="15.75" thickTop="1">
      <c r="B16" s="20"/>
      <c r="C16" s="20"/>
      <c r="D16" s="20"/>
      <c r="E16" s="9"/>
      <c r="F16" s="9"/>
      <c r="G16" s="9"/>
      <c r="H16" s="9"/>
      <c r="I16" s="9"/>
      <c r="J16" s="9"/>
      <c r="K16" s="9"/>
      <c r="L16" s="9"/>
      <c r="M16" s="9"/>
    </row>
    <row r="17" spans="2:13" ht="15">
      <c r="B17" s="19" t="s">
        <v>133</v>
      </c>
      <c r="C17" s="19"/>
      <c r="D17" s="9">
        <f>+D6-D12</f>
        <v>29260675</v>
      </c>
      <c r="E17" s="9"/>
      <c r="F17" s="9">
        <f>+F6-F12</f>
        <v>711171</v>
      </c>
      <c r="G17" s="9"/>
      <c r="H17" s="9">
        <f>+H6-H12</f>
        <v>0</v>
      </c>
      <c r="I17" s="9"/>
      <c r="J17" s="9">
        <f>+J6-J12</f>
        <v>880000</v>
      </c>
      <c r="K17" s="9"/>
      <c r="L17" s="9">
        <f>+L6-L12</f>
        <v>30851846</v>
      </c>
      <c r="M17" s="9"/>
    </row>
    <row r="18" spans="2:14" ht="15.75" thickBot="1">
      <c r="B18" s="19" t="s">
        <v>134</v>
      </c>
      <c r="C18" s="19"/>
      <c r="D18" s="21">
        <f>+D9-D15</f>
        <v>27641642</v>
      </c>
      <c r="E18" s="9"/>
      <c r="F18" s="21">
        <f>+F9-F15</f>
        <v>2797249</v>
      </c>
      <c r="G18" s="9"/>
      <c r="H18" s="21">
        <f>+H9-H15</f>
        <v>0</v>
      </c>
      <c r="I18" s="9"/>
      <c r="J18" s="21">
        <f>+J9-J15</f>
        <v>704000</v>
      </c>
      <c r="K18" s="9"/>
      <c r="L18" s="21">
        <f>+L9-L15</f>
        <v>31142891</v>
      </c>
      <c r="M18" s="9"/>
      <c r="N18" s="26"/>
    </row>
    <row r="19" ht="13.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2013-03-05T13:40:16Z</cp:lastPrinted>
  <dcterms:created xsi:type="dcterms:W3CDTF">2008-12-17T10:29:05Z</dcterms:created>
  <dcterms:modified xsi:type="dcterms:W3CDTF">2013-05-30T06:09:12Z</dcterms:modified>
  <cp:category/>
  <cp:version/>
  <cp:contentType/>
  <cp:contentStatus/>
</cp:coreProperties>
</file>