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</sheets>
  <definedNames/>
  <calcPr fullCalcOnLoad="1"/>
</workbook>
</file>

<file path=xl/sharedStrings.xml><?xml version="1.0" encoding="utf-8"?>
<sst xmlns="http://schemas.openxmlformats.org/spreadsheetml/2006/main" count="164" uniqueCount="141">
  <si>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</si>
  <si>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</si>
  <si>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</si>
  <si>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</si>
  <si>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</si>
  <si>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</si>
  <si>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</si>
  <si>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</si>
  <si>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</si>
  <si>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</si>
  <si>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</si>
  <si>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</si>
  <si>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</si>
  <si>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</si>
  <si>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</si>
  <si>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</si>
  <si>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</si>
  <si>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</si>
  <si>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</si>
  <si>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</si>
  <si>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</si>
  <si>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</si>
  <si>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</si>
  <si>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</si>
  <si>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</si>
  <si>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</si>
  <si>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</si>
  <si>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</si>
  <si>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</si>
  <si>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</si>
  <si>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</si>
  <si>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</si>
  <si>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</si>
  <si>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</si>
  <si>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</si>
  <si>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</si>
  <si>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</si>
  <si>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</si>
  <si>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</si>
  <si>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</si>
  <si>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</si>
  <si>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</si>
  <si>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</si>
  <si>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</si>
  <si>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</si>
  <si>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</si>
  <si>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</si>
  <si>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</si>
  <si>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</si>
  <si>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</si>
  <si>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</si>
  <si>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</si>
  <si>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</si>
  <si>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</si>
  <si>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</si>
  <si>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</si>
  <si>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</si>
  <si>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</si>
  <si>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</si>
  <si>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</si>
  <si>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</si>
  <si>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</si>
  <si>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</si>
  <si>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</si>
  <si>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</si>
  <si>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</si>
  <si>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</si>
  <si>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</si>
  <si>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</si>
  <si>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</si>
  <si>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</si>
  <si>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</si>
  <si>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</si>
  <si>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</si>
  <si>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</si>
  <si>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</si>
  <si>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</si>
  <si>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</si>
  <si>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</si>
  <si>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</si>
  <si>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</si>
  <si>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</si>
  <si>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</si>
  <si>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</si>
  <si>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</si>
  <si>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</si>
  <si>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</si>
  <si>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</si>
  <si>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</si>
  <si>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</si>
  <si>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</si>
  <si>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</si>
  <si>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Kapitali aksionar</t>
  </si>
  <si>
    <t>Rezerva ligjore statutore</t>
  </si>
  <si>
    <t>Fitimi i pashperndare</t>
  </si>
  <si>
    <t>Prime te lidhura me Kapitalin</t>
  </si>
  <si>
    <t>Te tjera detyrime</t>
  </si>
  <si>
    <t>(shumat ne Leke)</t>
  </si>
  <si>
    <t>Dif Konvertimi</t>
  </si>
  <si>
    <t>Mjete Transporti</t>
  </si>
  <si>
    <t>Makineri e paisje pune</t>
  </si>
  <si>
    <t>Aktive te Trupezuara</t>
  </si>
  <si>
    <t xml:space="preserve">Shtesa </t>
  </si>
  <si>
    <t>Pakesime</t>
  </si>
  <si>
    <t>Amortizimi</t>
  </si>
  <si>
    <t>Pasivet Afatshkurter</t>
  </si>
  <si>
    <t>Produkte te gatshme</t>
  </si>
  <si>
    <t>Mobilje Orendi&amp;paisje Zyra Informat</t>
  </si>
  <si>
    <t>Shenime</t>
  </si>
  <si>
    <t xml:space="preserve"> Shoqeria  "Albeton-5"   sh p k </t>
  </si>
  <si>
    <r>
      <t>Lendet e para</t>
    </r>
    <r>
      <rPr>
        <i/>
        <sz val="12"/>
        <rFont val="Times New Roman"/>
        <family val="1"/>
      </rPr>
      <t xml:space="preserve"> </t>
    </r>
  </si>
  <si>
    <t>Para neto e verdorur ne aktivitetet financiare</t>
  </si>
  <si>
    <t>Mjetet monetare ne filIim te periudhes kontabel</t>
  </si>
  <si>
    <t>Humbje nga kembimet vaIutore e interesat</t>
  </si>
  <si>
    <t>Blerja e aktiveve afatgjata materiale</t>
  </si>
  <si>
    <t>Toka e Ndertesa</t>
  </si>
  <si>
    <t>5a</t>
  </si>
  <si>
    <t>5b</t>
  </si>
  <si>
    <t>5c</t>
  </si>
  <si>
    <t>7a</t>
  </si>
  <si>
    <t>7b</t>
  </si>
  <si>
    <t>7c</t>
  </si>
  <si>
    <t>Rritje rezervash ligjore e te tjera</t>
  </si>
  <si>
    <t>VITI 2012</t>
  </si>
  <si>
    <t>Viti 2012</t>
  </si>
  <si>
    <t>Rritje rezerva ligjore e te tjera</t>
  </si>
  <si>
    <t>Inventar i imet</t>
  </si>
  <si>
    <t>Fitim ( Humbje) e vitit financiar</t>
  </si>
  <si>
    <t>Periudha kontabel     01 Janar-31 Dhjetor 2013</t>
  </si>
  <si>
    <t>VITI 2013</t>
  </si>
  <si>
    <t>Llogaria te Ardhura &amp; Shpenzime per vitin e mbyllur me 31 Dhjetor 2013</t>
  </si>
  <si>
    <t>Viti 2013</t>
  </si>
  <si>
    <t>Bilanci   Kontabel  me  31 Dhjetor 2013</t>
  </si>
  <si>
    <t>Pasqyra e levizjes se kapitaleve te veta  me 31 Dhjetor 2012 dhe 2013</t>
  </si>
  <si>
    <t>Pozicioni me 31 dhjetor  2011</t>
  </si>
  <si>
    <t>Pozicioni me 31 dhjetor 2012</t>
  </si>
  <si>
    <t>Pozicioni me 31 Dhjetor 2013</t>
  </si>
  <si>
    <t>Gjendje 01.01.2013</t>
  </si>
  <si>
    <t>Gjendje 31.12.2013</t>
  </si>
  <si>
    <t>Vlera neto 01.01.2013</t>
  </si>
  <si>
    <t>Vlera neto 31.12.2013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</si>
</sst>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_(* #,##0_);_(* \(#,##0\);_(* &quot;-&quot;??_);_(@_)"/>
    <numFmt numFmtId="178" formatCode="_(* #,##0.0_);_(* \(#,##0.0\);_(* &quot;-&quot;??_);_(@_)"/>
    <numFmt numFmtId="179" formatCode="#,##0.0"/>
    <numFmt numFmtId="180" formatCode="#,##0.0_);[Red]\(#,##0.0\)"/>
    <numFmt numFmtId="181" formatCode="#,##0.0_);\(#,##0.0\)"/>
  </numFmts>
  <fonts count="5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3"/>
      <name val="Garamond"/>
      <family val="1"/>
    </font>
    <font>
      <i/>
      <sz val="13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Garamond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177" fontId="5" fillId="0" borderId="0" xfId="42" applyNumberFormat="1" applyFont="1" applyAlignment="1">
      <alignment/>
    </xf>
    <xf numFmtId="39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77" fontId="1" fillId="0" borderId="0" xfId="0" applyNumberFormat="1" applyFont="1" applyAlignment="1">
      <alignment/>
    </xf>
    <xf numFmtId="177" fontId="1" fillId="0" borderId="0" xfId="42" applyNumberFormat="1" applyFont="1" applyAlignment="1">
      <alignment/>
    </xf>
    <xf numFmtId="177" fontId="1" fillId="0" borderId="11" xfId="42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43" fontId="11" fillId="0" borderId="0" xfId="42" applyFont="1" applyAlignment="1">
      <alignment/>
    </xf>
    <xf numFmtId="177" fontId="13" fillId="0" borderId="0" xfId="42" applyNumberFormat="1" applyFont="1" applyAlignment="1">
      <alignment horizontal="right" vertical="center"/>
    </xf>
    <xf numFmtId="177" fontId="11" fillId="0" borderId="0" xfId="0" applyNumberFormat="1" applyFont="1" applyAlignment="1">
      <alignment/>
    </xf>
    <xf numFmtId="177" fontId="11" fillId="0" borderId="0" xfId="42" applyNumberFormat="1" applyFont="1" applyAlignment="1">
      <alignment/>
    </xf>
    <xf numFmtId="177" fontId="11" fillId="0" borderId="12" xfId="42" applyNumberFormat="1" applyFont="1" applyBorder="1" applyAlignment="1">
      <alignment/>
    </xf>
    <xf numFmtId="177" fontId="13" fillId="0" borderId="0" xfId="0" applyNumberFormat="1" applyFont="1" applyAlignment="1">
      <alignment horizontal="right" vertical="center"/>
    </xf>
    <xf numFmtId="171" fontId="11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177" fontId="11" fillId="0" borderId="11" xfId="42" applyNumberFormat="1" applyFont="1" applyBorder="1" applyAlignment="1">
      <alignment/>
    </xf>
    <xf numFmtId="43" fontId="11" fillId="0" borderId="0" xfId="0" applyNumberFormat="1" applyFont="1" applyAlignment="1">
      <alignment/>
    </xf>
    <xf numFmtId="177" fontId="10" fillId="0" borderId="0" xfId="42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177" fontId="10" fillId="0" borderId="0" xfId="0" applyNumberFormat="1" applyFont="1" applyAlignment="1">
      <alignment/>
    </xf>
    <xf numFmtId="177" fontId="1" fillId="0" borderId="0" xfId="42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3" fontId="1" fillId="0" borderId="0" xfId="42" applyNumberFormat="1" applyFont="1" applyBorder="1" applyAlignment="1">
      <alignment/>
    </xf>
    <xf numFmtId="3" fontId="1" fillId="0" borderId="0" xfId="0" applyNumberFormat="1" applyFont="1" applyBorder="1" applyAlignment="1">
      <alignment horizontal="left" wrapText="1"/>
    </xf>
    <xf numFmtId="3" fontId="1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77" fontId="1" fillId="0" borderId="0" xfId="42" applyNumberFormat="1" applyFont="1" applyBorder="1" applyAlignment="1">
      <alignment horizontal="center" wrapText="1"/>
    </xf>
    <xf numFmtId="177" fontId="1" fillId="0" borderId="0" xfId="42" applyNumberFormat="1" applyFont="1" applyBorder="1" applyAlignment="1">
      <alignment horizontal="left" wrapText="1"/>
    </xf>
    <xf numFmtId="38" fontId="16" fillId="0" borderId="0" xfId="0" applyNumberFormat="1" applyFont="1" applyBorder="1" applyAlignment="1">
      <alignment horizontal="center" vertical="center"/>
    </xf>
    <xf numFmtId="40" fontId="16" fillId="0" borderId="0" xfId="0" applyNumberFormat="1" applyFont="1" applyBorder="1" applyAlignment="1">
      <alignment horizontal="center" vertical="center"/>
    </xf>
    <xf numFmtId="40" fontId="16" fillId="0" borderId="0" xfId="0" applyNumberFormat="1" applyFont="1" applyBorder="1" applyAlignment="1">
      <alignment horizontal="center" vertical="center" wrapText="1"/>
    </xf>
    <xf numFmtId="40" fontId="16" fillId="0" borderId="0" xfId="0" applyNumberFormat="1" applyFont="1" applyBorder="1" applyAlignment="1">
      <alignment horizontal="justify" vertical="center"/>
    </xf>
    <xf numFmtId="38" fontId="17" fillId="0" borderId="0" xfId="0" applyNumberFormat="1" applyFont="1" applyBorder="1" applyAlignment="1">
      <alignment/>
    </xf>
    <xf numFmtId="40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38" fontId="16" fillId="0" borderId="0" xfId="0" applyNumberFormat="1" applyFont="1" applyBorder="1" applyAlignment="1">
      <alignment/>
    </xf>
    <xf numFmtId="38" fontId="18" fillId="0" borderId="11" xfId="0" applyNumberFormat="1" applyFont="1" applyBorder="1" applyAlignment="1">
      <alignment/>
    </xf>
    <xf numFmtId="38" fontId="18" fillId="0" borderId="0" xfId="0" applyNumberFormat="1" applyFont="1" applyBorder="1" applyAlignment="1">
      <alignment/>
    </xf>
    <xf numFmtId="43" fontId="16" fillId="0" borderId="0" xfId="42" applyFont="1" applyAlignment="1">
      <alignment/>
    </xf>
    <xf numFmtId="171" fontId="16" fillId="0" borderId="0" xfId="0" applyNumberFormat="1" applyFont="1" applyAlignment="1">
      <alignment/>
    </xf>
    <xf numFmtId="39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0" fontId="16" fillId="0" borderId="0" xfId="0" applyNumberFormat="1" applyFont="1" applyAlignment="1">
      <alignment/>
    </xf>
    <xf numFmtId="38" fontId="16" fillId="0" borderId="0" xfId="0" applyNumberFormat="1" applyFont="1" applyAlignment="1">
      <alignment/>
    </xf>
    <xf numFmtId="177" fontId="4" fillId="0" borderId="10" xfId="42" applyNumberFormat="1" applyFont="1" applyBorder="1" applyAlignment="1">
      <alignment horizontal="center" wrapText="1"/>
    </xf>
    <xf numFmtId="177" fontId="4" fillId="0" borderId="11" xfId="42" applyNumberFormat="1" applyFont="1" applyBorder="1" applyAlignment="1">
      <alignment horizontal="center" wrapText="1"/>
    </xf>
    <xf numFmtId="177" fontId="4" fillId="0" borderId="11" xfId="42" applyNumberFormat="1" applyFont="1" applyBorder="1" applyAlignment="1">
      <alignment horizontal="right" wrapText="1" indent="1"/>
    </xf>
    <xf numFmtId="177" fontId="4" fillId="0" borderId="0" xfId="42" applyNumberFormat="1" applyFont="1" applyBorder="1" applyAlignment="1">
      <alignment horizontal="center" wrapText="1"/>
    </xf>
    <xf numFmtId="177" fontId="4" fillId="0" borderId="0" xfId="42" applyNumberFormat="1" applyFont="1" applyBorder="1" applyAlignment="1">
      <alignment horizontal="right" wrapText="1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2"/>
  <sheetViews>
    <sheetView tabSelected="1" zoomScalePageLayoutView="0" workbookViewId="0" topLeftCell="A1">
      <selection activeCell="D9" sqref="D9:F78"/>
    </sheetView>
  </sheetViews>
  <sheetFormatPr defaultColWidth="9.140625" defaultRowHeight="12.75"/>
  <cols>
    <col min="1" max="1" width="4.57421875" style="33" customWidth="1"/>
    <col min="2" max="2" width="49.28125" style="31" bestFit="1" customWidth="1"/>
    <col min="3" max="3" width="8.28125" style="32" bestFit="1" customWidth="1"/>
    <col min="4" max="4" width="18.28125" style="33" customWidth="1"/>
    <col min="5" max="5" width="6.421875" style="33" customWidth="1"/>
    <col min="6" max="6" width="18.00390625" style="33" customWidth="1"/>
    <col min="7" max="7" width="9.140625" style="33" customWidth="1"/>
    <col min="8" max="8" width="12.00390625" style="33" bestFit="1" customWidth="1"/>
    <col min="9" max="9" width="13.57421875" style="33" bestFit="1" customWidth="1"/>
    <col min="10" max="16384" width="9.140625" style="33" customWidth="1"/>
  </cols>
  <sheetData>
    <row r="1" ht="15.75">
      <c r="A1" s="21" t="s">
        <v>109</v>
      </c>
    </row>
    <row r="2" ht="15.75">
      <c r="A2" s="34" t="s">
        <v>132</v>
      </c>
    </row>
    <row r="3" ht="15.75">
      <c r="A3" s="34" t="s">
        <v>97</v>
      </c>
    </row>
    <row r="5" spans="1:6" ht="16.5" thickBot="1">
      <c r="A5" s="35" t="s">
        <v>0</v>
      </c>
      <c r="C5" s="32" t="s">
        <v>108</v>
      </c>
      <c r="D5" s="36" t="s">
        <v>131</v>
      </c>
      <c r="F5" s="36" t="s">
        <v>124</v>
      </c>
    </row>
    <row r="6" ht="16.5" thickTop="1"/>
    <row r="7" ht="15.75">
      <c r="A7" s="35" t="s">
        <v>41</v>
      </c>
    </row>
    <row r="8" spans="4:6" ht="15.75">
      <c r="D8" s="37"/>
      <c r="F8" s="37"/>
    </row>
    <row r="9" spans="2:6" ht="15.75">
      <c r="B9" s="31" t="s">
        <v>1</v>
      </c>
      <c r="C9" s="32" t="s">
        <v>118</v>
      </c>
      <c r="D9" s="38">
        <v>8329069.27</v>
      </c>
      <c r="E9" s="39"/>
      <c r="F9" s="38">
        <v>7252759.17</v>
      </c>
    </row>
    <row r="10" spans="2:6" ht="15.75">
      <c r="B10" s="31" t="s">
        <v>40</v>
      </c>
      <c r="D10" s="40"/>
      <c r="E10" s="39"/>
      <c r="F10" s="40"/>
    </row>
    <row r="11" spans="2:6" ht="15.75">
      <c r="B11" s="35"/>
      <c r="D11" s="41">
        <v>8329069.27</v>
      </c>
      <c r="E11" s="39"/>
      <c r="F11" s="41">
        <v>7252759.17</v>
      </c>
    </row>
    <row r="12" spans="1:6" ht="15.75">
      <c r="A12" s="31" t="s">
        <v>42</v>
      </c>
      <c r="D12" s="40"/>
      <c r="E12" s="39"/>
      <c r="F12" s="40"/>
    </row>
    <row r="13" spans="2:9" ht="12.75" customHeight="1">
      <c r="B13" s="31" t="s">
        <v>50</v>
      </c>
      <c r="C13" s="32" t="s">
        <v>117</v>
      </c>
      <c r="D13" s="42">
        <v>49162375.06</v>
      </c>
      <c r="E13" s="39"/>
      <c r="F13" s="42">
        <v>40417617.18</v>
      </c>
      <c r="I13" s="43"/>
    </row>
    <row r="14" spans="2:6" ht="12.75" customHeight="1">
      <c r="B14" s="31" t="s">
        <v>43</v>
      </c>
      <c r="C14" s="32" t="s">
        <v>117</v>
      </c>
      <c r="D14" s="42">
        <v>164819</v>
      </c>
      <c r="E14" s="39"/>
      <c r="F14" s="42">
        <v>332095</v>
      </c>
    </row>
    <row r="15" spans="2:6" ht="12.75" customHeight="1">
      <c r="B15" s="31" t="s">
        <v>3</v>
      </c>
      <c r="D15" s="40"/>
      <c r="E15" s="39"/>
      <c r="F15" s="40"/>
    </row>
    <row r="16" spans="2:6" ht="12.75" customHeight="1">
      <c r="B16" s="31" t="s">
        <v>4</v>
      </c>
      <c r="D16" s="40"/>
      <c r="E16" s="39"/>
      <c r="F16" s="40"/>
    </row>
    <row r="17" spans="4:6" ht="12.75" customHeight="1">
      <c r="D17" s="41">
        <v>49327194.06</v>
      </c>
      <c r="E17" s="39"/>
      <c r="F17" s="41">
        <v>40749712.18</v>
      </c>
    </row>
    <row r="18" spans="1:6" ht="15.75">
      <c r="A18" s="31" t="s">
        <v>5</v>
      </c>
      <c r="D18" s="40"/>
      <c r="E18" s="39"/>
      <c r="F18" s="40"/>
    </row>
    <row r="19" spans="2:6" ht="15.75">
      <c r="B19" s="31" t="s">
        <v>110</v>
      </c>
      <c r="C19" s="32" t="s">
        <v>116</v>
      </c>
      <c r="D19" s="40">
        <v>0</v>
      </c>
      <c r="E19" s="39"/>
      <c r="F19" s="40">
        <v>0</v>
      </c>
    </row>
    <row r="20" spans="2:6" ht="15.75">
      <c r="B20" s="31" t="s">
        <v>6</v>
      </c>
      <c r="D20" s="40"/>
      <c r="E20" s="39"/>
      <c r="F20" s="40"/>
    </row>
    <row r="21" spans="2:6" ht="15.75">
      <c r="B21" s="31" t="s">
        <v>106</v>
      </c>
      <c r="D21" s="40"/>
      <c r="E21" s="39"/>
      <c r="F21" s="40"/>
    </row>
    <row r="22" spans="2:6" ht="15.75">
      <c r="B22" s="31" t="s">
        <v>44</v>
      </c>
      <c r="C22" s="32" t="s">
        <v>116</v>
      </c>
      <c r="D22" s="40">
        <v>8630752.86</v>
      </c>
      <c r="E22" s="39"/>
      <c r="F22" s="40">
        <v>8274589</v>
      </c>
    </row>
    <row r="23" spans="2:6" ht="14.25" customHeight="1">
      <c r="B23" s="31" t="s">
        <v>126</v>
      </c>
      <c r="C23" s="32" t="s">
        <v>116</v>
      </c>
      <c r="D23" s="40">
        <v>786402</v>
      </c>
      <c r="E23" s="39"/>
      <c r="F23" s="40">
        <v>786402</v>
      </c>
    </row>
    <row r="24" spans="4:6" ht="12.75" customHeight="1">
      <c r="D24" s="40"/>
      <c r="E24" s="39"/>
      <c r="F24" s="40"/>
    </row>
    <row r="25" spans="2:6" ht="15.75">
      <c r="B25" s="31" t="s">
        <v>45</v>
      </c>
      <c r="D25" s="40"/>
      <c r="E25" s="39"/>
      <c r="F25" s="40"/>
    </row>
    <row r="26" spans="2:6" ht="15.75">
      <c r="B26" s="31" t="s">
        <v>46</v>
      </c>
      <c r="D26" s="40"/>
      <c r="E26" s="39"/>
      <c r="F26" s="40"/>
    </row>
    <row r="27" spans="2:6" ht="15.75">
      <c r="B27" s="31" t="s">
        <v>47</v>
      </c>
      <c r="D27" s="40"/>
      <c r="E27" s="39"/>
      <c r="F27" s="40"/>
    </row>
    <row r="28" spans="4:6" ht="15.75">
      <c r="D28" s="41">
        <v>9417154.86</v>
      </c>
      <c r="E28" s="39"/>
      <c r="F28" s="41">
        <v>9060991</v>
      </c>
    </row>
    <row r="29" spans="4:6" ht="15.75">
      <c r="D29" s="41"/>
      <c r="E29" s="39"/>
      <c r="F29" s="41"/>
    </row>
    <row r="30" spans="2:8" ht="16.5" thickBot="1">
      <c r="B30" s="44" t="s">
        <v>48</v>
      </c>
      <c r="D30" s="45">
        <v>67073418.19</v>
      </c>
      <c r="E30" s="39"/>
      <c r="F30" s="45">
        <v>57063462.35</v>
      </c>
      <c r="H30" s="46"/>
    </row>
    <row r="31" spans="4:6" ht="16.5" thickTop="1">
      <c r="D31" s="40"/>
      <c r="E31" s="39"/>
      <c r="F31" s="40"/>
    </row>
    <row r="32" spans="1:6" ht="15.75">
      <c r="A32" s="35" t="s">
        <v>7</v>
      </c>
      <c r="D32" s="40"/>
      <c r="E32" s="39"/>
      <c r="F32" s="40"/>
    </row>
    <row r="33" spans="2:6" ht="15.75">
      <c r="B33" s="31" t="s">
        <v>49</v>
      </c>
      <c r="D33" s="40">
        <v>0</v>
      </c>
      <c r="E33" s="39"/>
      <c r="F33" s="40">
        <v>0</v>
      </c>
    </row>
    <row r="34" spans="2:6" ht="15.75">
      <c r="B34" s="31" t="s">
        <v>51</v>
      </c>
      <c r="C34" s="32">
        <v>4</v>
      </c>
      <c r="D34" s="38">
        <v>88810414.85999998</v>
      </c>
      <c r="E34" s="39"/>
      <c r="F34" s="38">
        <v>87922052.79999998</v>
      </c>
    </row>
    <row r="35" spans="2:6" ht="15.75">
      <c r="B35" s="31" t="s">
        <v>52</v>
      </c>
      <c r="D35" s="40"/>
      <c r="E35" s="39"/>
      <c r="F35" s="40"/>
    </row>
    <row r="36" spans="2:6" ht="15.75">
      <c r="B36" s="31" t="s">
        <v>53</v>
      </c>
      <c r="D36" s="40"/>
      <c r="E36" s="39"/>
      <c r="F36" s="40"/>
    </row>
    <row r="37" spans="4:6" ht="15.75">
      <c r="D37" s="40"/>
      <c r="E37" s="39"/>
      <c r="F37" s="40"/>
    </row>
    <row r="38" spans="2:6" ht="16.5" thickBot="1">
      <c r="B38" s="44" t="s">
        <v>54</v>
      </c>
      <c r="D38" s="45">
        <v>88810414.85999998</v>
      </c>
      <c r="E38" s="39"/>
      <c r="F38" s="45">
        <v>87922052.79999998</v>
      </c>
    </row>
    <row r="39" spans="4:6" ht="16.5" thickTop="1">
      <c r="D39" s="40"/>
      <c r="E39" s="39"/>
      <c r="F39" s="40"/>
    </row>
    <row r="40" spans="2:8" ht="15.75">
      <c r="B40" s="35" t="s">
        <v>55</v>
      </c>
      <c r="D40" s="47">
        <v>155883833.04999998</v>
      </c>
      <c r="E40" s="39"/>
      <c r="F40" s="47">
        <v>144985515.14999998</v>
      </c>
      <c r="H40" s="46"/>
    </row>
    <row r="41" spans="4:6" ht="15.75">
      <c r="D41" s="40"/>
      <c r="E41" s="39"/>
      <c r="F41" s="40"/>
    </row>
    <row r="42" spans="4:6" ht="15.75">
      <c r="D42" s="40"/>
      <c r="E42" s="39"/>
      <c r="F42" s="40"/>
    </row>
    <row r="43" spans="1:6" ht="15.75">
      <c r="A43" s="21" t="s">
        <v>74</v>
      </c>
      <c r="D43" s="40"/>
      <c r="E43" s="39"/>
      <c r="F43" s="40"/>
    </row>
    <row r="44" spans="4:6" ht="15.75">
      <c r="D44" s="40"/>
      <c r="E44" s="39"/>
      <c r="F44" s="40"/>
    </row>
    <row r="45" spans="1:6" ht="15.75">
      <c r="A45" s="21" t="s">
        <v>105</v>
      </c>
      <c r="D45" s="40"/>
      <c r="E45" s="39"/>
      <c r="F45" s="40"/>
    </row>
    <row r="46" spans="2:6" ht="15.75">
      <c r="B46" s="33" t="s">
        <v>56</v>
      </c>
      <c r="D46" s="40"/>
      <c r="E46" s="39"/>
      <c r="F46" s="40"/>
    </row>
    <row r="47" spans="2:6" ht="15.75">
      <c r="B47" s="33" t="s">
        <v>57</v>
      </c>
      <c r="D47" s="40"/>
      <c r="E47" s="39"/>
      <c r="F47" s="40"/>
    </row>
    <row r="48" spans="2:6" ht="15.75">
      <c r="B48" s="48" t="s">
        <v>58</v>
      </c>
      <c r="C48" s="32" t="s">
        <v>119</v>
      </c>
      <c r="D48" s="42">
        <v>27618212.74</v>
      </c>
      <c r="E48" s="39"/>
      <c r="F48" s="42">
        <v>22510457.55</v>
      </c>
    </row>
    <row r="49" spans="2:6" ht="15.75">
      <c r="B49" s="48" t="s">
        <v>59</v>
      </c>
      <c r="C49" s="32" t="s">
        <v>119</v>
      </c>
      <c r="D49" s="42">
        <v>578689</v>
      </c>
      <c r="E49" s="39"/>
      <c r="F49" s="42">
        <v>482245</v>
      </c>
    </row>
    <row r="50" spans="2:6" ht="15.75">
      <c r="B50" s="48" t="s">
        <v>8</v>
      </c>
      <c r="C50" s="32" t="s">
        <v>121</v>
      </c>
      <c r="D50" s="42">
        <v>447985</v>
      </c>
      <c r="E50" s="39"/>
      <c r="F50" s="42">
        <v>134464</v>
      </c>
    </row>
    <row r="51" spans="2:6" ht="15.75">
      <c r="B51" s="48" t="s">
        <v>96</v>
      </c>
      <c r="C51" s="32" t="s">
        <v>119</v>
      </c>
      <c r="D51" s="42">
        <v>90667667.39</v>
      </c>
      <c r="E51" s="39"/>
      <c r="F51" s="42">
        <v>86412263.09</v>
      </c>
    </row>
    <row r="52" spans="2:6" ht="15.75">
      <c r="B52" s="48" t="s">
        <v>60</v>
      </c>
      <c r="D52" s="42"/>
      <c r="E52" s="39"/>
      <c r="F52" s="42"/>
    </row>
    <row r="53" spans="2:6" ht="15.75">
      <c r="B53" s="48" t="s">
        <v>61</v>
      </c>
      <c r="D53" s="42"/>
      <c r="E53" s="39"/>
      <c r="F53" s="42"/>
    </row>
    <row r="54" spans="2:6" ht="15.75">
      <c r="B54" s="48" t="s">
        <v>98</v>
      </c>
      <c r="D54" s="40"/>
      <c r="E54" s="39"/>
      <c r="F54" s="40"/>
    </row>
    <row r="55" spans="2:6" ht="15.75">
      <c r="B55" s="33"/>
      <c r="D55" s="40"/>
      <c r="E55" s="39"/>
      <c r="F55" s="40"/>
    </row>
    <row r="56" spans="2:6" ht="15.75">
      <c r="B56" s="33" t="s">
        <v>62</v>
      </c>
      <c r="D56" s="40"/>
      <c r="E56" s="39"/>
      <c r="F56" s="40"/>
    </row>
    <row r="57" spans="2:6" ht="15.75">
      <c r="B57" s="33" t="s">
        <v>63</v>
      </c>
      <c r="D57" s="40"/>
      <c r="E57" s="39"/>
      <c r="F57" s="40"/>
    </row>
    <row r="58" spans="2:6" ht="15.75">
      <c r="B58" s="33"/>
      <c r="D58" s="40"/>
      <c r="E58" s="39"/>
      <c r="F58" s="40"/>
    </row>
    <row r="59" spans="2:6" ht="16.5" thickBot="1">
      <c r="B59" s="44" t="s">
        <v>64</v>
      </c>
      <c r="D59" s="45">
        <v>119312554.13</v>
      </c>
      <c r="E59" s="39"/>
      <c r="F59" s="45">
        <v>109539429.64</v>
      </c>
    </row>
    <row r="60" spans="4:6" ht="16.5" thickTop="1">
      <c r="D60" s="40"/>
      <c r="E60" s="39"/>
      <c r="F60" s="40"/>
    </row>
    <row r="61" spans="1:6" ht="15.75">
      <c r="A61" s="21" t="s">
        <v>65</v>
      </c>
      <c r="D61" s="40"/>
      <c r="E61" s="39"/>
      <c r="F61" s="40"/>
    </row>
    <row r="62" spans="2:6" ht="15.75">
      <c r="B62" s="33" t="s">
        <v>66</v>
      </c>
      <c r="C62" s="32" t="s">
        <v>120</v>
      </c>
      <c r="D62" s="42">
        <v>0</v>
      </c>
      <c r="E62" s="39"/>
      <c r="F62" s="42">
        <v>0</v>
      </c>
    </row>
    <row r="63" spans="2:6" ht="15.75">
      <c r="B63" s="33" t="s">
        <v>67</v>
      </c>
      <c r="D63" s="40"/>
      <c r="E63" s="39"/>
      <c r="F63" s="40"/>
    </row>
    <row r="64" spans="2:6" ht="15.75">
      <c r="B64" s="33" t="s">
        <v>68</v>
      </c>
      <c r="D64" s="40"/>
      <c r="E64" s="39"/>
      <c r="F64" s="40"/>
    </row>
    <row r="65" spans="2:6" ht="15.75">
      <c r="B65" s="33" t="s">
        <v>62</v>
      </c>
      <c r="D65" s="40"/>
      <c r="E65" s="39"/>
      <c r="F65" s="40"/>
    </row>
    <row r="66" spans="2:6" ht="16.5" thickBot="1">
      <c r="B66" s="44" t="s">
        <v>69</v>
      </c>
      <c r="D66" s="45">
        <v>0</v>
      </c>
      <c r="E66" s="39"/>
      <c r="F66" s="45">
        <v>0</v>
      </c>
    </row>
    <row r="67" spans="4:6" ht="16.5" thickTop="1">
      <c r="D67" s="40"/>
      <c r="E67" s="39"/>
      <c r="F67" s="40"/>
    </row>
    <row r="68" spans="1:6" ht="15.75">
      <c r="A68" s="21" t="s">
        <v>70</v>
      </c>
      <c r="D68" s="40"/>
      <c r="E68" s="39"/>
      <c r="F68" s="40"/>
    </row>
    <row r="69" spans="2:6" ht="15.75">
      <c r="B69" s="33" t="s">
        <v>39</v>
      </c>
      <c r="C69" s="32">
        <v>6</v>
      </c>
      <c r="D69" s="42">
        <v>80302244</v>
      </c>
      <c r="E69" s="39"/>
      <c r="F69" s="39">
        <v>80302244</v>
      </c>
    </row>
    <row r="70" spans="2:6" ht="15.75">
      <c r="B70" s="33" t="s">
        <v>95</v>
      </c>
      <c r="C70" s="49"/>
      <c r="D70" s="42"/>
      <c r="E70" s="39"/>
      <c r="F70" s="42"/>
    </row>
    <row r="71" spans="2:6" ht="15.75">
      <c r="B71" s="33" t="s">
        <v>71</v>
      </c>
      <c r="D71" s="40"/>
      <c r="E71" s="39"/>
      <c r="F71" s="40"/>
    </row>
    <row r="72" spans="2:6" ht="15.75">
      <c r="B72" s="33" t="s">
        <v>72</v>
      </c>
      <c r="C72" s="32">
        <v>6</v>
      </c>
      <c r="D72" s="40">
        <v>1654261</v>
      </c>
      <c r="E72" s="39"/>
      <c r="F72" s="40">
        <v>1540869</v>
      </c>
    </row>
    <row r="73" spans="2:6" ht="15.75">
      <c r="B73" s="33" t="s">
        <v>9</v>
      </c>
      <c r="D73" s="40">
        <v>0</v>
      </c>
      <c r="E73" s="39"/>
      <c r="F73" s="40">
        <v>0</v>
      </c>
    </row>
    <row r="74" spans="2:6" ht="15.75">
      <c r="B74" s="33" t="s">
        <v>73</v>
      </c>
      <c r="C74" s="32">
        <v>6</v>
      </c>
      <c r="D74" s="42">
        <v>-46510419.49</v>
      </c>
      <c r="E74" s="39"/>
      <c r="F74" s="40">
        <v>-48664866</v>
      </c>
    </row>
    <row r="75" spans="2:6" ht="15.75">
      <c r="B75" s="33" t="s">
        <v>127</v>
      </c>
      <c r="C75" s="32">
        <v>6</v>
      </c>
      <c r="D75" s="42">
        <v>1125193.7439999992</v>
      </c>
      <c r="E75" s="39"/>
      <c r="F75" s="40">
        <v>2267838.4579999982</v>
      </c>
    </row>
    <row r="76" spans="4:9" ht="16.5" thickBot="1">
      <c r="D76" s="45">
        <v>36571279.254</v>
      </c>
      <c r="E76" s="39"/>
      <c r="F76" s="45">
        <v>35446085.458</v>
      </c>
      <c r="I76" s="39"/>
    </row>
    <row r="77" spans="2:6" ht="16.5" thickTop="1">
      <c r="B77" s="33"/>
      <c r="D77" s="39"/>
      <c r="E77" s="39"/>
      <c r="F77" s="39"/>
    </row>
    <row r="78" spans="2:6" ht="15.75">
      <c r="B78" s="44" t="s">
        <v>75</v>
      </c>
      <c r="D78" s="50">
        <v>155883833.384</v>
      </c>
      <c r="E78" s="50"/>
      <c r="F78" s="50">
        <v>144985515.098</v>
      </c>
    </row>
    <row r="79" spans="4:6" ht="15.75">
      <c r="D79" s="39"/>
      <c r="E79" s="39"/>
      <c r="F79" s="39"/>
    </row>
    <row r="80" spans="4:6" ht="15.75">
      <c r="D80" s="39"/>
      <c r="E80" s="39"/>
      <c r="F80" s="39"/>
    </row>
    <row r="81" spans="4:6" ht="15.75">
      <c r="D81" s="46"/>
      <c r="F81" s="46"/>
    </row>
    <row r="82" ht="15.75">
      <c r="D82" s="43"/>
    </row>
  </sheetData>
  <sheetProtection/>
  <printOptions/>
  <pageMargins left="1.13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zoomScalePageLayoutView="0" workbookViewId="0" topLeftCell="A4">
      <selection activeCell="D7" sqref="D7:F27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7.28125" style="26" customWidth="1"/>
    <col min="4" max="4" width="12.8515625" style="1" bestFit="1" customWidth="1"/>
    <col min="5" max="5" width="2.28125" style="1" customWidth="1"/>
    <col min="6" max="6" width="14.28125" style="1" customWidth="1"/>
    <col min="7" max="7" width="9.140625" style="1" customWidth="1"/>
    <col min="8" max="8" width="12.00390625" style="1" bestFit="1" customWidth="1"/>
    <col min="9" max="9" width="11.140625" style="1" bestFit="1" customWidth="1"/>
    <col min="10" max="16384" width="9.140625" style="1" customWidth="1"/>
  </cols>
  <sheetData>
    <row r="1" ht="15.75">
      <c r="A1" s="21" t="s">
        <v>109</v>
      </c>
    </row>
    <row r="2" ht="16.5">
      <c r="A2" s="19" t="s">
        <v>130</v>
      </c>
    </row>
    <row r="3" ht="16.5">
      <c r="A3" s="19" t="s">
        <v>97</v>
      </c>
    </row>
    <row r="5" spans="3:6" ht="13.5" thickBot="1">
      <c r="C5" s="26" t="s">
        <v>108</v>
      </c>
      <c r="D5" s="9" t="s">
        <v>131</v>
      </c>
      <c r="F5" s="9" t="s">
        <v>124</v>
      </c>
    </row>
    <row r="6" ht="13.5" thickTop="1"/>
    <row r="7" spans="2:6" ht="12.75">
      <c r="B7" s="1" t="s">
        <v>10</v>
      </c>
      <c r="C7" s="26">
        <v>8</v>
      </c>
      <c r="D7" s="29">
        <v>37159368.5</v>
      </c>
      <c r="E7" s="29"/>
      <c r="F7" s="28">
        <v>20865103.08</v>
      </c>
    </row>
    <row r="8" spans="2:6" ht="12.75">
      <c r="B8" s="1" t="s">
        <v>76</v>
      </c>
      <c r="C8" s="26">
        <v>8</v>
      </c>
      <c r="D8" s="29">
        <v>0</v>
      </c>
      <c r="E8" s="29"/>
      <c r="F8" s="29">
        <v>363623</v>
      </c>
    </row>
    <row r="9" spans="2:6" ht="25.5">
      <c r="B9" s="5" t="s">
        <v>77</v>
      </c>
      <c r="D9" s="29"/>
      <c r="E9" s="29"/>
      <c r="F9" s="29"/>
    </row>
    <row r="10" spans="2:6" ht="25.5">
      <c r="B10" s="5" t="s">
        <v>78</v>
      </c>
      <c r="D10" s="29"/>
      <c r="E10" s="29"/>
      <c r="F10" s="29"/>
    </row>
    <row r="11" spans="2:6" ht="12.75">
      <c r="B11" s="1" t="s">
        <v>79</v>
      </c>
      <c r="C11" s="26">
        <v>9</v>
      </c>
      <c r="D11" s="29">
        <v>-20292296.64</v>
      </c>
      <c r="E11" s="29"/>
      <c r="F11" s="29">
        <v>-2513865</v>
      </c>
    </row>
    <row r="12" spans="2:6" ht="12.75">
      <c r="B12" s="1" t="s">
        <v>80</v>
      </c>
      <c r="C12" s="26">
        <v>10</v>
      </c>
      <c r="D12" s="29">
        <v>-4740145.91</v>
      </c>
      <c r="E12" s="29"/>
      <c r="F12" s="29">
        <v>-5803179.01</v>
      </c>
    </row>
    <row r="13" spans="2:6" ht="12.75">
      <c r="B13" s="1" t="s">
        <v>11</v>
      </c>
      <c r="C13" s="26">
        <v>11</v>
      </c>
      <c r="D13" s="29">
        <v>-7909249</v>
      </c>
      <c r="E13" s="29"/>
      <c r="F13" s="29">
        <v>-2555552</v>
      </c>
    </row>
    <row r="14" spans="2:6" ht="12.75">
      <c r="B14" s="1" t="s">
        <v>81</v>
      </c>
      <c r="D14" s="29">
        <v>-3988080</v>
      </c>
      <c r="E14" s="29"/>
      <c r="F14" s="29">
        <v>-8247099</v>
      </c>
    </row>
    <row r="15" spans="4:6" ht="12.75">
      <c r="D15" s="29"/>
      <c r="E15" s="29"/>
      <c r="F15" s="29"/>
    </row>
    <row r="16" spans="1:8" s="2" customFormat="1" ht="13.5" thickBot="1">
      <c r="A16" s="4" t="s">
        <v>82</v>
      </c>
      <c r="C16" s="11"/>
      <c r="D16" s="30">
        <v>229596.94999999925</v>
      </c>
      <c r="E16" s="51"/>
      <c r="F16" s="30">
        <v>2109031.0699999984</v>
      </c>
      <c r="H16" s="24"/>
    </row>
    <row r="17" spans="2:8" s="2" customFormat="1" ht="13.5" thickTop="1">
      <c r="B17" s="7"/>
      <c r="C17" s="11"/>
      <c r="D17" s="51"/>
      <c r="E17" s="51"/>
      <c r="F17" s="51"/>
      <c r="H17" s="22"/>
    </row>
    <row r="18" spans="3:9" s="2" customFormat="1" ht="12.75">
      <c r="C18" s="11"/>
      <c r="D18" s="51"/>
      <c r="E18" s="51"/>
      <c r="F18" s="51"/>
      <c r="H18" s="24"/>
      <c r="I18" s="24"/>
    </row>
    <row r="19" spans="2:8" ht="25.5">
      <c r="B19" s="5" t="s">
        <v>83</v>
      </c>
      <c r="D19" s="29"/>
      <c r="E19" s="29"/>
      <c r="F19" s="29"/>
      <c r="H19" s="23"/>
    </row>
    <row r="20" spans="2:8" ht="12.75">
      <c r="B20" s="5" t="s">
        <v>84</v>
      </c>
      <c r="D20" s="29"/>
      <c r="E20" s="29"/>
      <c r="F20" s="29"/>
      <c r="H20" s="23"/>
    </row>
    <row r="21" spans="2:8" ht="12.75">
      <c r="B21" s="1" t="s">
        <v>12</v>
      </c>
      <c r="C21" s="26">
        <v>12</v>
      </c>
      <c r="D21" s="29">
        <v>1021576.21</v>
      </c>
      <c r="E21" s="29"/>
      <c r="F21" s="29">
        <v>415311.55</v>
      </c>
      <c r="H21" s="23"/>
    </row>
    <row r="22" spans="4:8" ht="12.75">
      <c r="D22" s="29"/>
      <c r="E22" s="29"/>
      <c r="F22" s="29"/>
      <c r="H22" s="23"/>
    </row>
    <row r="23" spans="2:6" s="2" customFormat="1" ht="13.5" thickBot="1">
      <c r="B23" s="8" t="s">
        <v>13</v>
      </c>
      <c r="C23" s="27"/>
      <c r="D23" s="30">
        <v>1251173.1599999992</v>
      </c>
      <c r="E23" s="51"/>
      <c r="F23" s="30">
        <v>2524342.6199999982</v>
      </c>
    </row>
    <row r="24" spans="2:6" s="2" customFormat="1" ht="13.5" thickTop="1">
      <c r="B24" s="7"/>
      <c r="C24" s="27"/>
      <c r="D24" s="51"/>
      <c r="E24" s="51"/>
      <c r="F24" s="51"/>
    </row>
    <row r="25" spans="2:6" s="2" customFormat="1" ht="12.75">
      <c r="B25" s="7" t="s">
        <v>14</v>
      </c>
      <c r="C25" s="27"/>
      <c r="D25" s="51">
        <v>-125979.41599999992</v>
      </c>
      <c r="E25" s="51"/>
      <c r="F25" s="29">
        <v>-256504.16199999984</v>
      </c>
    </row>
    <row r="26" spans="2:6" s="2" customFormat="1" ht="12.75">
      <c r="B26" s="7"/>
      <c r="C26" s="27"/>
      <c r="D26" s="51"/>
      <c r="E26" s="51"/>
      <c r="F26" s="51"/>
    </row>
    <row r="27" spans="2:6" s="2" customFormat="1" ht="13.5" thickBot="1">
      <c r="B27" s="8" t="s">
        <v>15</v>
      </c>
      <c r="C27" s="11">
        <v>13</v>
      </c>
      <c r="D27" s="30">
        <v>1125193.7439999992</v>
      </c>
      <c r="E27" s="51"/>
      <c r="F27" s="30">
        <v>2267838.4579999982</v>
      </c>
    </row>
    <row r="28" spans="3:6" s="2" customFormat="1" ht="13.5" thickTop="1">
      <c r="C28" s="11"/>
      <c r="D28" s="52"/>
      <c r="E28" s="52"/>
      <c r="F28" s="52"/>
    </row>
    <row r="29" spans="4:6" ht="12.75">
      <c r="D29" s="28"/>
      <c r="E29" s="28"/>
      <c r="F29" s="28"/>
    </row>
    <row r="30" spans="4:6" ht="12.75">
      <c r="D30" s="28"/>
      <c r="E30" s="28"/>
      <c r="F30" s="28"/>
    </row>
    <row r="31" spans="4:6" ht="12.75">
      <c r="D31" s="28"/>
      <c r="E31" s="28"/>
      <c r="F31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6"/>
  <sheetViews>
    <sheetView zoomScalePageLayoutView="0" workbookViewId="0" topLeftCell="A1">
      <selection activeCell="D8" sqref="D8:F44"/>
    </sheetView>
  </sheetViews>
  <sheetFormatPr defaultColWidth="9.140625" defaultRowHeight="12.75"/>
  <cols>
    <col min="1" max="1" width="5.8515625" style="1" customWidth="1"/>
    <col min="2" max="2" width="49.7109375" style="1" customWidth="1"/>
    <col min="3" max="3" width="5.28125" style="1" customWidth="1"/>
    <col min="4" max="4" width="13.28125" style="13" customWidth="1"/>
    <col min="5" max="5" width="3.7109375" style="13" customWidth="1"/>
    <col min="6" max="6" width="13.28125" style="13" customWidth="1"/>
    <col min="7" max="7" width="9.140625" style="1" customWidth="1"/>
    <col min="8" max="8" width="12.00390625" style="1" bestFit="1" customWidth="1"/>
    <col min="9" max="16384" width="9.140625" style="1" customWidth="1"/>
  </cols>
  <sheetData>
    <row r="1" ht="15.75">
      <c r="A1" s="21" t="s">
        <v>109</v>
      </c>
    </row>
    <row r="2" ht="15">
      <c r="A2" s="20" t="s">
        <v>25</v>
      </c>
    </row>
    <row r="3" spans="1:6" s="2" customFormat="1" ht="12.75">
      <c r="A3" s="17" t="s">
        <v>128</v>
      </c>
      <c r="D3" s="14"/>
      <c r="E3" s="14"/>
      <c r="F3" s="14"/>
    </row>
    <row r="4" spans="1:6" s="2" customFormat="1" ht="16.5">
      <c r="A4" s="12" t="s">
        <v>97</v>
      </c>
      <c r="D4" s="14"/>
      <c r="E4" s="14"/>
      <c r="F4" s="14"/>
    </row>
    <row r="5" spans="3:6" s="2" customFormat="1" ht="12.75">
      <c r="C5" s="7"/>
      <c r="D5" s="15"/>
      <c r="E5" s="14"/>
      <c r="F5" s="15"/>
    </row>
    <row r="6" spans="2:6" s="2" customFormat="1" ht="13.5" thickBot="1">
      <c r="B6" s="7"/>
      <c r="C6" s="7"/>
      <c r="D6" s="16" t="s">
        <v>129</v>
      </c>
      <c r="E6" s="14"/>
      <c r="F6" s="16" t="s">
        <v>123</v>
      </c>
    </row>
    <row r="7" spans="1:6" s="2" customFormat="1" ht="13.5" thickTop="1">
      <c r="A7" s="3" t="s">
        <v>26</v>
      </c>
      <c r="C7" s="7"/>
      <c r="D7" s="15"/>
      <c r="E7" s="14"/>
      <c r="F7" s="15"/>
    </row>
    <row r="8" spans="2:6" s="2" customFormat="1" ht="12.75">
      <c r="B8" s="2" t="s">
        <v>27</v>
      </c>
      <c r="C8" s="7"/>
      <c r="D8" s="53">
        <v>1251173.1599999992</v>
      </c>
      <c r="E8" s="54"/>
      <c r="F8" s="53">
        <v>2524342.6199999982</v>
      </c>
    </row>
    <row r="9" spans="2:6" s="2" customFormat="1" ht="12.75">
      <c r="B9" s="2" t="s">
        <v>28</v>
      </c>
      <c r="C9" s="7"/>
      <c r="D9" s="53"/>
      <c r="E9" s="54"/>
      <c r="F9" s="54"/>
    </row>
    <row r="10" spans="2:6" s="2" customFormat="1" ht="12.75">
      <c r="B10" s="2" t="s">
        <v>29</v>
      </c>
      <c r="C10" s="7"/>
      <c r="D10" s="53">
        <v>3988080</v>
      </c>
      <c r="E10" s="54"/>
      <c r="F10" s="53">
        <v>8247099</v>
      </c>
    </row>
    <row r="11" spans="2:6" s="2" customFormat="1" ht="12.75">
      <c r="B11" s="2" t="s">
        <v>113</v>
      </c>
      <c r="C11" s="7"/>
      <c r="D11" s="53">
        <v>0</v>
      </c>
      <c r="E11" s="54"/>
      <c r="F11" s="55">
        <v>0</v>
      </c>
    </row>
    <row r="12" spans="2:6" s="2" customFormat="1" ht="12.75">
      <c r="B12" s="2" t="s">
        <v>30</v>
      </c>
      <c r="C12" s="7"/>
      <c r="D12" s="56"/>
      <c r="E12" s="54"/>
      <c r="F12" s="56"/>
    </row>
    <row r="13" spans="2:6" s="2" customFormat="1" ht="12.75">
      <c r="B13" s="61" t="s">
        <v>31</v>
      </c>
      <c r="C13" s="7"/>
      <c r="D13" s="56"/>
      <c r="E13" s="54"/>
      <c r="F13" s="56"/>
    </row>
    <row r="14" spans="2:6" s="2" customFormat="1" ht="12.75">
      <c r="B14" s="7"/>
      <c r="C14" s="7"/>
      <c r="D14" s="56"/>
      <c r="E14" s="54"/>
      <c r="F14" s="56"/>
    </row>
    <row r="15" spans="2:6" s="2" customFormat="1" ht="25.5">
      <c r="B15" s="5" t="s">
        <v>85</v>
      </c>
      <c r="D15" s="54">
        <v>-8577481.880000003</v>
      </c>
      <c r="E15" s="56"/>
      <c r="F15" s="54">
        <v>-4009686.1000000015</v>
      </c>
    </row>
    <row r="16" spans="4:6" s="2" customFormat="1" ht="12.75">
      <c r="D16" s="56"/>
      <c r="E16" s="56"/>
      <c r="F16" s="56"/>
    </row>
    <row r="17" spans="2:6" s="2" customFormat="1" ht="12.75">
      <c r="B17" s="2" t="s">
        <v>32</v>
      </c>
      <c r="D17" s="53">
        <v>-356163.8599999994</v>
      </c>
      <c r="E17" s="56"/>
      <c r="F17" s="55">
        <v>-9060991</v>
      </c>
    </row>
    <row r="18" spans="2:6" s="2" customFormat="1" ht="12.75">
      <c r="B18" s="2" t="s">
        <v>33</v>
      </c>
      <c r="D18" s="54">
        <v>9677145.073999995</v>
      </c>
      <c r="E18" s="56"/>
      <c r="F18" s="55">
        <v>3314837.0080000167</v>
      </c>
    </row>
    <row r="19" spans="2:6" s="2" customFormat="1" ht="12.75">
      <c r="B19" s="17" t="s">
        <v>34</v>
      </c>
      <c r="D19" s="57">
        <v>5982752.4939999925</v>
      </c>
      <c r="E19" s="53"/>
      <c r="F19" s="57">
        <v>1015601.5280000125</v>
      </c>
    </row>
    <row r="20" spans="2:6" s="2" customFormat="1" ht="12.75" customHeight="1">
      <c r="B20" s="2" t="s">
        <v>16</v>
      </c>
      <c r="D20" s="56"/>
      <c r="E20" s="56"/>
      <c r="F20" s="56"/>
    </row>
    <row r="21" spans="2:6" s="2" customFormat="1" ht="12.75" customHeight="1">
      <c r="B21" s="2" t="s">
        <v>17</v>
      </c>
      <c r="D21" s="53">
        <v>-30000</v>
      </c>
      <c r="E21" s="56"/>
      <c r="F21" s="53">
        <v>-30000</v>
      </c>
    </row>
    <row r="22" spans="4:6" s="2" customFormat="1" ht="12.75">
      <c r="D22" s="56"/>
      <c r="E22" s="56"/>
      <c r="F22" s="56"/>
    </row>
    <row r="23" spans="1:6" s="2" customFormat="1" ht="12.75">
      <c r="A23" s="10" t="s">
        <v>18</v>
      </c>
      <c r="D23" s="58">
        <v>5952752.4939999925</v>
      </c>
      <c r="E23" s="56"/>
      <c r="F23" s="58">
        <v>985601.5280000125</v>
      </c>
    </row>
    <row r="24" spans="1:6" s="2" customFormat="1" ht="12.75">
      <c r="A24" s="10"/>
      <c r="D24" s="54"/>
      <c r="E24" s="56"/>
      <c r="F24" s="54"/>
    </row>
    <row r="25" spans="2:6" s="2" customFormat="1" ht="12.75">
      <c r="B25" s="2" t="s">
        <v>35</v>
      </c>
      <c r="D25" s="54"/>
      <c r="E25" s="56"/>
      <c r="F25" s="54"/>
    </row>
    <row r="26" spans="2:6" s="2" customFormat="1" ht="12.75">
      <c r="B26" s="2" t="s">
        <v>114</v>
      </c>
      <c r="D26" s="53">
        <v>-4876442.060000002</v>
      </c>
      <c r="E26" s="56"/>
      <c r="F26" s="54">
        <v>2100422.200000018</v>
      </c>
    </row>
    <row r="27" spans="2:6" s="2" customFormat="1" ht="12.75">
      <c r="B27" s="2" t="s">
        <v>36</v>
      </c>
      <c r="D27" s="56"/>
      <c r="E27" s="56"/>
      <c r="F27" s="56"/>
    </row>
    <row r="28" spans="2:6" s="2" customFormat="1" ht="12.75" customHeight="1">
      <c r="B28" s="2" t="s">
        <v>19</v>
      </c>
      <c r="D28" s="56"/>
      <c r="E28" s="56"/>
      <c r="F28" s="56"/>
    </row>
    <row r="29" spans="2:6" s="2" customFormat="1" ht="12.75" customHeight="1">
      <c r="B29" s="2" t="s">
        <v>20</v>
      </c>
      <c r="D29" s="56"/>
      <c r="E29" s="56"/>
      <c r="F29" s="56"/>
    </row>
    <row r="30" spans="2:6" s="2" customFormat="1" ht="12.75">
      <c r="B30" s="7"/>
      <c r="C30" s="7"/>
      <c r="D30" s="56"/>
      <c r="E30" s="56"/>
      <c r="F30" s="56"/>
    </row>
    <row r="31" spans="2:6" s="2" customFormat="1" ht="12.75">
      <c r="B31" s="11" t="s">
        <v>86</v>
      </c>
      <c r="D31" s="58">
        <v>-4876442.060000002</v>
      </c>
      <c r="E31" s="56"/>
      <c r="F31" s="58">
        <v>2100422.200000018</v>
      </c>
    </row>
    <row r="32" spans="2:6" s="2" customFormat="1" ht="12.75">
      <c r="B32" s="7"/>
      <c r="C32" s="7"/>
      <c r="D32" s="56"/>
      <c r="E32" s="56"/>
      <c r="F32" s="56"/>
    </row>
    <row r="33" spans="2:6" s="2" customFormat="1" ht="12.75">
      <c r="B33" s="2" t="s">
        <v>87</v>
      </c>
      <c r="D33" s="54"/>
      <c r="E33" s="56"/>
      <c r="F33" s="54"/>
    </row>
    <row r="34" spans="2:6" s="2" customFormat="1" ht="12.75">
      <c r="B34" s="2" t="s">
        <v>21</v>
      </c>
      <c r="D34" s="54"/>
      <c r="E34" s="56"/>
      <c r="F34" s="54"/>
    </row>
    <row r="35" spans="2:6" s="2" customFormat="1" ht="12.75">
      <c r="B35" s="2" t="s">
        <v>37</v>
      </c>
      <c r="D35" s="53">
        <v>0</v>
      </c>
      <c r="E35" s="56"/>
      <c r="F35" s="53">
        <v>0</v>
      </c>
    </row>
    <row r="36" spans="2:6" s="2" customFormat="1" ht="12.75">
      <c r="B36" s="2" t="s">
        <v>22</v>
      </c>
      <c r="D36" s="56"/>
      <c r="E36" s="56"/>
      <c r="F36" s="56"/>
    </row>
    <row r="37" spans="2:6" s="2" customFormat="1" ht="12.75" customHeight="1">
      <c r="B37" s="2" t="s">
        <v>38</v>
      </c>
      <c r="D37" s="53"/>
      <c r="E37" s="56"/>
      <c r="F37" s="56"/>
    </row>
    <row r="38" spans="2:6" s="2" customFormat="1" ht="12.75">
      <c r="B38" s="7"/>
      <c r="C38" s="7"/>
      <c r="D38" s="56"/>
      <c r="E38" s="56"/>
      <c r="F38" s="56"/>
    </row>
    <row r="39" spans="2:6" s="2" customFormat="1" ht="12.75">
      <c r="B39" s="11" t="s">
        <v>111</v>
      </c>
      <c r="D39" s="58">
        <v>0</v>
      </c>
      <c r="E39" s="56"/>
      <c r="F39" s="58">
        <v>0</v>
      </c>
    </row>
    <row r="40" spans="2:6" s="2" customFormat="1" ht="12.75">
      <c r="B40" s="7"/>
      <c r="C40" s="7"/>
      <c r="D40" s="56"/>
      <c r="E40" s="56"/>
      <c r="F40" s="56"/>
    </row>
    <row r="41" spans="2:6" s="2" customFormat="1" ht="12.75">
      <c r="B41" s="10" t="s">
        <v>23</v>
      </c>
      <c r="D41" s="59">
        <v>1076310.43399999</v>
      </c>
      <c r="E41" s="56"/>
      <c r="F41" s="59">
        <v>3086023.7280000304</v>
      </c>
    </row>
    <row r="42" spans="2:6" s="2" customFormat="1" ht="12.75">
      <c r="B42" s="10"/>
      <c r="D42" s="53"/>
      <c r="E42" s="56"/>
      <c r="F42" s="53"/>
    </row>
    <row r="43" spans="2:8" s="2" customFormat="1" ht="12.75">
      <c r="B43" s="10" t="s">
        <v>112</v>
      </c>
      <c r="D43" s="53">
        <v>7252759.17</v>
      </c>
      <c r="E43" s="56"/>
      <c r="F43" s="55">
        <v>4166735.3</v>
      </c>
      <c r="H43" s="51"/>
    </row>
    <row r="44" spans="2:8" s="2" customFormat="1" ht="12.75">
      <c r="B44" s="10" t="s">
        <v>24</v>
      </c>
      <c r="D44" s="60">
        <v>8329069.27</v>
      </c>
      <c r="E44" s="54"/>
      <c r="F44" s="54">
        <v>7252759.17</v>
      </c>
      <c r="H44" s="51"/>
    </row>
    <row r="45" spans="4:8" s="2" customFormat="1" ht="12.75">
      <c r="D45" s="14"/>
      <c r="E45" s="14"/>
      <c r="F45" s="14"/>
      <c r="H45" s="51"/>
    </row>
    <row r="46" spans="4:6" s="2" customFormat="1" ht="12.75">
      <c r="D46" s="14"/>
      <c r="E46" s="14"/>
      <c r="F46" s="14"/>
    </row>
  </sheetData>
  <sheetProtection/>
  <printOptions/>
  <pageMargins left="0.46" right="0.6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I31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36.421875" style="1" customWidth="1"/>
    <col min="2" max="2" width="13.00390625" style="1" customWidth="1"/>
    <col min="3" max="3" width="2.8515625" style="1" customWidth="1"/>
    <col min="4" max="4" width="12.421875" style="1" customWidth="1"/>
    <col min="5" max="5" width="3.28125" style="1" customWidth="1"/>
    <col min="6" max="6" width="13.421875" style="1" customWidth="1"/>
    <col min="7" max="7" width="2.7109375" style="1" customWidth="1"/>
    <col min="8" max="8" width="13.57421875" style="1" bestFit="1" customWidth="1"/>
    <col min="9" max="9" width="13.421875" style="1" bestFit="1" customWidth="1"/>
    <col min="10" max="16384" width="9.140625" style="1" customWidth="1"/>
  </cols>
  <sheetData>
    <row r="2" ht="15.75">
      <c r="A2" s="21" t="s">
        <v>109</v>
      </c>
    </row>
    <row r="3" ht="16.5">
      <c r="A3" s="12" t="s">
        <v>133</v>
      </c>
    </row>
    <row r="4" ht="16.5">
      <c r="A4" s="12" t="s">
        <v>97</v>
      </c>
    </row>
    <row r="8" spans="2:8" s="2" customFormat="1" ht="38.25">
      <c r="B8" s="8" t="s">
        <v>92</v>
      </c>
      <c r="C8" s="8"/>
      <c r="D8" s="8" t="s">
        <v>93</v>
      </c>
      <c r="E8" s="8"/>
      <c r="F8" s="8" t="s">
        <v>94</v>
      </c>
      <c r="G8" s="8"/>
      <c r="H8" s="8" t="s">
        <v>2</v>
      </c>
    </row>
    <row r="9" spans="1:8" s="2" customFormat="1" ht="12.75">
      <c r="A9" s="7"/>
      <c r="B9" s="7"/>
      <c r="C9" s="7"/>
      <c r="D9" s="7"/>
      <c r="E9" s="7"/>
      <c r="F9" s="7"/>
      <c r="G9" s="7"/>
      <c r="H9" s="7"/>
    </row>
    <row r="10" spans="1:8" s="2" customFormat="1" ht="13.5" thickBot="1">
      <c r="A10" s="6" t="s">
        <v>134</v>
      </c>
      <c r="B10" s="80">
        <v>80302244</v>
      </c>
      <c r="C10" s="83"/>
      <c r="D10" s="80">
        <v>1411853</v>
      </c>
      <c r="E10" s="83"/>
      <c r="F10" s="80">
        <v>-48535850</v>
      </c>
      <c r="G10" s="83"/>
      <c r="H10" s="80">
        <v>33178247</v>
      </c>
    </row>
    <row r="11" spans="1:8" s="2" customFormat="1" ht="13.5" thickTop="1">
      <c r="A11" s="6"/>
      <c r="B11" s="62"/>
      <c r="C11" s="62"/>
      <c r="D11" s="62"/>
      <c r="E11" s="62"/>
      <c r="F11" s="62"/>
      <c r="G11" s="62"/>
      <c r="H11" s="62"/>
    </row>
    <row r="12" spans="1:8" s="2" customFormat="1" ht="12.75">
      <c r="A12" s="7" t="s">
        <v>90</v>
      </c>
      <c r="B12" s="63"/>
      <c r="C12" s="63"/>
      <c r="D12" s="63"/>
      <c r="E12" s="63"/>
      <c r="F12" s="62">
        <v>2267838.4579999982</v>
      </c>
      <c r="G12" s="62"/>
      <c r="H12" s="62">
        <f>SUM(F12:G12)</f>
        <v>2267838.4579999982</v>
      </c>
    </row>
    <row r="13" spans="1:8" s="2" customFormat="1" ht="12.75">
      <c r="A13" s="7" t="s">
        <v>38</v>
      </c>
      <c r="B13" s="63"/>
      <c r="C13" s="63"/>
      <c r="D13" s="63"/>
      <c r="E13" s="63"/>
      <c r="F13" s="62"/>
      <c r="G13" s="62"/>
      <c r="H13" s="62"/>
    </row>
    <row r="14" spans="1:8" s="2" customFormat="1" ht="12.75">
      <c r="A14" s="7" t="s">
        <v>91</v>
      </c>
      <c r="B14" s="63"/>
      <c r="C14" s="63"/>
      <c r="D14" s="62"/>
      <c r="E14" s="62"/>
      <c r="F14" s="62"/>
      <c r="G14" s="62"/>
      <c r="H14" s="62"/>
    </row>
    <row r="15" spans="1:8" s="2" customFormat="1" ht="12.75">
      <c r="A15" s="7" t="s">
        <v>125</v>
      </c>
      <c r="B15" s="62"/>
      <c r="C15" s="63"/>
      <c r="D15" s="63">
        <v>129016</v>
      </c>
      <c r="E15" s="63"/>
      <c r="F15" s="63">
        <v>-129016</v>
      </c>
      <c r="G15" s="63"/>
      <c r="H15" s="62"/>
    </row>
    <row r="16" spans="1:8" s="2" customFormat="1" ht="11.25" customHeight="1">
      <c r="A16" s="7"/>
      <c r="B16" s="63"/>
      <c r="C16" s="63"/>
      <c r="D16" s="63"/>
      <c r="E16" s="63"/>
      <c r="F16" s="63"/>
      <c r="G16" s="63"/>
      <c r="H16" s="63"/>
    </row>
    <row r="17" spans="1:9" s="2" customFormat="1" ht="13.5" thickBot="1">
      <c r="A17" s="6" t="s">
        <v>135</v>
      </c>
      <c r="B17" s="81">
        <f>SUM(B10:B16)</f>
        <v>80302244</v>
      </c>
      <c r="C17" s="83"/>
      <c r="D17" s="81">
        <f>SUM(D10:D16)</f>
        <v>1540869</v>
      </c>
      <c r="E17" s="83"/>
      <c r="F17" s="81">
        <f>SUM(F10:F16)</f>
        <v>-46397027.542</v>
      </c>
      <c r="G17" s="83"/>
      <c r="H17" s="81">
        <f>SUM(H10:H16)</f>
        <v>35446085.458</v>
      </c>
      <c r="I17" s="52">
        <f>H17-'BK'!F76</f>
        <v>0</v>
      </c>
    </row>
    <row r="18" spans="1:8" s="2" customFormat="1" ht="13.5" thickTop="1">
      <c r="A18" s="6"/>
      <c r="B18" s="62"/>
      <c r="C18" s="62"/>
      <c r="D18" s="62"/>
      <c r="E18" s="62"/>
      <c r="F18" s="62"/>
      <c r="G18" s="62"/>
      <c r="H18" s="62"/>
    </row>
    <row r="19" spans="1:8" s="2" customFormat="1" ht="12.75">
      <c r="A19" s="7" t="s">
        <v>88</v>
      </c>
      <c r="B19" s="62"/>
      <c r="C19" s="62"/>
      <c r="D19" s="62"/>
      <c r="E19" s="62"/>
      <c r="F19" s="62"/>
      <c r="G19" s="62"/>
      <c r="H19" s="62"/>
    </row>
    <row r="20" spans="1:8" s="2" customFormat="1" ht="12.75">
      <c r="A20" s="7" t="s">
        <v>89</v>
      </c>
      <c r="B20" s="62"/>
      <c r="C20" s="62"/>
      <c r="D20" s="62"/>
      <c r="E20" s="62"/>
      <c r="F20" s="62"/>
      <c r="G20" s="62"/>
      <c r="H20" s="62"/>
    </row>
    <row r="21" spans="1:8" s="2" customFormat="1" ht="12.75">
      <c r="A21" s="7" t="s">
        <v>90</v>
      </c>
      <c r="B21" s="62"/>
      <c r="C21" s="51"/>
      <c r="D21" s="62"/>
      <c r="E21" s="51"/>
      <c r="F21" s="62">
        <f>+'ardh-shpenz'!D27</f>
        <v>1125193.7439999992</v>
      </c>
      <c r="G21" s="62"/>
      <c r="H21" s="62">
        <f>SUM(B21:G21)</f>
        <v>1125193.7439999992</v>
      </c>
    </row>
    <row r="22" spans="1:8" s="2" customFormat="1" ht="12.75">
      <c r="A22" s="7" t="s">
        <v>38</v>
      </c>
      <c r="B22" s="62"/>
      <c r="C22" s="63"/>
      <c r="D22" s="62"/>
      <c r="E22" s="63"/>
      <c r="F22" s="62"/>
      <c r="G22" s="62"/>
      <c r="H22" s="62">
        <f>SUM(B22:G22)</f>
        <v>0</v>
      </c>
    </row>
    <row r="23" spans="1:8" s="2" customFormat="1" ht="12.75">
      <c r="A23" s="7" t="s">
        <v>122</v>
      </c>
      <c r="B23" s="62"/>
      <c r="C23" s="63"/>
      <c r="D23" s="62">
        <v>113392</v>
      </c>
      <c r="E23" s="63"/>
      <c r="F23" s="62">
        <v>-113392</v>
      </c>
      <c r="G23" s="63"/>
      <c r="H23" s="62">
        <f>B23+D23+F23</f>
        <v>0</v>
      </c>
    </row>
    <row r="24" spans="1:8" s="2" customFormat="1" ht="12.75">
      <c r="A24" s="7"/>
      <c r="B24" s="62"/>
      <c r="C24" s="62"/>
      <c r="D24" s="62"/>
      <c r="E24" s="63"/>
      <c r="F24" s="62"/>
      <c r="G24" s="63"/>
      <c r="H24" s="62"/>
    </row>
    <row r="25" spans="1:8" s="2" customFormat="1" ht="12.75">
      <c r="A25" s="7"/>
      <c r="B25" s="63"/>
      <c r="C25" s="63"/>
      <c r="D25" s="63"/>
      <c r="E25" s="63"/>
      <c r="F25" s="63"/>
      <c r="G25" s="63"/>
      <c r="H25" s="63"/>
    </row>
    <row r="26" spans="1:9" s="2" customFormat="1" ht="13.5" thickBot="1">
      <c r="A26" s="6" t="s">
        <v>136</v>
      </c>
      <c r="B26" s="82">
        <f>SUM(B17:B25)</f>
        <v>80302244</v>
      </c>
      <c r="C26" s="83"/>
      <c r="D26" s="82">
        <f>SUM(D17:D25)</f>
        <v>1654261</v>
      </c>
      <c r="E26" s="83"/>
      <c r="F26" s="82">
        <f>SUM(F17:F25)</f>
        <v>-45385225.798</v>
      </c>
      <c r="G26" s="84"/>
      <c r="H26" s="82">
        <f>SUM(H17:H25)</f>
        <v>36571279.202</v>
      </c>
      <c r="I26" s="25"/>
    </row>
    <row r="27" spans="1:8" s="2" customFormat="1" ht="13.5" thickTop="1">
      <c r="A27" s="7"/>
      <c r="B27" s="7"/>
      <c r="C27" s="7"/>
      <c r="D27" s="7"/>
      <c r="E27" s="7"/>
      <c r="F27" s="7"/>
      <c r="G27" s="7"/>
      <c r="H27" s="7"/>
    </row>
    <row r="29" spans="2:8" ht="16.5">
      <c r="B29" s="18"/>
      <c r="H29" s="23"/>
    </row>
    <row r="30" ht="16.5">
      <c r="B30" s="18"/>
    </row>
    <row r="31" spans="2:6" ht="16.5">
      <c r="B31" s="18"/>
      <c r="F31" s="1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4:P22"/>
  <sheetViews>
    <sheetView zoomScalePageLayoutView="0" workbookViewId="0" topLeftCell="A1">
      <selection activeCell="A4" sqref="A4:K18"/>
    </sheetView>
  </sheetViews>
  <sheetFormatPr defaultColWidth="9.140625" defaultRowHeight="12.75"/>
  <cols>
    <col min="1" max="1" width="16.140625" style="70" customWidth="1"/>
    <col min="2" max="2" width="2.28125" style="70" customWidth="1"/>
    <col min="3" max="3" width="11.421875" style="70" customWidth="1"/>
    <col min="4" max="4" width="2.00390625" style="70" customWidth="1"/>
    <col min="5" max="5" width="11.57421875" style="70" customWidth="1"/>
    <col min="6" max="6" width="2.00390625" style="70" customWidth="1"/>
    <col min="7" max="7" width="12.28125" style="70" customWidth="1"/>
    <col min="8" max="8" width="2.421875" style="70" customWidth="1"/>
    <col min="9" max="9" width="11.00390625" style="70" bestFit="1" customWidth="1"/>
    <col min="10" max="10" width="3.00390625" style="70" customWidth="1"/>
    <col min="11" max="11" width="11.00390625" style="70" customWidth="1"/>
    <col min="12" max="12" width="14.57421875" style="70" bestFit="1" customWidth="1"/>
    <col min="13" max="14" width="12.00390625" style="70" bestFit="1" customWidth="1"/>
    <col min="15" max="15" width="9.140625" style="70" customWidth="1"/>
    <col min="16" max="16" width="12.8515625" style="70" bestFit="1" customWidth="1"/>
    <col min="17" max="16384" width="9.140625" style="70" customWidth="1"/>
  </cols>
  <sheetData>
    <row r="4" spans="1:11" ht="36">
      <c r="A4" s="64"/>
      <c r="B4" s="65"/>
      <c r="C4" s="66" t="s">
        <v>115</v>
      </c>
      <c r="D4" s="66"/>
      <c r="E4" s="66" t="s">
        <v>99</v>
      </c>
      <c r="F4" s="66"/>
      <c r="G4" s="66" t="s">
        <v>100</v>
      </c>
      <c r="H4" s="65"/>
      <c r="I4" s="66" t="s">
        <v>107</v>
      </c>
      <c r="J4" s="67"/>
      <c r="K4" s="65" t="s">
        <v>2</v>
      </c>
    </row>
    <row r="5" spans="1:2" ht="12">
      <c r="A5" s="68" t="s">
        <v>101</v>
      </c>
      <c r="B5" s="69"/>
    </row>
    <row r="6" spans="1:13" ht="12">
      <c r="A6" s="71" t="s">
        <v>137</v>
      </c>
      <c r="B6" s="69"/>
      <c r="C6" s="71">
        <v>114268695</v>
      </c>
      <c r="D6" s="71"/>
      <c r="E6" s="71">
        <f>15552521</f>
        <v>15552521</v>
      </c>
      <c r="F6" s="71"/>
      <c r="G6" s="71">
        <v>79650275</v>
      </c>
      <c r="H6" s="71"/>
      <c r="I6" s="71">
        <v>8830489.6</v>
      </c>
      <c r="J6" s="71"/>
      <c r="K6" s="71">
        <f>C6+E6+G6+I6</f>
        <v>218301980.6</v>
      </c>
      <c r="M6" s="74"/>
    </row>
    <row r="7" spans="1:14" ht="12">
      <c r="A7" s="71" t="s">
        <v>102</v>
      </c>
      <c r="B7" s="69"/>
      <c r="C7" s="71">
        <f>4295725</f>
        <v>4295725</v>
      </c>
      <c r="D7" s="71"/>
      <c r="E7" s="71">
        <v>0</v>
      </c>
      <c r="F7" s="71"/>
      <c r="G7" s="71">
        <v>0</v>
      </c>
      <c r="H7" s="71"/>
      <c r="I7" s="71">
        <f>580717</f>
        <v>580717</v>
      </c>
      <c r="J7" s="71"/>
      <c r="K7" s="71">
        <f>C7+E7+G7+I7</f>
        <v>4876442</v>
      </c>
      <c r="M7" s="74"/>
      <c r="N7" s="74"/>
    </row>
    <row r="8" spans="1:14" ht="12">
      <c r="A8" s="71" t="s">
        <v>103</v>
      </c>
      <c r="B8" s="69"/>
      <c r="C8" s="71">
        <v>0</v>
      </c>
      <c r="D8" s="71"/>
      <c r="E8" s="71">
        <v>0</v>
      </c>
      <c r="F8" s="71"/>
      <c r="G8" s="71">
        <v>0</v>
      </c>
      <c r="H8" s="71"/>
      <c r="I8" s="71">
        <v>0</v>
      </c>
      <c r="J8" s="71"/>
      <c r="K8" s="71">
        <f>C8+E8+G8+I8</f>
        <v>0</v>
      </c>
      <c r="N8" s="75"/>
    </row>
    <row r="9" spans="1:13" ht="12.75" thickBot="1">
      <c r="A9" s="71" t="s">
        <v>138</v>
      </c>
      <c r="B9" s="69"/>
      <c r="C9" s="72">
        <f>SUM(C6:C8)</f>
        <v>118564420</v>
      </c>
      <c r="D9" s="73"/>
      <c r="E9" s="72">
        <f>SUM(E6:E8)</f>
        <v>15552521</v>
      </c>
      <c r="F9" s="73"/>
      <c r="G9" s="72">
        <f>SUM(G6:G8)</f>
        <v>79650275</v>
      </c>
      <c r="H9" s="71"/>
      <c r="I9" s="72">
        <f>SUM(I6:I8)</f>
        <v>9411206.6</v>
      </c>
      <c r="J9" s="71"/>
      <c r="K9" s="72">
        <f>SUM(K6:K8)</f>
        <v>223178422.6</v>
      </c>
      <c r="L9" s="74"/>
      <c r="M9" s="74"/>
    </row>
    <row r="10" spans="1:11" ht="12.75" thickTop="1">
      <c r="A10" s="71"/>
      <c r="B10" s="69"/>
      <c r="C10" s="73"/>
      <c r="D10" s="73"/>
      <c r="E10" s="73"/>
      <c r="F10" s="73"/>
      <c r="G10" s="73"/>
      <c r="H10" s="71"/>
      <c r="I10" s="73"/>
      <c r="J10" s="71"/>
      <c r="K10" s="73"/>
    </row>
    <row r="11" spans="1:11" ht="12">
      <c r="A11" s="68" t="s">
        <v>104</v>
      </c>
      <c r="B11" s="69"/>
      <c r="C11" s="71"/>
      <c r="D11" s="71"/>
      <c r="E11" s="71"/>
      <c r="F11" s="71"/>
      <c r="G11" s="71"/>
      <c r="H11" s="71"/>
      <c r="I11" s="71"/>
      <c r="J11" s="71"/>
      <c r="K11" s="71"/>
    </row>
    <row r="12" spans="1:12" ht="12">
      <c r="A12" s="71" t="s">
        <v>137</v>
      </c>
      <c r="B12" s="69"/>
      <c r="C12" s="71">
        <v>40072614</v>
      </c>
      <c r="D12" s="71"/>
      <c r="E12" s="71">
        <v>14325818</v>
      </c>
      <c r="F12" s="71"/>
      <c r="G12" s="71">
        <v>68135158</v>
      </c>
      <c r="H12" s="71"/>
      <c r="I12" s="71">
        <v>7846338</v>
      </c>
      <c r="J12" s="71"/>
      <c r="K12" s="71">
        <f>C12+E12+G12+I12</f>
        <v>130379928</v>
      </c>
      <c r="L12" s="76"/>
    </row>
    <row r="13" spans="1:12" ht="12">
      <c r="A13" s="71" t="s">
        <v>102</v>
      </c>
      <c r="B13" s="69"/>
      <c r="C13" s="71">
        <f>3706805</f>
        <v>3706805</v>
      </c>
      <c r="D13" s="71"/>
      <c r="E13" s="71">
        <v>0</v>
      </c>
      <c r="F13" s="71"/>
      <c r="G13" s="71">
        <v>0</v>
      </c>
      <c r="H13" s="71"/>
      <c r="I13" s="71">
        <f>281275</f>
        <v>281275</v>
      </c>
      <c r="J13" s="71"/>
      <c r="K13" s="71">
        <f>C13+E13+G13+I13</f>
        <v>3988080</v>
      </c>
      <c r="L13" s="77"/>
    </row>
    <row r="14" spans="1:16" ht="12">
      <c r="A14" s="71" t="s">
        <v>103</v>
      </c>
      <c r="B14" s="69"/>
      <c r="C14" s="71">
        <v>0</v>
      </c>
      <c r="D14" s="71"/>
      <c r="E14" s="71">
        <v>0</v>
      </c>
      <c r="F14" s="71"/>
      <c r="G14" s="71">
        <v>0</v>
      </c>
      <c r="H14" s="71"/>
      <c r="I14" s="71">
        <v>0</v>
      </c>
      <c r="J14" s="71"/>
      <c r="K14" s="71">
        <f>C14+E14+G14+I14</f>
        <v>0</v>
      </c>
      <c r="M14" s="78"/>
      <c r="N14" s="74"/>
      <c r="P14" s="74"/>
    </row>
    <row r="15" spans="1:16" ht="12.75" thickBot="1">
      <c r="A15" s="71" t="s">
        <v>138</v>
      </c>
      <c r="B15" s="69"/>
      <c r="C15" s="72">
        <f>SUM(C12:C14)</f>
        <v>43779419</v>
      </c>
      <c r="D15" s="73"/>
      <c r="E15" s="72">
        <f>SUM(E12:E14)</f>
        <v>14325818</v>
      </c>
      <c r="F15" s="73"/>
      <c r="G15" s="72">
        <f>SUM(G12:G14)</f>
        <v>68135158</v>
      </c>
      <c r="H15" s="71"/>
      <c r="I15" s="72">
        <f>SUM(I12:I14)</f>
        <v>8127613</v>
      </c>
      <c r="J15" s="71"/>
      <c r="K15" s="72">
        <f>SUM(K12:K14)</f>
        <v>134368008</v>
      </c>
      <c r="P15" s="74"/>
    </row>
    <row r="16" spans="1:16" ht="12.75" thickTop="1">
      <c r="A16" s="71"/>
      <c r="B16" s="69"/>
      <c r="C16" s="71"/>
      <c r="D16" s="71"/>
      <c r="E16" s="71"/>
      <c r="F16" s="71"/>
      <c r="G16" s="71"/>
      <c r="H16" s="71"/>
      <c r="I16" s="71"/>
      <c r="J16" s="71"/>
      <c r="K16" s="71"/>
      <c r="P16" s="75"/>
    </row>
    <row r="17" spans="1:12" ht="12">
      <c r="A17" s="68" t="s">
        <v>139</v>
      </c>
      <c r="B17" s="69"/>
      <c r="C17" s="71">
        <f>+C6-C12</f>
        <v>74196081</v>
      </c>
      <c r="D17" s="71"/>
      <c r="E17" s="71">
        <f>+E6-E12</f>
        <v>1226703</v>
      </c>
      <c r="F17" s="71"/>
      <c r="G17" s="71">
        <f>+G6-G12</f>
        <v>11515117</v>
      </c>
      <c r="H17" s="71"/>
      <c r="I17" s="71">
        <f>+I6-I12</f>
        <v>984151.5999999996</v>
      </c>
      <c r="J17" s="71"/>
      <c r="K17" s="71">
        <f>+K6-K12</f>
        <v>87922052.6</v>
      </c>
      <c r="L17" s="78"/>
    </row>
    <row r="18" spans="1:16" ht="12.75" thickBot="1">
      <c r="A18" s="68" t="s">
        <v>140</v>
      </c>
      <c r="B18" s="69"/>
      <c r="C18" s="72">
        <f>+C9-C15</f>
        <v>74785001</v>
      </c>
      <c r="D18" s="73"/>
      <c r="E18" s="72">
        <f>+E9-E15</f>
        <v>1226703</v>
      </c>
      <c r="F18" s="73"/>
      <c r="G18" s="72">
        <f>+G9-G15</f>
        <v>11515117</v>
      </c>
      <c r="H18" s="71"/>
      <c r="I18" s="72">
        <f>+I9-I15</f>
        <v>1283593.5999999996</v>
      </c>
      <c r="J18" s="71"/>
      <c r="K18" s="72">
        <f>+K9-K15</f>
        <v>88810414.6</v>
      </c>
      <c r="L18" s="77"/>
      <c r="M18" s="75"/>
      <c r="P18" s="74"/>
    </row>
    <row r="19" ht="12.75" thickTop="1"/>
    <row r="21" spans="5:12" ht="12">
      <c r="E21" s="79"/>
      <c r="L21" s="78"/>
    </row>
    <row r="22" spans="3:5" ht="12">
      <c r="C22" s="74"/>
      <c r="E22" s="7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renato.qoshja</cp:lastModifiedBy>
  <cp:lastPrinted>2014-03-28T15:32:40Z</cp:lastPrinted>
  <dcterms:created xsi:type="dcterms:W3CDTF">2008-12-17T10:29:05Z</dcterms:created>
  <dcterms:modified xsi:type="dcterms:W3CDTF">2014-07-15T08:49:10Z</dcterms:modified>
  <cp:category/>
  <cp:version/>
  <cp:contentType/>
  <cp:contentStatus/>
</cp:coreProperties>
</file>