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455" windowWidth="15330" windowHeight="4500" tabRatio="823" activeTab="0"/>
  </bookViews>
  <sheets>
    <sheet name="Kop." sheetId="1" r:id="rId1"/>
    <sheet name="Shen.Spjeg.ne vazhdim" sheetId="2" r:id="rId2"/>
    <sheet name="Pasq.per AAM 1" sheetId="3" r:id="rId3"/>
    <sheet name="Aktivet" sheetId="4" r:id="rId4"/>
    <sheet name="Pasivet" sheetId="5" r:id="rId5"/>
    <sheet name="Rez.1" sheetId="6" r:id="rId6"/>
    <sheet name="Fluksi 2" sheetId="7" r:id="rId7"/>
    <sheet name="Kapitali 1" sheetId="8" r:id="rId8"/>
    <sheet name="Shenimet" sheetId="9" r:id="rId9"/>
    <sheet name="Inventar" sheetId="10" r:id="rId10"/>
  </sheets>
  <externalReferences>
    <externalReference r:id="rId13"/>
    <externalReference r:id="rId14"/>
  </externalReferences>
  <definedNames>
    <definedName name="_xlnm.Print_Area" localSheetId="3">'Aktivet'!$A$1:$H$45</definedName>
    <definedName name="_xlnm.Print_Area" localSheetId="6">'Fluksi 2'!$A$1:$G$38</definedName>
    <definedName name="_xlnm.Print_Area" localSheetId="9">'Inventar'!$A$1:$H$26</definedName>
    <definedName name="_xlnm.Print_Area" localSheetId="7">'Kapitali 1'!$A$1:$K$33</definedName>
    <definedName name="_xlnm.Print_Area" localSheetId="4">'Pasivet'!$A$1:$H$45</definedName>
    <definedName name="_xlnm.Print_Area" localSheetId="5">'Rez.1'!$A$1:$G$32</definedName>
    <definedName name="_xlnm.Print_Area" localSheetId="1">'Shen.Spjeg.ne vazhdim'!$A$1:$O$236</definedName>
    <definedName name="_xlnm.Print_Titles" localSheetId="1">'Shen.Spjeg.ne vazhdim'!$2:$6</definedName>
  </definedNames>
  <calcPr fullCalcOnLoad="1"/>
</workbook>
</file>

<file path=xl/sharedStrings.xml><?xml version="1.0" encoding="utf-8"?>
<sst xmlns="http://schemas.openxmlformats.org/spreadsheetml/2006/main" count="672" uniqueCount="321">
  <si>
    <t>Euro</t>
  </si>
  <si>
    <t>Pozicioni me 31 dhjetor 2007</t>
  </si>
  <si>
    <t>Pozicioni me 31 dhjetor 2008</t>
  </si>
  <si>
    <t>" MEDIA  UNION" shpk</t>
  </si>
  <si>
    <t xml:space="preserve"> K31609092 T</t>
  </si>
  <si>
    <t xml:space="preserve">   Botime</t>
  </si>
  <si>
    <t>Alpha Bank</t>
  </si>
  <si>
    <t>Te tjera (Sig. Shoq.)</t>
  </si>
  <si>
    <t>.</t>
  </si>
  <si>
    <t>Pozicioni me 31 dhjetor 2009</t>
  </si>
  <si>
    <t>Rritje/renie ne tepricen e parapagime e shpenz. te shtyra</t>
  </si>
  <si>
    <t>Shih shenimet bashkengjitur.</t>
  </si>
  <si>
    <t>Revista Monitor Shqip</t>
  </si>
  <si>
    <t>Revista Monitor Anglisht</t>
  </si>
  <si>
    <t>Revista SHQIP</t>
  </si>
  <si>
    <t>Sasi</t>
  </si>
  <si>
    <t>Cmimi</t>
  </si>
  <si>
    <t>Shpenz. (kosto) per shpernd.</t>
  </si>
  <si>
    <t xml:space="preserve"> INST. TEKNIKE SPECIFIKE</t>
  </si>
  <si>
    <t xml:space="preserve">MJETE TRANSPORTI </t>
  </si>
  <si>
    <t xml:space="preserve">MOBILJE DHE ORENDI </t>
  </si>
  <si>
    <t>P. ZYRASH &amp; INFORMATIKE</t>
  </si>
  <si>
    <t xml:space="preserve">TE TJERA </t>
  </si>
  <si>
    <t>Fitimi tatimor</t>
  </si>
  <si>
    <t xml:space="preserve">PROCREDIT BANK </t>
  </si>
  <si>
    <t xml:space="preserve">BANKA POPULLORE </t>
  </si>
  <si>
    <t>UNION BANK</t>
  </si>
  <si>
    <t>Raiffeisen Bank -BK</t>
  </si>
  <si>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</si>
  <si>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</si>
  <si>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</si>
  <si>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</si>
  <si>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</si>
  <si>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</si>
  <si>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</si>
  <si>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</si>
  <si>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</si>
  <si>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</si>
  <si>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</si>
  <si>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</si>
  <si>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</si>
  <si>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</si>
  <si>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</si>
  <si>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</si>
  <si>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</si>
  <si>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</si>
  <si>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</si>
  <si>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</si>
  <si>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</si>
  <si>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</si>
  <si>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</si>
  <si>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</si>
  <si>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</si>
  <si>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</si>
  <si>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</si>
  <si>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</si>
  <si>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</si>
  <si>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</si>
  <si>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</si>
  <si>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</si>
  <si>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</si>
  <si>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</si>
  <si>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</si>
  <si>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</si>
  <si>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</si>
  <si>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</si>
  <si>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</si>
  <si>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</si>
  <si>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</si>
  <si>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</si>
  <si>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</si>
  <si>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</si>
  <si>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</si>
  <si>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</si>
  <si>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</si>
  <si>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</si>
  <si>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</si>
  <si>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</si>
  <si>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</si>
  <si>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</si>
  <si>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</si>
  <si>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</si>
  <si>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</si>
  <si>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</si>
  <si>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</si>
  <si>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</si>
  <si>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</si>
  <si>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</si>
  <si>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</si>
  <si>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</si>
  <si>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</si>
  <si>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</si>
  <si>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</si>
  <si>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</si>
  <si>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</si>
  <si>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</si>
  <si>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</si>
  <si>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</si>
  <si>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</si>
  <si>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</si>
  <si>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</si>
  <si>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</si>
  <si>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</si>
  <si>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</si>
  <si>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</si>
  <si>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</si>
  <si>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</si>
  <si>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</si>
  <si>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</si>
  <si>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</si>
  <si>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</si>
  <si>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</si>
  <si>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</si>
  <si>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</si>
  <si>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</si>
  <si>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</si>
  <si>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</si>
  <si>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</si>
  <si>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</si>
  <si>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</si>
  <si>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</si>
  <si>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</si>
  <si>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</si>
  <si>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</si>
  <si>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</si>
  <si>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</si>
  <si>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</si>
  <si>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</si>
  <si>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</si>
  <si>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</si>
  <si>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</si>
  <si>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</si>
  <si>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</si>
  <si>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</si>
  <si>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</si>
  <si>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</si>
  <si>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</si>
  <si>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</si>
  <si>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</si>
  <si>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</si>
  <si>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</si>
  <si>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</si>
  <si>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</si>
  <si>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</si>
  <si>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</si>
  <si>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</si>
  <si>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</si>
  <si>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</si>
  <si>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</si>
  <si>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</si>
  <si>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</si>
  <si>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</si>
  <si>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</si>
  <si>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</si>
  <si>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</si>
  <si>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</si>
  <si>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</si>
  <si>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</si>
  <si>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</si>
  <si>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</si>
  <si>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</si>
  <si>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</si>
  <si>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</si>
  <si>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</si>
  <si>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</si>
  <si>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</si>
  <si>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</si>
  <si>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</si>
  <si>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</si>
  <si>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</si>
  <si>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</si>
  <si>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</si>
  <si>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</si>
  <si>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</si>
  <si>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</si>
  <si>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</si>
  <si>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</si>
  <si>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</si>
  <si>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</si>
  <si>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</si>
  <si>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</si>
  <si>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</si>
  <si>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</si>
  <si>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</si>
  <si>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</si>
  <si>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</si>
  <si>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</si>
  <si>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</si>
  <si>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</si>
  <si>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</si>
  <si>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</si>
  <si>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</si>
  <si>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</si>
  <si>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</si>
  <si>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</si>
  <si>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</si>
  <si>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</si>
  <si>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</si>
  <si>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</si>
  <si>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</si>
  <si>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</si>
  <si>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</si>
  <si>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</si>
  <si>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</si>
  <si>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</si>
  <si>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</si>
  <si>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</si>
  <si>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</si>
  <si>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</si>
  <si>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</si>
  <si>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</si>
  <si>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</si>
  <si>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</si>
  <si>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</si>
  <si>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</si>
  <si>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</si>
  <si>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</si>
  <si>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</si>
  <si>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</si>
  <si>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</si>
  <si>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</si>
  <si>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</si>
  <si>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</si>
  <si>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</si>
  <si>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</si>
  <si>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</si>
  <si>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</si>
  <si>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</si>
  <si>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Pozicioni me 31 dhjetor 2010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</si>
  <si>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</si>
  <si>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</si>
  <si>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</si>
  <si>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</si>
  <si>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</si>
  <si>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</si>
  <si>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</si>
  <si>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</si>
  <si>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</si>
  <si>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</si>
  <si>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</si>
  <si>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</si>
  <si>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</si>
  <si>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</si>
  <si>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</si>
  <si>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</si>
  <si>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</si>
  <si>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</si>
  <si>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</si>
  <si>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</si>
  <si>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</si>
  <si>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</si>
  <si>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</si>
  <si>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</si>
  <si>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</si>
  <si>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</si>
  <si>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</si>
  <si>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</si>
  <si>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</si>
  <si>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</si>
  <si>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</si>
  <si>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</si>
  <si>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</si>
  <si>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</si>
  <si>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</si>
  <si>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</si>
  <si>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</si>
  <si>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</si>
  <si>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</si>
  <si>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</si>
  <si>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</si>
  <si>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</si>
  <si>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</si>
  <si>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</si>
  <si>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</si>
  <si>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</si>
  <si>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</si>
  <si>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</si>
  <si>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</si>
  <si>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</si>
  <si>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</si>
  <si>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</si>
  <si>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</si>
  <si>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</si>
  <si>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</si>
  <si>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</si>
  <si>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</si>
  <si>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</si>
  <si>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</si>
  <si>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</si>
  <si>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____________</t>
  </si>
  <si>
    <t>Sasia</t>
  </si>
  <si>
    <t>Gjendje</t>
  </si>
  <si>
    <t>Shtesa</t>
  </si>
  <si>
    <t>Pakesime</t>
  </si>
  <si>
    <t xml:space="preserve">             TOTALI</t>
  </si>
  <si>
    <t>Administratori</t>
  </si>
  <si>
    <t xml:space="preserve">Amortizime </t>
  </si>
  <si>
    <t>a)Shpenz. (kosto) per shpernd.</t>
  </si>
  <si>
    <t>Viti   2011</t>
  </si>
  <si>
    <t>01.01.2011</t>
  </si>
  <si>
    <t>31.12.2011</t>
  </si>
  <si>
    <t>Aktivet Afatgjata Materiale  2011</t>
  </si>
  <si>
    <t>Vlera Kontabel Neto e A.A.Materiale  2011</t>
  </si>
  <si>
    <t>Pasqyrat    Financiare    te    Vitit   2011</t>
  </si>
  <si>
    <t>Pasqyra   e   te   Ardhurave   dhe   Shpenzimeve     2011</t>
  </si>
  <si>
    <t>Pasqyra   e   Fluksit   Monetar  -  Metoda  Indirekte   2011</t>
  </si>
  <si>
    <t>Pasqyra  e  Ndryshimeve  ne  Kapital  2011</t>
  </si>
  <si>
    <t>Pozicioni me 31 dhjetor 2011</t>
  </si>
  <si>
    <t xml:space="preserve">Ne Dhjetor 2011, per subjektin Gen - D, eshte bere nje auto fature me numer 743, dt. 30.12.2011, </t>
  </si>
  <si>
    <t>me numer serial 86157469, per sherbimin e kryer nga ky subjekt me vleren  Euro 4.550</t>
  </si>
  <si>
    <t xml:space="preserve"> me kurs konvertimi 138.93 leke</t>
  </si>
  <si>
    <t>Meqenese fatura me nr. 743 eshte regjistruar si ne librat e shitjes dhe te blerjes,</t>
  </si>
  <si>
    <t>totali I shifres se Afarizmit per vitin 2011 me te dhenat e Tatimeve, ndryshon per kete shume</t>
  </si>
  <si>
    <t>632.131,5 leke, (4.550 * 138.93).</t>
  </si>
  <si>
    <t>PASIVET</t>
  </si>
  <si>
    <t>Gjendja inventariale deri me date 31.12.2012</t>
  </si>
  <si>
    <t>Nr.</t>
  </si>
  <si>
    <t>Per vitin 2011, kapitali eshte 15.000.000 leke, me nje rritje  5.691.159 lekesh.</t>
  </si>
  <si>
    <t>Pasqyra Financiare jane te rumbullakosura ne njeshe</t>
  </si>
  <si>
    <t>po</t>
  </si>
  <si>
    <t>Rruga "Ismail Qemali", Nr. 32/1,  Tirane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</si>
</sst>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%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#,##0.00;\-#,##0.00"/>
    <numFmt numFmtId="186" formatCode="#,##0.0#%;\-#,##0.0#%"/>
    <numFmt numFmtId="187" formatCode="0.0000000"/>
    <numFmt numFmtId="188" formatCode="0.0000000000"/>
    <numFmt numFmtId="189" formatCode="#,##0.000000000000"/>
    <numFmt numFmtId="190" formatCode="#,##0.000"/>
    <numFmt numFmtId="191" formatCode="\1\2\-\1\4"/>
    <numFmt numFmtId="192" formatCode="\4\-\7"/>
    <numFmt numFmtId="193" formatCode="\8\-\1\2"/>
    <numFmt numFmtId="194" formatCode="#,##0.0;\-#,##0.0"/>
    <numFmt numFmtId="195" formatCode="#,##0;\-#,##0"/>
    <numFmt numFmtId="196" formatCode="mm/dd/yyyy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000"/>
    <numFmt numFmtId="206" formatCode="#,##0.00000"/>
    <numFmt numFmtId="207" formatCode="#,##0.000000"/>
    <numFmt numFmtId="208" formatCode="0.00000000"/>
  </numFmts>
  <fonts count="6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8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5" fillId="0" borderId="18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15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5" fillId="0" borderId="19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29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21" fontId="0" fillId="0" borderId="2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9" xfId="44" applyNumberFormat="1" applyBorder="1" applyAlignment="1">
      <alignment/>
    </xf>
    <xf numFmtId="0" fontId="0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3" fontId="23" fillId="0" borderId="19" xfId="4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14" xfId="0" applyFont="1" applyBorder="1" applyAlignment="1">
      <alignment/>
    </xf>
    <xf numFmtId="3" fontId="15" fillId="0" borderId="19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24" fillId="0" borderId="19" xfId="58" applyFont="1" applyFill="1" applyBorder="1" applyAlignment="1" applyProtection="1">
      <alignment horizontal="left"/>
      <protection/>
    </xf>
    <xf numFmtId="3" fontId="24" fillId="0" borderId="19" xfId="58" applyNumberFormat="1" applyFont="1" applyFill="1" applyBorder="1">
      <alignment/>
      <protection/>
    </xf>
    <xf numFmtId="1" fontId="15" fillId="0" borderId="19" xfId="0" applyNumberFormat="1" applyFont="1" applyBorder="1" applyAlignment="1">
      <alignment horizontal="center"/>
    </xf>
    <xf numFmtId="3" fontId="0" fillId="0" borderId="0" xfId="0" applyNumberFormat="1" applyFont="1" applyAlignment="1">
      <alignment vertical="center"/>
    </xf>
    <xf numFmtId="185" fontId="26" fillId="0" borderId="0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24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5" fontId="26" fillId="0" borderId="19" xfId="0" applyNumberFormat="1" applyFont="1" applyBorder="1" applyAlignment="1">
      <alignment/>
    </xf>
    <xf numFmtId="0" fontId="16" fillId="0" borderId="19" xfId="0" applyFont="1" applyBorder="1" applyAlignment="1">
      <alignment horizontal="left"/>
    </xf>
    <xf numFmtId="0" fontId="0" fillId="0" borderId="19" xfId="0" applyFill="1" applyBorder="1" applyAlignment="1">
      <alignment/>
    </xf>
    <xf numFmtId="185" fontId="26" fillId="0" borderId="19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3" fontId="0" fillId="0" borderId="24" xfId="0" applyNumberFormat="1" applyBorder="1" applyAlignment="1">
      <alignment/>
    </xf>
    <xf numFmtId="3" fontId="24" fillId="0" borderId="19" xfId="58" applyNumberFormat="1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Alignment="1">
      <alignment/>
    </xf>
    <xf numFmtId="4" fontId="1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vertical="center"/>
    </xf>
    <xf numFmtId="49" fontId="25" fillId="0" borderId="13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6" fillId="0" borderId="19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3" fontId="5" fillId="0" borderId="19" xfId="42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24" fillId="33" borderId="21" xfId="58" applyNumberFormat="1" applyFont="1" applyFill="1" applyBorder="1">
      <alignment/>
      <protection/>
    </xf>
    <xf numFmtId="4" fontId="0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4" fontId="0" fillId="0" borderId="19" xfId="44" applyNumberFormat="1" applyBorder="1" applyAlignment="1">
      <alignment/>
    </xf>
    <xf numFmtId="43" fontId="6" fillId="0" borderId="19" xfId="0" applyNumberFormat="1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3" fontId="10" fillId="0" borderId="38" xfId="0" applyNumberFormat="1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0" fillId="0" borderId="42" xfId="0" applyFont="1" applyBorder="1" applyAlignment="1">
      <alignment horizontal="center" vertical="center"/>
    </xf>
    <xf numFmtId="4" fontId="15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7" fillId="0" borderId="16" xfId="0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3" fontId="6" fillId="0" borderId="47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3" fontId="6" fillId="0" borderId="38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0" fontId="0" fillId="0" borderId="43" xfId="0" applyBorder="1" applyAlignment="1">
      <alignment/>
    </xf>
    <xf numFmtId="0" fontId="18" fillId="0" borderId="44" xfId="0" applyFont="1" applyFill="1" applyBorder="1" applyAlignment="1">
      <alignment horizontal="center"/>
    </xf>
    <xf numFmtId="0" fontId="0" fillId="0" borderId="44" xfId="0" applyBorder="1" applyAlignment="1">
      <alignment/>
    </xf>
    <xf numFmtId="3" fontId="26" fillId="0" borderId="44" xfId="0" applyNumberFormat="1" applyFont="1" applyBorder="1" applyAlignment="1">
      <alignment/>
    </xf>
    <xf numFmtId="3" fontId="27" fillId="0" borderId="45" xfId="42" applyNumberFormat="1" applyFont="1" applyBorder="1" applyAlignment="1">
      <alignment/>
    </xf>
    <xf numFmtId="0" fontId="16" fillId="0" borderId="2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3" fontId="15" fillId="0" borderId="25" xfId="0" applyNumberFormat="1" applyFont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20" fillId="0" borderId="19" xfId="44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0" fillId="0" borderId="16" xfId="0" applyBorder="1" applyAlignment="1">
      <alignment horizontal="center"/>
    </xf>
    <xf numFmtId="3" fontId="26" fillId="0" borderId="19" xfId="0" applyNumberFormat="1" applyFont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26" fillId="0" borderId="14" xfId="0" applyNumberFormat="1" applyFont="1" applyBorder="1" applyAlignment="1">
      <alignment/>
    </xf>
    <xf numFmtId="3" fontId="10" fillId="0" borderId="50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left" vertical="center"/>
    </xf>
    <xf numFmtId="3" fontId="15" fillId="0" borderId="19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left" vertical="center"/>
    </xf>
    <xf numFmtId="3" fontId="16" fillId="0" borderId="19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4" fillId="0" borderId="0" xfId="58" applyFont="1" applyFill="1" applyBorder="1" applyAlignment="1" applyProtection="1">
      <alignment horizontal="left"/>
      <protection/>
    </xf>
    <xf numFmtId="0" fontId="16" fillId="0" borderId="18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ilanci Toni 9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nika\Desktop\Bilanci%20MU-%20per%20vitin%202011\Ekstr\Bilanci%202010-u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i%20MU-%20per%20vitin%202011\Ekstr\Media%20Union%20Shpenz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n.Spjeg.faqa 1"/>
      <sheetName val="Shen.Spjeg.ne vazhdim"/>
      <sheetName val="Balanc-Sheet2008"/>
      <sheetName val="Pasq.per AAM 1"/>
      <sheetName val="Pasq.per AAM 2"/>
      <sheetName val="Kop."/>
      <sheetName val="B.SH. 2009"/>
      <sheetName val="bilc.09"/>
      <sheetName val="B.SH.2010"/>
      <sheetName val="bsh-2011 (2)"/>
      <sheetName val="bsh-2011"/>
      <sheetName val="Aktivet 2011"/>
      <sheetName val="Pasivet 2011"/>
      <sheetName val="Aktivet"/>
      <sheetName val="Bilanc08-09"/>
      <sheetName val="Bilanc07-08"/>
      <sheetName val="Pasivet (3)"/>
      <sheetName val="Pasivet (2)"/>
      <sheetName val="Pasivet"/>
      <sheetName val="Prof-Loss 2008"/>
      <sheetName val="Rez.1"/>
      <sheetName val="Rez.2"/>
      <sheetName val="Fluksi 1"/>
      <sheetName val="Fluksi 2"/>
      <sheetName val="Kapitali 1"/>
      <sheetName val="Kapitali 2"/>
      <sheetName val="Shenimet"/>
    </sheetNames>
    <sheetDataSet>
      <sheetData sheetId="10">
        <row r="28">
          <cell r="N28">
            <v>519236.4700000001</v>
          </cell>
        </row>
        <row r="33">
          <cell r="N33">
            <v>10260.54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f-Los 2010"/>
      <sheetName val="Prof-oss 2011"/>
      <sheetName val="Anal shpenz 2011"/>
      <sheetName val="Anal shpenz 2010 (2)"/>
      <sheetName val="Anal shpenz 2009"/>
      <sheetName val="Anal shpenz2008 (2)"/>
      <sheetName val="Anal shpenz2008"/>
      <sheetName val="Stoku"/>
      <sheetName val="Iventari"/>
    </sheetNames>
    <sheetDataSet>
      <sheetData sheetId="2">
        <row r="44">
          <cell r="E44">
            <v>1235493.13</v>
          </cell>
        </row>
        <row r="45">
          <cell r="E45">
            <v>1430780</v>
          </cell>
        </row>
        <row r="50">
          <cell r="E50">
            <v>2752698.79</v>
          </cell>
        </row>
        <row r="52">
          <cell r="E52">
            <v>130538.49</v>
          </cell>
        </row>
        <row r="65">
          <cell r="E65">
            <v>1470.47</v>
          </cell>
        </row>
        <row r="68">
          <cell r="E68">
            <v>2404260.92</v>
          </cell>
        </row>
        <row r="69">
          <cell r="E69">
            <v>109832.75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view="pageBreakPreview" zoomScale="90" zoomScaleSheetLayoutView="90" zoomScalePageLayoutView="0" workbookViewId="0" topLeftCell="A22">
      <selection activeCell="E40" sqref="E40"/>
    </sheetView>
  </sheetViews>
  <sheetFormatPr defaultColWidth="9.140625" defaultRowHeight="12.75"/>
  <cols>
    <col min="1" max="1" width="1.28515625" style="37" customWidth="1"/>
    <col min="2" max="3" width="9.140625" style="37" customWidth="1"/>
    <col min="4" max="4" width="9.28125" style="37" customWidth="1"/>
    <col min="5" max="5" width="11.421875" style="37" customWidth="1"/>
    <col min="6" max="6" width="12.8515625" style="37" customWidth="1"/>
    <col min="7" max="7" width="5.421875" style="37" customWidth="1"/>
    <col min="8" max="9" width="9.140625" style="37" customWidth="1"/>
    <col min="10" max="10" width="3.140625" style="37" customWidth="1"/>
    <col min="11" max="11" width="9.140625" style="37" customWidth="1"/>
    <col min="12" max="12" width="1.8515625" style="37" customWidth="1"/>
    <col min="13" max="16384" width="9.140625" style="37" customWidth="1"/>
  </cols>
  <sheetData>
    <row r="1" s="33" customFormat="1" ht="6.75" customHeight="1"/>
    <row r="2" spans="2:11" s="33" customFormat="1" ht="12.75"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2:11" s="34" customFormat="1" ht="13.5" customHeight="1">
      <c r="B3" s="41"/>
      <c r="C3" s="42" t="s">
        <v>220</v>
      </c>
      <c r="D3" s="42"/>
      <c r="E3" s="42"/>
      <c r="F3" s="248" t="s">
        <v>3</v>
      </c>
      <c r="G3" s="201"/>
      <c r="H3" s="202"/>
      <c r="I3" s="200"/>
      <c r="J3" s="203"/>
      <c r="K3" s="204"/>
    </row>
    <row r="4" spans="2:11" s="34" customFormat="1" ht="13.5" customHeight="1">
      <c r="B4" s="41"/>
      <c r="C4" s="42" t="s">
        <v>159</v>
      </c>
      <c r="D4" s="42"/>
      <c r="E4" s="42"/>
      <c r="F4" s="248" t="s">
        <v>4</v>
      </c>
      <c r="G4" s="205"/>
      <c r="H4" s="206"/>
      <c r="I4" s="207"/>
      <c r="J4" s="207"/>
      <c r="K4" s="204"/>
    </row>
    <row r="5" spans="2:11" s="34" customFormat="1" ht="21" customHeight="1">
      <c r="B5" s="41"/>
      <c r="C5" s="42" t="s">
        <v>34</v>
      </c>
      <c r="D5" s="42"/>
      <c r="E5" s="42"/>
      <c r="F5" s="249" t="s">
        <v>320</v>
      </c>
      <c r="G5" s="200"/>
      <c r="H5" s="200"/>
      <c r="I5" s="200"/>
      <c r="J5" s="200"/>
      <c r="K5" s="204"/>
    </row>
    <row r="6" spans="2:11" s="34" customFormat="1" ht="13.5" customHeight="1">
      <c r="B6" s="41"/>
      <c r="C6" s="42"/>
      <c r="D6" s="42"/>
      <c r="E6" s="42"/>
      <c r="F6" s="203"/>
      <c r="G6" s="203"/>
      <c r="H6" s="209"/>
      <c r="I6" s="209"/>
      <c r="J6" s="207"/>
      <c r="K6" s="204"/>
    </row>
    <row r="7" spans="2:11" s="34" customFormat="1" ht="13.5" customHeight="1">
      <c r="B7" s="41"/>
      <c r="C7" s="42" t="s">
        <v>28</v>
      </c>
      <c r="D7" s="42"/>
      <c r="E7" s="42"/>
      <c r="F7" s="200"/>
      <c r="G7" s="210"/>
      <c r="H7" s="203"/>
      <c r="I7" s="203"/>
      <c r="J7" s="203"/>
      <c r="K7" s="204"/>
    </row>
    <row r="8" spans="2:11" s="34" customFormat="1" ht="13.5" customHeight="1">
      <c r="B8" s="41"/>
      <c r="C8" s="42" t="s">
        <v>29</v>
      </c>
      <c r="D8" s="42"/>
      <c r="E8" s="42"/>
      <c r="F8" s="208"/>
      <c r="G8" s="211"/>
      <c r="H8" s="203"/>
      <c r="I8" s="203"/>
      <c r="J8" s="203"/>
      <c r="K8" s="204"/>
    </row>
    <row r="9" spans="2:11" s="34" customFormat="1" ht="13.5" customHeight="1">
      <c r="B9" s="41"/>
      <c r="C9" s="42"/>
      <c r="D9" s="42"/>
      <c r="E9" s="42"/>
      <c r="F9" s="203"/>
      <c r="G9" s="203"/>
      <c r="H9" s="203"/>
      <c r="I9" s="203"/>
      <c r="J9" s="203"/>
      <c r="K9" s="204"/>
    </row>
    <row r="10" spans="2:11" s="34" customFormat="1" ht="13.5" customHeight="1">
      <c r="B10" s="41"/>
      <c r="C10" s="42" t="s">
        <v>60</v>
      </c>
      <c r="D10" s="42"/>
      <c r="E10" s="42"/>
      <c r="F10" s="250" t="s">
        <v>5</v>
      </c>
      <c r="G10" s="200"/>
      <c r="H10" s="200"/>
      <c r="I10" s="200"/>
      <c r="J10" s="200"/>
      <c r="K10" s="204"/>
    </row>
    <row r="11" spans="2:11" s="34" customFormat="1" ht="13.5" customHeight="1">
      <c r="B11" s="41"/>
      <c r="C11" s="42"/>
      <c r="D11" s="42"/>
      <c r="E11" s="42"/>
      <c r="F11" s="208"/>
      <c r="G11" s="208"/>
      <c r="H11" s="208"/>
      <c r="I11" s="208"/>
      <c r="J11" s="208"/>
      <c r="K11" s="204"/>
    </row>
    <row r="12" spans="2:11" s="34" customFormat="1" ht="13.5" customHeight="1">
      <c r="B12" s="41"/>
      <c r="C12" s="42"/>
      <c r="D12" s="42"/>
      <c r="E12" s="42"/>
      <c r="F12" s="208"/>
      <c r="G12" s="208"/>
      <c r="H12" s="208"/>
      <c r="I12" s="208"/>
      <c r="J12" s="208"/>
      <c r="K12" s="204"/>
    </row>
    <row r="13" spans="2:11" s="35" customFormat="1" ht="12.75">
      <c r="B13" s="46"/>
      <c r="C13" s="47"/>
      <c r="D13" s="47"/>
      <c r="E13" s="47"/>
      <c r="F13" s="170"/>
      <c r="G13" s="170"/>
      <c r="H13" s="170"/>
      <c r="I13" s="170"/>
      <c r="J13" s="170"/>
      <c r="K13" s="212"/>
    </row>
    <row r="14" spans="2:11" s="35" customFormat="1" ht="12.75">
      <c r="B14" s="46"/>
      <c r="C14" s="47"/>
      <c r="D14" s="47"/>
      <c r="E14" s="47"/>
      <c r="F14" s="47"/>
      <c r="G14" s="47"/>
      <c r="H14" s="47"/>
      <c r="I14" s="47"/>
      <c r="J14" s="47"/>
      <c r="K14" s="48"/>
    </row>
    <row r="15" spans="2:11" s="35" customFormat="1" ht="12.75">
      <c r="B15" s="46"/>
      <c r="C15" s="47"/>
      <c r="D15" s="47"/>
      <c r="E15" s="47"/>
      <c r="F15" s="47"/>
      <c r="G15" s="47"/>
      <c r="H15" s="47"/>
      <c r="I15" s="47"/>
      <c r="J15" s="47"/>
      <c r="K15" s="48"/>
    </row>
    <row r="16" spans="2:11" s="35" customFormat="1" ht="12.75">
      <c r="B16" s="46"/>
      <c r="C16" s="47"/>
      <c r="D16" s="47"/>
      <c r="E16" s="47"/>
      <c r="F16" s="47"/>
      <c r="G16" s="47"/>
      <c r="H16" s="47"/>
      <c r="I16" s="47"/>
      <c r="J16" s="47"/>
      <c r="K16" s="48"/>
    </row>
    <row r="17" spans="2:11" s="35" customFormat="1" ht="12.75">
      <c r="B17" s="46"/>
      <c r="C17" s="47"/>
      <c r="D17" s="47"/>
      <c r="E17" s="47"/>
      <c r="F17" s="47"/>
      <c r="G17" s="47"/>
      <c r="H17" s="47"/>
      <c r="I17" s="47"/>
      <c r="J17" s="47"/>
      <c r="K17" s="48"/>
    </row>
    <row r="18" spans="2:11" s="35" customFormat="1" ht="12.75">
      <c r="B18" s="46"/>
      <c r="C18" s="47"/>
      <c r="D18" s="47"/>
      <c r="E18" s="47"/>
      <c r="F18" s="47"/>
      <c r="G18" s="47"/>
      <c r="H18" s="47"/>
      <c r="I18" s="47"/>
      <c r="J18" s="47"/>
      <c r="K18" s="48"/>
    </row>
    <row r="19" spans="2:11" s="35" customFormat="1" ht="12.75">
      <c r="B19" s="46"/>
      <c r="C19" s="47"/>
      <c r="D19" s="47"/>
      <c r="E19" s="47"/>
      <c r="F19" s="47"/>
      <c r="G19" s="47"/>
      <c r="H19" s="47"/>
      <c r="I19" s="47"/>
      <c r="J19" s="47"/>
      <c r="K19" s="48"/>
    </row>
    <row r="20" spans="2:11" s="35" customFormat="1" ht="12.75">
      <c r="B20" s="46"/>
      <c r="C20" s="47"/>
      <c r="D20" s="47"/>
      <c r="E20" s="47"/>
      <c r="F20" s="47"/>
      <c r="G20" s="47"/>
      <c r="H20" s="47"/>
      <c r="I20" s="47"/>
      <c r="J20" s="47"/>
      <c r="K20" s="48"/>
    </row>
    <row r="21" spans="2:11" s="35" customFormat="1" ht="12.75">
      <c r="B21" s="46"/>
      <c r="D21" s="47"/>
      <c r="E21" s="47"/>
      <c r="F21" s="47"/>
      <c r="G21" s="47"/>
      <c r="H21" s="47"/>
      <c r="I21" s="47"/>
      <c r="J21" s="47"/>
      <c r="K21" s="48"/>
    </row>
    <row r="22" spans="2:11" s="35" customFormat="1" ht="12.75">
      <c r="B22" s="46"/>
      <c r="C22" s="47"/>
      <c r="D22" s="47"/>
      <c r="E22" s="47"/>
      <c r="F22" s="47"/>
      <c r="G22" s="47"/>
      <c r="H22" s="47"/>
      <c r="I22" s="47"/>
      <c r="J22" s="47"/>
      <c r="K22" s="48"/>
    </row>
    <row r="23" spans="2:11" s="35" customFormat="1" ht="12.75">
      <c r="B23" s="46"/>
      <c r="C23" s="47"/>
      <c r="D23" s="47"/>
      <c r="E23" s="47"/>
      <c r="F23" s="47"/>
      <c r="G23" s="47"/>
      <c r="H23" s="47"/>
      <c r="I23" s="47"/>
      <c r="J23" s="47"/>
      <c r="K23" s="48"/>
    </row>
    <row r="24" spans="2:11" s="35" customFormat="1" ht="12.75">
      <c r="B24" s="46"/>
      <c r="C24" s="47"/>
      <c r="D24" s="47"/>
      <c r="E24" s="47"/>
      <c r="F24" s="47"/>
      <c r="G24" s="47"/>
      <c r="H24" s="47"/>
      <c r="I24" s="47"/>
      <c r="J24" s="47"/>
      <c r="K24" s="48"/>
    </row>
    <row r="25" spans="1:11" s="49" customFormat="1" ht="33.75">
      <c r="A25" s="35"/>
      <c r="B25" s="354" t="s">
        <v>35</v>
      </c>
      <c r="C25" s="355"/>
      <c r="D25" s="355"/>
      <c r="E25" s="355"/>
      <c r="F25" s="355"/>
      <c r="G25" s="355"/>
      <c r="H25" s="355"/>
      <c r="I25" s="355"/>
      <c r="J25" s="355"/>
      <c r="K25" s="356"/>
    </row>
    <row r="26" spans="1:11" s="35" customFormat="1" ht="12.75">
      <c r="A26" s="49"/>
      <c r="B26" s="50"/>
      <c r="C26" s="357" t="s">
        <v>125</v>
      </c>
      <c r="D26" s="357"/>
      <c r="E26" s="357"/>
      <c r="F26" s="357"/>
      <c r="G26" s="357"/>
      <c r="H26" s="357"/>
      <c r="I26" s="357"/>
      <c r="J26" s="357"/>
      <c r="K26" s="48"/>
    </row>
    <row r="27" spans="2:11" s="35" customFormat="1" ht="12.75">
      <c r="B27" s="46"/>
      <c r="C27" s="357" t="s">
        <v>126</v>
      </c>
      <c r="D27" s="357"/>
      <c r="E27" s="357"/>
      <c r="F27" s="357"/>
      <c r="G27" s="357"/>
      <c r="H27" s="357"/>
      <c r="I27" s="357"/>
      <c r="J27" s="357"/>
      <c r="K27" s="48"/>
    </row>
    <row r="28" spans="2:11" s="35" customFormat="1" ht="12.75">
      <c r="B28" s="46"/>
      <c r="C28" s="47"/>
      <c r="D28" s="47"/>
      <c r="E28" s="47"/>
      <c r="F28" s="47"/>
      <c r="G28" s="47"/>
      <c r="H28" s="47"/>
      <c r="I28" s="47"/>
      <c r="J28" s="47"/>
      <c r="K28" s="48"/>
    </row>
    <row r="29" spans="2:11" s="35" customFormat="1" ht="12.75">
      <c r="B29" s="46"/>
      <c r="C29" s="47"/>
      <c r="D29" s="47"/>
      <c r="E29" s="47"/>
      <c r="F29" s="47"/>
      <c r="G29" s="47"/>
      <c r="H29" s="47"/>
      <c r="I29" s="47"/>
      <c r="J29" s="47"/>
      <c r="K29" s="48"/>
    </row>
    <row r="30" spans="1:11" s="54" customFormat="1" ht="33.75">
      <c r="A30" s="35"/>
      <c r="B30" s="46"/>
      <c r="C30" s="47"/>
      <c r="D30" s="47"/>
      <c r="E30" s="47"/>
      <c r="F30" s="51" t="s">
        <v>298</v>
      </c>
      <c r="G30" s="52"/>
      <c r="H30" s="52"/>
      <c r="I30" s="52"/>
      <c r="J30" s="52"/>
      <c r="K30" s="53"/>
    </row>
    <row r="31" spans="2:11" s="54" customFormat="1" ht="12.75">
      <c r="B31" s="55"/>
      <c r="C31" s="52"/>
      <c r="D31" s="52"/>
      <c r="E31" s="52"/>
      <c r="F31" s="52"/>
      <c r="G31" s="52"/>
      <c r="H31" s="52"/>
      <c r="I31" s="52"/>
      <c r="J31" s="52"/>
      <c r="K31" s="53"/>
    </row>
    <row r="32" spans="2:11" s="54" customFormat="1" ht="12.75">
      <c r="B32" s="55"/>
      <c r="C32" s="52"/>
      <c r="D32" s="52"/>
      <c r="E32" s="52"/>
      <c r="F32" s="52"/>
      <c r="G32" s="52"/>
      <c r="H32" s="52"/>
      <c r="I32" s="52"/>
      <c r="J32" s="52"/>
      <c r="K32" s="53"/>
    </row>
    <row r="33" spans="2:11" s="54" customFormat="1" ht="12.75">
      <c r="B33" s="55"/>
      <c r="C33" s="52"/>
      <c r="D33" s="52"/>
      <c r="E33" s="52"/>
      <c r="F33" s="52"/>
      <c r="G33" s="52"/>
      <c r="H33" s="52"/>
      <c r="I33" s="52"/>
      <c r="J33" s="52"/>
      <c r="K33" s="53"/>
    </row>
    <row r="34" spans="2:11" s="54" customFormat="1" ht="12.75">
      <c r="B34" s="55"/>
      <c r="C34" s="52"/>
      <c r="D34" s="52"/>
      <c r="E34" s="52"/>
      <c r="F34" s="52"/>
      <c r="G34" s="52"/>
      <c r="H34" s="52"/>
      <c r="I34" s="52"/>
      <c r="J34" s="52"/>
      <c r="K34" s="53"/>
    </row>
    <row r="35" spans="2:11" s="54" customFormat="1" ht="12.75">
      <c r="B35" s="55"/>
      <c r="C35" s="52"/>
      <c r="D35" s="52"/>
      <c r="E35" s="52"/>
      <c r="F35" s="52"/>
      <c r="G35" s="52"/>
      <c r="H35" s="52"/>
      <c r="I35" s="52"/>
      <c r="J35" s="52"/>
      <c r="K35" s="53"/>
    </row>
    <row r="36" spans="2:11" s="54" customFormat="1" ht="12.75">
      <c r="B36" s="55"/>
      <c r="C36" s="52"/>
      <c r="D36" s="52"/>
      <c r="E36" s="52"/>
      <c r="F36" s="52"/>
      <c r="G36" s="52"/>
      <c r="H36" s="52"/>
      <c r="I36" s="52"/>
      <c r="J36" s="52"/>
      <c r="K36" s="53"/>
    </row>
    <row r="37" spans="2:11" s="54" customFormat="1" ht="12.75">
      <c r="B37" s="55"/>
      <c r="C37" s="52"/>
      <c r="D37" s="52"/>
      <c r="E37" s="52"/>
      <c r="F37" s="52"/>
      <c r="G37" s="52"/>
      <c r="H37" s="52"/>
      <c r="I37" s="52"/>
      <c r="J37" s="52"/>
      <c r="K37" s="53"/>
    </row>
    <row r="38" spans="2:11" s="54" customFormat="1" ht="12.75">
      <c r="B38" s="55"/>
      <c r="C38" s="52"/>
      <c r="D38" s="52"/>
      <c r="E38" s="52"/>
      <c r="F38" s="52"/>
      <c r="G38" s="52"/>
      <c r="H38" s="52"/>
      <c r="I38" s="52"/>
      <c r="J38" s="52"/>
      <c r="K38" s="53"/>
    </row>
    <row r="39" spans="2:11" s="54" customFormat="1" ht="12.75">
      <c r="B39" s="55"/>
      <c r="C39" s="52"/>
      <c r="D39" s="52"/>
      <c r="E39" s="52"/>
      <c r="F39" s="52"/>
      <c r="G39" s="52"/>
      <c r="H39" s="52"/>
      <c r="I39" s="52"/>
      <c r="J39" s="52"/>
      <c r="K39" s="53"/>
    </row>
    <row r="40" spans="2:11" s="54" customFormat="1" ht="12.75">
      <c r="B40" s="55"/>
      <c r="C40" s="52"/>
      <c r="D40" s="52"/>
      <c r="E40" s="52"/>
      <c r="F40" s="52"/>
      <c r="G40" s="52"/>
      <c r="H40" s="52"/>
      <c r="I40" s="52"/>
      <c r="J40" s="52"/>
      <c r="K40" s="53"/>
    </row>
    <row r="41" spans="2:11" s="54" customFormat="1" ht="12.75">
      <c r="B41" s="55"/>
      <c r="C41" s="52"/>
      <c r="D41" s="52"/>
      <c r="E41" s="52"/>
      <c r="F41" s="52"/>
      <c r="G41" s="52"/>
      <c r="H41" s="52"/>
      <c r="I41" s="52"/>
      <c r="J41" s="52"/>
      <c r="K41" s="53"/>
    </row>
    <row r="42" spans="2:11" s="54" customFormat="1" ht="12.75">
      <c r="B42" s="55"/>
      <c r="C42" s="52"/>
      <c r="D42" s="52"/>
      <c r="E42" s="52"/>
      <c r="F42" s="52"/>
      <c r="G42" s="52"/>
      <c r="H42" s="52"/>
      <c r="I42" s="52"/>
      <c r="J42" s="52"/>
      <c r="K42" s="53"/>
    </row>
    <row r="43" spans="2:11" s="54" customFormat="1" ht="12.75">
      <c r="B43" s="55"/>
      <c r="C43" s="52"/>
      <c r="D43" s="52"/>
      <c r="E43" s="52"/>
      <c r="F43" s="52"/>
      <c r="G43" s="52"/>
      <c r="H43" s="52"/>
      <c r="I43" s="52"/>
      <c r="J43" s="52"/>
      <c r="K43" s="53"/>
    </row>
    <row r="44" spans="2:11" s="54" customFormat="1" ht="12.75">
      <c r="B44" s="55"/>
      <c r="C44" s="52"/>
      <c r="D44" s="52"/>
      <c r="E44" s="52"/>
      <c r="F44" s="52"/>
      <c r="G44" s="52"/>
      <c r="H44" s="52"/>
      <c r="I44" s="52"/>
      <c r="J44" s="52"/>
      <c r="K44" s="53"/>
    </row>
    <row r="45" spans="2:11" s="54" customFormat="1" ht="9" customHeight="1">
      <c r="B45" s="55"/>
      <c r="C45" s="52"/>
      <c r="D45" s="52"/>
      <c r="E45" s="52"/>
      <c r="F45" s="52"/>
      <c r="G45" s="52"/>
      <c r="H45" s="52"/>
      <c r="I45" s="52"/>
      <c r="J45" s="52"/>
      <c r="K45" s="53"/>
    </row>
    <row r="46" spans="2:11" s="54" customFormat="1" ht="12.75">
      <c r="B46" s="55"/>
      <c r="C46" s="52"/>
      <c r="D46" s="52"/>
      <c r="E46" s="52"/>
      <c r="F46" s="52"/>
      <c r="G46" s="52"/>
      <c r="H46" s="52"/>
      <c r="I46" s="52"/>
      <c r="J46" s="52"/>
      <c r="K46" s="53"/>
    </row>
    <row r="47" spans="2:11" s="54" customFormat="1" ht="12.75">
      <c r="B47" s="55"/>
      <c r="C47" s="52"/>
      <c r="D47" s="52"/>
      <c r="E47" s="52"/>
      <c r="F47" s="52"/>
      <c r="G47" s="52"/>
      <c r="H47" s="52"/>
      <c r="I47" s="52"/>
      <c r="J47" s="52"/>
      <c r="K47" s="53"/>
    </row>
    <row r="48" spans="2:11" s="34" customFormat="1" ht="12.75" customHeight="1">
      <c r="B48" s="41"/>
      <c r="C48" s="42" t="s">
        <v>164</v>
      </c>
      <c r="D48" s="42"/>
      <c r="E48" s="42"/>
      <c r="F48" s="42"/>
      <c r="G48" s="42"/>
      <c r="H48" s="358"/>
      <c r="I48" s="358"/>
      <c r="J48" s="42"/>
      <c r="K48" s="44"/>
    </row>
    <row r="49" spans="2:11" s="34" customFormat="1" ht="12.75" customHeight="1">
      <c r="B49" s="41"/>
      <c r="C49" s="42" t="s">
        <v>165</v>
      </c>
      <c r="D49" s="42"/>
      <c r="E49" s="42"/>
      <c r="F49" s="42"/>
      <c r="G49" s="42"/>
      <c r="H49" s="360"/>
      <c r="I49" s="360"/>
      <c r="J49" s="42"/>
      <c r="K49" s="44"/>
    </row>
    <row r="50" spans="2:11" s="34" customFormat="1" ht="12.75" customHeight="1">
      <c r="B50" s="41"/>
      <c r="C50" s="42" t="s">
        <v>160</v>
      </c>
      <c r="D50" s="42"/>
      <c r="E50" s="42"/>
      <c r="F50" s="42"/>
      <c r="G50" s="42"/>
      <c r="H50" s="360" t="s">
        <v>247</v>
      </c>
      <c r="I50" s="360"/>
      <c r="J50" s="42"/>
      <c r="K50" s="44"/>
    </row>
    <row r="51" spans="2:11" s="34" customFormat="1" ht="12.75" customHeight="1">
      <c r="B51" s="41"/>
      <c r="C51" s="42" t="s">
        <v>318</v>
      </c>
      <c r="D51" s="42"/>
      <c r="E51" s="42"/>
      <c r="F51" s="42"/>
      <c r="G51" s="42"/>
      <c r="H51" s="360" t="s">
        <v>319</v>
      </c>
      <c r="I51" s="360"/>
      <c r="J51" s="42"/>
      <c r="K51" s="44"/>
    </row>
    <row r="52" spans="2:11" s="35" customFormat="1" ht="12.75">
      <c r="B52" s="46"/>
      <c r="C52" s="47"/>
      <c r="D52" s="47"/>
      <c r="E52" s="47"/>
      <c r="F52" s="47"/>
      <c r="G52" s="47"/>
      <c r="H52" s="47"/>
      <c r="I52" s="47"/>
      <c r="J52" s="47"/>
      <c r="K52" s="48"/>
    </row>
    <row r="53" spans="2:11" s="36" customFormat="1" ht="12.75" customHeight="1">
      <c r="B53" s="56"/>
      <c r="C53" s="42" t="s">
        <v>166</v>
      </c>
      <c r="D53" s="42"/>
      <c r="E53" s="42"/>
      <c r="F53" s="42"/>
      <c r="G53" s="45" t="s">
        <v>161</v>
      </c>
      <c r="H53" s="361" t="s">
        <v>299</v>
      </c>
      <c r="I53" s="357"/>
      <c r="J53" s="57"/>
      <c r="K53" s="58"/>
    </row>
    <row r="54" spans="2:11" s="36" customFormat="1" ht="12.75" customHeight="1">
      <c r="B54" s="56"/>
      <c r="C54" s="42"/>
      <c r="D54" s="42"/>
      <c r="E54" s="42"/>
      <c r="F54" s="42"/>
      <c r="G54" s="45" t="s">
        <v>162</v>
      </c>
      <c r="H54" s="359" t="s">
        <v>300</v>
      </c>
      <c r="I54" s="357"/>
      <c r="J54" s="57"/>
      <c r="K54" s="58"/>
    </row>
    <row r="55" spans="2:11" s="36" customFormat="1" ht="7.5" customHeight="1">
      <c r="B55" s="56"/>
      <c r="C55" s="42"/>
      <c r="D55" s="42"/>
      <c r="E55" s="42"/>
      <c r="F55" s="42"/>
      <c r="G55" s="45"/>
      <c r="H55" s="45"/>
      <c r="I55" s="45"/>
      <c r="J55" s="57"/>
      <c r="K55" s="58"/>
    </row>
    <row r="56" spans="2:11" s="36" customFormat="1" ht="12.75" customHeight="1">
      <c r="B56" s="56"/>
      <c r="C56" s="42" t="s">
        <v>163</v>
      </c>
      <c r="D56" s="42"/>
      <c r="E56" s="42"/>
      <c r="F56" s="45"/>
      <c r="G56" s="42"/>
      <c r="H56" s="43"/>
      <c r="I56" s="43"/>
      <c r="J56" s="57"/>
      <c r="K56" s="58"/>
    </row>
    <row r="57" spans="2:11" ht="22.5" customHeight="1">
      <c r="B57" s="59"/>
      <c r="C57" s="60"/>
      <c r="D57" s="60"/>
      <c r="E57" s="60"/>
      <c r="F57" s="60"/>
      <c r="G57" s="60"/>
      <c r="H57" s="60"/>
      <c r="I57" s="60"/>
      <c r="J57" s="60"/>
      <c r="K57" s="61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25" footer="0.22"/>
  <pageSetup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17"/>
  <sheetViews>
    <sheetView view="pageBreakPreview"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5.28125" style="0" customWidth="1"/>
    <col min="2" max="2" width="4.57421875" style="0" customWidth="1"/>
    <col min="3" max="3" width="22.00390625" style="0" bestFit="1" customWidth="1"/>
    <col min="7" max="7" width="18.8515625" style="0" customWidth="1"/>
  </cols>
  <sheetData>
    <row r="3" ht="15">
      <c r="C3" s="248" t="s">
        <v>3</v>
      </c>
    </row>
    <row r="4" ht="15">
      <c r="C4" s="299" t="s">
        <v>4</v>
      </c>
    </row>
    <row r="8" ht="12.75">
      <c r="C8" t="s">
        <v>315</v>
      </c>
    </row>
    <row r="11" ht="13.5" thickBot="1"/>
    <row r="12" spans="2:7" ht="18" customHeight="1" thickBot="1">
      <c r="B12" s="301" t="s">
        <v>316</v>
      </c>
      <c r="C12" s="302" t="s">
        <v>118</v>
      </c>
      <c r="D12" s="302"/>
      <c r="E12" s="302" t="s">
        <v>15</v>
      </c>
      <c r="F12" s="302" t="s">
        <v>16</v>
      </c>
      <c r="G12" s="303" t="s">
        <v>270</v>
      </c>
    </row>
    <row r="13" spans="2:7" ht="18" customHeight="1">
      <c r="B13" s="304"/>
      <c r="C13" s="305"/>
      <c r="D13" s="305"/>
      <c r="E13" s="306"/>
      <c r="F13" s="306"/>
      <c r="G13" s="307"/>
    </row>
    <row r="14" spans="2:7" ht="18" customHeight="1">
      <c r="B14" s="308">
        <v>1</v>
      </c>
      <c r="C14" s="255" t="s">
        <v>12</v>
      </c>
      <c r="D14" s="153"/>
      <c r="E14" s="300">
        <v>5757</v>
      </c>
      <c r="F14" s="300">
        <v>329.80004503490204</v>
      </c>
      <c r="G14" s="309">
        <f>E14*F14</f>
        <v>1898658.859265931</v>
      </c>
    </row>
    <row r="15" spans="2:7" ht="18" customHeight="1">
      <c r="B15" s="308">
        <v>2</v>
      </c>
      <c r="C15" s="255" t="s">
        <v>13</v>
      </c>
      <c r="D15" s="153"/>
      <c r="E15" s="300">
        <v>88</v>
      </c>
      <c r="F15" s="300">
        <v>500</v>
      </c>
      <c r="G15" s="309">
        <f>E15*F15</f>
        <v>44000</v>
      </c>
    </row>
    <row r="16" spans="2:7" ht="18" customHeight="1" thickBot="1">
      <c r="B16" s="310">
        <v>3</v>
      </c>
      <c r="C16" s="311" t="s">
        <v>14</v>
      </c>
      <c r="D16" s="312"/>
      <c r="E16" s="313">
        <v>7278</v>
      </c>
      <c r="F16" s="313">
        <v>339.6302521008403</v>
      </c>
      <c r="G16" s="314">
        <f>E16*F16</f>
        <v>2471828.974789916</v>
      </c>
    </row>
    <row r="17" spans="2:7" ht="33.75" customHeight="1" thickBot="1">
      <c r="B17" s="315"/>
      <c r="C17" s="316" t="s">
        <v>240</v>
      </c>
      <c r="D17" s="317"/>
      <c r="E17" s="318"/>
      <c r="F17" s="318"/>
      <c r="G17" s="319">
        <f>SUM(G14:G16)</f>
        <v>4414487.834055847</v>
      </c>
    </row>
    <row r="18" ht="18" customHeight="1"/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6"/>
  <sheetViews>
    <sheetView view="pageBreakPreview" zoomScaleSheetLayoutView="100" zoomScalePageLayoutView="0" workbookViewId="0" topLeftCell="A199">
      <selection activeCell="L220" sqref="L220"/>
    </sheetView>
  </sheetViews>
  <sheetFormatPr defaultColWidth="9.140625" defaultRowHeight="12.75"/>
  <cols>
    <col min="1" max="1" width="0.85546875" style="0" customWidth="1"/>
    <col min="2" max="2" width="1.421875" style="0" customWidth="1"/>
    <col min="3" max="3" width="3.421875" style="175" customWidth="1"/>
    <col min="4" max="4" width="2.00390625" style="0" customWidth="1"/>
    <col min="5" max="5" width="6.421875" style="0" customWidth="1"/>
    <col min="6" max="6" width="15.28125" style="0" customWidth="1"/>
    <col min="7" max="7" width="10.8515625" style="0" customWidth="1"/>
    <col min="8" max="8" width="7.57421875" style="0" customWidth="1"/>
    <col min="9" max="9" width="5.421875" style="0" customWidth="1"/>
    <col min="10" max="10" width="10.57421875" style="0" customWidth="1"/>
    <col min="11" max="11" width="8.7109375" style="0" customWidth="1"/>
    <col min="12" max="12" width="12.8515625" style="0" customWidth="1"/>
    <col min="13" max="13" width="10.140625" style="0" customWidth="1"/>
    <col min="14" max="14" width="1.7109375" style="0" customWidth="1"/>
    <col min="15" max="15" width="1.1484375" style="0" customWidth="1"/>
  </cols>
  <sheetData>
    <row r="2" spans="2:14" ht="12.75">
      <c r="B2" s="1"/>
      <c r="C2" s="138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39" t="s">
        <v>229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1" customFormat="1" ht="33" customHeight="1">
      <c r="B4" s="392" t="s">
        <v>122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4"/>
    </row>
    <row r="5" spans="2:14" s="11" customFormat="1" ht="12.75" customHeight="1"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</row>
    <row r="6" spans="2:14" ht="15.75">
      <c r="B6" s="4"/>
      <c r="C6" s="139"/>
      <c r="D6" s="395" t="s">
        <v>216</v>
      </c>
      <c r="E6" s="395"/>
      <c r="F6" s="140" t="s">
        <v>230</v>
      </c>
      <c r="G6" s="5"/>
      <c r="H6" s="5"/>
      <c r="I6" s="5"/>
      <c r="J6" s="5"/>
      <c r="K6" s="141"/>
      <c r="L6" s="141"/>
      <c r="M6" s="5"/>
      <c r="N6" s="6"/>
    </row>
    <row r="7" spans="2:14" ht="12.75">
      <c r="B7" s="4"/>
      <c r="C7" s="139"/>
      <c r="D7" s="5"/>
      <c r="E7" s="5"/>
      <c r="F7" s="5"/>
      <c r="G7" s="5"/>
      <c r="H7" s="5"/>
      <c r="I7" s="5"/>
      <c r="J7" s="5"/>
      <c r="K7" s="141"/>
      <c r="L7" s="141"/>
      <c r="M7" s="5"/>
      <c r="N7" s="6"/>
    </row>
    <row r="8" spans="2:14" ht="12.75">
      <c r="B8" s="4"/>
      <c r="C8" s="139"/>
      <c r="D8" s="5"/>
      <c r="E8" s="142" t="s">
        <v>31</v>
      </c>
      <c r="F8" s="143" t="s">
        <v>231</v>
      </c>
      <c r="G8" s="143"/>
      <c r="H8" s="144"/>
      <c r="I8" s="5"/>
      <c r="J8" s="5"/>
      <c r="K8" s="5"/>
      <c r="L8" s="5"/>
      <c r="M8" s="5"/>
      <c r="N8" s="6"/>
    </row>
    <row r="9" spans="2:14" ht="12.75">
      <c r="B9" s="4"/>
      <c r="C9" s="139"/>
      <c r="D9" s="5"/>
      <c r="E9" s="142"/>
      <c r="F9" s="143"/>
      <c r="G9" s="143"/>
      <c r="H9" s="144"/>
      <c r="I9" s="5"/>
      <c r="J9" s="5"/>
      <c r="K9" s="5"/>
      <c r="L9" s="5"/>
      <c r="M9" s="5"/>
      <c r="N9" s="6"/>
    </row>
    <row r="10" spans="2:14" ht="12.75">
      <c r="B10" s="137"/>
      <c r="C10" s="145"/>
      <c r="D10" s="136"/>
      <c r="E10" s="146">
        <v>1</v>
      </c>
      <c r="F10" s="147" t="s">
        <v>38</v>
      </c>
      <c r="G10" s="148"/>
      <c r="H10" s="5"/>
      <c r="I10" s="5"/>
      <c r="J10" s="5"/>
      <c r="K10" s="5"/>
      <c r="L10" s="5"/>
      <c r="M10" s="5"/>
      <c r="N10" s="6"/>
    </row>
    <row r="11" spans="2:14" ht="12.75">
      <c r="B11" s="4"/>
      <c r="C11" s="139">
        <v>3</v>
      </c>
      <c r="D11" s="5"/>
      <c r="E11" s="5"/>
      <c r="F11" s="139" t="s">
        <v>57</v>
      </c>
      <c r="G11" s="141"/>
      <c r="H11" s="141"/>
      <c r="I11" s="141"/>
      <c r="J11" s="141"/>
      <c r="K11" s="141"/>
      <c r="L11" s="141"/>
      <c r="M11" s="5"/>
      <c r="N11" s="6"/>
    </row>
    <row r="12" spans="2:14" ht="12.75">
      <c r="B12" s="4"/>
      <c r="C12" s="139"/>
      <c r="D12" s="5"/>
      <c r="E12" s="374" t="s">
        <v>30</v>
      </c>
      <c r="F12" s="374" t="s">
        <v>232</v>
      </c>
      <c r="G12" s="374"/>
      <c r="H12" s="374" t="s">
        <v>233</v>
      </c>
      <c r="I12" s="374" t="s">
        <v>234</v>
      </c>
      <c r="J12" s="374"/>
      <c r="K12" s="149" t="s">
        <v>235</v>
      </c>
      <c r="L12" s="149" t="s">
        <v>236</v>
      </c>
      <c r="M12" s="149" t="s">
        <v>235</v>
      </c>
      <c r="N12" s="6"/>
    </row>
    <row r="13" spans="2:14" ht="12.75">
      <c r="B13" s="4"/>
      <c r="C13" s="139"/>
      <c r="D13" s="5"/>
      <c r="E13" s="374"/>
      <c r="F13" s="374"/>
      <c r="G13" s="374"/>
      <c r="H13" s="374"/>
      <c r="I13" s="374"/>
      <c r="J13" s="374"/>
      <c r="K13" s="150" t="s">
        <v>237</v>
      </c>
      <c r="L13" s="150" t="s">
        <v>238</v>
      </c>
      <c r="M13" s="150" t="s">
        <v>239</v>
      </c>
      <c r="N13" s="6"/>
    </row>
    <row r="14" spans="2:14" ht="12.75">
      <c r="B14" s="4"/>
      <c r="C14" s="139"/>
      <c r="D14" s="5"/>
      <c r="E14" s="1"/>
      <c r="F14" s="268" t="s">
        <v>27</v>
      </c>
      <c r="G14" s="252"/>
      <c r="H14" s="220"/>
      <c r="I14" s="253"/>
      <c r="J14" s="252"/>
      <c r="K14" s="192"/>
      <c r="L14" s="192"/>
      <c r="M14" s="153"/>
      <c r="N14" s="6"/>
    </row>
    <row r="15" spans="2:14" ht="12.75">
      <c r="B15" s="4"/>
      <c r="C15" s="139"/>
      <c r="D15" s="5"/>
      <c r="E15" s="220"/>
      <c r="F15" s="251"/>
      <c r="G15" s="252"/>
      <c r="H15" s="220" t="s">
        <v>247</v>
      </c>
      <c r="I15" s="253"/>
      <c r="J15" s="252"/>
      <c r="K15" s="254"/>
      <c r="L15" s="254"/>
      <c r="M15" s="340">
        <v>81567.55</v>
      </c>
      <c r="N15" s="6"/>
    </row>
    <row r="16" spans="2:14" ht="12.75">
      <c r="B16" s="4"/>
      <c r="C16" s="139"/>
      <c r="D16" s="5"/>
      <c r="E16" s="220"/>
      <c r="F16" s="251"/>
      <c r="G16" s="252"/>
      <c r="H16" s="220" t="s">
        <v>0</v>
      </c>
      <c r="I16" s="253"/>
      <c r="J16" s="252"/>
      <c r="K16" s="254">
        <v>42.6</v>
      </c>
      <c r="L16" s="254">
        <v>138.93</v>
      </c>
      <c r="M16" s="340">
        <f>K16*L16</f>
        <v>5918.418000000001</v>
      </c>
      <c r="N16" s="6"/>
    </row>
    <row r="17" spans="2:14" ht="12.75">
      <c r="B17" s="4"/>
      <c r="C17" s="139"/>
      <c r="D17" s="5"/>
      <c r="E17" s="270"/>
      <c r="F17" s="267" t="s">
        <v>6</v>
      </c>
      <c r="G17" s="252"/>
      <c r="H17" s="220"/>
      <c r="I17" s="253"/>
      <c r="J17" s="252"/>
      <c r="K17" s="254"/>
      <c r="L17" s="254"/>
      <c r="M17" s="340">
        <v>6121.1</v>
      </c>
      <c r="N17" s="6"/>
    </row>
    <row r="18" spans="2:14" ht="12.75">
      <c r="B18" s="4"/>
      <c r="C18" s="139"/>
      <c r="D18" s="5"/>
      <c r="E18" s="270"/>
      <c r="F18" s="251"/>
      <c r="G18" s="252"/>
      <c r="H18" s="220" t="s">
        <v>247</v>
      </c>
      <c r="I18" s="253"/>
      <c r="J18" s="252"/>
      <c r="K18" s="254"/>
      <c r="L18" s="254"/>
      <c r="M18" s="340"/>
      <c r="N18" s="6"/>
    </row>
    <row r="19" spans="2:14" ht="12.75">
      <c r="B19" s="4"/>
      <c r="C19" s="139"/>
      <c r="D19" s="5"/>
      <c r="E19" s="4"/>
      <c r="F19" s="267" t="s">
        <v>24</v>
      </c>
      <c r="G19" s="252"/>
      <c r="H19" s="220"/>
      <c r="I19" s="253"/>
      <c r="J19" s="252"/>
      <c r="K19" s="254"/>
      <c r="L19" s="254"/>
      <c r="M19" s="341"/>
      <c r="N19" s="6"/>
    </row>
    <row r="20" spans="2:14" ht="12.75">
      <c r="B20" s="4"/>
      <c r="C20" s="139"/>
      <c r="D20" s="5"/>
      <c r="E20" s="220"/>
      <c r="F20" s="251"/>
      <c r="G20" s="252"/>
      <c r="H20" s="220" t="s">
        <v>247</v>
      </c>
      <c r="I20" s="253"/>
      <c r="J20" s="252"/>
      <c r="K20" s="254"/>
      <c r="L20" s="254"/>
      <c r="M20" s="340">
        <v>24408.6</v>
      </c>
      <c r="N20" s="6"/>
    </row>
    <row r="21" spans="2:14" ht="12.75">
      <c r="B21" s="4"/>
      <c r="C21" s="139"/>
      <c r="D21" s="5"/>
      <c r="E21" s="220"/>
      <c r="F21" s="251"/>
      <c r="G21" s="252"/>
      <c r="H21" s="220" t="s">
        <v>0</v>
      </c>
      <c r="I21" s="253"/>
      <c r="J21" s="252"/>
      <c r="K21" s="254"/>
      <c r="L21" s="254"/>
      <c r="M21" s="340"/>
      <c r="N21" s="6"/>
    </row>
    <row r="22" spans="2:14" ht="12.75">
      <c r="B22" s="4"/>
      <c r="C22" s="139"/>
      <c r="D22" s="5"/>
      <c r="E22" s="4"/>
      <c r="F22" s="267" t="s">
        <v>25</v>
      </c>
      <c r="G22" s="252"/>
      <c r="H22" s="220"/>
      <c r="I22" s="253"/>
      <c r="J22" s="252"/>
      <c r="K22" s="254"/>
      <c r="L22" s="254"/>
      <c r="M22" s="342"/>
      <c r="N22" s="6"/>
    </row>
    <row r="23" spans="2:14" ht="12.75">
      <c r="B23" s="4"/>
      <c r="C23" s="139"/>
      <c r="D23" s="5"/>
      <c r="E23" s="220"/>
      <c r="F23" s="251"/>
      <c r="G23" s="252"/>
      <c r="H23" s="220" t="s">
        <v>247</v>
      </c>
      <c r="I23" s="253"/>
      <c r="J23" s="252"/>
      <c r="K23" s="254"/>
      <c r="L23" s="254"/>
      <c r="M23" s="340">
        <v>165133.64</v>
      </c>
      <c r="N23" s="6"/>
    </row>
    <row r="24" spans="2:14" ht="12.75">
      <c r="B24" s="4"/>
      <c r="C24" s="139"/>
      <c r="D24" s="5"/>
      <c r="E24" s="220"/>
      <c r="F24" s="251"/>
      <c r="G24" s="252"/>
      <c r="H24" s="220" t="s">
        <v>0</v>
      </c>
      <c r="I24" s="253"/>
      <c r="J24" s="252"/>
      <c r="K24" s="254"/>
      <c r="L24" s="254"/>
      <c r="M24" s="340"/>
      <c r="N24" s="6"/>
    </row>
    <row r="25" spans="2:14" ht="12.75">
      <c r="B25" s="4"/>
      <c r="C25" s="139"/>
      <c r="D25" s="5"/>
      <c r="E25" s="4"/>
      <c r="F25" s="267" t="s">
        <v>26</v>
      </c>
      <c r="G25" s="252"/>
      <c r="H25" s="220"/>
      <c r="I25" s="253"/>
      <c r="J25" s="252"/>
      <c r="K25" s="254"/>
      <c r="L25" s="254"/>
      <c r="M25" s="341"/>
      <c r="N25" s="6"/>
    </row>
    <row r="26" spans="2:14" ht="12.75">
      <c r="B26" s="4"/>
      <c r="C26" s="139"/>
      <c r="D26" s="5"/>
      <c r="E26" s="220"/>
      <c r="F26" s="251"/>
      <c r="G26" s="252"/>
      <c r="H26" s="220" t="s">
        <v>247</v>
      </c>
      <c r="I26" s="253"/>
      <c r="J26" s="252"/>
      <c r="K26" s="254"/>
      <c r="L26" s="254"/>
      <c r="M26" s="340">
        <v>158642.02</v>
      </c>
      <c r="N26" s="6"/>
    </row>
    <row r="27" spans="2:14" ht="12.75">
      <c r="B27" s="4"/>
      <c r="C27" s="139"/>
      <c r="D27" s="5"/>
      <c r="E27" s="220"/>
      <c r="F27" s="251"/>
      <c r="G27" s="252"/>
      <c r="H27" s="220" t="s">
        <v>0</v>
      </c>
      <c r="I27" s="253"/>
      <c r="J27" s="252"/>
      <c r="K27" s="254">
        <v>64.33</v>
      </c>
      <c r="L27" s="254">
        <v>138.93</v>
      </c>
      <c r="M27" s="340">
        <v>8937.37</v>
      </c>
      <c r="N27" s="6"/>
    </row>
    <row r="28" spans="2:14" ht="12.75">
      <c r="B28" s="4"/>
      <c r="C28" s="139"/>
      <c r="D28" s="5"/>
      <c r="E28" s="220"/>
      <c r="F28" s="251"/>
      <c r="G28" s="252"/>
      <c r="H28" s="220" t="s">
        <v>0</v>
      </c>
      <c r="I28" s="253"/>
      <c r="J28" s="252"/>
      <c r="K28" s="254">
        <v>493.11</v>
      </c>
      <c r="L28" s="254">
        <v>138.93</v>
      </c>
      <c r="M28" s="340">
        <f>K28*L28</f>
        <v>68507.77230000001</v>
      </c>
      <c r="N28" s="6"/>
    </row>
    <row r="29" spans="2:14" ht="12.75">
      <c r="B29" s="4"/>
      <c r="C29" s="139"/>
      <c r="D29" s="5"/>
      <c r="E29" s="220"/>
      <c r="F29" s="251"/>
      <c r="G29" s="252"/>
      <c r="H29" s="220"/>
      <c r="I29" s="253"/>
      <c r="J29" s="252"/>
      <c r="K29" s="254"/>
      <c r="L29" s="254"/>
      <c r="M29" s="343"/>
      <c r="N29" s="6"/>
    </row>
    <row r="30" spans="2:14" s="11" customFormat="1" ht="21" customHeight="1">
      <c r="B30" s="154"/>
      <c r="C30" s="155"/>
      <c r="D30" s="156"/>
      <c r="E30" s="157"/>
      <c r="F30" s="376" t="s">
        <v>240</v>
      </c>
      <c r="G30" s="377"/>
      <c r="H30" s="377"/>
      <c r="I30" s="377"/>
      <c r="J30" s="377"/>
      <c r="K30" s="377"/>
      <c r="L30" s="378"/>
      <c r="M30" s="131">
        <f>SUM(M15:M29)</f>
        <v>519236.4703</v>
      </c>
      <c r="N30" s="158"/>
    </row>
    <row r="31" spans="2:14" ht="12.75">
      <c r="B31" s="4"/>
      <c r="C31" s="139">
        <v>4</v>
      </c>
      <c r="D31" s="5"/>
      <c r="E31" s="111"/>
      <c r="F31" s="263" t="s">
        <v>58</v>
      </c>
      <c r="G31" s="111"/>
      <c r="H31" s="111"/>
      <c r="I31" s="111"/>
      <c r="J31" s="111"/>
      <c r="K31" s="111"/>
      <c r="L31" s="111"/>
      <c r="M31" s="335"/>
      <c r="N31" s="6"/>
    </row>
    <row r="32" spans="2:14" ht="12.75">
      <c r="B32" s="4"/>
      <c r="C32" s="139"/>
      <c r="D32" s="5"/>
      <c r="E32" s="374" t="s">
        <v>30</v>
      </c>
      <c r="F32" s="386" t="s">
        <v>241</v>
      </c>
      <c r="G32" s="387"/>
      <c r="H32" s="387"/>
      <c r="I32" s="387"/>
      <c r="J32" s="388"/>
      <c r="K32" s="149" t="s">
        <v>235</v>
      </c>
      <c r="L32" s="149" t="s">
        <v>236</v>
      </c>
      <c r="M32" s="344" t="s">
        <v>235</v>
      </c>
      <c r="N32" s="6"/>
    </row>
    <row r="33" spans="2:14" ht="12.75">
      <c r="B33" s="4"/>
      <c r="C33" s="139"/>
      <c r="D33" s="5"/>
      <c r="E33" s="374"/>
      <c r="F33" s="389"/>
      <c r="G33" s="390"/>
      <c r="H33" s="390"/>
      <c r="I33" s="390"/>
      <c r="J33" s="391"/>
      <c r="K33" s="150" t="s">
        <v>237</v>
      </c>
      <c r="L33" s="150" t="s">
        <v>238</v>
      </c>
      <c r="M33" s="345" t="s">
        <v>239</v>
      </c>
      <c r="N33" s="6"/>
    </row>
    <row r="34" spans="2:14" ht="12.75">
      <c r="B34" s="4"/>
      <c r="C34" s="139"/>
      <c r="D34" s="5"/>
      <c r="E34" s="151"/>
      <c r="F34" s="366" t="s">
        <v>242</v>
      </c>
      <c r="G34" s="367"/>
      <c r="H34" s="367"/>
      <c r="I34" s="367"/>
      <c r="J34" s="368"/>
      <c r="K34" s="152"/>
      <c r="L34" s="152"/>
      <c r="M34" s="346">
        <v>3879.06</v>
      </c>
      <c r="N34" s="6"/>
    </row>
    <row r="35" spans="2:14" ht="12.75">
      <c r="B35" s="4"/>
      <c r="C35" s="139"/>
      <c r="D35" s="5"/>
      <c r="E35" s="153"/>
      <c r="F35" s="366" t="s">
        <v>243</v>
      </c>
      <c r="G35" s="367"/>
      <c r="H35" s="367"/>
      <c r="I35" s="367"/>
      <c r="J35" s="368"/>
      <c r="K35" s="153">
        <v>32</v>
      </c>
      <c r="L35" s="254">
        <v>138.93</v>
      </c>
      <c r="M35" s="340">
        <f>K35*L35</f>
        <v>4445.76</v>
      </c>
      <c r="N35" s="6"/>
    </row>
    <row r="36" spans="2:14" ht="12.75">
      <c r="B36" s="4"/>
      <c r="C36" s="139"/>
      <c r="D36" s="5"/>
      <c r="E36" s="153"/>
      <c r="F36" s="366" t="s">
        <v>244</v>
      </c>
      <c r="G36" s="367"/>
      <c r="H36" s="367"/>
      <c r="I36" s="367"/>
      <c r="J36" s="368"/>
      <c r="K36" s="153">
        <v>18</v>
      </c>
      <c r="L36" s="254">
        <v>107.54</v>
      </c>
      <c r="M36" s="340">
        <f>K36*L36</f>
        <v>1935.72</v>
      </c>
      <c r="N36" s="6"/>
    </row>
    <row r="37" spans="2:14" ht="12.75">
      <c r="B37" s="4"/>
      <c r="C37" s="139"/>
      <c r="D37" s="5"/>
      <c r="E37" s="153"/>
      <c r="F37" s="366"/>
      <c r="G37" s="367"/>
      <c r="H37" s="367"/>
      <c r="I37" s="367"/>
      <c r="J37" s="368"/>
      <c r="K37" s="153"/>
      <c r="L37" s="153"/>
      <c r="M37" s="342"/>
      <c r="N37" s="6"/>
    </row>
    <row r="38" spans="2:14" ht="18" customHeight="1">
      <c r="B38" s="4"/>
      <c r="C38" s="139"/>
      <c r="D38" s="5"/>
      <c r="E38" s="157"/>
      <c r="F38" s="376" t="s">
        <v>240</v>
      </c>
      <c r="G38" s="377"/>
      <c r="H38" s="377"/>
      <c r="I38" s="377"/>
      <c r="J38" s="377"/>
      <c r="K38" s="377"/>
      <c r="L38" s="378"/>
      <c r="M38" s="131">
        <f>SUM(M34:M37)</f>
        <v>10260.539999999999</v>
      </c>
      <c r="N38" s="338"/>
    </row>
    <row r="39" spans="2:14" ht="12.75">
      <c r="B39" s="4"/>
      <c r="C39" s="139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39"/>
      <c r="D40" s="5"/>
      <c r="E40" s="5"/>
      <c r="F40" s="5"/>
      <c r="G40" s="5"/>
      <c r="H40" s="5"/>
      <c r="I40" s="5"/>
      <c r="J40" s="5"/>
      <c r="K40" s="5"/>
      <c r="L40" s="5"/>
      <c r="M40" s="272"/>
      <c r="N40" s="6"/>
    </row>
    <row r="41" spans="2:14" ht="12.75">
      <c r="B41" s="4"/>
      <c r="C41" s="139">
        <v>5</v>
      </c>
      <c r="D41" s="5"/>
      <c r="E41" s="159">
        <v>2</v>
      </c>
      <c r="F41" s="160" t="s">
        <v>203</v>
      </c>
      <c r="G41" s="161"/>
      <c r="H41" s="5"/>
      <c r="I41" s="5"/>
      <c r="J41" s="5"/>
      <c r="K41" s="5"/>
      <c r="L41" s="5"/>
      <c r="M41" s="272"/>
      <c r="N41" s="6"/>
    </row>
    <row r="42" spans="2:14" ht="12.75">
      <c r="B42" s="4"/>
      <c r="C42" s="139"/>
      <c r="D42" s="5"/>
      <c r="E42" s="5"/>
      <c r="F42" s="5"/>
      <c r="G42" s="5" t="s">
        <v>245</v>
      </c>
      <c r="H42" s="5"/>
      <c r="I42" s="5"/>
      <c r="J42" s="5"/>
      <c r="K42" s="5"/>
      <c r="L42" s="5"/>
      <c r="M42" s="5"/>
      <c r="N42" s="6"/>
    </row>
    <row r="43" spans="2:14" ht="12.75">
      <c r="B43" s="4"/>
      <c r="C43" s="139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39">
        <v>6</v>
      </c>
      <c r="D44" s="5"/>
      <c r="E44" s="159">
        <v>3</v>
      </c>
      <c r="F44" s="160" t="s">
        <v>204</v>
      </c>
      <c r="G44" s="161"/>
      <c r="H44" s="5"/>
      <c r="I44" s="5"/>
      <c r="J44" s="5"/>
      <c r="K44" s="5"/>
      <c r="L44" s="5"/>
      <c r="M44" s="5"/>
      <c r="N44" s="6"/>
    </row>
    <row r="45" spans="2:14" ht="12.75">
      <c r="B45" s="4"/>
      <c r="C45" s="139"/>
      <c r="D45" s="5"/>
      <c r="E45" s="162"/>
      <c r="F45" s="163"/>
      <c r="G45" s="161"/>
      <c r="H45" s="5"/>
      <c r="I45" s="5"/>
      <c r="J45" s="5"/>
      <c r="K45" s="5"/>
      <c r="L45" s="5"/>
      <c r="M45" s="5"/>
      <c r="N45" s="6"/>
    </row>
    <row r="46" spans="2:14" ht="12.75">
      <c r="B46" s="4"/>
      <c r="C46" s="139">
        <v>7</v>
      </c>
      <c r="D46" s="5"/>
      <c r="E46" s="164" t="s">
        <v>167</v>
      </c>
      <c r="F46" s="165" t="s">
        <v>205</v>
      </c>
      <c r="G46" s="5"/>
      <c r="H46" s="5"/>
      <c r="I46" s="5"/>
      <c r="J46" s="5"/>
      <c r="K46" s="139" t="s">
        <v>247</v>
      </c>
      <c r="L46" s="216">
        <f>Aktivet!G12</f>
        <v>6797270.9</v>
      </c>
      <c r="M46" s="5"/>
      <c r="N46" s="6"/>
    </row>
    <row r="47" spans="2:14" ht="12.75">
      <c r="B47" s="4"/>
      <c r="C47" s="139"/>
      <c r="D47" s="5"/>
      <c r="E47" s="5"/>
      <c r="F47" s="372" t="s">
        <v>246</v>
      </c>
      <c r="G47" s="372"/>
      <c r="H47" s="5"/>
      <c r="I47" s="139" t="s">
        <v>30</v>
      </c>
      <c r="J47" s="5"/>
      <c r="K47" s="139" t="s">
        <v>247</v>
      </c>
      <c r="M47" s="5"/>
      <c r="N47" s="6"/>
    </row>
    <row r="48" spans="2:14" ht="12.75" hidden="1">
      <c r="B48" s="4"/>
      <c r="C48" s="139"/>
      <c r="D48" s="5"/>
      <c r="E48" s="5"/>
      <c r="F48" s="372" t="s">
        <v>248</v>
      </c>
      <c r="G48" s="372"/>
      <c r="H48" s="5"/>
      <c r="I48" s="139" t="s">
        <v>30</v>
      </c>
      <c r="J48" s="166"/>
      <c r="K48" s="139" t="s">
        <v>247</v>
      </c>
      <c r="L48" s="166"/>
      <c r="M48" s="5"/>
      <c r="N48" s="6"/>
    </row>
    <row r="49" spans="2:14" ht="12.75" hidden="1">
      <c r="B49" s="4"/>
      <c r="C49" s="139"/>
      <c r="D49" s="5"/>
      <c r="E49" s="5"/>
      <c r="F49" s="5" t="s">
        <v>249</v>
      </c>
      <c r="G49" s="5"/>
      <c r="H49" s="5"/>
      <c r="I49" s="139" t="s">
        <v>30</v>
      </c>
      <c r="J49" s="166"/>
      <c r="K49" s="139" t="s">
        <v>247</v>
      </c>
      <c r="L49" s="166"/>
      <c r="M49" s="5"/>
      <c r="N49" s="6"/>
    </row>
    <row r="50" spans="2:14" ht="12.75" hidden="1">
      <c r="B50" s="4"/>
      <c r="C50" s="139"/>
      <c r="D50" s="5"/>
      <c r="E50" s="5"/>
      <c r="F50" s="5" t="s">
        <v>250</v>
      </c>
      <c r="G50" s="5"/>
      <c r="H50" s="5"/>
      <c r="I50" s="139" t="s">
        <v>30</v>
      </c>
      <c r="J50" s="166"/>
      <c r="K50" s="139" t="s">
        <v>247</v>
      </c>
      <c r="L50" s="166"/>
      <c r="M50" s="5"/>
      <c r="N50" s="6"/>
    </row>
    <row r="51" spans="2:14" ht="12.75" hidden="1">
      <c r="B51" s="4"/>
      <c r="C51" s="139"/>
      <c r="D51" s="5"/>
      <c r="E51" s="5"/>
      <c r="F51" s="5" t="s">
        <v>251</v>
      </c>
      <c r="G51" s="5"/>
      <c r="H51" s="5"/>
      <c r="I51" s="139" t="s">
        <v>30</v>
      </c>
      <c r="J51" s="166"/>
      <c r="K51" s="139" t="s">
        <v>247</v>
      </c>
      <c r="L51" s="166"/>
      <c r="M51" s="5"/>
      <c r="N51" s="6"/>
    </row>
    <row r="52" spans="2:14" ht="12.75" hidden="1">
      <c r="B52" s="4"/>
      <c r="C52" s="139"/>
      <c r="D52" s="5"/>
      <c r="E52" s="5"/>
      <c r="F52" s="5" t="s">
        <v>252</v>
      </c>
      <c r="G52" s="5"/>
      <c r="H52" s="5"/>
      <c r="I52" s="139" t="s">
        <v>30</v>
      </c>
      <c r="J52" s="166"/>
      <c r="K52" s="139" t="s">
        <v>247</v>
      </c>
      <c r="L52" s="166"/>
      <c r="M52" s="5"/>
      <c r="N52" s="6"/>
    </row>
    <row r="53" spans="2:14" ht="12.75" hidden="1">
      <c r="B53" s="4"/>
      <c r="C53" s="139"/>
      <c r="D53" s="5"/>
      <c r="E53" s="5"/>
      <c r="F53" s="369" t="s">
        <v>253</v>
      </c>
      <c r="G53" s="369"/>
      <c r="H53" s="5"/>
      <c r="I53" s="139" t="s">
        <v>30</v>
      </c>
      <c r="J53" s="166"/>
      <c r="K53" s="139" t="s">
        <v>247</v>
      </c>
      <c r="L53" s="166"/>
      <c r="M53" s="5"/>
      <c r="N53" s="6"/>
    </row>
    <row r="54" spans="2:14" ht="12.75" hidden="1">
      <c r="B54" s="4"/>
      <c r="C54" s="139"/>
      <c r="D54" s="5"/>
      <c r="E54" s="5"/>
      <c r="F54" s="167" t="s">
        <v>254</v>
      </c>
      <c r="G54" s="5"/>
      <c r="H54" s="5"/>
      <c r="I54" s="139" t="s">
        <v>30</v>
      </c>
      <c r="J54" s="166"/>
      <c r="K54" s="139" t="s">
        <v>247</v>
      </c>
      <c r="L54" s="166"/>
      <c r="M54" s="5"/>
      <c r="N54" s="6"/>
    </row>
    <row r="55" spans="2:14" ht="12.75" hidden="1">
      <c r="B55" s="4"/>
      <c r="C55" s="139"/>
      <c r="D55" s="5"/>
      <c r="E55" s="5"/>
      <c r="F55" s="167" t="s">
        <v>255</v>
      </c>
      <c r="G55" s="5"/>
      <c r="H55" s="5"/>
      <c r="I55" s="139" t="s">
        <v>30</v>
      </c>
      <c r="J55" s="166"/>
      <c r="K55" s="139" t="s">
        <v>247</v>
      </c>
      <c r="L55" s="166"/>
      <c r="M55" s="5"/>
      <c r="N55" s="6"/>
    </row>
    <row r="56" spans="2:14" ht="12.75">
      <c r="B56" s="4"/>
      <c r="C56" s="139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39">
        <v>8</v>
      </c>
      <c r="D57" s="5"/>
      <c r="E57" s="164" t="s">
        <v>167</v>
      </c>
      <c r="F57" s="165" t="s">
        <v>168</v>
      </c>
      <c r="G57" s="5"/>
      <c r="H57" s="5"/>
      <c r="I57" s="5"/>
      <c r="J57" s="5"/>
      <c r="K57" s="139" t="s">
        <v>247</v>
      </c>
      <c r="L57" s="216">
        <f>Aktivet!G13</f>
        <v>1231002</v>
      </c>
      <c r="M57" s="5"/>
      <c r="N57" s="6"/>
    </row>
    <row r="58" spans="2:14" ht="12.75">
      <c r="B58" s="4"/>
      <c r="C58" s="139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</row>
    <row r="59" spans="2:14" ht="12.75">
      <c r="B59" s="4"/>
      <c r="C59" s="139">
        <v>9</v>
      </c>
      <c r="D59" s="5"/>
      <c r="E59" s="164" t="s">
        <v>167</v>
      </c>
      <c r="F59" s="165" t="s">
        <v>169</v>
      </c>
      <c r="G59" s="5"/>
      <c r="H59" s="373"/>
      <c r="I59" s="373"/>
      <c r="J59" s="5"/>
      <c r="K59" s="5"/>
      <c r="L59" s="5"/>
      <c r="M59" s="5"/>
      <c r="N59" s="6"/>
    </row>
    <row r="60" spans="2:14" ht="12.75">
      <c r="B60" s="4"/>
      <c r="C60" s="139"/>
      <c r="D60" s="5"/>
      <c r="E60" s="5"/>
      <c r="F60" s="5"/>
      <c r="G60" s="5" t="s">
        <v>256</v>
      </c>
      <c r="H60" s="5"/>
      <c r="I60" s="5"/>
      <c r="J60" s="5"/>
      <c r="K60" s="139" t="s">
        <v>247</v>
      </c>
      <c r="L60" s="5"/>
      <c r="M60" s="5"/>
      <c r="N60" s="6"/>
    </row>
    <row r="61" spans="2:14" ht="12.75">
      <c r="B61" s="4"/>
      <c r="C61" s="139"/>
      <c r="D61" s="5"/>
      <c r="E61" s="5"/>
      <c r="F61" s="5"/>
      <c r="G61" s="5" t="s">
        <v>257</v>
      </c>
      <c r="H61" s="5"/>
      <c r="I61" s="5"/>
      <c r="J61" s="5"/>
      <c r="K61" s="139" t="s">
        <v>247</v>
      </c>
      <c r="L61" s="166"/>
      <c r="M61" s="5"/>
      <c r="N61" s="6"/>
    </row>
    <row r="62" spans="2:14" s="29" customFormat="1" ht="12.75">
      <c r="B62" s="26"/>
      <c r="C62" s="168"/>
      <c r="D62" s="27"/>
      <c r="E62" s="27"/>
      <c r="F62" s="27"/>
      <c r="G62" s="27" t="s">
        <v>258</v>
      </c>
      <c r="H62" s="27"/>
      <c r="I62" s="27"/>
      <c r="J62" s="27"/>
      <c r="K62" s="139" t="s">
        <v>247</v>
      </c>
      <c r="L62" s="166"/>
      <c r="M62" s="27"/>
      <c r="N62" s="28"/>
    </row>
    <row r="63" spans="2:14" s="29" customFormat="1" ht="12.75">
      <c r="B63" s="26"/>
      <c r="C63" s="168"/>
      <c r="D63" s="27"/>
      <c r="E63" s="27"/>
      <c r="F63" s="27"/>
      <c r="G63" s="27" t="s">
        <v>259</v>
      </c>
      <c r="H63" s="27"/>
      <c r="I63" s="27"/>
      <c r="J63" s="27"/>
      <c r="K63" s="139" t="s">
        <v>247</v>
      </c>
      <c r="L63" s="166"/>
      <c r="M63" s="27"/>
      <c r="N63" s="28"/>
    </row>
    <row r="64" spans="2:14" s="29" customFormat="1" ht="15">
      <c r="B64" s="26"/>
      <c r="C64" s="168"/>
      <c r="D64" s="27"/>
      <c r="G64" s="27" t="s">
        <v>260</v>
      </c>
      <c r="H64" s="10"/>
      <c r="I64" s="10"/>
      <c r="J64" s="10"/>
      <c r="K64" s="139" t="s">
        <v>247</v>
      </c>
      <c r="L64" s="216">
        <f>Aktivet!G14</f>
        <v>375000</v>
      </c>
      <c r="M64" s="27"/>
      <c r="N64" s="28"/>
    </row>
    <row r="65" spans="2:14" s="29" customFormat="1" ht="15">
      <c r="B65" s="26"/>
      <c r="C65" s="168">
        <v>10</v>
      </c>
      <c r="D65" s="27"/>
      <c r="E65" s="164" t="s">
        <v>167</v>
      </c>
      <c r="F65" s="165" t="s">
        <v>170</v>
      </c>
      <c r="G65" s="10"/>
      <c r="H65" s="10"/>
      <c r="I65" s="10"/>
      <c r="J65" s="10"/>
      <c r="K65" s="10"/>
      <c r="L65" s="10"/>
      <c r="M65" s="27"/>
      <c r="N65" s="28"/>
    </row>
    <row r="66" spans="2:14" s="29" customFormat="1" ht="12.75">
      <c r="B66" s="26"/>
      <c r="C66" s="168"/>
      <c r="D66" s="27"/>
      <c r="E66" s="27"/>
      <c r="F66" s="27"/>
      <c r="G66" s="27" t="s">
        <v>261</v>
      </c>
      <c r="H66" s="27"/>
      <c r="I66" s="27"/>
      <c r="J66" s="27"/>
      <c r="K66" s="139" t="s">
        <v>247</v>
      </c>
      <c r="L66" s="5"/>
      <c r="M66" s="27"/>
      <c r="N66" s="28"/>
    </row>
    <row r="67" spans="2:14" s="29" customFormat="1" ht="12.75">
      <c r="B67" s="26"/>
      <c r="C67" s="168"/>
      <c r="D67" s="27"/>
      <c r="E67" s="27"/>
      <c r="F67" s="27"/>
      <c r="G67" s="27" t="s">
        <v>262</v>
      </c>
      <c r="H67" s="27"/>
      <c r="I67" s="27"/>
      <c r="J67" s="27"/>
      <c r="K67" s="139" t="s">
        <v>247</v>
      </c>
      <c r="L67" s="166"/>
      <c r="M67" s="27"/>
      <c r="N67" s="28"/>
    </row>
    <row r="68" spans="2:14" s="29" customFormat="1" ht="12.75">
      <c r="B68" s="26"/>
      <c r="C68" s="168"/>
      <c r="D68" s="27"/>
      <c r="E68" s="27"/>
      <c r="F68" s="27"/>
      <c r="G68" s="169" t="s">
        <v>263</v>
      </c>
      <c r="H68" s="27"/>
      <c r="I68" s="27"/>
      <c r="J68" s="27"/>
      <c r="K68" s="139" t="s">
        <v>247</v>
      </c>
      <c r="L68" s="166"/>
      <c r="M68" s="27"/>
      <c r="N68" s="28"/>
    </row>
    <row r="69" spans="2:14" s="29" customFormat="1" ht="12.75">
      <c r="B69" s="26"/>
      <c r="C69" s="168"/>
      <c r="D69" s="27"/>
      <c r="E69" s="27"/>
      <c r="F69" s="27"/>
      <c r="G69" s="27" t="s">
        <v>264</v>
      </c>
      <c r="H69" s="27"/>
      <c r="I69" s="27"/>
      <c r="J69" s="27"/>
      <c r="K69" s="139" t="s">
        <v>247</v>
      </c>
      <c r="L69" s="166"/>
      <c r="M69" s="27"/>
      <c r="N69" s="28"/>
    </row>
    <row r="70" spans="2:14" s="29" customFormat="1" ht="12.75">
      <c r="B70" s="26"/>
      <c r="C70" s="168"/>
      <c r="D70" s="27"/>
      <c r="E70" s="27"/>
      <c r="F70" s="170"/>
      <c r="G70" s="170"/>
      <c r="H70" s="170"/>
      <c r="I70" s="170"/>
      <c r="J70" s="170"/>
      <c r="K70" s="168"/>
      <c r="L70" s="170"/>
      <c r="M70" s="27"/>
      <c r="N70" s="28"/>
    </row>
    <row r="71" spans="2:14" ht="12.75">
      <c r="B71" s="26"/>
      <c r="C71" s="168"/>
      <c r="D71" s="27"/>
      <c r="E71" s="27"/>
      <c r="F71" s="170"/>
      <c r="G71" s="170"/>
      <c r="H71" s="170"/>
      <c r="I71" s="170"/>
      <c r="J71" s="170"/>
      <c r="K71" s="168"/>
      <c r="L71" s="170"/>
      <c r="M71" s="27"/>
      <c r="N71" s="28"/>
    </row>
    <row r="72" spans="2:14" ht="12.75">
      <c r="B72" s="26"/>
      <c r="C72" s="162">
        <v>11</v>
      </c>
      <c r="D72" s="171"/>
      <c r="E72" s="164" t="s">
        <v>167</v>
      </c>
      <c r="F72" s="165" t="s">
        <v>173</v>
      </c>
      <c r="G72" s="143"/>
      <c r="H72" s="144"/>
      <c r="I72" s="5"/>
      <c r="K72" s="139" t="s">
        <v>265</v>
      </c>
      <c r="L72" s="5"/>
      <c r="M72" s="27"/>
      <c r="N72" s="28"/>
    </row>
    <row r="73" spans="2:14" ht="12.75">
      <c r="B73" s="26"/>
      <c r="C73" s="145"/>
      <c r="D73" s="136"/>
      <c r="F73" s="165"/>
      <c r="G73" s="148"/>
      <c r="H73" s="5"/>
      <c r="I73" s="5"/>
      <c r="K73" s="139"/>
      <c r="L73" s="5"/>
      <c r="M73" s="27"/>
      <c r="N73" s="28"/>
    </row>
    <row r="74" spans="2:14" ht="12.75">
      <c r="B74" s="26"/>
      <c r="C74" s="139">
        <v>12</v>
      </c>
      <c r="D74" s="5"/>
      <c r="E74" s="164" t="s">
        <v>167</v>
      </c>
      <c r="F74" s="165"/>
      <c r="G74" s="141"/>
      <c r="H74" s="141"/>
      <c r="I74" s="141"/>
      <c r="K74" s="139" t="s">
        <v>265</v>
      </c>
      <c r="L74" s="141"/>
      <c r="M74" s="27"/>
      <c r="N74" s="28"/>
    </row>
    <row r="75" spans="2:14" ht="12.75">
      <c r="B75" s="26"/>
      <c r="C75" s="139"/>
      <c r="D75" s="5"/>
      <c r="F75" s="156"/>
      <c r="G75" s="156"/>
      <c r="H75" s="156"/>
      <c r="I75" s="156"/>
      <c r="K75" s="139"/>
      <c r="L75" s="139"/>
      <c r="M75" s="27"/>
      <c r="N75" s="28"/>
    </row>
    <row r="76" spans="2:14" ht="12.75">
      <c r="B76" s="26"/>
      <c r="C76" s="139">
        <v>13</v>
      </c>
      <c r="D76" s="5"/>
      <c r="E76" s="164" t="s">
        <v>167</v>
      </c>
      <c r="F76" s="156"/>
      <c r="G76" s="156"/>
      <c r="H76" s="156"/>
      <c r="I76" s="156"/>
      <c r="K76" s="139" t="s">
        <v>265</v>
      </c>
      <c r="L76" s="139"/>
      <c r="M76" s="27"/>
      <c r="N76" s="28"/>
    </row>
    <row r="77" spans="2:14" ht="12.75">
      <c r="B77" s="26"/>
      <c r="C77" s="139"/>
      <c r="D77" s="5"/>
      <c r="F77" s="172"/>
      <c r="G77" s="172"/>
      <c r="H77" s="141"/>
      <c r="I77" s="141"/>
      <c r="K77" s="139"/>
      <c r="L77" s="141"/>
      <c r="M77" s="27"/>
      <c r="N77" s="28"/>
    </row>
    <row r="78" spans="2:14" ht="12.75">
      <c r="B78" s="26"/>
      <c r="C78" s="139">
        <v>14</v>
      </c>
      <c r="D78" s="5"/>
      <c r="E78" s="142">
        <v>4</v>
      </c>
      <c r="F78" s="173" t="s">
        <v>39</v>
      </c>
      <c r="G78" s="172"/>
      <c r="H78" s="141"/>
      <c r="I78" s="141"/>
      <c r="K78" s="139"/>
      <c r="L78" s="5"/>
      <c r="M78" s="27"/>
      <c r="N78" s="28"/>
    </row>
    <row r="79" spans="2:14" ht="12.75">
      <c r="B79" s="26"/>
      <c r="C79" s="139"/>
      <c r="D79" s="5"/>
      <c r="E79" s="5"/>
      <c r="F79" s="172"/>
      <c r="G79" s="172"/>
      <c r="H79" s="141"/>
      <c r="I79" s="141"/>
      <c r="K79" s="139"/>
      <c r="L79" s="5"/>
      <c r="M79" s="27"/>
      <c r="N79" s="28"/>
    </row>
    <row r="80" spans="2:14" ht="12.75">
      <c r="B80" s="26"/>
      <c r="C80" s="139">
        <v>15</v>
      </c>
      <c r="D80" s="5"/>
      <c r="E80" s="136" t="s">
        <v>167</v>
      </c>
      <c r="F80" s="174" t="s">
        <v>40</v>
      </c>
      <c r="G80" s="172"/>
      <c r="H80" s="141"/>
      <c r="I80" s="141"/>
      <c r="K80" s="139" t="s">
        <v>265</v>
      </c>
      <c r="L80" s="5"/>
      <c r="M80" s="27"/>
      <c r="N80" s="28"/>
    </row>
    <row r="81" spans="2:14" ht="12.75">
      <c r="B81" s="26"/>
      <c r="D81" s="5"/>
      <c r="E81" s="33"/>
      <c r="F81" s="176"/>
      <c r="G81" s="172"/>
      <c r="H81" s="141"/>
      <c r="I81" s="141"/>
      <c r="K81" s="139"/>
      <c r="L81" s="120"/>
      <c r="M81" s="27"/>
      <c r="N81" s="28"/>
    </row>
    <row r="82" spans="2:14" ht="12.75">
      <c r="B82" s="26"/>
      <c r="C82" s="139">
        <v>16</v>
      </c>
      <c r="D82" s="156"/>
      <c r="E82" s="136" t="s">
        <v>167</v>
      </c>
      <c r="F82" s="174" t="s">
        <v>172</v>
      </c>
      <c r="G82" s="177"/>
      <c r="H82" s="177"/>
      <c r="I82" s="177"/>
      <c r="K82" s="139" t="s">
        <v>265</v>
      </c>
      <c r="L82" s="177"/>
      <c r="M82" s="27"/>
      <c r="N82" s="28"/>
    </row>
    <row r="83" spans="2:14" ht="12.75">
      <c r="B83" s="26"/>
      <c r="D83" s="5"/>
      <c r="E83" s="33"/>
      <c r="F83" s="176"/>
      <c r="G83" s="111"/>
      <c r="H83" s="111"/>
      <c r="I83" s="111"/>
      <c r="K83" s="139"/>
      <c r="L83" s="111"/>
      <c r="M83" s="27"/>
      <c r="N83" s="28"/>
    </row>
    <row r="84" spans="2:14" ht="12.75">
      <c r="B84" s="26"/>
      <c r="C84" s="155">
        <v>17</v>
      </c>
      <c r="D84" s="5"/>
      <c r="E84" s="148" t="s">
        <v>167</v>
      </c>
      <c r="F84" s="178" t="s">
        <v>41</v>
      </c>
      <c r="G84" s="111"/>
      <c r="H84" s="111"/>
      <c r="I84" s="111"/>
      <c r="K84" s="139" t="s">
        <v>265</v>
      </c>
      <c r="L84" s="111"/>
      <c r="M84" s="27"/>
      <c r="N84" s="28"/>
    </row>
    <row r="85" spans="2:14" ht="12.75">
      <c r="B85" s="26"/>
      <c r="C85" s="139"/>
      <c r="D85" s="5"/>
      <c r="E85" s="33"/>
      <c r="F85" s="176"/>
      <c r="G85" s="156"/>
      <c r="H85" s="156"/>
      <c r="I85" s="156"/>
      <c r="K85" s="139"/>
      <c r="L85" s="139"/>
      <c r="M85" s="27"/>
      <c r="N85" s="28"/>
    </row>
    <row r="86" spans="2:14" ht="12.75">
      <c r="B86" s="26"/>
      <c r="C86" s="139">
        <v>18</v>
      </c>
      <c r="D86" s="5"/>
      <c r="E86" s="136" t="s">
        <v>167</v>
      </c>
      <c r="F86" s="179" t="s">
        <v>206</v>
      </c>
      <c r="G86" s="156"/>
      <c r="H86" s="156"/>
      <c r="I86" s="156"/>
      <c r="K86" s="139" t="s">
        <v>265</v>
      </c>
      <c r="L86" s="139"/>
      <c r="M86" s="27"/>
      <c r="N86" s="28"/>
    </row>
    <row r="87" spans="2:14" ht="12.75">
      <c r="B87" s="26"/>
      <c r="C87" s="139"/>
      <c r="D87" s="5"/>
      <c r="E87" s="33"/>
      <c r="F87" s="176"/>
      <c r="G87" s="172"/>
      <c r="H87" s="172"/>
      <c r="I87" s="172"/>
      <c r="K87" s="139"/>
      <c r="L87" s="141"/>
      <c r="M87" s="27"/>
      <c r="N87" s="28"/>
    </row>
    <row r="88" spans="2:14" ht="12.75">
      <c r="B88" s="26"/>
      <c r="C88" s="139">
        <v>19</v>
      </c>
      <c r="D88" s="5"/>
      <c r="E88" s="136" t="s">
        <v>167</v>
      </c>
      <c r="F88" s="180" t="s">
        <v>42</v>
      </c>
      <c r="G88" s="172"/>
      <c r="H88" s="172"/>
      <c r="I88" s="172"/>
      <c r="J88" s="257" t="s">
        <v>15</v>
      </c>
      <c r="K88" s="257" t="s">
        <v>16</v>
      </c>
      <c r="L88" s="257" t="s">
        <v>270</v>
      </c>
      <c r="M88" s="27"/>
      <c r="N88" s="28"/>
    </row>
    <row r="89" spans="2:14" ht="12.75">
      <c r="B89" s="26"/>
      <c r="C89" s="139"/>
      <c r="D89" s="5"/>
      <c r="E89" s="136"/>
      <c r="G89" s="255" t="s">
        <v>12</v>
      </c>
      <c r="H89" s="256"/>
      <c r="I89" s="153"/>
      <c r="J89" s="277">
        <v>5757</v>
      </c>
      <c r="K89" s="254">
        <v>329.80004503490204</v>
      </c>
      <c r="L89" s="271">
        <f>J89*K89</f>
        <v>1898658.859265931</v>
      </c>
      <c r="M89" s="27"/>
      <c r="N89" s="28"/>
    </row>
    <row r="90" spans="2:14" ht="12.75">
      <c r="B90" s="26"/>
      <c r="C90" s="139"/>
      <c r="D90" s="5"/>
      <c r="E90" s="136"/>
      <c r="F90" s="180"/>
      <c r="G90" s="255" t="s">
        <v>13</v>
      </c>
      <c r="H90" s="256"/>
      <c r="I90" s="153"/>
      <c r="J90" s="277">
        <v>88</v>
      </c>
      <c r="K90" s="254">
        <v>500</v>
      </c>
      <c r="L90" s="271">
        <f>J90*K90</f>
        <v>44000</v>
      </c>
      <c r="M90" s="27"/>
      <c r="N90" s="28"/>
    </row>
    <row r="91" spans="2:14" ht="12.75">
      <c r="B91" s="26"/>
      <c r="C91" s="139"/>
      <c r="D91" s="5"/>
      <c r="E91" s="136"/>
      <c r="F91" s="180"/>
      <c r="G91" s="380" t="s">
        <v>14</v>
      </c>
      <c r="H91" s="381"/>
      <c r="I91" s="382"/>
      <c r="J91" s="277">
        <v>7278</v>
      </c>
      <c r="K91" s="254">
        <v>339.6302521008403</v>
      </c>
      <c r="L91" s="271">
        <f>J91*K91</f>
        <v>2471828.974789916</v>
      </c>
      <c r="M91" s="27"/>
      <c r="N91" s="28"/>
    </row>
    <row r="92" spans="2:14" ht="12.75">
      <c r="B92" s="26"/>
      <c r="C92" s="139"/>
      <c r="D92" s="5"/>
      <c r="E92" s="33"/>
      <c r="F92" s="176"/>
      <c r="G92" s="383" t="s">
        <v>240</v>
      </c>
      <c r="H92" s="384"/>
      <c r="I92" s="385"/>
      <c r="J92" s="254"/>
      <c r="K92" s="254"/>
      <c r="L92" s="131">
        <f>SUM(L89:L91)</f>
        <v>4414487.834055847</v>
      </c>
      <c r="M92" s="27"/>
      <c r="N92" s="28"/>
    </row>
    <row r="93" spans="2:14" ht="12.75">
      <c r="B93" s="26"/>
      <c r="C93" s="139"/>
      <c r="D93" s="5"/>
      <c r="E93" s="33"/>
      <c r="F93" s="176"/>
      <c r="G93" s="172"/>
      <c r="H93" s="172"/>
      <c r="J93" s="219"/>
      <c r="K93" s="219"/>
      <c r="L93" s="219"/>
      <c r="M93" s="27"/>
      <c r="N93" s="28"/>
    </row>
    <row r="94" spans="2:14" ht="12.75">
      <c r="B94" s="26"/>
      <c r="C94" s="139">
        <v>20</v>
      </c>
      <c r="D94" s="5"/>
      <c r="E94" s="148" t="s">
        <v>167</v>
      </c>
      <c r="F94" s="165" t="s">
        <v>43</v>
      </c>
      <c r="G94" s="172"/>
      <c r="H94" s="172"/>
      <c r="I94" s="172"/>
      <c r="K94" s="139" t="s">
        <v>265</v>
      </c>
      <c r="L94" s="5"/>
      <c r="M94" s="27"/>
      <c r="N94" s="28"/>
    </row>
    <row r="95" spans="2:14" ht="12.75">
      <c r="B95" s="26"/>
      <c r="C95" s="139"/>
      <c r="D95" s="5"/>
      <c r="E95" s="33"/>
      <c r="F95" s="176"/>
      <c r="G95" s="177"/>
      <c r="H95" s="177"/>
      <c r="I95" s="177"/>
      <c r="K95" s="139"/>
      <c r="L95" s="177"/>
      <c r="M95" s="27"/>
      <c r="N95" s="28"/>
    </row>
    <row r="96" spans="2:14" ht="12.75">
      <c r="B96" s="26"/>
      <c r="C96" s="139">
        <v>21</v>
      </c>
      <c r="D96" s="5"/>
      <c r="E96" s="148" t="s">
        <v>167</v>
      </c>
      <c r="F96" s="165"/>
      <c r="G96" s="5"/>
      <c r="H96" s="5"/>
      <c r="I96" s="5"/>
      <c r="K96" s="139" t="s">
        <v>265</v>
      </c>
      <c r="L96" s="5"/>
      <c r="M96" s="27"/>
      <c r="N96" s="28"/>
    </row>
    <row r="97" spans="2:14" ht="12.75">
      <c r="B97" s="26"/>
      <c r="C97" s="139"/>
      <c r="D97" s="5"/>
      <c r="E97" s="162"/>
      <c r="F97" s="163"/>
      <c r="G97" s="161"/>
      <c r="H97" s="5"/>
      <c r="I97" s="5"/>
      <c r="K97" s="139"/>
      <c r="L97" s="5"/>
      <c r="M97" s="27"/>
      <c r="N97" s="28"/>
    </row>
    <row r="98" spans="2:14" ht="12.75">
      <c r="B98" s="26"/>
      <c r="C98" s="139">
        <v>22</v>
      </c>
      <c r="D98" s="5"/>
      <c r="E98" s="142">
        <v>5</v>
      </c>
      <c r="F98" s="173" t="s">
        <v>207</v>
      </c>
      <c r="G98" s="148"/>
      <c r="H98" s="5"/>
      <c r="I98" s="5"/>
      <c r="K98" s="139" t="s">
        <v>265</v>
      </c>
      <c r="L98" s="5"/>
      <c r="M98" s="27"/>
      <c r="N98" s="28"/>
    </row>
    <row r="99" spans="2:14" ht="12.75">
      <c r="B99" s="26"/>
      <c r="C99" s="139"/>
      <c r="D99" s="5"/>
      <c r="E99" s="5"/>
      <c r="F99" s="5"/>
      <c r="G99" s="5"/>
      <c r="H99" s="5"/>
      <c r="I99" s="5"/>
      <c r="K99" s="139"/>
      <c r="L99" s="5"/>
      <c r="M99" s="27"/>
      <c r="N99" s="28"/>
    </row>
    <row r="100" spans="2:14" ht="12.75">
      <c r="B100" s="26"/>
      <c r="C100" s="139">
        <v>23</v>
      </c>
      <c r="D100" s="5"/>
      <c r="E100" s="142">
        <v>6</v>
      </c>
      <c r="F100" s="173" t="s">
        <v>208</v>
      </c>
      <c r="G100" s="148"/>
      <c r="H100" s="5"/>
      <c r="I100" s="5"/>
      <c r="K100" s="139" t="s">
        <v>265</v>
      </c>
      <c r="L100" s="5"/>
      <c r="M100" s="27"/>
      <c r="N100" s="28"/>
    </row>
    <row r="101" spans="2:14" ht="12.75">
      <c r="B101" s="26"/>
      <c r="C101" s="139"/>
      <c r="D101" s="5"/>
      <c r="H101" s="5"/>
      <c r="I101" s="5"/>
      <c r="K101" s="139"/>
      <c r="L101" s="5"/>
      <c r="M101" s="27"/>
      <c r="N101" s="28"/>
    </row>
    <row r="102" spans="2:14" ht="12.75">
      <c r="B102" s="26"/>
      <c r="C102" s="139">
        <v>24</v>
      </c>
      <c r="D102" s="5"/>
      <c r="E102" s="142">
        <v>7</v>
      </c>
      <c r="F102" s="173" t="s">
        <v>44</v>
      </c>
      <c r="G102" s="148"/>
      <c r="H102" s="5"/>
      <c r="I102" s="5"/>
      <c r="K102" s="139" t="s">
        <v>265</v>
      </c>
      <c r="L102" s="5"/>
      <c r="M102" s="27"/>
      <c r="N102" s="28"/>
    </row>
    <row r="103" spans="2:14" ht="12.75">
      <c r="B103" s="26"/>
      <c r="C103" s="139"/>
      <c r="H103" s="5"/>
      <c r="I103" s="139"/>
      <c r="K103" s="139"/>
      <c r="L103" s="5"/>
      <c r="M103" s="27"/>
      <c r="N103" s="28"/>
    </row>
    <row r="104" spans="2:14" ht="12.75">
      <c r="B104" s="26"/>
      <c r="C104" s="139">
        <v>25</v>
      </c>
      <c r="D104" s="5"/>
      <c r="E104" s="164" t="s">
        <v>167</v>
      </c>
      <c r="F104" s="148" t="s">
        <v>209</v>
      </c>
      <c r="H104" s="5"/>
      <c r="I104" s="139"/>
      <c r="K104" s="139" t="s">
        <v>265</v>
      </c>
      <c r="L104" s="5"/>
      <c r="M104" s="27"/>
      <c r="N104" s="28"/>
    </row>
    <row r="105" spans="2:14" ht="12.75">
      <c r="B105" s="26"/>
      <c r="D105" s="5"/>
      <c r="E105" s="5"/>
      <c r="F105" s="5"/>
      <c r="G105" s="5"/>
      <c r="H105" s="5"/>
      <c r="I105" s="139"/>
      <c r="K105" s="139"/>
      <c r="L105" s="5"/>
      <c r="M105" s="27"/>
      <c r="N105" s="28"/>
    </row>
    <row r="106" spans="2:14" ht="12.75">
      <c r="B106" s="26"/>
      <c r="C106" s="175">
        <v>26</v>
      </c>
      <c r="D106" s="5"/>
      <c r="E106" s="164" t="s">
        <v>167</v>
      </c>
      <c r="F106" s="379" t="s">
        <v>17</v>
      </c>
      <c r="G106" s="379"/>
      <c r="H106" s="5"/>
      <c r="I106" s="139"/>
      <c r="K106" s="139" t="s">
        <v>247</v>
      </c>
      <c r="L106" s="254"/>
      <c r="M106" s="27"/>
      <c r="N106" s="28"/>
    </row>
    <row r="107" spans="2:14" ht="12.75">
      <c r="B107" s="26"/>
      <c r="C107" s="139"/>
      <c r="D107" s="5"/>
      <c r="F107" s="148"/>
      <c r="G107" s="5"/>
      <c r="H107" s="5"/>
      <c r="I107" s="139"/>
      <c r="K107" s="139"/>
      <c r="L107" s="5"/>
      <c r="M107" s="27"/>
      <c r="N107" s="28"/>
    </row>
    <row r="108" spans="2:14" ht="12.75">
      <c r="B108" s="26"/>
      <c r="C108" s="139">
        <v>27</v>
      </c>
      <c r="D108" s="5"/>
      <c r="E108" s="170" t="s">
        <v>32</v>
      </c>
      <c r="F108" s="170" t="s">
        <v>266</v>
      </c>
      <c r="G108" s="5"/>
      <c r="H108" s="5"/>
      <c r="I108" s="139"/>
      <c r="K108" s="139" t="s">
        <v>265</v>
      </c>
      <c r="L108" s="5"/>
      <c r="M108" s="27"/>
      <c r="N108" s="28"/>
    </row>
    <row r="109" spans="2:14" ht="12.75">
      <c r="B109" s="26"/>
      <c r="C109" s="139"/>
      <c r="D109" s="5"/>
      <c r="E109" s="5"/>
      <c r="F109" s="172"/>
      <c r="G109" s="172"/>
      <c r="H109" s="5"/>
      <c r="I109" s="139"/>
      <c r="K109" s="139"/>
      <c r="L109" s="5"/>
      <c r="M109" s="27"/>
      <c r="N109" s="28"/>
    </row>
    <row r="110" spans="2:14" ht="12.75">
      <c r="B110" s="26"/>
      <c r="C110" s="139">
        <v>28</v>
      </c>
      <c r="D110" s="5"/>
      <c r="E110" s="170">
        <v>1</v>
      </c>
      <c r="F110" s="181" t="s">
        <v>46</v>
      </c>
      <c r="G110" s="5"/>
      <c r="H110" s="5"/>
      <c r="I110" s="139"/>
      <c r="K110" s="139" t="s">
        <v>265</v>
      </c>
      <c r="L110" s="5"/>
      <c r="M110" s="27"/>
      <c r="N110" s="28"/>
    </row>
    <row r="111" spans="2:14" ht="12.75">
      <c r="B111" s="26"/>
      <c r="C111" s="139"/>
      <c r="D111" s="5"/>
      <c r="E111" s="170"/>
      <c r="F111" s="181"/>
      <c r="G111" s="5"/>
      <c r="H111" s="5"/>
      <c r="I111" s="139"/>
      <c r="K111" s="139"/>
      <c r="L111" s="5"/>
      <c r="M111" s="27"/>
      <c r="N111" s="28"/>
    </row>
    <row r="112" spans="2:14" ht="12.75">
      <c r="B112" s="26"/>
      <c r="C112" s="139">
        <v>29</v>
      </c>
      <c r="D112" s="5"/>
      <c r="E112" s="170">
        <v>2</v>
      </c>
      <c r="F112" s="170" t="s">
        <v>47</v>
      </c>
      <c r="G112" s="5"/>
      <c r="H112" s="5"/>
      <c r="I112" s="5"/>
      <c r="K112" s="139" t="s">
        <v>265</v>
      </c>
      <c r="L112" s="5"/>
      <c r="M112" s="27"/>
      <c r="N112" s="28"/>
    </row>
    <row r="113" spans="2:14" ht="12.75">
      <c r="B113" s="26"/>
      <c r="C113" s="139"/>
      <c r="D113" s="5"/>
      <c r="E113" s="5"/>
      <c r="F113" s="5"/>
      <c r="G113" s="5"/>
      <c r="H113" s="5"/>
      <c r="I113" s="5"/>
      <c r="J113" s="5"/>
      <c r="K113" s="5"/>
      <c r="L113" s="5"/>
      <c r="M113" s="27"/>
      <c r="N113" s="28"/>
    </row>
    <row r="114" spans="2:14" ht="12.75">
      <c r="B114" s="26"/>
      <c r="C114" s="139"/>
      <c r="D114" s="5"/>
      <c r="E114" s="5"/>
      <c r="F114" s="5"/>
      <c r="G114" s="5" t="s">
        <v>267</v>
      </c>
      <c r="H114" s="5"/>
      <c r="I114" s="5"/>
      <c r="J114" s="5"/>
      <c r="K114" s="5"/>
      <c r="L114" s="5"/>
      <c r="M114" s="27"/>
      <c r="N114" s="28"/>
    </row>
    <row r="115" spans="2:14" ht="12.75">
      <c r="B115" s="26"/>
      <c r="C115" s="139"/>
      <c r="D115" s="5"/>
      <c r="E115" s="370" t="s">
        <v>30</v>
      </c>
      <c r="F115" s="370" t="s">
        <v>118</v>
      </c>
      <c r="G115" s="362" t="s">
        <v>268</v>
      </c>
      <c r="H115" s="363"/>
      <c r="I115" s="364"/>
      <c r="J115" s="362" t="s">
        <v>269</v>
      </c>
      <c r="K115" s="363"/>
      <c r="L115" s="364"/>
      <c r="M115" s="27"/>
      <c r="N115" s="28"/>
    </row>
    <row r="116" spans="2:14" ht="12.75">
      <c r="B116" s="26"/>
      <c r="C116" s="139"/>
      <c r="D116" s="5"/>
      <c r="E116" s="370"/>
      <c r="F116" s="370"/>
      <c r="G116" s="182" t="s">
        <v>270</v>
      </c>
      <c r="H116" s="182" t="s">
        <v>271</v>
      </c>
      <c r="I116" s="182" t="s">
        <v>272</v>
      </c>
      <c r="J116" s="182" t="s">
        <v>270</v>
      </c>
      <c r="K116" s="182" t="s">
        <v>271</v>
      </c>
      <c r="L116" s="182" t="s">
        <v>272</v>
      </c>
      <c r="M116" s="27"/>
      <c r="N116" s="28"/>
    </row>
    <row r="117" spans="2:14" ht="12.75">
      <c r="B117" s="26"/>
      <c r="C117" s="139">
        <v>30</v>
      </c>
      <c r="D117" s="5"/>
      <c r="E117" s="183"/>
      <c r="F117" t="s">
        <v>52</v>
      </c>
      <c r="G117" s="183"/>
      <c r="H117" s="183"/>
      <c r="I117" s="183"/>
      <c r="J117" s="183"/>
      <c r="K117" s="183"/>
      <c r="L117" s="183"/>
      <c r="M117" s="27"/>
      <c r="N117" s="28"/>
    </row>
    <row r="118" spans="2:14" ht="12.75">
      <c r="B118" s="26"/>
      <c r="C118" s="139">
        <v>31</v>
      </c>
      <c r="D118" s="5"/>
      <c r="E118" s="183"/>
      <c r="F118" s="184" t="s">
        <v>33</v>
      </c>
      <c r="G118" s="183"/>
      <c r="H118" s="183"/>
      <c r="I118" s="183"/>
      <c r="J118" s="183"/>
      <c r="K118" s="183"/>
      <c r="L118" s="183"/>
      <c r="M118" s="27"/>
      <c r="N118" s="28"/>
    </row>
    <row r="119" spans="2:14" ht="12.75">
      <c r="B119" s="26"/>
      <c r="C119" s="139">
        <v>32</v>
      </c>
      <c r="D119" s="5"/>
      <c r="E119" s="183"/>
      <c r="F119" s="184" t="s">
        <v>273</v>
      </c>
      <c r="G119" s="183"/>
      <c r="H119" s="183"/>
      <c r="I119" s="183"/>
      <c r="J119" s="183"/>
      <c r="K119" s="183"/>
      <c r="L119" s="183"/>
      <c r="M119" s="27"/>
      <c r="N119" s="28"/>
    </row>
    <row r="120" spans="2:14" ht="12.75">
      <c r="B120" s="26"/>
      <c r="C120" s="139">
        <v>33</v>
      </c>
      <c r="D120" s="5"/>
      <c r="E120" s="153"/>
      <c r="F120" s="184" t="s">
        <v>274</v>
      </c>
      <c r="G120" s="216">
        <v>7435589.709999999</v>
      </c>
      <c r="H120" s="216"/>
      <c r="I120" s="216"/>
      <c r="J120" s="216">
        <v>8064875.789999999</v>
      </c>
      <c r="K120" s="153"/>
      <c r="L120" s="153"/>
      <c r="M120" s="27"/>
      <c r="N120" s="28"/>
    </row>
    <row r="121" spans="2:14" ht="12.75">
      <c r="B121" s="26"/>
      <c r="C121" s="139"/>
      <c r="D121" s="5"/>
      <c r="E121" s="153"/>
      <c r="F121" s="153"/>
      <c r="G121" s="153"/>
      <c r="H121" s="153"/>
      <c r="I121" s="153"/>
      <c r="J121" s="153"/>
      <c r="K121" s="153"/>
      <c r="L121" s="153"/>
      <c r="M121" s="27"/>
      <c r="N121" s="28"/>
    </row>
    <row r="122" spans="2:14" ht="12.75">
      <c r="B122" s="26"/>
      <c r="C122" s="168"/>
      <c r="D122" s="27"/>
      <c r="E122" s="27"/>
      <c r="F122" s="170"/>
      <c r="G122" s="27"/>
      <c r="H122" s="27"/>
      <c r="I122" s="27"/>
      <c r="J122" s="170"/>
      <c r="K122" s="168"/>
      <c r="L122" s="170"/>
      <c r="M122" s="27"/>
      <c r="N122" s="28"/>
    </row>
    <row r="123" spans="2:14" ht="12.75">
      <c r="B123" s="26"/>
      <c r="C123" s="168"/>
      <c r="D123" s="27"/>
      <c r="E123" s="27"/>
      <c r="F123" s="170"/>
      <c r="G123" s="27"/>
      <c r="H123" s="27"/>
      <c r="I123" s="27"/>
      <c r="J123" s="170"/>
      <c r="K123" s="168"/>
      <c r="L123" s="170"/>
      <c r="M123" s="258"/>
      <c r="N123" s="28"/>
    </row>
    <row r="124" spans="2:14" ht="12.75">
      <c r="B124" s="26"/>
      <c r="C124" s="139">
        <v>34</v>
      </c>
      <c r="D124" s="5"/>
      <c r="E124" s="170">
        <v>3</v>
      </c>
      <c r="F124" s="170" t="s">
        <v>48</v>
      </c>
      <c r="G124" s="5"/>
      <c r="H124" s="5"/>
      <c r="I124" s="5"/>
      <c r="K124" s="5" t="s">
        <v>265</v>
      </c>
      <c r="L124" s="170"/>
      <c r="M124" s="27"/>
      <c r="N124" s="28"/>
    </row>
    <row r="125" spans="2:14" ht="12.75">
      <c r="B125" s="26"/>
      <c r="C125" s="139"/>
      <c r="D125" s="5"/>
      <c r="E125" s="170"/>
      <c r="F125" s="170"/>
      <c r="G125" s="5"/>
      <c r="H125" s="5"/>
      <c r="I125" s="5"/>
      <c r="K125" s="5"/>
      <c r="L125" s="170"/>
      <c r="M125" s="27"/>
      <c r="N125" s="28"/>
    </row>
    <row r="126" spans="2:14" ht="12.75">
      <c r="B126" s="26"/>
      <c r="C126" s="139">
        <v>35</v>
      </c>
      <c r="D126" s="27"/>
      <c r="E126" s="170">
        <v>4</v>
      </c>
      <c r="F126" s="170" t="s">
        <v>49</v>
      </c>
      <c r="G126" s="27"/>
      <c r="H126" s="27"/>
      <c r="I126" s="27"/>
      <c r="K126" s="27" t="s">
        <v>265</v>
      </c>
      <c r="L126" s="170"/>
      <c r="M126" s="27"/>
      <c r="N126" s="28"/>
    </row>
    <row r="127" spans="2:14" ht="12.75">
      <c r="B127" s="26"/>
      <c r="C127" s="139"/>
      <c r="D127" s="27"/>
      <c r="E127" s="170"/>
      <c r="F127" s="170"/>
      <c r="G127" s="27"/>
      <c r="H127" s="27"/>
      <c r="I127" s="27"/>
      <c r="K127" s="27"/>
      <c r="L127" s="170"/>
      <c r="M127" s="27"/>
      <c r="N127" s="28"/>
    </row>
    <row r="128" spans="2:14" ht="15">
      <c r="B128" s="26"/>
      <c r="C128" s="139">
        <v>36</v>
      </c>
      <c r="D128" s="27"/>
      <c r="E128" s="170">
        <v>5</v>
      </c>
      <c r="F128" s="170" t="s">
        <v>50</v>
      </c>
      <c r="G128" s="27"/>
      <c r="H128" s="10"/>
      <c r="I128" s="10"/>
      <c r="K128" s="27" t="s">
        <v>265</v>
      </c>
      <c r="L128" s="170"/>
      <c r="M128" s="27"/>
      <c r="N128" s="28"/>
    </row>
    <row r="129" spans="2:14" ht="15">
      <c r="B129" s="26"/>
      <c r="C129" s="139"/>
      <c r="D129" s="27"/>
      <c r="E129" s="170"/>
      <c r="F129" s="170"/>
      <c r="G129" s="27"/>
      <c r="H129" s="10"/>
      <c r="I129" s="10"/>
      <c r="K129" s="27"/>
      <c r="L129" s="170"/>
      <c r="M129" s="27"/>
      <c r="N129" s="28"/>
    </row>
    <row r="130" spans="2:14" ht="15">
      <c r="B130" s="26"/>
      <c r="C130" s="139">
        <v>37</v>
      </c>
      <c r="D130" s="27"/>
      <c r="E130" s="170">
        <v>6</v>
      </c>
      <c r="F130" s="170" t="s">
        <v>51</v>
      </c>
      <c r="G130" s="10"/>
      <c r="H130" s="10"/>
      <c r="I130" s="10"/>
      <c r="K130" s="27" t="s">
        <v>265</v>
      </c>
      <c r="L130" s="170"/>
      <c r="M130" s="27"/>
      <c r="N130" s="28"/>
    </row>
    <row r="131" spans="2:14" ht="15">
      <c r="B131" s="26"/>
      <c r="C131" s="139"/>
      <c r="D131" s="27"/>
      <c r="E131" s="170"/>
      <c r="F131" s="170"/>
      <c r="G131" s="10"/>
      <c r="H131" s="10"/>
      <c r="I131" s="10"/>
      <c r="J131" s="27"/>
      <c r="K131" s="168"/>
      <c r="L131" s="170"/>
      <c r="M131" s="27"/>
      <c r="N131" s="28"/>
    </row>
    <row r="132" spans="2:14" ht="12.75">
      <c r="B132" s="26"/>
      <c r="C132" s="168"/>
      <c r="D132" s="136"/>
      <c r="E132" s="185" t="s">
        <v>31</v>
      </c>
      <c r="F132" s="143" t="s">
        <v>275</v>
      </c>
      <c r="G132" s="143"/>
      <c r="H132" s="186"/>
      <c r="I132" s="186"/>
      <c r="J132" s="27"/>
      <c r="K132" s="168"/>
      <c r="L132" s="170"/>
      <c r="M132" s="27"/>
      <c r="N132" s="28"/>
    </row>
    <row r="133" spans="2:14" ht="12.75">
      <c r="B133" s="26"/>
      <c r="C133" s="168"/>
      <c r="D133" s="136"/>
      <c r="E133" s="185"/>
      <c r="F133" s="143"/>
      <c r="G133" s="143"/>
      <c r="H133" s="186"/>
      <c r="I133" s="186"/>
      <c r="J133" s="27"/>
      <c r="K133" s="168"/>
      <c r="L133" s="170"/>
      <c r="M133" s="27"/>
      <c r="N133" s="28"/>
    </row>
    <row r="134" spans="2:14" ht="12.75">
      <c r="B134" s="26"/>
      <c r="C134" s="168">
        <v>40</v>
      </c>
      <c r="D134" s="136"/>
      <c r="E134" s="142">
        <v>1</v>
      </c>
      <c r="F134" s="173" t="s">
        <v>53</v>
      </c>
      <c r="G134" s="148"/>
      <c r="H134" s="187"/>
      <c r="I134" s="187"/>
      <c r="J134" s="5"/>
      <c r="K134" s="27" t="s">
        <v>265</v>
      </c>
      <c r="L134" s="170"/>
      <c r="M134" s="27"/>
      <c r="N134" s="28"/>
    </row>
    <row r="135" spans="2:14" ht="12.75">
      <c r="B135" s="26"/>
      <c r="C135" s="168"/>
      <c r="D135" s="136"/>
      <c r="E135" s="142"/>
      <c r="F135" s="173"/>
      <c r="G135" s="148"/>
      <c r="H135" s="187"/>
      <c r="I135" s="187"/>
      <c r="J135" s="5"/>
      <c r="K135" s="27"/>
      <c r="L135" s="170"/>
      <c r="M135" s="27"/>
      <c r="N135" s="28"/>
    </row>
    <row r="136" spans="2:14" ht="12.75">
      <c r="B136" s="4"/>
      <c r="C136" s="168">
        <v>41</v>
      </c>
      <c r="D136" s="136"/>
      <c r="E136" s="142">
        <v>2</v>
      </c>
      <c r="F136" s="173" t="s">
        <v>54</v>
      </c>
      <c r="G136" s="148"/>
      <c r="H136" s="136"/>
      <c r="I136" s="136"/>
      <c r="J136" s="5"/>
      <c r="K136" s="27"/>
      <c r="L136" s="5"/>
      <c r="M136" s="5"/>
      <c r="N136" s="6"/>
    </row>
    <row r="137" spans="2:14" ht="12.75">
      <c r="B137" s="4"/>
      <c r="C137" s="168"/>
      <c r="D137" s="136"/>
      <c r="E137" s="142"/>
      <c r="F137" s="173"/>
      <c r="G137" s="148"/>
      <c r="H137" s="136"/>
      <c r="I137" s="5"/>
      <c r="J137" s="5"/>
      <c r="K137" s="27"/>
      <c r="L137" s="5"/>
      <c r="M137" s="5"/>
      <c r="N137" s="6"/>
    </row>
    <row r="138" spans="2:14" ht="12.75">
      <c r="B138" s="4"/>
      <c r="C138" s="168">
        <v>42</v>
      </c>
      <c r="D138" s="136"/>
      <c r="E138" s="164" t="s">
        <v>167</v>
      </c>
      <c r="F138" s="165" t="s">
        <v>174</v>
      </c>
      <c r="G138" s="136"/>
      <c r="H138" s="136"/>
      <c r="I138" s="5"/>
      <c r="J138" s="5"/>
      <c r="K138" s="139" t="s">
        <v>247</v>
      </c>
      <c r="L138" s="273">
        <f>Pasivet!G9</f>
        <v>39664546.99</v>
      </c>
      <c r="M138" s="5"/>
      <c r="N138" s="6"/>
    </row>
    <row r="139" spans="2:14" ht="12.75">
      <c r="B139" s="4"/>
      <c r="C139" s="168"/>
      <c r="D139" s="136"/>
      <c r="E139" s="164"/>
      <c r="F139" s="165"/>
      <c r="G139" s="136"/>
      <c r="H139" s="136"/>
      <c r="I139" s="262" t="s">
        <v>247</v>
      </c>
      <c r="J139" s="153"/>
      <c r="K139" s="192"/>
      <c r="L139" s="273">
        <v>1300000</v>
      </c>
      <c r="M139" s="5"/>
      <c r="N139" s="6"/>
    </row>
    <row r="140" spans="2:14" ht="12.75">
      <c r="B140" s="4"/>
      <c r="C140" s="168"/>
      <c r="D140" s="136"/>
      <c r="E140" s="164"/>
      <c r="F140" s="165"/>
      <c r="G140" s="136"/>
      <c r="H140" s="136"/>
      <c r="I140" s="262" t="s">
        <v>0</v>
      </c>
      <c r="J140" s="216">
        <v>32143</v>
      </c>
      <c r="K140" s="254">
        <v>138.93</v>
      </c>
      <c r="L140" s="273">
        <v>4465626.99</v>
      </c>
      <c r="M140" s="5"/>
      <c r="N140" s="6"/>
    </row>
    <row r="141" spans="2:14" ht="12.75">
      <c r="B141" s="4"/>
      <c r="C141" s="168"/>
      <c r="D141" s="136"/>
      <c r="E141" s="164"/>
      <c r="F141" s="165"/>
      <c r="G141" s="136"/>
      <c r="H141" s="136"/>
      <c r="I141" s="262" t="s">
        <v>0</v>
      </c>
      <c r="J141" s="216">
        <v>50000</v>
      </c>
      <c r="K141" s="254">
        <v>138.93</v>
      </c>
      <c r="L141" s="273">
        <v>6946500</v>
      </c>
      <c r="M141" s="5"/>
      <c r="N141" s="6"/>
    </row>
    <row r="142" spans="2:14" ht="12.75">
      <c r="B142" s="4"/>
      <c r="C142" s="168"/>
      <c r="D142" s="136"/>
      <c r="E142" s="164"/>
      <c r="F142" s="165"/>
      <c r="G142" s="136"/>
      <c r="H142" s="136"/>
      <c r="I142" s="262" t="s">
        <v>0</v>
      </c>
      <c r="J142" s="216">
        <v>194000</v>
      </c>
      <c r="K142" s="254">
        <v>138.93</v>
      </c>
      <c r="L142" s="273">
        <v>26952420</v>
      </c>
      <c r="M142" s="5"/>
      <c r="N142" s="6"/>
    </row>
    <row r="143" spans="2:14" ht="12.75">
      <c r="B143" s="4"/>
      <c r="C143" s="168">
        <v>43</v>
      </c>
      <c r="D143" s="136"/>
      <c r="E143" s="164" t="s">
        <v>167</v>
      </c>
      <c r="F143" s="165" t="s">
        <v>202</v>
      </c>
      <c r="G143" s="136"/>
      <c r="H143" s="136"/>
      <c r="I143" s="5"/>
      <c r="J143" s="5"/>
      <c r="K143" s="262" t="s">
        <v>247</v>
      </c>
      <c r="L143" s="216"/>
      <c r="M143" s="5"/>
      <c r="N143" s="6"/>
    </row>
    <row r="144" spans="2:14" ht="12.75">
      <c r="B144" s="4"/>
      <c r="C144" s="168"/>
      <c r="D144" s="136"/>
      <c r="E144" s="164"/>
      <c r="F144" s="165"/>
      <c r="G144" s="136"/>
      <c r="H144" s="136"/>
      <c r="I144" s="5"/>
      <c r="J144" s="5"/>
      <c r="K144" s="27"/>
      <c r="L144" s="5"/>
      <c r="M144" s="5"/>
      <c r="N144" s="6"/>
    </row>
    <row r="145" spans="2:14" ht="12.75">
      <c r="B145" s="4"/>
      <c r="C145" s="168">
        <v>44</v>
      </c>
      <c r="D145" s="136"/>
      <c r="E145" s="142">
        <v>3</v>
      </c>
      <c r="F145" s="173" t="s">
        <v>55</v>
      </c>
      <c r="G145" s="148"/>
      <c r="H145" s="136"/>
      <c r="I145" s="5"/>
      <c r="J145" s="5"/>
      <c r="K145" s="27" t="s">
        <v>265</v>
      </c>
      <c r="L145" s="5"/>
      <c r="M145" s="5"/>
      <c r="N145" s="6"/>
    </row>
    <row r="146" spans="2:14" ht="12.75">
      <c r="B146" s="4"/>
      <c r="C146" s="168"/>
      <c r="D146" s="136"/>
      <c r="E146" s="142"/>
      <c r="F146" s="173"/>
      <c r="G146" s="148"/>
      <c r="H146" s="136"/>
      <c r="I146" s="5"/>
      <c r="J146" s="5"/>
      <c r="K146" s="27"/>
      <c r="L146" s="5"/>
      <c r="M146" s="5"/>
      <c r="N146" s="6"/>
    </row>
    <row r="147" spans="2:14" ht="12.75">
      <c r="B147" s="4"/>
      <c r="C147" s="168">
        <v>45</v>
      </c>
      <c r="D147" s="136"/>
      <c r="E147" s="164" t="s">
        <v>167</v>
      </c>
      <c r="F147" s="165" t="s">
        <v>210</v>
      </c>
      <c r="G147" s="136"/>
      <c r="H147" s="136"/>
      <c r="I147" s="136"/>
      <c r="J147" s="5"/>
      <c r="K147" s="27"/>
      <c r="L147" s="216">
        <f>Pasivet!G13</f>
        <v>20284989.99</v>
      </c>
      <c r="M147" s="5"/>
      <c r="N147" s="6"/>
    </row>
    <row r="148" spans="2:14" ht="12.75" hidden="1">
      <c r="B148" s="4"/>
      <c r="C148" s="168"/>
      <c r="D148" s="136"/>
      <c r="E148" s="164"/>
      <c r="F148" s="372" t="s">
        <v>246</v>
      </c>
      <c r="G148" s="372"/>
      <c r="H148" s="5"/>
      <c r="I148" s="139" t="s">
        <v>30</v>
      </c>
      <c r="J148" s="5"/>
      <c r="K148" s="139" t="s">
        <v>247</v>
      </c>
      <c r="M148" s="5"/>
      <c r="N148" s="6"/>
    </row>
    <row r="149" spans="2:14" ht="12.75" hidden="1">
      <c r="B149" s="4"/>
      <c r="C149" s="168"/>
      <c r="D149" s="136"/>
      <c r="E149" s="164"/>
      <c r="F149" s="372" t="s">
        <v>248</v>
      </c>
      <c r="G149" s="372"/>
      <c r="H149" s="5"/>
      <c r="I149" s="139" t="s">
        <v>30</v>
      </c>
      <c r="J149" s="166"/>
      <c r="K149" s="139" t="s">
        <v>247</v>
      </c>
      <c r="L149" s="166"/>
      <c r="M149" s="5"/>
      <c r="N149" s="6"/>
    </row>
    <row r="150" spans="2:14" ht="12.75" hidden="1">
      <c r="B150" s="4"/>
      <c r="C150" s="168"/>
      <c r="D150" s="136"/>
      <c r="E150" s="164"/>
      <c r="F150" s="5" t="s">
        <v>249</v>
      </c>
      <c r="G150" s="5"/>
      <c r="H150" s="5"/>
      <c r="I150" s="139" t="s">
        <v>30</v>
      </c>
      <c r="J150" s="166"/>
      <c r="K150" s="139" t="s">
        <v>247</v>
      </c>
      <c r="L150" s="166"/>
      <c r="M150" s="5"/>
      <c r="N150" s="6"/>
    </row>
    <row r="151" spans="2:14" ht="12.75" hidden="1">
      <c r="B151" s="4"/>
      <c r="C151" s="168"/>
      <c r="D151" s="136"/>
      <c r="E151" s="164"/>
      <c r="F151" s="5" t="s">
        <v>250</v>
      </c>
      <c r="G151" s="5"/>
      <c r="H151" s="5"/>
      <c r="I151" s="139" t="s">
        <v>30</v>
      </c>
      <c r="J151" s="166"/>
      <c r="K151" s="139" t="s">
        <v>247</v>
      </c>
      <c r="L151" s="166"/>
      <c r="M151" s="5"/>
      <c r="N151" s="6"/>
    </row>
    <row r="152" spans="2:14" ht="12.75" hidden="1">
      <c r="B152" s="4"/>
      <c r="C152" s="168"/>
      <c r="D152" s="136"/>
      <c r="E152" s="164"/>
      <c r="F152" s="5" t="s">
        <v>251</v>
      </c>
      <c r="G152" s="5"/>
      <c r="H152" s="5"/>
      <c r="I152" s="139" t="s">
        <v>30</v>
      </c>
      <c r="J152" s="166"/>
      <c r="K152" s="139" t="s">
        <v>247</v>
      </c>
      <c r="L152" s="166"/>
      <c r="M152" s="5"/>
      <c r="N152" s="6"/>
    </row>
    <row r="153" spans="2:14" ht="12.75" hidden="1">
      <c r="B153" s="4"/>
      <c r="C153" s="168"/>
      <c r="D153" s="136"/>
      <c r="E153" s="164"/>
      <c r="F153" s="5" t="s">
        <v>252</v>
      </c>
      <c r="G153" s="5"/>
      <c r="H153" s="5"/>
      <c r="I153" s="139" t="s">
        <v>30</v>
      </c>
      <c r="J153" s="166"/>
      <c r="K153" s="139" t="s">
        <v>247</v>
      </c>
      <c r="L153" s="166"/>
      <c r="M153" s="5"/>
      <c r="N153" s="6"/>
    </row>
    <row r="154" spans="2:14" ht="12.75" hidden="1">
      <c r="B154" s="4"/>
      <c r="C154" s="168"/>
      <c r="D154" s="136"/>
      <c r="E154" s="164"/>
      <c r="F154" s="369" t="s">
        <v>253</v>
      </c>
      <c r="G154" s="369"/>
      <c r="H154" s="5"/>
      <c r="I154" s="139" t="s">
        <v>30</v>
      </c>
      <c r="J154" s="166"/>
      <c r="K154" s="139" t="s">
        <v>247</v>
      </c>
      <c r="L154" s="166"/>
      <c r="M154" s="5"/>
      <c r="N154" s="6"/>
    </row>
    <row r="155" spans="2:14" ht="12.75" hidden="1">
      <c r="B155" s="4"/>
      <c r="C155" s="168"/>
      <c r="D155" s="136"/>
      <c r="E155" s="164"/>
      <c r="F155" s="167" t="s">
        <v>276</v>
      </c>
      <c r="G155" s="5"/>
      <c r="H155" s="5"/>
      <c r="I155" s="139" t="s">
        <v>30</v>
      </c>
      <c r="J155" s="166"/>
      <c r="K155" s="139" t="s">
        <v>247</v>
      </c>
      <c r="L155" s="166"/>
      <c r="M155" s="5"/>
      <c r="N155" s="6"/>
    </row>
    <row r="156" spans="2:14" ht="12.75" hidden="1">
      <c r="B156" s="4"/>
      <c r="C156" s="168"/>
      <c r="D156" s="136"/>
      <c r="E156" s="164"/>
      <c r="F156" s="167" t="s">
        <v>255</v>
      </c>
      <c r="G156" s="5"/>
      <c r="H156" s="5"/>
      <c r="I156" s="139" t="s">
        <v>30</v>
      </c>
      <c r="J156" s="166"/>
      <c r="K156" s="139" t="s">
        <v>247</v>
      </c>
      <c r="L156" s="166"/>
      <c r="M156" s="5"/>
      <c r="N156" s="6"/>
    </row>
    <row r="157" spans="2:14" ht="12.75">
      <c r="B157" s="4"/>
      <c r="C157" s="168"/>
      <c r="D157" s="136"/>
      <c r="E157" s="164"/>
      <c r="F157" s="165"/>
      <c r="G157" s="136"/>
      <c r="H157" s="136"/>
      <c r="I157" s="136"/>
      <c r="J157" s="5"/>
      <c r="K157" s="27"/>
      <c r="L157" s="5"/>
      <c r="M157" s="5"/>
      <c r="N157" s="6"/>
    </row>
    <row r="158" spans="2:14" ht="12.75">
      <c r="B158" s="4"/>
      <c r="C158" s="168">
        <v>46</v>
      </c>
      <c r="D158" s="136"/>
      <c r="E158" s="164" t="s">
        <v>167</v>
      </c>
      <c r="F158" s="165" t="s">
        <v>211</v>
      </c>
      <c r="G158" s="136"/>
      <c r="H158" s="136"/>
      <c r="I158" s="136"/>
      <c r="J158" s="5"/>
      <c r="K158" s="139" t="s">
        <v>247</v>
      </c>
      <c r="L158" s="216">
        <f>Pasivet!G14</f>
        <v>904608</v>
      </c>
      <c r="M158" s="5"/>
      <c r="N158" s="6"/>
    </row>
    <row r="159" spans="2:14" ht="12.75">
      <c r="B159" s="4"/>
      <c r="C159" s="168"/>
      <c r="D159" s="136"/>
      <c r="E159" s="164"/>
      <c r="F159" s="165"/>
      <c r="G159" s="136"/>
      <c r="H159" s="136"/>
      <c r="I159" s="136"/>
      <c r="J159" s="5"/>
      <c r="K159" s="27"/>
      <c r="L159" s="5"/>
      <c r="M159" s="5"/>
      <c r="N159" s="6"/>
    </row>
    <row r="160" spans="2:14" ht="12.75">
      <c r="B160" s="4"/>
      <c r="C160" s="168">
        <v>47</v>
      </c>
      <c r="D160" s="136"/>
      <c r="E160" s="164" t="s">
        <v>167</v>
      </c>
      <c r="F160" s="165" t="s">
        <v>175</v>
      </c>
      <c r="G160" s="136"/>
      <c r="H160" s="136"/>
      <c r="I160" s="136"/>
      <c r="J160" s="5"/>
      <c r="K160" s="139" t="s">
        <v>247</v>
      </c>
      <c r="L160" s="216">
        <f>Pasivet!G15</f>
        <v>253168</v>
      </c>
      <c r="M160" s="5"/>
      <c r="N160" s="6"/>
    </row>
    <row r="161" spans="2:14" ht="12.75">
      <c r="B161" s="4"/>
      <c r="C161" s="168"/>
      <c r="D161" s="136"/>
      <c r="E161" s="164"/>
      <c r="F161" s="165"/>
      <c r="G161" s="136"/>
      <c r="H161" s="136"/>
      <c r="I161" s="136"/>
      <c r="J161" s="5"/>
      <c r="K161" s="27"/>
      <c r="L161" s="5"/>
      <c r="M161" s="5"/>
      <c r="N161" s="6"/>
    </row>
    <row r="162" spans="2:14" ht="12.75">
      <c r="B162" s="4"/>
      <c r="C162" s="168">
        <v>48</v>
      </c>
      <c r="D162" s="136"/>
      <c r="E162" s="164" t="s">
        <v>167</v>
      </c>
      <c r="F162" s="165" t="s">
        <v>176</v>
      </c>
      <c r="G162" s="136"/>
      <c r="H162" s="136"/>
      <c r="I162" s="136"/>
      <c r="J162" s="5"/>
      <c r="K162" s="139" t="s">
        <v>247</v>
      </c>
      <c r="L162" s="216">
        <f>Pasivet!G16</f>
        <v>110693</v>
      </c>
      <c r="M162" s="5"/>
      <c r="N162" s="6"/>
    </row>
    <row r="163" spans="2:14" ht="12.75">
      <c r="B163" s="4"/>
      <c r="C163" s="168"/>
      <c r="D163" s="136"/>
      <c r="E163" s="164"/>
      <c r="F163" s="165"/>
      <c r="G163" s="136"/>
      <c r="H163" s="136"/>
      <c r="I163" s="136"/>
      <c r="J163" s="5"/>
      <c r="K163" s="27"/>
      <c r="L163" s="5"/>
      <c r="M163" s="5"/>
      <c r="N163" s="6"/>
    </row>
    <row r="164" spans="2:14" ht="12.75">
      <c r="B164" s="4"/>
      <c r="C164" s="168">
        <v>49</v>
      </c>
      <c r="D164" s="136"/>
      <c r="E164" s="164" t="s">
        <v>167</v>
      </c>
      <c r="F164" s="165" t="s">
        <v>177</v>
      </c>
      <c r="G164" s="136"/>
      <c r="H164" s="136"/>
      <c r="I164" s="136"/>
      <c r="J164" s="5"/>
      <c r="K164" s="27" t="s">
        <v>265</v>
      </c>
      <c r="L164" s="5"/>
      <c r="M164" s="5"/>
      <c r="N164" s="6"/>
    </row>
    <row r="165" spans="2:14" ht="12.75">
      <c r="B165" s="4"/>
      <c r="C165" s="168"/>
      <c r="D165" s="136"/>
      <c r="E165" s="164"/>
      <c r="F165" s="165"/>
      <c r="G165" s="136"/>
      <c r="H165" s="136"/>
      <c r="I165" s="136"/>
      <c r="J165" s="5"/>
      <c r="K165" s="27"/>
      <c r="L165" s="5"/>
      <c r="M165" s="5"/>
      <c r="N165" s="6"/>
    </row>
    <row r="166" spans="2:14" ht="12.75">
      <c r="B166" s="4"/>
      <c r="C166" s="168">
        <v>50</v>
      </c>
      <c r="D166" s="136"/>
      <c r="E166" s="164" t="s">
        <v>167</v>
      </c>
      <c r="F166" s="165" t="s">
        <v>178</v>
      </c>
      <c r="G166" s="136"/>
      <c r="H166" s="136"/>
      <c r="I166" s="136"/>
      <c r="J166" s="5"/>
      <c r="K166" s="139" t="s">
        <v>247</v>
      </c>
      <c r="L166" s="216">
        <f>Pasivet!G18</f>
        <v>143812</v>
      </c>
      <c r="M166" s="5"/>
      <c r="N166" s="6"/>
    </row>
    <row r="167" spans="2:14" ht="12.75">
      <c r="B167" s="4"/>
      <c r="C167" s="168"/>
      <c r="D167" s="136"/>
      <c r="E167" s="164"/>
      <c r="F167" s="165"/>
      <c r="G167" s="136"/>
      <c r="H167" s="136"/>
      <c r="I167" s="136"/>
      <c r="J167" s="5"/>
      <c r="K167" s="27"/>
      <c r="L167" s="5"/>
      <c r="M167" s="5"/>
      <c r="N167" s="6"/>
    </row>
    <row r="168" spans="2:14" ht="12.75">
      <c r="B168" s="4"/>
      <c r="C168" s="168">
        <v>51</v>
      </c>
      <c r="D168" s="136"/>
      <c r="E168" s="164" t="s">
        <v>167</v>
      </c>
      <c r="F168" s="165" t="s">
        <v>179</v>
      </c>
      <c r="G168" s="136"/>
      <c r="H168" s="136"/>
      <c r="I168" s="136"/>
      <c r="J168" s="5"/>
      <c r="K168" s="139" t="s">
        <v>247</v>
      </c>
      <c r="L168" s="216">
        <f>Pasivet!G19</f>
        <v>8121</v>
      </c>
      <c r="M168" s="5"/>
      <c r="N168" s="6"/>
    </row>
    <row r="169" spans="2:14" ht="12.75">
      <c r="B169" s="4"/>
      <c r="C169" s="168"/>
      <c r="D169" s="136"/>
      <c r="E169" s="164"/>
      <c r="F169" s="165"/>
      <c r="G169" s="136"/>
      <c r="H169" s="136"/>
      <c r="I169" s="136"/>
      <c r="J169" s="5"/>
      <c r="K169" s="27"/>
      <c r="L169" s="5"/>
      <c r="M169" s="5"/>
      <c r="N169" s="6"/>
    </row>
    <row r="170" spans="2:14" ht="12.75">
      <c r="B170" s="4"/>
      <c r="C170" s="168">
        <v>52</v>
      </c>
      <c r="D170" s="136"/>
      <c r="E170" s="164" t="s">
        <v>167</v>
      </c>
      <c r="F170" s="165" t="s">
        <v>173</v>
      </c>
      <c r="G170" s="136"/>
      <c r="H170" s="136"/>
      <c r="I170" s="136"/>
      <c r="J170" s="5"/>
      <c r="K170" s="139" t="s">
        <v>247</v>
      </c>
      <c r="L170" s="216">
        <f>Pasivet!G20</f>
        <v>5253457.451999996</v>
      </c>
      <c r="M170" s="5"/>
      <c r="N170" s="6"/>
    </row>
    <row r="171" spans="2:14" ht="12.75">
      <c r="B171" s="4"/>
      <c r="C171" s="168"/>
      <c r="D171" s="136"/>
      <c r="E171" s="164"/>
      <c r="F171" s="165"/>
      <c r="G171" s="136"/>
      <c r="H171" s="136"/>
      <c r="I171" s="136"/>
      <c r="J171" s="5"/>
      <c r="K171" s="27"/>
      <c r="L171" s="5"/>
      <c r="M171" s="5"/>
      <c r="N171" s="6"/>
    </row>
    <row r="172" spans="2:14" ht="12.75">
      <c r="B172" s="4"/>
      <c r="C172" s="168">
        <v>53</v>
      </c>
      <c r="D172" s="136"/>
      <c r="E172" s="164" t="s">
        <v>167</v>
      </c>
      <c r="F172" s="165" t="s">
        <v>182</v>
      </c>
      <c r="G172" s="136"/>
      <c r="H172" s="136"/>
      <c r="I172" s="136"/>
      <c r="J172" s="5"/>
      <c r="K172" s="27" t="s">
        <v>265</v>
      </c>
      <c r="L172" s="5"/>
      <c r="M172" s="5"/>
      <c r="N172" s="6"/>
    </row>
    <row r="173" spans="2:14" ht="12.75">
      <c r="B173" s="4"/>
      <c r="C173" s="168"/>
      <c r="D173" s="136"/>
      <c r="E173" s="164"/>
      <c r="F173" s="165"/>
      <c r="G173" s="136"/>
      <c r="H173" s="136"/>
      <c r="I173" s="136"/>
      <c r="J173" s="5"/>
      <c r="K173" s="27"/>
      <c r="L173" s="5"/>
      <c r="M173" s="5"/>
      <c r="N173" s="6"/>
    </row>
    <row r="174" spans="2:14" ht="12.75">
      <c r="B174" s="4"/>
      <c r="C174" s="168">
        <v>54</v>
      </c>
      <c r="D174" s="136"/>
      <c r="E174" s="164" t="s">
        <v>167</v>
      </c>
      <c r="F174" s="165" t="s">
        <v>181</v>
      </c>
      <c r="G174" s="136"/>
      <c r="H174" s="136"/>
      <c r="I174" s="136"/>
      <c r="J174" s="5"/>
      <c r="K174" s="139" t="s">
        <v>247</v>
      </c>
      <c r="L174" s="216">
        <f>Pasivet!G22</f>
        <v>2068430.94</v>
      </c>
      <c r="M174" s="5"/>
      <c r="N174" s="6"/>
    </row>
    <row r="175" spans="2:14" ht="12.75">
      <c r="B175" s="4"/>
      <c r="C175" s="168"/>
      <c r="D175" s="136"/>
      <c r="E175" s="164"/>
      <c r="F175" s="165"/>
      <c r="G175" s="136"/>
      <c r="H175" s="136"/>
      <c r="I175" s="136"/>
      <c r="J175" s="5"/>
      <c r="K175" s="27"/>
      <c r="L175" s="5"/>
      <c r="M175" s="5"/>
      <c r="N175" s="6"/>
    </row>
    <row r="176" spans="2:14" ht="12.75">
      <c r="B176" s="4"/>
      <c r="C176" s="168">
        <v>55</v>
      </c>
      <c r="D176" s="136"/>
      <c r="E176" s="142">
        <v>4</v>
      </c>
      <c r="F176" s="173" t="s">
        <v>56</v>
      </c>
      <c r="G176" s="148"/>
      <c r="H176" s="136"/>
      <c r="I176" s="136"/>
      <c r="J176" s="5"/>
      <c r="K176" s="139" t="s">
        <v>247</v>
      </c>
      <c r="L176" s="216">
        <f>Pasivet!G23</f>
        <v>2754678.57</v>
      </c>
      <c r="M176" s="335"/>
      <c r="N176" s="6"/>
    </row>
    <row r="177" spans="2:14" ht="15.75">
      <c r="B177" s="4"/>
      <c r="C177" s="168"/>
      <c r="D177" s="136"/>
      <c r="E177" s="142"/>
      <c r="F177" s="260"/>
      <c r="G177" s="148"/>
      <c r="H177" s="136"/>
      <c r="I177" s="136"/>
      <c r="J177" s="5"/>
      <c r="K177" s="27"/>
      <c r="L177" s="5"/>
      <c r="M177" s="5"/>
      <c r="N177" s="6"/>
    </row>
    <row r="178" spans="2:14" ht="12.75">
      <c r="B178" s="4"/>
      <c r="C178" s="168"/>
      <c r="D178" s="136"/>
      <c r="E178" s="142"/>
      <c r="G178" s="148"/>
      <c r="H178" s="136"/>
      <c r="I178" s="136"/>
      <c r="J178" s="5"/>
      <c r="K178" s="27"/>
      <c r="L178" s="5"/>
      <c r="M178" s="5"/>
      <c r="N178" s="6"/>
    </row>
    <row r="179" spans="2:14" ht="12.75">
      <c r="B179" s="4"/>
      <c r="C179" s="168"/>
      <c r="D179" s="136"/>
      <c r="E179" s="142"/>
      <c r="G179" s="148"/>
      <c r="H179" s="136"/>
      <c r="I179" s="136"/>
      <c r="J179" s="5"/>
      <c r="K179" s="27"/>
      <c r="L179" s="5"/>
      <c r="M179" s="5"/>
      <c r="N179" s="6"/>
    </row>
    <row r="180" spans="2:14" ht="12.75">
      <c r="B180" s="4"/>
      <c r="C180" s="168">
        <v>56</v>
      </c>
      <c r="D180" s="136"/>
      <c r="E180" s="142">
        <v>5</v>
      </c>
      <c r="F180" s="173" t="s">
        <v>212</v>
      </c>
      <c r="G180" s="148"/>
      <c r="H180" s="136"/>
      <c r="I180" s="136"/>
      <c r="J180" s="5"/>
      <c r="K180" s="27" t="s">
        <v>265</v>
      </c>
      <c r="L180" s="5"/>
      <c r="M180" s="5"/>
      <c r="N180" s="6"/>
    </row>
    <row r="181" spans="2:14" ht="12.75">
      <c r="B181" s="4"/>
      <c r="C181" s="168"/>
      <c r="D181" s="136"/>
      <c r="E181" s="142"/>
      <c r="F181" s="173"/>
      <c r="G181" s="148"/>
      <c r="H181" s="136"/>
      <c r="I181" s="136"/>
      <c r="J181" s="5"/>
      <c r="K181" s="27"/>
      <c r="L181" s="5"/>
      <c r="M181" s="5"/>
      <c r="N181" s="6"/>
    </row>
    <row r="182" spans="2:14" ht="12.75">
      <c r="B182" s="4"/>
      <c r="C182" s="168"/>
      <c r="D182" s="136"/>
      <c r="E182" s="187" t="s">
        <v>32</v>
      </c>
      <c r="F182" s="143" t="s">
        <v>277</v>
      </c>
      <c r="G182" s="143"/>
      <c r="H182" s="136"/>
      <c r="I182" s="136"/>
      <c r="J182" s="5"/>
      <c r="K182" s="27" t="s">
        <v>265</v>
      </c>
      <c r="L182" s="5"/>
      <c r="M182" s="5"/>
      <c r="N182" s="6"/>
    </row>
    <row r="183" spans="2:14" ht="12.75">
      <c r="B183" s="4"/>
      <c r="C183" s="168"/>
      <c r="D183" s="136"/>
      <c r="E183" s="187"/>
      <c r="F183" s="143"/>
      <c r="G183" s="143"/>
      <c r="H183" s="136"/>
      <c r="I183" s="136"/>
      <c r="J183" s="5"/>
      <c r="K183" s="27"/>
      <c r="L183" s="5"/>
      <c r="M183" s="5"/>
      <c r="N183" s="6"/>
    </row>
    <row r="184" spans="2:14" ht="12.75">
      <c r="B184" s="4"/>
      <c r="C184" s="168">
        <v>58</v>
      </c>
      <c r="D184" s="136"/>
      <c r="E184" s="142">
        <v>1</v>
      </c>
      <c r="F184" s="173" t="s">
        <v>61</v>
      </c>
      <c r="G184" s="143"/>
      <c r="H184" s="136"/>
      <c r="I184" s="136"/>
      <c r="J184" s="5"/>
      <c r="K184" s="27" t="s">
        <v>265</v>
      </c>
      <c r="L184" s="5"/>
      <c r="M184" s="5"/>
      <c r="N184" s="6"/>
    </row>
    <row r="185" spans="2:14" ht="12.75">
      <c r="B185" s="4"/>
      <c r="C185" s="168"/>
      <c r="D185" s="136"/>
      <c r="E185" s="142"/>
      <c r="F185" s="173"/>
      <c r="G185" s="143"/>
      <c r="H185" s="136"/>
      <c r="I185" s="136"/>
      <c r="J185" s="5"/>
      <c r="K185" s="27"/>
      <c r="L185" s="5"/>
      <c r="M185" s="5"/>
      <c r="N185" s="6"/>
    </row>
    <row r="186" spans="2:14" ht="12.75">
      <c r="B186" s="4"/>
      <c r="C186" s="168">
        <v>59</v>
      </c>
      <c r="D186" s="136"/>
      <c r="E186" s="164" t="s">
        <v>167</v>
      </c>
      <c r="F186" s="165" t="s">
        <v>62</v>
      </c>
      <c r="G186" s="136"/>
      <c r="H186" s="136"/>
      <c r="I186" s="136"/>
      <c r="J186" s="5"/>
      <c r="K186" s="27" t="s">
        <v>265</v>
      </c>
      <c r="L186" s="5"/>
      <c r="M186" s="5"/>
      <c r="N186" s="6"/>
    </row>
    <row r="187" spans="2:14" ht="12.75">
      <c r="B187" s="4"/>
      <c r="C187" s="168"/>
      <c r="D187" s="136"/>
      <c r="E187" s="164"/>
      <c r="F187" s="165"/>
      <c r="G187" s="136"/>
      <c r="H187" s="136"/>
      <c r="I187" s="136"/>
      <c r="J187" s="5"/>
      <c r="K187" s="27"/>
      <c r="L187" s="5"/>
      <c r="M187" s="5"/>
      <c r="N187" s="6"/>
    </row>
    <row r="188" spans="2:14" ht="12.75">
      <c r="B188" s="4"/>
      <c r="C188" s="168">
        <v>60</v>
      </c>
      <c r="D188" s="136"/>
      <c r="E188" s="164" t="s">
        <v>167</v>
      </c>
      <c r="F188" s="165" t="s">
        <v>59</v>
      </c>
      <c r="G188" s="136"/>
      <c r="H188" s="136"/>
      <c r="I188" s="136"/>
      <c r="J188" s="5"/>
      <c r="K188" s="27" t="s">
        <v>265</v>
      </c>
      <c r="L188" s="5"/>
      <c r="M188" s="5"/>
      <c r="N188" s="6"/>
    </row>
    <row r="189" spans="2:14" ht="12.75">
      <c r="B189" s="4"/>
      <c r="C189" s="168"/>
      <c r="D189" s="136"/>
      <c r="E189" s="164"/>
      <c r="F189" s="165"/>
      <c r="G189" s="136"/>
      <c r="H189" s="136"/>
      <c r="I189" s="136"/>
      <c r="J189" s="5"/>
      <c r="K189" s="27"/>
      <c r="L189" s="5"/>
      <c r="M189" s="5"/>
      <c r="N189" s="6"/>
    </row>
    <row r="190" spans="2:14" ht="12.75">
      <c r="B190" s="4"/>
      <c r="C190" s="168">
        <v>61</v>
      </c>
      <c r="D190" s="136"/>
      <c r="E190" s="142">
        <v>2</v>
      </c>
      <c r="F190" s="173" t="s">
        <v>63</v>
      </c>
      <c r="G190" s="148"/>
      <c r="H190" s="136"/>
      <c r="I190" s="136"/>
      <c r="J190" s="5"/>
      <c r="K190" s="27" t="s">
        <v>265</v>
      </c>
      <c r="L190" s="5"/>
      <c r="M190" s="5"/>
      <c r="N190" s="6"/>
    </row>
    <row r="191" spans="2:14" ht="12.75">
      <c r="B191" s="4"/>
      <c r="C191" s="168"/>
      <c r="D191" s="136"/>
      <c r="E191" s="142"/>
      <c r="F191" s="173"/>
      <c r="G191" s="148"/>
      <c r="H191" s="136"/>
      <c r="I191" s="136"/>
      <c r="J191" s="5"/>
      <c r="K191" s="27"/>
      <c r="L191" s="5"/>
      <c r="M191" s="5"/>
      <c r="N191" s="6"/>
    </row>
    <row r="192" spans="2:14" ht="12.75">
      <c r="B192" s="4"/>
      <c r="C192" s="168">
        <v>62</v>
      </c>
      <c r="D192" s="136"/>
      <c r="E192" s="142">
        <v>3</v>
      </c>
      <c r="F192" s="173" t="s">
        <v>56</v>
      </c>
      <c r="G192" s="148"/>
      <c r="H192" s="136"/>
      <c r="I192" s="136"/>
      <c r="J192" s="5"/>
      <c r="K192" s="27" t="s">
        <v>265</v>
      </c>
      <c r="L192" s="5"/>
      <c r="M192" s="5"/>
      <c r="N192" s="6"/>
    </row>
    <row r="193" spans="2:14" ht="12.75">
      <c r="B193" s="4"/>
      <c r="C193" s="168"/>
      <c r="D193" s="136"/>
      <c r="E193" s="142"/>
      <c r="F193" s="173"/>
      <c r="G193" s="148"/>
      <c r="H193" s="136"/>
      <c r="I193" s="136"/>
      <c r="J193" s="5"/>
      <c r="K193" s="27"/>
      <c r="L193" s="5"/>
      <c r="M193" s="5"/>
      <c r="N193" s="6"/>
    </row>
    <row r="194" spans="2:14" ht="12.75">
      <c r="B194" s="4"/>
      <c r="C194" s="168">
        <v>63</v>
      </c>
      <c r="D194" s="136"/>
      <c r="E194" s="142">
        <v>4</v>
      </c>
      <c r="F194" s="173" t="s">
        <v>64</v>
      </c>
      <c r="G194" s="148"/>
      <c r="H194" s="136"/>
      <c r="I194" s="136"/>
      <c r="J194" s="5"/>
      <c r="K194" s="27" t="s">
        <v>265</v>
      </c>
      <c r="L194" s="5"/>
      <c r="M194" s="5"/>
      <c r="N194" s="6"/>
    </row>
    <row r="195" spans="2:14" ht="12.75">
      <c r="B195" s="4"/>
      <c r="C195" s="168"/>
      <c r="D195" s="136"/>
      <c r="E195" s="142"/>
      <c r="F195" s="173"/>
      <c r="G195" s="148"/>
      <c r="H195" s="136"/>
      <c r="I195" s="136"/>
      <c r="J195" s="5"/>
      <c r="K195" s="27"/>
      <c r="L195" s="5"/>
      <c r="M195" s="5"/>
      <c r="N195" s="6"/>
    </row>
    <row r="196" spans="2:14" ht="12.75">
      <c r="B196" s="4"/>
      <c r="C196" s="168"/>
      <c r="D196" s="136"/>
      <c r="E196" s="187" t="s">
        <v>65</v>
      </c>
      <c r="F196" s="143" t="s">
        <v>278</v>
      </c>
      <c r="G196" s="143"/>
      <c r="H196" s="136"/>
      <c r="I196" s="136"/>
      <c r="J196" s="5"/>
      <c r="K196" s="27" t="s">
        <v>265</v>
      </c>
      <c r="L196" s="5"/>
      <c r="M196" s="5"/>
      <c r="N196" s="6"/>
    </row>
    <row r="197" spans="2:14" ht="12.75">
      <c r="B197" s="4"/>
      <c r="C197" s="168"/>
      <c r="D197" s="136"/>
      <c r="E197" s="187"/>
      <c r="F197" s="143"/>
      <c r="G197" s="143"/>
      <c r="H197" s="136"/>
      <c r="I197" s="136"/>
      <c r="J197" s="5"/>
      <c r="K197" s="27"/>
      <c r="L197" s="5"/>
      <c r="M197" s="5"/>
      <c r="N197" s="6"/>
    </row>
    <row r="198" spans="2:14" ht="12.75">
      <c r="B198" s="4"/>
      <c r="C198" s="168">
        <v>66</v>
      </c>
      <c r="D198" s="136"/>
      <c r="E198" s="142">
        <v>1</v>
      </c>
      <c r="F198" s="173" t="s">
        <v>67</v>
      </c>
      <c r="G198" s="148"/>
      <c r="H198" s="136"/>
      <c r="I198" s="136"/>
      <c r="J198" s="5"/>
      <c r="K198" s="27" t="s">
        <v>265</v>
      </c>
      <c r="L198" s="5"/>
      <c r="M198" s="5"/>
      <c r="N198" s="6"/>
    </row>
    <row r="199" spans="2:14" ht="12.75">
      <c r="B199" s="4"/>
      <c r="C199" s="168"/>
      <c r="D199" s="136"/>
      <c r="E199" s="142"/>
      <c r="F199" s="173"/>
      <c r="G199" s="148"/>
      <c r="H199" s="136"/>
      <c r="I199" s="136"/>
      <c r="J199" s="5"/>
      <c r="K199" s="27"/>
      <c r="L199" s="5"/>
      <c r="M199" s="5"/>
      <c r="N199" s="6"/>
    </row>
    <row r="200" spans="2:14" ht="12.75">
      <c r="B200" s="4"/>
      <c r="C200" s="168">
        <v>67</v>
      </c>
      <c r="D200" s="136"/>
      <c r="E200" s="142">
        <v>2</v>
      </c>
      <c r="F200" s="173" t="s">
        <v>68</v>
      </c>
      <c r="G200" s="148"/>
      <c r="H200" s="136"/>
      <c r="I200" s="136"/>
      <c r="J200" s="5"/>
      <c r="K200" s="27" t="s">
        <v>265</v>
      </c>
      <c r="L200" s="5"/>
      <c r="M200" s="5"/>
      <c r="N200" s="6"/>
    </row>
    <row r="201" spans="2:14" ht="12.75">
      <c r="B201" s="4"/>
      <c r="C201" s="168"/>
      <c r="D201" s="136"/>
      <c r="E201" s="142"/>
      <c r="F201" s="173"/>
      <c r="G201" s="148"/>
      <c r="H201" s="136"/>
      <c r="I201" s="136"/>
      <c r="J201" s="5"/>
      <c r="K201" s="27"/>
      <c r="L201" s="5"/>
      <c r="M201" s="5"/>
      <c r="N201" s="6"/>
    </row>
    <row r="202" spans="2:14" ht="12.75">
      <c r="B202" s="4"/>
      <c r="C202" s="168">
        <v>68</v>
      </c>
      <c r="D202" s="136"/>
      <c r="E202" s="142">
        <v>3</v>
      </c>
      <c r="F202" s="173" t="s">
        <v>69</v>
      </c>
      <c r="G202" s="148"/>
      <c r="H202" s="136"/>
      <c r="I202" s="136"/>
      <c r="J202" s="5"/>
      <c r="K202" s="139" t="s">
        <v>247</v>
      </c>
      <c r="L202" s="216">
        <f>Pasivet!G36</f>
        <v>15000000</v>
      </c>
      <c r="M202" s="5"/>
      <c r="N202" s="6"/>
    </row>
    <row r="203" spans="2:14" ht="12.75">
      <c r="B203" s="4"/>
      <c r="C203" s="168"/>
      <c r="D203" s="136"/>
      <c r="E203" s="142"/>
      <c r="F203" s="173"/>
      <c r="G203" s="148"/>
      <c r="H203" s="136"/>
      <c r="I203" s="136"/>
      <c r="J203" s="5"/>
      <c r="K203" s="27"/>
      <c r="L203" s="5"/>
      <c r="M203" s="5"/>
      <c r="N203" s="6"/>
    </row>
    <row r="204" spans="2:14" ht="12.75">
      <c r="B204" s="4"/>
      <c r="C204" s="168">
        <v>69</v>
      </c>
      <c r="D204" s="136"/>
      <c r="E204" s="142">
        <v>4</v>
      </c>
      <c r="F204" s="173" t="s">
        <v>70</v>
      </c>
      <c r="G204" s="148"/>
      <c r="H204" s="136"/>
      <c r="I204" s="136"/>
      <c r="J204" s="5"/>
      <c r="K204" s="27" t="s">
        <v>265</v>
      </c>
      <c r="L204" s="5"/>
      <c r="M204" s="5"/>
      <c r="N204" s="6"/>
    </row>
    <row r="205" spans="2:14" ht="12.75">
      <c r="B205" s="4"/>
      <c r="C205" s="168"/>
      <c r="D205" s="136"/>
      <c r="E205" s="142"/>
      <c r="F205" s="173"/>
      <c r="G205" s="148"/>
      <c r="H205" s="136"/>
      <c r="I205" s="136"/>
      <c r="J205" s="5"/>
      <c r="K205" s="27"/>
      <c r="L205" s="5"/>
      <c r="M205" s="5"/>
      <c r="N205" s="6"/>
    </row>
    <row r="206" spans="2:14" ht="12.75">
      <c r="B206" s="4"/>
      <c r="C206" s="168">
        <v>70</v>
      </c>
      <c r="D206" s="136"/>
      <c r="E206" s="142">
        <v>5</v>
      </c>
      <c r="F206" s="173" t="s">
        <v>183</v>
      </c>
      <c r="G206" s="148"/>
      <c r="H206" s="136"/>
      <c r="I206" s="136"/>
      <c r="J206" s="5"/>
      <c r="K206" s="27" t="s">
        <v>265</v>
      </c>
      <c r="L206" s="5"/>
      <c r="M206" s="5"/>
      <c r="N206" s="6"/>
    </row>
    <row r="207" spans="2:14" ht="12.75">
      <c r="B207" s="4"/>
      <c r="C207" s="168"/>
      <c r="D207" s="136"/>
      <c r="E207" s="142"/>
      <c r="F207" s="173"/>
      <c r="G207" s="148"/>
      <c r="H207" s="136"/>
      <c r="I207" s="136"/>
      <c r="J207" s="5"/>
      <c r="K207" s="27"/>
      <c r="L207" s="5"/>
      <c r="M207" s="5"/>
      <c r="N207" s="6"/>
    </row>
    <row r="208" spans="2:14" ht="12.75">
      <c r="B208" s="4"/>
      <c r="C208" s="168">
        <v>71</v>
      </c>
      <c r="D208" s="136"/>
      <c r="E208" s="142">
        <v>6</v>
      </c>
      <c r="F208" s="173" t="s">
        <v>71</v>
      </c>
      <c r="G208" s="148"/>
      <c r="H208" s="136"/>
      <c r="I208" s="136"/>
      <c r="J208" s="5"/>
      <c r="K208" s="27" t="s">
        <v>265</v>
      </c>
      <c r="L208" s="5"/>
      <c r="M208" s="5"/>
      <c r="N208" s="6"/>
    </row>
    <row r="209" spans="2:14" ht="12.75">
      <c r="B209" s="4"/>
      <c r="C209" s="168"/>
      <c r="D209" s="136"/>
      <c r="E209" s="142"/>
      <c r="F209" s="173"/>
      <c r="G209" s="148"/>
      <c r="H209" s="136"/>
      <c r="I209" s="136"/>
      <c r="J209" s="5"/>
      <c r="K209" s="27"/>
      <c r="L209" s="5"/>
      <c r="M209" s="5"/>
      <c r="N209" s="6"/>
    </row>
    <row r="210" spans="2:14" ht="12.75">
      <c r="B210" s="4"/>
      <c r="C210" s="168">
        <v>72</v>
      </c>
      <c r="D210" s="136"/>
      <c r="E210" s="142">
        <v>7</v>
      </c>
      <c r="F210" s="173" t="s">
        <v>72</v>
      </c>
      <c r="G210" s="148"/>
      <c r="H210" s="136"/>
      <c r="I210" s="136"/>
      <c r="J210" s="5"/>
      <c r="K210" s="27" t="s">
        <v>265</v>
      </c>
      <c r="L210" s="5"/>
      <c r="M210" s="5"/>
      <c r="N210" s="6"/>
    </row>
    <row r="211" spans="2:14" ht="12.75">
      <c r="B211" s="4"/>
      <c r="C211" s="168"/>
      <c r="D211" s="136"/>
      <c r="E211" s="142"/>
      <c r="F211" s="173"/>
      <c r="G211" s="148"/>
      <c r="H211" s="136"/>
      <c r="I211" s="136"/>
      <c r="J211" s="5"/>
      <c r="K211" s="27"/>
      <c r="L211" s="5"/>
      <c r="M211" s="5"/>
      <c r="N211" s="6"/>
    </row>
    <row r="212" spans="2:14" ht="12.75">
      <c r="B212" s="4"/>
      <c r="C212" s="168">
        <v>73</v>
      </c>
      <c r="D212" s="136"/>
      <c r="E212" s="142">
        <v>8</v>
      </c>
      <c r="F212" s="173" t="s">
        <v>73</v>
      </c>
      <c r="G212" s="148"/>
      <c r="H212" s="136"/>
      <c r="I212" s="136"/>
      <c r="J212" s="5"/>
      <c r="K212" s="27" t="s">
        <v>265</v>
      </c>
      <c r="L212" s="5"/>
      <c r="M212" s="5"/>
      <c r="N212" s="6"/>
    </row>
    <row r="213" spans="2:14" ht="12.75">
      <c r="B213" s="4"/>
      <c r="C213" s="168"/>
      <c r="D213" s="136"/>
      <c r="E213" s="142"/>
      <c r="F213" s="173"/>
      <c r="G213" s="148"/>
      <c r="H213" s="136"/>
      <c r="I213" s="136"/>
      <c r="J213" s="5"/>
      <c r="K213" s="27"/>
      <c r="L213" s="5"/>
      <c r="M213" s="5"/>
      <c r="N213" s="6"/>
    </row>
    <row r="214" spans="2:14" ht="12.75">
      <c r="B214" s="4"/>
      <c r="C214" s="168">
        <v>74</v>
      </c>
      <c r="D214" s="136"/>
      <c r="E214" s="142">
        <v>9</v>
      </c>
      <c r="F214" s="173" t="s">
        <v>74</v>
      </c>
      <c r="G214" s="148"/>
      <c r="H214" s="136"/>
      <c r="I214" s="136"/>
      <c r="J214" s="5"/>
      <c r="K214" s="139" t="s">
        <v>247</v>
      </c>
      <c r="L214" s="216">
        <f>Pasivet!G42</f>
        <v>-55847125.16199998</v>
      </c>
      <c r="M214" s="5"/>
      <c r="N214" s="6"/>
    </row>
    <row r="215" spans="2:14" ht="12.75">
      <c r="B215" s="4"/>
      <c r="C215" s="168"/>
      <c r="D215" s="136"/>
      <c r="E215" s="142"/>
      <c r="F215" s="173"/>
      <c r="G215" s="148"/>
      <c r="H215" s="136"/>
      <c r="I215" s="136"/>
      <c r="J215" s="5"/>
      <c r="K215" s="27"/>
      <c r="M215" s="5"/>
      <c r="N215" s="6"/>
    </row>
    <row r="216" spans="2:14" ht="12.75">
      <c r="B216" s="4"/>
      <c r="C216" s="168">
        <v>75</v>
      </c>
      <c r="D216" s="136"/>
      <c r="E216" s="142">
        <v>10</v>
      </c>
      <c r="F216" s="173" t="s">
        <v>75</v>
      </c>
      <c r="G216" s="148"/>
      <c r="H216" s="136"/>
      <c r="I216" s="136"/>
      <c r="J216" s="5"/>
      <c r="K216" s="139" t="s">
        <v>247</v>
      </c>
      <c r="L216" s="216">
        <f>Pasivet!G43</f>
        <v>-9816533.330000006</v>
      </c>
      <c r="M216" s="5"/>
      <c r="N216" s="6"/>
    </row>
    <row r="217" spans="2:14" ht="12.75">
      <c r="B217" s="4"/>
      <c r="C217" s="139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"/>
    </row>
    <row r="218" spans="2:14" ht="12.75">
      <c r="B218" s="4"/>
      <c r="C218" s="139"/>
      <c r="D218" s="5"/>
      <c r="E218" s="5"/>
      <c r="F218" s="188" t="s">
        <v>279</v>
      </c>
      <c r="G218" s="141" t="s">
        <v>280</v>
      </c>
      <c r="H218" s="5"/>
      <c r="I218" s="5"/>
      <c r="J218" s="5"/>
      <c r="K218" s="139" t="s">
        <v>247</v>
      </c>
      <c r="L218" s="199">
        <f>L216</f>
        <v>-9816533.330000006</v>
      </c>
      <c r="M218" s="5"/>
      <c r="N218" s="6"/>
    </row>
    <row r="219" spans="2:14" ht="12.75">
      <c r="B219" s="4"/>
      <c r="C219" s="139"/>
      <c r="D219" s="5"/>
      <c r="E219" s="5"/>
      <c r="F219" s="188" t="s">
        <v>279</v>
      </c>
      <c r="G219" s="5" t="s">
        <v>281</v>
      </c>
      <c r="H219" s="5"/>
      <c r="I219" s="5"/>
      <c r="J219" s="5"/>
      <c r="K219" s="139" t="s">
        <v>247</v>
      </c>
      <c r="L219" s="261">
        <v>6918402.37</v>
      </c>
      <c r="M219" s="272"/>
      <c r="N219" s="6"/>
    </row>
    <row r="220" spans="2:14" ht="12.75">
      <c r="B220" s="4"/>
      <c r="C220" s="139"/>
      <c r="D220" s="5"/>
      <c r="E220" s="5"/>
      <c r="F220" s="188"/>
      <c r="G220" s="141" t="s">
        <v>23</v>
      </c>
      <c r="H220" s="5"/>
      <c r="I220" s="5"/>
      <c r="J220" s="5"/>
      <c r="K220" s="139"/>
      <c r="L220" s="261">
        <f>SUM(L218:L219)</f>
        <v>-2898130.9600000056</v>
      </c>
      <c r="M220" s="272"/>
      <c r="N220" s="6"/>
    </row>
    <row r="221" spans="2:14" ht="12.75">
      <c r="B221" s="4"/>
      <c r="C221" s="139"/>
      <c r="D221" s="5"/>
      <c r="E221" s="5"/>
      <c r="F221" s="188" t="s">
        <v>279</v>
      </c>
      <c r="G221" s="5" t="s">
        <v>145</v>
      </c>
      <c r="H221" s="5"/>
      <c r="I221" s="5"/>
      <c r="J221" s="5"/>
      <c r="K221" s="139" t="s">
        <v>247</v>
      </c>
      <c r="L221" s="166"/>
      <c r="M221" s="5"/>
      <c r="N221" s="6"/>
    </row>
    <row r="222" spans="2:14" ht="12.75">
      <c r="B222" s="4"/>
      <c r="C222" s="139"/>
      <c r="D222" s="5"/>
      <c r="E222" s="5"/>
      <c r="F222" s="188" t="s">
        <v>279</v>
      </c>
      <c r="G222" s="167" t="s">
        <v>282</v>
      </c>
      <c r="H222" s="5"/>
      <c r="I222" s="5"/>
      <c r="J222" s="5"/>
      <c r="K222" s="139" t="s">
        <v>247</v>
      </c>
      <c r="L222" s="166"/>
      <c r="M222" s="5"/>
      <c r="N222" s="6"/>
    </row>
    <row r="223" spans="2:14" ht="12.75">
      <c r="B223" s="4"/>
      <c r="C223" s="139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/>
    </row>
    <row r="224" spans="2:14" ht="12.75">
      <c r="B224" s="4"/>
      <c r="C224" s="139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6"/>
    </row>
    <row r="225" spans="2:14" ht="15.75">
      <c r="B225" s="4"/>
      <c r="C225" s="139"/>
      <c r="D225" s="375" t="s">
        <v>283</v>
      </c>
      <c r="E225" s="375"/>
      <c r="F225" s="134" t="s">
        <v>284</v>
      </c>
      <c r="G225" s="5"/>
      <c r="H225" s="5"/>
      <c r="I225" s="5"/>
      <c r="J225" s="5"/>
      <c r="K225" s="5"/>
      <c r="L225" s="5"/>
      <c r="M225" s="5"/>
      <c r="N225" s="6"/>
    </row>
    <row r="226" spans="2:14" ht="12.75">
      <c r="B226" s="4"/>
      <c r="C226" s="139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/>
    </row>
    <row r="227" spans="2:14" ht="12.75">
      <c r="B227" s="4"/>
      <c r="C227" s="139"/>
      <c r="D227" s="5"/>
      <c r="E227" s="135"/>
      <c r="F227" s="136" t="s">
        <v>285</v>
      </c>
      <c r="G227" s="5"/>
      <c r="H227" s="5"/>
      <c r="I227" s="5"/>
      <c r="J227" s="5"/>
      <c r="K227" s="5"/>
      <c r="L227" s="5"/>
      <c r="M227" s="5"/>
      <c r="N227" s="6"/>
    </row>
    <row r="228" spans="2:14" ht="12.75">
      <c r="B228" s="4"/>
      <c r="C228" s="139"/>
      <c r="D228" s="5"/>
      <c r="E228" s="136" t="s">
        <v>286</v>
      </c>
      <c r="F228" s="136"/>
      <c r="G228" s="5"/>
      <c r="H228" s="5"/>
      <c r="I228" s="5"/>
      <c r="J228" s="5"/>
      <c r="K228" s="5"/>
      <c r="L228" s="5"/>
      <c r="M228" s="5"/>
      <c r="N228" s="6"/>
    </row>
    <row r="229" spans="2:14" ht="12.75">
      <c r="B229" s="4"/>
      <c r="C229" s="139"/>
      <c r="D229" s="5"/>
      <c r="E229" s="136"/>
      <c r="F229" s="136" t="s">
        <v>287</v>
      </c>
      <c r="G229" s="5"/>
      <c r="H229" s="5"/>
      <c r="I229" s="5"/>
      <c r="J229" s="5"/>
      <c r="K229" s="5"/>
      <c r="L229" s="5"/>
      <c r="M229" s="5"/>
      <c r="N229" s="6"/>
    </row>
    <row r="230" spans="2:14" ht="12.75">
      <c r="B230" s="4"/>
      <c r="C230" s="139"/>
      <c r="D230" s="5"/>
      <c r="E230" s="136" t="s">
        <v>288</v>
      </c>
      <c r="F230" s="136"/>
      <c r="G230" s="5"/>
      <c r="H230" s="5"/>
      <c r="I230" s="5"/>
      <c r="J230" s="5"/>
      <c r="K230" s="5"/>
      <c r="L230" s="5"/>
      <c r="M230" s="5"/>
      <c r="N230" s="6"/>
    </row>
    <row r="231" spans="2:14" ht="12.75">
      <c r="B231" s="4"/>
      <c r="C231" s="139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6"/>
    </row>
    <row r="232" spans="2:14" ht="12.75">
      <c r="B232" s="4"/>
      <c r="C232" s="139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/>
    </row>
    <row r="233" spans="2:14" ht="12.75">
      <c r="B233" s="7"/>
      <c r="C233" s="33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</row>
    <row r="234" spans="2:14" ht="12.75">
      <c r="B234" s="139"/>
      <c r="C234" s="139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39"/>
    </row>
    <row r="235" spans="2:14" ht="15">
      <c r="B235" s="139"/>
      <c r="C235" s="139"/>
      <c r="D235" s="5"/>
      <c r="E235" s="5"/>
      <c r="F235" s="5"/>
      <c r="G235" s="5"/>
      <c r="H235" s="5"/>
      <c r="I235" s="365" t="s">
        <v>124</v>
      </c>
      <c r="J235" s="365"/>
      <c r="K235" s="365"/>
      <c r="L235" s="365"/>
      <c r="M235" s="365"/>
      <c r="N235" s="139"/>
    </row>
    <row r="236" spans="9:13" ht="15" customHeight="1">
      <c r="I236" s="371" t="s">
        <v>121</v>
      </c>
      <c r="J236" s="371"/>
      <c r="K236" s="371"/>
      <c r="L236" s="371"/>
      <c r="M236" s="371"/>
    </row>
  </sheetData>
  <sheetProtection/>
  <mergeCells count="31">
    <mergeCell ref="B4:N4"/>
    <mergeCell ref="F12:G13"/>
    <mergeCell ref="D6:E6"/>
    <mergeCell ref="E12:E13"/>
    <mergeCell ref="H12:H13"/>
    <mergeCell ref="F48:G48"/>
    <mergeCell ref="E32:E33"/>
    <mergeCell ref="G92:I92"/>
    <mergeCell ref="F36:J36"/>
    <mergeCell ref="F37:J37"/>
    <mergeCell ref="F32:J33"/>
    <mergeCell ref="I236:M236"/>
    <mergeCell ref="F148:G148"/>
    <mergeCell ref="F149:G149"/>
    <mergeCell ref="F154:G154"/>
    <mergeCell ref="H59:I59"/>
    <mergeCell ref="I12:J13"/>
    <mergeCell ref="J115:L115"/>
    <mergeCell ref="F47:G47"/>
    <mergeCell ref="F30:L30"/>
    <mergeCell ref="F106:G106"/>
    <mergeCell ref="G115:I115"/>
    <mergeCell ref="I235:M235"/>
    <mergeCell ref="F35:J35"/>
    <mergeCell ref="F53:G53"/>
    <mergeCell ref="F34:J34"/>
    <mergeCell ref="E115:E116"/>
    <mergeCell ref="D225:E225"/>
    <mergeCell ref="F38:L38"/>
    <mergeCell ref="G91:I91"/>
    <mergeCell ref="F115:F116"/>
  </mergeCells>
  <printOptions horizontalCentered="1"/>
  <pageMargins left="0.5" right="0.5" top="1" bottom="1" header="0.5" footer="0.5"/>
  <pageSetup horizontalDpi="300" verticalDpi="300" orientation="portrait" paperSize="9" scale="83" r:id="rId1"/>
  <headerFooter alignWithMargins="0">
    <oddFooter>&amp;R&amp;"Arial,Italic"&amp;8&amp;P</oddFooter>
  </headerFooter>
  <rowBreaks count="3" manualBreakCount="3">
    <brk id="70" max="14" man="1"/>
    <brk id="130" max="14" man="1"/>
    <brk id="17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53"/>
  <sheetViews>
    <sheetView view="pageBreakPreview" zoomScale="90" zoomScaleSheetLayoutView="90" zoomScalePageLayoutView="0" workbookViewId="0" topLeftCell="A1">
      <selection activeCell="I9" sqref="I9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6.8515625" style="0" customWidth="1"/>
    <col min="4" max="4" width="12.57421875" style="0" bestFit="1" customWidth="1"/>
    <col min="5" max="5" width="14.140625" style="0" customWidth="1"/>
    <col min="6" max="6" width="15.28125" style="0" bestFit="1" customWidth="1"/>
    <col min="7" max="7" width="13.421875" style="0" customWidth="1"/>
    <col min="8" max="8" width="6.28125" style="0" customWidth="1"/>
    <col min="11" max="11" width="10.57421875" style="0" customWidth="1"/>
    <col min="12" max="14" width="10.8515625" style="0" customWidth="1"/>
    <col min="15" max="15" width="11.28125" style="0" customWidth="1"/>
    <col min="16" max="16" width="10.421875" style="0" customWidth="1"/>
    <col min="18" max="18" width="7.28125" style="0" customWidth="1"/>
    <col min="19" max="19" width="19.00390625" style="0" customWidth="1"/>
    <col min="25" max="25" width="10.421875" style="0" customWidth="1"/>
    <col min="26" max="26" width="10.7109375" style="0" customWidth="1"/>
    <col min="27" max="27" width="10.421875" style="0" customWidth="1"/>
    <col min="28" max="28" width="11.140625" style="0" customWidth="1"/>
    <col min="29" max="29" width="13.7109375" style="0" customWidth="1"/>
  </cols>
  <sheetData>
    <row r="2" ht="18">
      <c r="B2" s="189" t="s">
        <v>289</v>
      </c>
    </row>
    <row r="4" spans="2:7" ht="18" customHeight="1">
      <c r="B4" s="400" t="s">
        <v>301</v>
      </c>
      <c r="C4" s="400"/>
      <c r="D4" s="400"/>
      <c r="E4" s="400"/>
      <c r="F4" s="400"/>
      <c r="G4" s="400"/>
    </row>
    <row r="6" spans="1:7" s="29" customFormat="1" ht="15" customHeight="1">
      <c r="A6" s="396" t="s">
        <v>30</v>
      </c>
      <c r="B6" s="398" t="s">
        <v>118</v>
      </c>
      <c r="C6" s="396" t="s">
        <v>290</v>
      </c>
      <c r="D6" s="190" t="s">
        <v>291</v>
      </c>
      <c r="E6" s="396" t="s">
        <v>292</v>
      </c>
      <c r="F6" s="396" t="s">
        <v>293</v>
      </c>
      <c r="G6" s="190" t="s">
        <v>291</v>
      </c>
    </row>
    <row r="7" spans="1:12" s="29" customFormat="1" ht="15" customHeight="1">
      <c r="A7" s="397"/>
      <c r="B7" s="399"/>
      <c r="C7" s="397"/>
      <c r="D7" s="191" t="s">
        <v>299</v>
      </c>
      <c r="E7" s="397"/>
      <c r="F7" s="397"/>
      <c r="G7" s="191" t="s">
        <v>300</v>
      </c>
      <c r="K7"/>
      <c r="L7"/>
    </row>
    <row r="8" spans="1:7" ht="12.75">
      <c r="A8" s="192">
        <v>1</v>
      </c>
      <c r="B8" s="269" t="s">
        <v>18</v>
      </c>
      <c r="C8" s="192"/>
      <c r="D8" s="193">
        <v>22523.1</v>
      </c>
      <c r="E8" s="193">
        <v>0</v>
      </c>
      <c r="F8" s="193"/>
      <c r="G8" s="193">
        <f>D8+E8-F8</f>
        <v>22523.1</v>
      </c>
    </row>
    <row r="9" spans="1:7" ht="12.75">
      <c r="A9" s="192">
        <v>2</v>
      </c>
      <c r="B9" s="269" t="s">
        <v>19</v>
      </c>
      <c r="C9" s="192"/>
      <c r="D9" s="193">
        <v>2445978</v>
      </c>
      <c r="E9" s="193"/>
      <c r="F9" s="193"/>
      <c r="G9" s="193">
        <f aca="true" t="shared" si="0" ref="G9:G16">D9+E9-F9</f>
        <v>2445978</v>
      </c>
    </row>
    <row r="10" spans="1:7" ht="12.75">
      <c r="A10" s="192">
        <v>3</v>
      </c>
      <c r="B10" s="269" t="s">
        <v>20</v>
      </c>
      <c r="C10" s="192"/>
      <c r="D10" s="193">
        <v>1149649</v>
      </c>
      <c r="E10" s="193"/>
      <c r="F10" s="193"/>
      <c r="G10" s="193">
        <f t="shared" si="0"/>
        <v>1149649</v>
      </c>
    </row>
    <row r="11" spans="1:7" ht="12.75">
      <c r="A11" s="192">
        <v>4</v>
      </c>
      <c r="B11" s="269" t="s">
        <v>21</v>
      </c>
      <c r="C11" s="192"/>
      <c r="D11" s="193">
        <v>2196978.59</v>
      </c>
      <c r="E11" s="193">
        <v>258484.91999999998</v>
      </c>
      <c r="F11" s="193">
        <v>103575</v>
      </c>
      <c r="G11" s="193">
        <f t="shared" si="0"/>
        <v>2351888.51</v>
      </c>
    </row>
    <row r="12" spans="1:7" ht="12.75">
      <c r="A12" s="192">
        <v>5</v>
      </c>
      <c r="B12" s="269" t="s">
        <v>22</v>
      </c>
      <c r="C12" s="192"/>
      <c r="D12" s="193">
        <v>2249747.1</v>
      </c>
      <c r="E12" s="193"/>
      <c r="F12" s="193">
        <v>784196</v>
      </c>
      <c r="G12" s="193">
        <f t="shared" si="0"/>
        <v>1465551.1</v>
      </c>
    </row>
    <row r="13" spans="1:7" ht="12.75">
      <c r="A13" s="192">
        <v>1</v>
      </c>
      <c r="B13" s="153"/>
      <c r="C13" s="192"/>
      <c r="D13" s="193"/>
      <c r="E13" s="193"/>
      <c r="F13" s="193"/>
      <c r="G13" s="193">
        <f t="shared" si="0"/>
        <v>0</v>
      </c>
    </row>
    <row r="14" spans="1:7" ht="12.75">
      <c r="A14" s="192">
        <v>2</v>
      </c>
      <c r="B14" s="153"/>
      <c r="C14" s="192"/>
      <c r="D14" s="193"/>
      <c r="E14" s="193"/>
      <c r="F14" s="193"/>
      <c r="G14" s="193">
        <f t="shared" si="0"/>
        <v>0</v>
      </c>
    </row>
    <row r="15" spans="1:7" ht="12.75">
      <c r="A15" s="192">
        <v>3</v>
      </c>
      <c r="B15" s="153"/>
      <c r="C15" s="192"/>
      <c r="D15" s="193"/>
      <c r="E15" s="193"/>
      <c r="F15" s="193"/>
      <c r="G15" s="193">
        <f t="shared" si="0"/>
        <v>0</v>
      </c>
    </row>
    <row r="16" spans="1:7" ht="12.75">
      <c r="A16" s="192">
        <v>4</v>
      </c>
      <c r="B16" s="153"/>
      <c r="C16" s="192"/>
      <c r="D16" s="193"/>
      <c r="E16" s="193"/>
      <c r="F16" s="193"/>
      <c r="G16" s="193">
        <f t="shared" si="0"/>
        <v>0</v>
      </c>
    </row>
    <row r="17" spans="1:7" s="198" customFormat="1" ht="30" customHeight="1">
      <c r="A17" s="194"/>
      <c r="B17" s="337" t="s">
        <v>294</v>
      </c>
      <c r="C17" s="196"/>
      <c r="D17" s="336">
        <f>SUM(D8:D16)</f>
        <v>8064875.789999999</v>
      </c>
      <c r="E17" s="336">
        <f>SUM(E8:E16)</f>
        <v>258484.91999999998</v>
      </c>
      <c r="F17" s="336">
        <f>SUM(F8:F16)</f>
        <v>887771</v>
      </c>
      <c r="G17" s="336">
        <f>SUM(G8:G16)</f>
        <v>7435589.709999999</v>
      </c>
    </row>
    <row r="19" ht="12.75">
      <c r="G19" s="276"/>
    </row>
    <row r="20" spans="2:7" ht="15">
      <c r="B20" s="401"/>
      <c r="C20" s="402"/>
      <c r="D20" s="402"/>
      <c r="E20" s="402"/>
      <c r="F20" s="402"/>
      <c r="G20" s="402"/>
    </row>
    <row r="22" spans="1:7" ht="12.75">
      <c r="A22" s="396" t="s">
        <v>30</v>
      </c>
      <c r="B22" s="398" t="s">
        <v>118</v>
      </c>
      <c r="C22" s="396" t="s">
        <v>290</v>
      </c>
      <c r="D22" s="190" t="s">
        <v>291</v>
      </c>
      <c r="E22" s="396" t="s">
        <v>292</v>
      </c>
      <c r="F22" s="396" t="s">
        <v>293</v>
      </c>
      <c r="G22" s="190" t="s">
        <v>291</v>
      </c>
    </row>
    <row r="23" spans="1:7" ht="12.75">
      <c r="A23" s="397"/>
      <c r="B23" s="399"/>
      <c r="C23" s="397"/>
      <c r="D23" s="191" t="s">
        <v>299</v>
      </c>
      <c r="E23" s="397"/>
      <c r="F23" s="397"/>
      <c r="G23" s="191" t="s">
        <v>300</v>
      </c>
    </row>
    <row r="24" spans="1:7" ht="12.75">
      <c r="A24" s="192">
        <v>1</v>
      </c>
      <c r="B24" s="153"/>
      <c r="C24" s="192"/>
      <c r="D24" s="193"/>
      <c r="E24" s="193"/>
      <c r="F24" s="193"/>
      <c r="G24" s="193">
        <f aca="true" t="shared" si="1" ref="G24:G32">D24+E24-F24</f>
        <v>0</v>
      </c>
    </row>
    <row r="25" spans="1:7" ht="12.75">
      <c r="A25" s="192">
        <v>2</v>
      </c>
      <c r="B25" s="153"/>
      <c r="C25" s="192"/>
      <c r="D25" s="193"/>
      <c r="E25" s="193"/>
      <c r="F25" s="193"/>
      <c r="G25" s="193">
        <f t="shared" si="1"/>
        <v>0</v>
      </c>
    </row>
    <row r="26" spans="1:7" ht="12.75">
      <c r="A26" s="192">
        <v>3</v>
      </c>
      <c r="B26" s="153"/>
      <c r="C26" s="192"/>
      <c r="D26" s="193"/>
      <c r="E26" s="193"/>
      <c r="F26" s="193"/>
      <c r="G26" s="193">
        <f t="shared" si="1"/>
        <v>0</v>
      </c>
    </row>
    <row r="27" spans="1:7" ht="12.75">
      <c r="A27" s="192">
        <v>4</v>
      </c>
      <c r="B27" s="153"/>
      <c r="C27" s="192"/>
      <c r="D27" s="193"/>
      <c r="E27" s="193"/>
      <c r="F27" s="193"/>
      <c r="G27" s="193">
        <f t="shared" si="1"/>
        <v>0</v>
      </c>
    </row>
    <row r="28" spans="1:7" ht="12.75">
      <c r="A28" s="192">
        <v>5</v>
      </c>
      <c r="B28" s="153"/>
      <c r="C28" s="192"/>
      <c r="D28" s="193"/>
      <c r="E28" s="193"/>
      <c r="F28" s="193"/>
      <c r="G28" s="193">
        <f t="shared" si="1"/>
        <v>0</v>
      </c>
    </row>
    <row r="29" spans="1:7" ht="12.75">
      <c r="A29" s="192">
        <v>1</v>
      </c>
      <c r="B29" s="153"/>
      <c r="C29" s="192"/>
      <c r="D29" s="193"/>
      <c r="E29" s="193"/>
      <c r="F29" s="193"/>
      <c r="G29" s="193">
        <f t="shared" si="1"/>
        <v>0</v>
      </c>
    </row>
    <row r="30" spans="1:7" ht="12.75">
      <c r="A30" s="192">
        <v>2</v>
      </c>
      <c r="B30" s="153"/>
      <c r="C30" s="192"/>
      <c r="D30" s="193"/>
      <c r="E30" s="193"/>
      <c r="F30" s="193"/>
      <c r="G30" s="193">
        <f t="shared" si="1"/>
        <v>0</v>
      </c>
    </row>
    <row r="31" spans="1:7" ht="12.75">
      <c r="A31" s="192">
        <v>3</v>
      </c>
      <c r="B31" s="153"/>
      <c r="C31" s="192"/>
      <c r="D31" s="193"/>
      <c r="E31" s="193"/>
      <c r="F31" s="193"/>
      <c r="G31" s="193">
        <f t="shared" si="1"/>
        <v>0</v>
      </c>
    </row>
    <row r="32" spans="1:7" ht="12.75">
      <c r="A32" s="192">
        <v>4</v>
      </c>
      <c r="B32" s="153"/>
      <c r="C32" s="192"/>
      <c r="D32" s="193"/>
      <c r="E32" s="193"/>
      <c r="F32" s="193"/>
      <c r="G32" s="193">
        <f t="shared" si="1"/>
        <v>0</v>
      </c>
    </row>
    <row r="33" spans="1:7" ht="30" customHeight="1">
      <c r="A33" s="194"/>
      <c r="B33" s="195" t="s">
        <v>294</v>
      </c>
      <c r="C33" s="196"/>
      <c r="D33" s="197"/>
      <c r="E33" s="197"/>
      <c r="F33" s="197"/>
      <c r="G33" s="197"/>
    </row>
    <row r="36" spans="2:7" ht="15">
      <c r="B36" s="401" t="s">
        <v>302</v>
      </c>
      <c r="C36" s="402"/>
      <c r="D36" s="402"/>
      <c r="E36" s="402"/>
      <c r="F36" s="402"/>
      <c r="G36" s="402"/>
    </row>
    <row r="38" spans="1:7" ht="12.75">
      <c r="A38" s="396" t="s">
        <v>30</v>
      </c>
      <c r="B38" s="398" t="s">
        <v>118</v>
      </c>
      <c r="C38" s="396" t="s">
        <v>290</v>
      </c>
      <c r="D38" s="190" t="s">
        <v>291</v>
      </c>
      <c r="E38" s="396" t="s">
        <v>292</v>
      </c>
      <c r="F38" s="396" t="s">
        <v>293</v>
      </c>
      <c r="G38" s="190" t="s">
        <v>291</v>
      </c>
    </row>
    <row r="39" spans="1:7" ht="12.75">
      <c r="A39" s="397"/>
      <c r="B39" s="399"/>
      <c r="C39" s="397"/>
      <c r="D39" s="191" t="s">
        <v>299</v>
      </c>
      <c r="E39" s="397"/>
      <c r="F39" s="397"/>
      <c r="G39" s="191" t="s">
        <v>300</v>
      </c>
    </row>
    <row r="40" spans="1:7" ht="12.75">
      <c r="A40" s="192">
        <v>1</v>
      </c>
      <c r="B40" s="153"/>
      <c r="C40" s="192"/>
      <c r="D40" s="193"/>
      <c r="E40" s="193"/>
      <c r="F40" s="193"/>
      <c r="G40" s="193">
        <f aca="true" t="shared" si="2" ref="G40:G48">D40+E40-F40</f>
        <v>0</v>
      </c>
    </row>
    <row r="41" spans="1:7" ht="12.75">
      <c r="A41" s="192">
        <v>2</v>
      </c>
      <c r="B41" s="153"/>
      <c r="C41" s="192"/>
      <c r="D41" s="193"/>
      <c r="E41" s="193"/>
      <c r="F41" s="193"/>
      <c r="G41" s="193">
        <f t="shared" si="2"/>
        <v>0</v>
      </c>
    </row>
    <row r="42" spans="1:7" ht="12.75">
      <c r="A42" s="192">
        <v>3</v>
      </c>
      <c r="B42" s="153"/>
      <c r="C42" s="192"/>
      <c r="D42" s="193"/>
      <c r="E42" s="193"/>
      <c r="F42" s="193"/>
      <c r="G42" s="193">
        <f t="shared" si="2"/>
        <v>0</v>
      </c>
    </row>
    <row r="43" spans="1:7" ht="12.75">
      <c r="A43" s="192">
        <v>4</v>
      </c>
      <c r="B43" s="153"/>
      <c r="C43" s="192"/>
      <c r="D43" s="193"/>
      <c r="E43" s="193"/>
      <c r="F43" s="193"/>
      <c r="G43" s="193">
        <f t="shared" si="2"/>
        <v>0</v>
      </c>
    </row>
    <row r="44" spans="1:7" ht="12.75">
      <c r="A44" s="192">
        <v>5</v>
      </c>
      <c r="B44" s="153"/>
      <c r="C44" s="192"/>
      <c r="D44" s="193"/>
      <c r="E44" s="193"/>
      <c r="F44" s="193"/>
      <c r="G44" s="193">
        <f t="shared" si="2"/>
        <v>0</v>
      </c>
    </row>
    <row r="45" spans="1:7" ht="12.75">
      <c r="A45" s="192">
        <v>1</v>
      </c>
      <c r="B45" s="153"/>
      <c r="C45" s="192"/>
      <c r="D45" s="193"/>
      <c r="E45" s="193"/>
      <c r="F45" s="193"/>
      <c r="G45" s="193">
        <f t="shared" si="2"/>
        <v>0</v>
      </c>
    </row>
    <row r="46" spans="1:7" ht="12.75">
      <c r="A46" s="192">
        <v>2</v>
      </c>
      <c r="B46" s="153"/>
      <c r="C46" s="192"/>
      <c r="D46" s="193"/>
      <c r="E46" s="193"/>
      <c r="F46" s="193"/>
      <c r="G46" s="193">
        <f t="shared" si="2"/>
        <v>0</v>
      </c>
    </row>
    <row r="47" spans="1:7" ht="12.75">
      <c r="A47" s="192">
        <v>3</v>
      </c>
      <c r="B47" s="153"/>
      <c r="C47" s="192"/>
      <c r="D47" s="193"/>
      <c r="E47" s="193"/>
      <c r="F47" s="193"/>
      <c r="G47" s="193">
        <f t="shared" si="2"/>
        <v>0</v>
      </c>
    </row>
    <row r="48" spans="1:7" ht="12.75">
      <c r="A48" s="192">
        <v>4</v>
      </c>
      <c r="B48" s="153"/>
      <c r="C48" s="192"/>
      <c r="D48" s="193"/>
      <c r="E48" s="193"/>
      <c r="F48" s="193"/>
      <c r="G48" s="193">
        <f t="shared" si="2"/>
        <v>0</v>
      </c>
    </row>
    <row r="49" spans="1:7" ht="30" customHeight="1">
      <c r="A49" s="194"/>
      <c r="B49" s="195" t="s">
        <v>294</v>
      </c>
      <c r="C49" s="196"/>
      <c r="D49" s="197"/>
      <c r="E49" s="197"/>
      <c r="F49" s="197"/>
      <c r="G49" s="197"/>
    </row>
    <row r="53" ht="15">
      <c r="F53" s="130" t="s">
        <v>295</v>
      </c>
    </row>
  </sheetData>
  <sheetProtection/>
  <mergeCells count="18">
    <mergeCell ref="C22:C23"/>
    <mergeCell ref="E22:E23"/>
    <mergeCell ref="F38:F39"/>
    <mergeCell ref="B4:G4"/>
    <mergeCell ref="B20:G20"/>
    <mergeCell ref="B36:G36"/>
    <mergeCell ref="F22:F23"/>
    <mergeCell ref="F6:F7"/>
    <mergeCell ref="A6:A7"/>
    <mergeCell ref="B6:B7"/>
    <mergeCell ref="C6:C7"/>
    <mergeCell ref="E6:E7"/>
    <mergeCell ref="A38:A39"/>
    <mergeCell ref="B38:B39"/>
    <mergeCell ref="C38:C39"/>
    <mergeCell ref="E38:E39"/>
    <mergeCell ref="A22:A23"/>
    <mergeCell ref="B22:B23"/>
  </mergeCells>
  <printOptions horizontalCentered="1"/>
  <pageMargins left="0" right="0" top="0.393700787401575" bottom="0.19685039370078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6"/>
  <sheetViews>
    <sheetView view="pageBreakPreview" zoomScale="110" zoomScaleSheetLayoutView="110" zoomScalePageLayoutView="0" workbookViewId="0" topLeftCell="B31">
      <selection activeCell="I31" sqref="I1:J16384"/>
    </sheetView>
  </sheetViews>
  <sheetFormatPr defaultColWidth="9.140625" defaultRowHeight="12.75"/>
  <cols>
    <col min="1" max="1" width="5.421875" style="93" hidden="1" customWidth="1"/>
    <col min="2" max="2" width="3.7109375" style="94" customWidth="1"/>
    <col min="3" max="3" width="2.7109375" style="94" customWidth="1"/>
    <col min="4" max="4" width="4.00390625" style="94" customWidth="1"/>
    <col min="5" max="5" width="34.00390625" style="93" customWidth="1"/>
    <col min="6" max="6" width="10.140625" style="93" customWidth="1"/>
    <col min="7" max="7" width="13.7109375" style="93" customWidth="1"/>
    <col min="8" max="8" width="17.421875" style="93" customWidth="1"/>
    <col min="9" max="16384" width="9.140625" style="93" customWidth="1"/>
  </cols>
  <sheetData>
    <row r="1" spans="2:5" s="65" customFormat="1" ht="9" customHeight="1">
      <c r="B1" s="62"/>
      <c r="C1" s="63"/>
      <c r="D1" s="63"/>
      <c r="E1" s="64"/>
    </row>
    <row r="2" spans="2:8" s="66" customFormat="1" ht="18" customHeight="1">
      <c r="B2" s="403" t="s">
        <v>303</v>
      </c>
      <c r="C2" s="403"/>
      <c r="D2" s="403"/>
      <c r="E2" s="403"/>
      <c r="F2" s="403"/>
      <c r="G2" s="403"/>
      <c r="H2" s="403"/>
    </row>
    <row r="3" spans="2:8" s="37" customFormat="1" ht="27" customHeight="1">
      <c r="B3" s="67"/>
      <c r="C3" s="67"/>
      <c r="D3" s="67"/>
      <c r="G3" s="217">
        <v>2011</v>
      </c>
      <c r="H3" s="217">
        <v>2010</v>
      </c>
    </row>
    <row r="4" spans="2:8" s="37" customFormat="1" ht="12" customHeight="1">
      <c r="B4" s="407" t="s">
        <v>30</v>
      </c>
      <c r="C4" s="409" t="s">
        <v>36</v>
      </c>
      <c r="D4" s="410"/>
      <c r="E4" s="411"/>
      <c r="F4" s="407" t="s">
        <v>37</v>
      </c>
      <c r="G4" s="68" t="s">
        <v>199</v>
      </c>
      <c r="H4" s="68" t="s">
        <v>199</v>
      </c>
    </row>
    <row r="5" spans="2:8" s="37" customFormat="1" ht="12" customHeight="1">
      <c r="B5" s="408"/>
      <c r="C5" s="412"/>
      <c r="D5" s="413"/>
      <c r="E5" s="414"/>
      <c r="F5" s="408"/>
      <c r="G5" s="223" t="s">
        <v>200</v>
      </c>
      <c r="H5" s="223" t="s">
        <v>218</v>
      </c>
    </row>
    <row r="6" spans="2:8" s="74" customFormat="1" ht="24.75" customHeight="1">
      <c r="B6" s="70" t="s">
        <v>31</v>
      </c>
      <c r="C6" s="404" t="s">
        <v>219</v>
      </c>
      <c r="D6" s="405"/>
      <c r="E6" s="406"/>
      <c r="F6" s="72"/>
      <c r="G6" s="131">
        <f>G7+G10+G11+G19+G27+G28+G29</f>
        <v>13347257.74</v>
      </c>
      <c r="H6" s="131">
        <f>H7+H10+H11+H19+H27+H28+H29</f>
        <v>19136395.01</v>
      </c>
    </row>
    <row r="7" spans="2:8" s="74" customFormat="1" ht="16.5" customHeight="1">
      <c r="B7" s="75"/>
      <c r="C7" s="71">
        <v>1</v>
      </c>
      <c r="D7" s="76" t="s">
        <v>38</v>
      </c>
      <c r="E7" s="77"/>
      <c r="F7" s="78"/>
      <c r="G7" s="131">
        <f>SUM(G8:G9)</f>
        <v>529497.0100000001</v>
      </c>
      <c r="H7" s="131">
        <f>SUM(H8:H9)</f>
        <v>1199262.5999999999</v>
      </c>
    </row>
    <row r="8" spans="2:8" s="83" customFormat="1" ht="16.5" customHeight="1">
      <c r="B8" s="75"/>
      <c r="C8" s="71"/>
      <c r="D8" s="79" t="s">
        <v>167</v>
      </c>
      <c r="E8" s="80" t="s">
        <v>57</v>
      </c>
      <c r="F8" s="81"/>
      <c r="G8" s="323">
        <f>'[1]bsh-2011'!N28</f>
        <v>519236.4700000001</v>
      </c>
      <c r="H8" s="82">
        <v>1183796.9</v>
      </c>
    </row>
    <row r="9" spans="2:8" s="83" customFormat="1" ht="16.5" customHeight="1">
      <c r="B9" s="84"/>
      <c r="C9" s="71"/>
      <c r="D9" s="79" t="s">
        <v>167</v>
      </c>
      <c r="E9" s="80" t="s">
        <v>58</v>
      </c>
      <c r="F9" s="81"/>
      <c r="G9" s="323">
        <f>'[1]bsh-2011'!N33</f>
        <v>10260.54</v>
      </c>
      <c r="H9" s="82">
        <v>15465.7</v>
      </c>
    </row>
    <row r="10" spans="2:8" s="74" customFormat="1" ht="16.5" customHeight="1">
      <c r="B10" s="84"/>
      <c r="C10" s="71">
        <v>2</v>
      </c>
      <c r="D10" s="76" t="s">
        <v>203</v>
      </c>
      <c r="E10" s="77"/>
      <c r="F10" s="78"/>
      <c r="G10" s="73"/>
      <c r="H10" s="73"/>
    </row>
    <row r="11" spans="2:8" s="74" customFormat="1" ht="16.5" customHeight="1">
      <c r="B11" s="75"/>
      <c r="C11" s="71">
        <v>3</v>
      </c>
      <c r="D11" s="76" t="s">
        <v>204</v>
      </c>
      <c r="E11" s="77"/>
      <c r="F11" s="78"/>
      <c r="G11" s="131">
        <f>SUM(G12:G18)</f>
        <v>8403272.9</v>
      </c>
      <c r="H11" s="131">
        <f>SUM(H12:H18)</f>
        <v>14563231.360000001</v>
      </c>
    </row>
    <row r="12" spans="2:8" s="83" customFormat="1" ht="16.5" customHeight="1">
      <c r="B12" s="75"/>
      <c r="C12" s="85"/>
      <c r="D12" s="79" t="s">
        <v>167</v>
      </c>
      <c r="E12" s="80" t="s">
        <v>205</v>
      </c>
      <c r="F12" s="78"/>
      <c r="G12" s="82">
        <v>6797270.9</v>
      </c>
      <c r="H12" s="82">
        <v>12303178.23</v>
      </c>
    </row>
    <row r="13" spans="2:8" s="83" customFormat="1" ht="16.5" customHeight="1">
      <c r="B13" s="84"/>
      <c r="C13" s="86"/>
      <c r="D13" s="87" t="s">
        <v>167</v>
      </c>
      <c r="E13" s="80" t="s">
        <v>168</v>
      </c>
      <c r="F13" s="78"/>
      <c r="G13" s="82">
        <v>1231002</v>
      </c>
      <c r="H13" s="82">
        <v>1309002</v>
      </c>
    </row>
    <row r="14" spans="2:8" s="83" customFormat="1" ht="16.5" customHeight="1">
      <c r="B14" s="84"/>
      <c r="C14" s="86"/>
      <c r="D14" s="87" t="s">
        <v>167</v>
      </c>
      <c r="E14" s="80" t="s">
        <v>169</v>
      </c>
      <c r="F14" s="78"/>
      <c r="G14" s="82">
        <v>375000</v>
      </c>
      <c r="H14" s="82">
        <v>875000</v>
      </c>
    </row>
    <row r="15" spans="2:8" s="83" customFormat="1" ht="16.5" customHeight="1">
      <c r="B15" s="84"/>
      <c r="C15" s="86"/>
      <c r="D15" s="87" t="s">
        <v>167</v>
      </c>
      <c r="E15" s="80" t="s">
        <v>170</v>
      </c>
      <c r="F15" s="78"/>
      <c r="G15" s="73"/>
      <c r="H15" s="82"/>
    </row>
    <row r="16" spans="2:8" s="83" customFormat="1" ht="16.5" customHeight="1">
      <c r="B16" s="84"/>
      <c r="C16" s="86"/>
      <c r="D16" s="87" t="s">
        <v>167</v>
      </c>
      <c r="E16" s="80" t="s">
        <v>173</v>
      </c>
      <c r="F16" s="78"/>
      <c r="G16" s="73"/>
      <c r="H16" s="82"/>
    </row>
    <row r="17" spans="2:8" s="83" customFormat="1" ht="16.5" customHeight="1">
      <c r="B17" s="84"/>
      <c r="C17" s="86"/>
      <c r="D17" s="87" t="s">
        <v>167</v>
      </c>
      <c r="E17" s="80" t="s">
        <v>7</v>
      </c>
      <c r="F17" s="78"/>
      <c r="G17" s="73"/>
      <c r="H17" s="82">
        <v>76051.13</v>
      </c>
    </row>
    <row r="18" spans="2:8" s="83" customFormat="1" ht="16.5" customHeight="1">
      <c r="B18" s="84"/>
      <c r="C18" s="86"/>
      <c r="D18" s="87" t="s">
        <v>167</v>
      </c>
      <c r="E18" s="80"/>
      <c r="F18" s="81"/>
      <c r="G18" s="82"/>
      <c r="H18" s="82"/>
    </row>
    <row r="19" spans="2:8" s="74" customFormat="1" ht="16.5" customHeight="1">
      <c r="B19" s="84"/>
      <c r="C19" s="71">
        <v>4</v>
      </c>
      <c r="D19" s="76" t="s">
        <v>39</v>
      </c>
      <c r="E19" s="77"/>
      <c r="F19" s="78"/>
      <c r="G19" s="131">
        <f>SUM(G20:G26)</f>
        <v>4414487.83</v>
      </c>
      <c r="H19" s="131">
        <f>SUM(H20:H26)</f>
        <v>3373901.05</v>
      </c>
    </row>
    <row r="20" spans="2:8" s="83" customFormat="1" ht="16.5" customHeight="1">
      <c r="B20" s="75"/>
      <c r="C20" s="85"/>
      <c r="D20" s="79" t="s">
        <v>167</v>
      </c>
      <c r="E20" s="80" t="s">
        <v>40</v>
      </c>
      <c r="F20" s="81"/>
      <c r="G20" s="82"/>
      <c r="H20" s="82"/>
    </row>
    <row r="21" spans="2:8" s="83" customFormat="1" ht="16.5" customHeight="1">
      <c r="B21" s="84"/>
      <c r="C21" s="86"/>
      <c r="D21" s="87" t="s">
        <v>167</v>
      </c>
      <c r="E21" s="80" t="s">
        <v>172</v>
      </c>
      <c r="F21" s="81"/>
      <c r="G21" s="82"/>
      <c r="H21" s="82"/>
    </row>
    <row r="22" spans="2:8" s="83" customFormat="1" ht="16.5" customHeight="1">
      <c r="B22" s="84"/>
      <c r="C22" s="86"/>
      <c r="D22" s="87" t="s">
        <v>167</v>
      </c>
      <c r="E22" s="80" t="s">
        <v>41</v>
      </c>
      <c r="F22" s="81"/>
      <c r="G22" s="82"/>
      <c r="H22" s="82"/>
    </row>
    <row r="23" spans="2:8" s="83" customFormat="1" ht="16.5" customHeight="1">
      <c r="B23" s="84"/>
      <c r="C23" s="86"/>
      <c r="D23" s="87" t="s">
        <v>167</v>
      </c>
      <c r="E23" s="80" t="s">
        <v>206</v>
      </c>
      <c r="F23" s="81"/>
      <c r="G23" s="82"/>
      <c r="H23" s="82"/>
    </row>
    <row r="24" spans="2:8" s="83" customFormat="1" ht="16.5" customHeight="1">
      <c r="B24" s="84"/>
      <c r="C24" s="86"/>
      <c r="D24" s="87" t="s">
        <v>167</v>
      </c>
      <c r="E24" s="80" t="s">
        <v>42</v>
      </c>
      <c r="F24" s="81"/>
      <c r="G24" s="82">
        <v>4414487.83</v>
      </c>
      <c r="H24" s="82">
        <v>3373901.05</v>
      </c>
    </row>
    <row r="25" spans="2:8" s="83" customFormat="1" ht="16.5" customHeight="1">
      <c r="B25" s="84"/>
      <c r="C25" s="86"/>
      <c r="D25" s="87" t="s">
        <v>167</v>
      </c>
      <c r="E25" s="80" t="s">
        <v>43</v>
      </c>
      <c r="F25" s="81"/>
      <c r="G25" s="82"/>
      <c r="H25" s="82"/>
    </row>
    <row r="26" spans="2:8" s="83" customFormat="1" ht="16.5" customHeight="1">
      <c r="B26" s="84"/>
      <c r="C26" s="86"/>
      <c r="D26" s="87" t="s">
        <v>167</v>
      </c>
      <c r="E26" s="80"/>
      <c r="F26" s="81"/>
      <c r="G26" s="82"/>
      <c r="H26" s="82"/>
    </row>
    <row r="27" spans="2:8" s="74" customFormat="1" ht="16.5" customHeight="1">
      <c r="B27" s="84"/>
      <c r="C27" s="71">
        <v>5</v>
      </c>
      <c r="D27" s="76" t="s">
        <v>207</v>
      </c>
      <c r="E27" s="77"/>
      <c r="F27" s="78"/>
      <c r="G27" s="131">
        <v>0</v>
      </c>
      <c r="H27" s="131">
        <v>0</v>
      </c>
    </row>
    <row r="28" spans="2:8" s="74" customFormat="1" ht="16.5" customHeight="1">
      <c r="B28" s="75"/>
      <c r="C28" s="71">
        <v>6</v>
      </c>
      <c r="D28" s="76" t="s">
        <v>208</v>
      </c>
      <c r="E28" s="77"/>
      <c r="F28" s="78"/>
      <c r="G28" s="131">
        <v>0</v>
      </c>
      <c r="H28" s="131">
        <v>0</v>
      </c>
    </row>
    <row r="29" spans="2:8" s="74" customFormat="1" ht="16.5" customHeight="1">
      <c r="B29" s="75"/>
      <c r="C29" s="71">
        <v>7</v>
      </c>
      <c r="D29" s="76" t="s">
        <v>44</v>
      </c>
      <c r="E29" s="77"/>
      <c r="F29" s="78"/>
      <c r="G29" s="131">
        <f>SUM(G30:G31)</f>
        <v>0</v>
      </c>
      <c r="H29" s="131">
        <f>SUM(H30:H31)</f>
        <v>0</v>
      </c>
    </row>
    <row r="30" spans="2:8" s="74" customFormat="1" ht="16.5" customHeight="1">
      <c r="B30" s="75"/>
      <c r="C30" s="71"/>
      <c r="D30" s="79" t="s">
        <v>167</v>
      </c>
      <c r="E30" s="77" t="s">
        <v>209</v>
      </c>
      <c r="F30" s="78"/>
      <c r="G30" s="73"/>
      <c r="H30" s="73"/>
    </row>
    <row r="31" spans="2:8" s="74" customFormat="1" ht="16.5" customHeight="1">
      <c r="B31" s="75"/>
      <c r="C31" s="71"/>
      <c r="D31" s="79" t="s">
        <v>167</v>
      </c>
      <c r="E31" s="215" t="s">
        <v>297</v>
      </c>
      <c r="F31" s="78"/>
      <c r="G31" s="73"/>
      <c r="H31" s="73"/>
    </row>
    <row r="32" spans="2:8" s="74" customFormat="1" ht="24.75" customHeight="1">
      <c r="B32" s="88" t="s">
        <v>32</v>
      </c>
      <c r="C32" s="404" t="s">
        <v>45</v>
      </c>
      <c r="D32" s="405"/>
      <c r="E32" s="406"/>
      <c r="F32" s="78"/>
      <c r="G32" s="131">
        <f>G33+G34+G40+G41+G42+G43</f>
        <v>7435589.71</v>
      </c>
      <c r="H32" s="131">
        <f>H33+H34+H40+H41+H42+H43</f>
        <v>8064875.79</v>
      </c>
    </row>
    <row r="33" spans="2:8" s="74" customFormat="1" ht="16.5" customHeight="1">
      <c r="B33" s="75"/>
      <c r="C33" s="71">
        <v>1</v>
      </c>
      <c r="D33" s="76" t="s">
        <v>46</v>
      </c>
      <c r="E33" s="77"/>
      <c r="F33" s="78"/>
      <c r="G33" s="73"/>
      <c r="H33" s="73"/>
    </row>
    <row r="34" spans="2:8" s="74" customFormat="1" ht="16.5" customHeight="1">
      <c r="B34" s="75"/>
      <c r="C34" s="71">
        <v>2</v>
      </c>
      <c r="D34" s="76" t="s">
        <v>47</v>
      </c>
      <c r="E34" s="89"/>
      <c r="F34" s="78"/>
      <c r="G34" s="131">
        <f>SUM(G35:G39)</f>
        <v>7435589.71</v>
      </c>
      <c r="H34" s="131">
        <f>SUM(H35:H39)</f>
        <v>8064875.79</v>
      </c>
    </row>
    <row r="35" spans="2:8" s="83" customFormat="1" ht="16.5" customHeight="1">
      <c r="B35" s="75"/>
      <c r="C35" s="85"/>
      <c r="D35" s="79" t="s">
        <v>167</v>
      </c>
      <c r="E35" s="80" t="s">
        <v>52</v>
      </c>
      <c r="F35" s="81"/>
      <c r="G35" s="82"/>
      <c r="H35" s="82"/>
    </row>
    <row r="36" spans="2:8" s="83" customFormat="1" ht="16.5" customHeight="1">
      <c r="B36" s="84"/>
      <c r="C36" s="86"/>
      <c r="D36" s="87" t="s">
        <v>167</v>
      </c>
      <c r="E36" s="80" t="s">
        <v>33</v>
      </c>
      <c r="F36" s="81"/>
      <c r="G36" s="82"/>
      <c r="H36" s="82"/>
    </row>
    <row r="37" spans="2:8" s="83" customFormat="1" ht="16.5" customHeight="1">
      <c r="B37" s="84"/>
      <c r="C37" s="86"/>
      <c r="D37" s="87" t="s">
        <v>167</v>
      </c>
      <c r="E37" s="80" t="s">
        <v>171</v>
      </c>
      <c r="F37" s="81"/>
      <c r="G37" s="82"/>
      <c r="H37" s="82"/>
    </row>
    <row r="38" spans="2:8" s="83" customFormat="1" ht="16.5" customHeight="1">
      <c r="B38" s="84"/>
      <c r="C38" s="86"/>
      <c r="D38" s="87" t="s">
        <v>167</v>
      </c>
      <c r="E38" s="80" t="s">
        <v>180</v>
      </c>
      <c r="F38" s="81"/>
      <c r="G38" s="230">
        <v>7435589.71</v>
      </c>
      <c r="H38" s="230">
        <v>8064875.79</v>
      </c>
    </row>
    <row r="39" spans="2:8" s="83" customFormat="1" ht="16.5" customHeight="1">
      <c r="B39" s="84"/>
      <c r="C39" s="86"/>
      <c r="D39" s="87" t="s">
        <v>167</v>
      </c>
      <c r="E39" s="80" t="s">
        <v>296</v>
      </c>
      <c r="F39" s="81"/>
      <c r="G39" s="82"/>
      <c r="H39" s="82"/>
    </row>
    <row r="40" spans="2:8" s="74" customFormat="1" ht="16.5" customHeight="1">
      <c r="B40" s="84"/>
      <c r="C40" s="71">
        <v>3</v>
      </c>
      <c r="D40" s="76" t="s">
        <v>48</v>
      </c>
      <c r="E40" s="77"/>
      <c r="F40" s="78"/>
      <c r="G40" s="131">
        <v>0</v>
      </c>
      <c r="H40" s="131">
        <v>0</v>
      </c>
    </row>
    <row r="41" spans="2:8" s="74" customFormat="1" ht="16.5" customHeight="1">
      <c r="B41" s="75"/>
      <c r="C41" s="71">
        <v>4</v>
      </c>
      <c r="D41" s="76" t="s">
        <v>49</v>
      </c>
      <c r="E41" s="77"/>
      <c r="F41" s="78"/>
      <c r="G41" s="131">
        <v>0</v>
      </c>
      <c r="H41" s="131">
        <v>0</v>
      </c>
    </row>
    <row r="42" spans="2:8" s="74" customFormat="1" ht="16.5" customHeight="1">
      <c r="B42" s="75"/>
      <c r="C42" s="71">
        <v>5</v>
      </c>
      <c r="D42" s="76" t="s">
        <v>50</v>
      </c>
      <c r="E42" s="77"/>
      <c r="F42" s="78"/>
      <c r="G42" s="131">
        <v>0</v>
      </c>
      <c r="H42" s="131">
        <v>0</v>
      </c>
    </row>
    <row r="43" spans="2:8" s="74" customFormat="1" ht="16.5" customHeight="1">
      <c r="B43" s="75"/>
      <c r="C43" s="71">
        <v>6</v>
      </c>
      <c r="D43" s="76" t="s">
        <v>51</v>
      </c>
      <c r="E43" s="77"/>
      <c r="F43" s="78"/>
      <c r="G43" s="131">
        <v>0</v>
      </c>
      <c r="H43" s="131">
        <v>0</v>
      </c>
    </row>
    <row r="44" spans="2:8" s="74" customFormat="1" ht="30" customHeight="1">
      <c r="B44" s="78"/>
      <c r="C44" s="404" t="s">
        <v>79</v>
      </c>
      <c r="D44" s="405"/>
      <c r="E44" s="406"/>
      <c r="F44" s="78"/>
      <c r="G44" s="131">
        <f>G6+G32</f>
        <v>20782847.45</v>
      </c>
      <c r="H44" s="131">
        <f>H6+H32</f>
        <v>27201270.8</v>
      </c>
    </row>
    <row r="45" spans="2:8" s="74" customFormat="1" ht="9.75" customHeight="1">
      <c r="B45" s="90"/>
      <c r="C45" s="90"/>
      <c r="D45" s="90"/>
      <c r="E45" s="90"/>
      <c r="F45" s="91"/>
      <c r="G45" s="231"/>
      <c r="H45" s="91"/>
    </row>
    <row r="46" spans="2:8" s="74" customFormat="1" ht="15.75" customHeight="1">
      <c r="B46" s="90"/>
      <c r="C46" s="90"/>
      <c r="D46" s="90"/>
      <c r="E46" s="90"/>
      <c r="F46" s="91"/>
      <c r="G46" s="91"/>
      <c r="H46" s="231"/>
    </row>
  </sheetData>
  <sheetProtection/>
  <mergeCells count="7">
    <mergeCell ref="B2:H2"/>
    <mergeCell ref="C32:E32"/>
    <mergeCell ref="C44:E44"/>
    <mergeCell ref="F4:F5"/>
    <mergeCell ref="C4:E5"/>
    <mergeCell ref="B4:B5"/>
    <mergeCell ref="C6:E6"/>
  </mergeCells>
  <printOptions horizontalCentered="1" verticalCentered="1"/>
  <pageMargins left="0" right="0" top="0" bottom="0" header="0.25" footer="0.2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view="pageBreakPreview" zoomScaleSheetLayoutView="100" zoomScalePageLayoutView="0" workbookViewId="0" topLeftCell="B22">
      <selection activeCell="G43" sqref="G43"/>
    </sheetView>
  </sheetViews>
  <sheetFormatPr defaultColWidth="9.140625" defaultRowHeight="12.75"/>
  <cols>
    <col min="1" max="1" width="5.421875" style="93" hidden="1" customWidth="1"/>
    <col min="2" max="2" width="3.7109375" style="94" customWidth="1"/>
    <col min="3" max="3" width="2.7109375" style="94" customWidth="1"/>
    <col min="4" max="4" width="4.00390625" style="94" customWidth="1"/>
    <col min="5" max="5" width="43.7109375" style="93" customWidth="1"/>
    <col min="6" max="6" width="3.57421875" style="93" customWidth="1"/>
    <col min="7" max="7" width="17.7109375" style="93" customWidth="1"/>
    <col min="8" max="8" width="18.140625" style="93" customWidth="1"/>
    <col min="9" max="16384" width="9.140625" style="93" customWidth="1"/>
  </cols>
  <sheetData>
    <row r="2" spans="2:8" s="66" customFormat="1" ht="18" customHeight="1">
      <c r="B2" s="403" t="s">
        <v>303</v>
      </c>
      <c r="C2" s="403"/>
      <c r="D2" s="403"/>
      <c r="E2" s="403"/>
      <c r="F2" s="403"/>
      <c r="G2" s="403"/>
      <c r="H2" s="403"/>
    </row>
    <row r="3" s="288" customFormat="1" ht="15" customHeight="1"/>
    <row r="4" spans="2:8" s="37" customFormat="1" ht="19.5" customHeight="1">
      <c r="B4" s="407"/>
      <c r="C4" s="415" t="s">
        <v>314</v>
      </c>
      <c r="D4" s="410"/>
      <c r="E4" s="411"/>
      <c r="F4" s="407"/>
      <c r="G4" s="68">
        <v>2011</v>
      </c>
      <c r="H4" s="68">
        <v>2010</v>
      </c>
    </row>
    <row r="5" spans="2:8" s="37" customFormat="1" ht="19.5" customHeight="1">
      <c r="B5" s="408" t="s">
        <v>30</v>
      </c>
      <c r="C5" s="412"/>
      <c r="D5" s="413"/>
      <c r="E5" s="414"/>
      <c r="F5" s="408" t="s">
        <v>37</v>
      </c>
      <c r="G5" s="69" t="s">
        <v>199</v>
      </c>
      <c r="H5" s="69" t="s">
        <v>199</v>
      </c>
    </row>
    <row r="6" spans="2:8" s="74" customFormat="1" ht="19.5" customHeight="1">
      <c r="B6" s="70"/>
      <c r="C6" s="404"/>
      <c r="D6" s="405"/>
      <c r="E6" s="406"/>
      <c r="F6" s="72"/>
      <c r="G6" s="223" t="s">
        <v>200</v>
      </c>
      <c r="H6" s="223" t="s">
        <v>218</v>
      </c>
    </row>
    <row r="7" spans="2:8" s="74" customFormat="1" ht="19.5" customHeight="1">
      <c r="B7" s="75" t="s">
        <v>31</v>
      </c>
      <c r="C7" s="99" t="s">
        <v>201</v>
      </c>
      <c r="D7" s="76"/>
      <c r="E7" s="77"/>
      <c r="F7" s="78"/>
      <c r="G7" s="131">
        <f>G8+G9+G12+G23+G24</f>
        <v>71446505.94199999</v>
      </c>
      <c r="H7" s="131">
        <f>H8+H9+H12+H23+H24</f>
        <v>73739554.962</v>
      </c>
    </row>
    <row r="8" spans="2:8" s="83" customFormat="1" ht="16.5" customHeight="1">
      <c r="B8" s="75"/>
      <c r="C8" s="71">
        <v>1</v>
      </c>
      <c r="D8" s="321" t="s">
        <v>53</v>
      </c>
      <c r="E8" s="320"/>
      <c r="F8" s="81"/>
      <c r="G8" s="82"/>
      <c r="H8" s="82">
        <v>0</v>
      </c>
    </row>
    <row r="9" spans="2:8" s="83" customFormat="1" ht="16.5" customHeight="1">
      <c r="B9" s="84"/>
      <c r="C9" s="71">
        <v>2</v>
      </c>
      <c r="D9" s="321" t="s">
        <v>54</v>
      </c>
      <c r="E9" s="320"/>
      <c r="F9" s="81"/>
      <c r="G9" s="324">
        <f>SUM(G10:G11)</f>
        <v>39664546.99</v>
      </c>
      <c r="H9" s="324">
        <f>SUM(H10:H11)</f>
        <v>32491600</v>
      </c>
    </row>
    <row r="10" spans="2:8" s="74" customFormat="1" ht="16.5" customHeight="1">
      <c r="B10" s="84"/>
      <c r="C10" s="71"/>
      <c r="D10" s="76" t="s">
        <v>167</v>
      </c>
      <c r="E10" s="325" t="s">
        <v>174</v>
      </c>
      <c r="F10" s="78"/>
      <c r="G10" s="82">
        <v>39664546.99</v>
      </c>
      <c r="H10" s="82">
        <v>32491600</v>
      </c>
    </row>
    <row r="11" spans="2:8" s="74" customFormat="1" ht="16.5" customHeight="1">
      <c r="B11" s="75"/>
      <c r="C11" s="71"/>
      <c r="D11" s="76" t="s">
        <v>167</v>
      </c>
      <c r="E11" s="325" t="s">
        <v>202</v>
      </c>
      <c r="F11" s="78"/>
      <c r="G11" s="131"/>
      <c r="H11" s="131"/>
    </row>
    <row r="12" spans="2:8" s="83" customFormat="1" ht="16.5" customHeight="1">
      <c r="B12" s="75"/>
      <c r="C12" s="85">
        <v>3</v>
      </c>
      <c r="D12" s="321" t="s">
        <v>55</v>
      </c>
      <c r="E12" s="80"/>
      <c r="F12" s="78"/>
      <c r="G12" s="324">
        <f>SUM(G13:G22)</f>
        <v>29027280.381999996</v>
      </c>
      <c r="H12" s="324">
        <f>SUM(H13:H22)</f>
        <v>38915185.54199999</v>
      </c>
    </row>
    <row r="13" spans="2:8" s="83" customFormat="1" ht="16.5" customHeight="1">
      <c r="B13" s="84"/>
      <c r="C13" s="86"/>
      <c r="D13" s="87" t="s">
        <v>167</v>
      </c>
      <c r="E13" s="80" t="s">
        <v>210</v>
      </c>
      <c r="F13" s="78"/>
      <c r="G13" s="82">
        <v>20284989.99</v>
      </c>
      <c r="H13" s="82">
        <v>23523449.78</v>
      </c>
    </row>
    <row r="14" spans="2:8" s="83" customFormat="1" ht="16.5" customHeight="1">
      <c r="B14" s="84"/>
      <c r="C14" s="86"/>
      <c r="D14" s="87" t="s">
        <v>167</v>
      </c>
      <c r="E14" s="80" t="s">
        <v>211</v>
      </c>
      <c r="F14" s="78"/>
      <c r="G14" s="82">
        <v>904608</v>
      </c>
      <c r="H14" s="82">
        <v>1385750</v>
      </c>
    </row>
    <row r="15" spans="2:8" s="83" customFormat="1" ht="16.5" customHeight="1">
      <c r="B15" s="84"/>
      <c r="C15" s="86"/>
      <c r="D15" s="87" t="s">
        <v>167</v>
      </c>
      <c r="E15" s="80" t="s">
        <v>175</v>
      </c>
      <c r="F15" s="78"/>
      <c r="G15" s="82">
        <v>253168</v>
      </c>
      <c r="H15" s="82"/>
    </row>
    <row r="16" spans="2:8" s="83" customFormat="1" ht="16.5" customHeight="1">
      <c r="B16" s="84"/>
      <c r="C16" s="86"/>
      <c r="D16" s="87" t="s">
        <v>167</v>
      </c>
      <c r="E16" s="80" t="s">
        <v>176</v>
      </c>
      <c r="F16" s="78"/>
      <c r="G16" s="82">
        <v>110693</v>
      </c>
      <c r="H16" s="82">
        <v>154271</v>
      </c>
    </row>
    <row r="17" spans="2:8" s="83" customFormat="1" ht="16.5" customHeight="1">
      <c r="B17" s="84"/>
      <c r="C17" s="86"/>
      <c r="D17" s="87" t="s">
        <v>167</v>
      </c>
      <c r="E17" s="80" t="s">
        <v>177</v>
      </c>
      <c r="F17" s="78"/>
      <c r="G17" s="73"/>
      <c r="H17" s="82"/>
    </row>
    <row r="18" spans="2:8" s="83" customFormat="1" ht="16.5" customHeight="1">
      <c r="B18" s="84"/>
      <c r="C18" s="86"/>
      <c r="D18" s="87" t="s">
        <v>167</v>
      </c>
      <c r="E18" s="80" t="s">
        <v>178</v>
      </c>
      <c r="F18" s="81"/>
      <c r="G18" s="82">
        <v>143812</v>
      </c>
      <c r="H18" s="82">
        <v>943106</v>
      </c>
    </row>
    <row r="19" spans="2:8" s="74" customFormat="1" ht="16.5" customHeight="1">
      <c r="B19" s="84"/>
      <c r="C19" s="71"/>
      <c r="D19" s="76" t="s">
        <v>167</v>
      </c>
      <c r="E19" s="77" t="s">
        <v>179</v>
      </c>
      <c r="F19" s="78"/>
      <c r="G19" s="82">
        <v>8121</v>
      </c>
      <c r="H19" s="82">
        <v>88458</v>
      </c>
    </row>
    <row r="20" spans="2:8" s="83" customFormat="1" ht="16.5" customHeight="1">
      <c r="B20" s="75"/>
      <c r="C20" s="85"/>
      <c r="D20" s="79" t="s">
        <v>167</v>
      </c>
      <c r="E20" s="80" t="s">
        <v>173</v>
      </c>
      <c r="F20" s="81"/>
      <c r="G20" s="82">
        <v>5253457.451999996</v>
      </c>
      <c r="H20" s="82">
        <v>6097275.891999986</v>
      </c>
    </row>
    <row r="21" spans="2:8" s="83" customFormat="1" ht="16.5" customHeight="1">
      <c r="B21" s="84"/>
      <c r="C21" s="86"/>
      <c r="D21" s="87" t="s">
        <v>167</v>
      </c>
      <c r="E21" s="80" t="s">
        <v>182</v>
      </c>
      <c r="F21" s="81"/>
      <c r="G21" s="82"/>
      <c r="H21" s="82"/>
    </row>
    <row r="22" spans="2:8" s="83" customFormat="1" ht="16.5" customHeight="1">
      <c r="B22" s="84"/>
      <c r="C22" s="86"/>
      <c r="D22" s="87" t="s">
        <v>167</v>
      </c>
      <c r="E22" s="80" t="s">
        <v>181</v>
      </c>
      <c r="F22" s="81"/>
      <c r="G22" s="82">
        <v>2068430.94</v>
      </c>
      <c r="H22" s="82">
        <v>6722874.87</v>
      </c>
    </row>
    <row r="23" spans="2:8" s="83" customFormat="1" ht="16.5" customHeight="1">
      <c r="B23" s="84"/>
      <c r="C23" s="86">
        <v>4</v>
      </c>
      <c r="D23" s="322" t="s">
        <v>56</v>
      </c>
      <c r="E23" s="320"/>
      <c r="F23" s="81"/>
      <c r="G23" s="82">
        <v>2754678.57</v>
      </c>
      <c r="H23" s="82">
        <v>2332769.42</v>
      </c>
    </row>
    <row r="24" spans="2:8" s="83" customFormat="1" ht="16.5" customHeight="1">
      <c r="B24" s="84"/>
      <c r="C24" s="86">
        <v>5</v>
      </c>
      <c r="D24" s="322" t="s">
        <v>212</v>
      </c>
      <c r="E24" s="320"/>
      <c r="F24" s="81"/>
      <c r="G24" s="82"/>
      <c r="H24" s="82">
        <v>0</v>
      </c>
    </row>
    <row r="25" spans="2:8" s="83" customFormat="1" ht="16.5" customHeight="1">
      <c r="B25" s="84" t="s">
        <v>32</v>
      </c>
      <c r="C25" s="86" t="s">
        <v>76</v>
      </c>
      <c r="D25" s="322"/>
      <c r="E25" s="320"/>
      <c r="F25" s="81"/>
      <c r="G25" s="82"/>
      <c r="H25" s="82">
        <f>H29+H30+H31</f>
        <v>0</v>
      </c>
    </row>
    <row r="26" spans="2:8" s="83" customFormat="1" ht="16.5" customHeight="1">
      <c r="B26" s="84"/>
      <c r="C26" s="86">
        <v>1</v>
      </c>
      <c r="D26" s="322" t="s">
        <v>61</v>
      </c>
      <c r="E26" s="80"/>
      <c r="F26" s="81"/>
      <c r="G26" s="82"/>
      <c r="H26" s="82">
        <f>SUM(H27:H28)</f>
        <v>0</v>
      </c>
    </row>
    <row r="27" spans="2:8" s="74" customFormat="1" ht="16.5" customHeight="1">
      <c r="B27" s="84"/>
      <c r="C27" s="71"/>
      <c r="D27" s="76" t="s">
        <v>167</v>
      </c>
      <c r="E27" s="77" t="s">
        <v>62</v>
      </c>
      <c r="F27" s="78"/>
      <c r="G27" s="131"/>
      <c r="H27" s="131"/>
    </row>
    <row r="28" spans="2:8" s="74" customFormat="1" ht="16.5" customHeight="1">
      <c r="B28" s="75"/>
      <c r="C28" s="71"/>
      <c r="D28" s="76" t="s">
        <v>167</v>
      </c>
      <c r="E28" s="77" t="s">
        <v>59</v>
      </c>
      <c r="F28" s="78"/>
      <c r="G28" s="131"/>
      <c r="H28" s="131"/>
    </row>
    <row r="29" spans="2:8" s="74" customFormat="1" ht="16.5" customHeight="1">
      <c r="B29" s="75"/>
      <c r="C29" s="71">
        <v>2</v>
      </c>
      <c r="D29" s="76" t="s">
        <v>63</v>
      </c>
      <c r="E29" s="77"/>
      <c r="F29" s="78"/>
      <c r="G29" s="131">
        <v>0</v>
      </c>
      <c r="H29" s="131">
        <v>0</v>
      </c>
    </row>
    <row r="30" spans="2:8" s="74" customFormat="1" ht="16.5" customHeight="1">
      <c r="B30" s="75"/>
      <c r="C30" s="71">
        <v>3</v>
      </c>
      <c r="D30" s="321" t="s">
        <v>56</v>
      </c>
      <c r="E30" s="77"/>
      <c r="F30" s="78"/>
      <c r="G30" s="73"/>
      <c r="H30" s="73">
        <v>0</v>
      </c>
    </row>
    <row r="31" spans="2:8" s="74" customFormat="1" ht="16.5" customHeight="1">
      <c r="B31" s="75"/>
      <c r="C31" s="71">
        <v>4</v>
      </c>
      <c r="D31" s="321" t="s">
        <v>64</v>
      </c>
      <c r="E31" s="215"/>
      <c r="F31" s="78"/>
      <c r="G31" s="73"/>
      <c r="H31" s="73">
        <v>0</v>
      </c>
    </row>
    <row r="32" spans="2:8" s="74" customFormat="1" ht="19.5" customHeight="1">
      <c r="B32" s="88"/>
      <c r="C32" s="416" t="s">
        <v>78</v>
      </c>
      <c r="D32" s="417"/>
      <c r="E32" s="418"/>
      <c r="F32" s="78"/>
      <c r="G32" s="131">
        <f>G7+G25</f>
        <v>71446505.94199999</v>
      </c>
      <c r="H32" s="131">
        <f>H7+H25</f>
        <v>73739554.962</v>
      </c>
    </row>
    <row r="33" spans="2:8" s="74" customFormat="1" ht="19.5" customHeight="1">
      <c r="B33" s="75" t="s">
        <v>65</v>
      </c>
      <c r="C33" s="99" t="s">
        <v>66</v>
      </c>
      <c r="D33" s="76"/>
      <c r="E33" s="77"/>
      <c r="F33" s="78"/>
      <c r="G33" s="324">
        <f>SUM(G34:G43)</f>
        <v>-50663658.491999984</v>
      </c>
      <c r="H33" s="324">
        <f>SUM(H34:H43)</f>
        <v>-46538284.16199998</v>
      </c>
    </row>
    <row r="34" spans="2:8" s="74" customFormat="1" ht="16.5" customHeight="1">
      <c r="B34" s="75"/>
      <c r="C34" s="71">
        <v>1</v>
      </c>
      <c r="D34" s="76" t="s">
        <v>67</v>
      </c>
      <c r="E34" s="89"/>
      <c r="F34" s="78"/>
      <c r="G34" s="131"/>
      <c r="H34" s="82"/>
    </row>
    <row r="35" spans="2:8" s="83" customFormat="1" ht="16.5" customHeight="1">
      <c r="B35" s="75"/>
      <c r="C35" s="85">
        <v>2</v>
      </c>
      <c r="D35" s="321" t="s">
        <v>68</v>
      </c>
      <c r="E35" s="80"/>
      <c r="F35" s="81"/>
      <c r="G35" s="82"/>
      <c r="H35" s="82"/>
    </row>
    <row r="36" spans="2:8" s="83" customFormat="1" ht="16.5" customHeight="1">
      <c r="B36" s="84"/>
      <c r="C36" s="86">
        <v>3</v>
      </c>
      <c r="D36" s="322" t="s">
        <v>69</v>
      </c>
      <c r="E36" s="80"/>
      <c r="F36" s="81"/>
      <c r="G36" s="82">
        <v>15000000</v>
      </c>
      <c r="H36" s="82">
        <v>9308841</v>
      </c>
    </row>
    <row r="37" spans="2:8" s="83" customFormat="1" ht="16.5" customHeight="1">
      <c r="B37" s="84"/>
      <c r="C37" s="86">
        <v>4</v>
      </c>
      <c r="D37" s="322" t="s">
        <v>70</v>
      </c>
      <c r="E37" s="80"/>
      <c r="F37" s="81"/>
      <c r="G37" s="82"/>
      <c r="H37" s="82"/>
    </row>
    <row r="38" spans="2:8" s="83" customFormat="1" ht="16.5" customHeight="1">
      <c r="B38" s="84"/>
      <c r="C38" s="86">
        <v>5</v>
      </c>
      <c r="D38" s="322" t="s">
        <v>183</v>
      </c>
      <c r="E38" s="80"/>
      <c r="F38" s="81"/>
      <c r="G38" s="82"/>
      <c r="H38" s="230"/>
    </row>
    <row r="39" spans="2:8" s="83" customFormat="1" ht="16.5" customHeight="1">
      <c r="B39" s="84"/>
      <c r="C39" s="86">
        <v>6</v>
      </c>
      <c r="D39" s="322" t="s">
        <v>71</v>
      </c>
      <c r="E39" s="80"/>
      <c r="F39" s="81"/>
      <c r="G39" s="82"/>
      <c r="H39" s="82"/>
    </row>
    <row r="40" spans="2:8" s="74" customFormat="1" ht="16.5" customHeight="1">
      <c r="B40" s="84"/>
      <c r="C40" s="71">
        <v>7</v>
      </c>
      <c r="D40" s="76" t="s">
        <v>72</v>
      </c>
      <c r="E40" s="77"/>
      <c r="F40" s="78"/>
      <c r="G40" s="131"/>
      <c r="H40" s="131"/>
    </row>
    <row r="41" spans="2:8" s="74" customFormat="1" ht="16.5" customHeight="1">
      <c r="B41" s="75"/>
      <c r="C41" s="71">
        <v>8</v>
      </c>
      <c r="D41" s="76" t="s">
        <v>73</v>
      </c>
      <c r="E41" s="77"/>
      <c r="F41" s="78"/>
      <c r="G41" s="131"/>
      <c r="H41" s="131"/>
    </row>
    <row r="42" spans="2:8" s="74" customFormat="1" ht="16.5" customHeight="1">
      <c r="B42" s="75"/>
      <c r="C42" s="71">
        <v>9</v>
      </c>
      <c r="D42" s="76" t="s">
        <v>74</v>
      </c>
      <c r="E42" s="77"/>
      <c r="F42" s="78"/>
      <c r="G42" s="131">
        <v>-55847125.16199998</v>
      </c>
      <c r="H42" s="131">
        <v>-43756669.66199999</v>
      </c>
    </row>
    <row r="43" spans="2:8" s="74" customFormat="1" ht="16.5" customHeight="1">
      <c r="B43" s="75"/>
      <c r="C43" s="71">
        <v>10</v>
      </c>
      <c r="D43" s="76" t="s">
        <v>75</v>
      </c>
      <c r="E43" s="77"/>
      <c r="F43" s="78"/>
      <c r="G43" s="131">
        <v>-9816533.330000006</v>
      </c>
      <c r="H43" s="131">
        <v>-12090455.499999985</v>
      </c>
    </row>
    <row r="44" spans="2:8" s="74" customFormat="1" ht="19.5" customHeight="1">
      <c r="B44" s="78"/>
      <c r="C44" s="416" t="s">
        <v>77</v>
      </c>
      <c r="D44" s="417"/>
      <c r="E44" s="418"/>
      <c r="F44" s="78"/>
      <c r="G44" s="131">
        <f>G32+G33</f>
        <v>20782847.450000003</v>
      </c>
      <c r="H44" s="131">
        <f>H32+H33</f>
        <v>27201270.80000002</v>
      </c>
    </row>
    <row r="45" spans="2:8" s="74" customFormat="1" ht="9.75" customHeight="1">
      <c r="B45" s="90"/>
      <c r="C45" s="90"/>
      <c r="D45" s="90"/>
      <c r="E45" s="90"/>
      <c r="F45" s="91"/>
      <c r="G45" s="91"/>
      <c r="H45" s="91"/>
    </row>
    <row r="46" spans="2:8" s="74" customFormat="1" ht="15.75" customHeight="1">
      <c r="B46" s="90"/>
      <c r="C46" s="90"/>
      <c r="D46" s="90"/>
      <c r="E46" s="90"/>
      <c r="F46" s="91"/>
      <c r="G46" s="92"/>
      <c r="H46" s="231"/>
    </row>
    <row r="50" ht="12.75">
      <c r="G50" s="289"/>
    </row>
  </sheetData>
  <sheetProtection/>
  <mergeCells count="7">
    <mergeCell ref="B2:H2"/>
    <mergeCell ref="B4:B5"/>
    <mergeCell ref="C4:E5"/>
    <mergeCell ref="F4:F5"/>
    <mergeCell ref="C6:E6"/>
    <mergeCell ref="C44:E44"/>
    <mergeCell ref="C32:E32"/>
  </mergeCells>
  <printOptions horizontalCentered="1" verticalCentered="1"/>
  <pageMargins left="0.5" right="0.5" top="1" bottom="1" header="0.5" footer="0.5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41"/>
  <sheetViews>
    <sheetView view="pageBreakPreview" zoomScale="90" zoomScaleSheetLayoutView="90" zoomScalePageLayoutView="0" workbookViewId="0" topLeftCell="A25">
      <selection activeCell="F14" sqref="F14"/>
    </sheetView>
  </sheetViews>
  <sheetFormatPr defaultColWidth="9.140625" defaultRowHeight="12.75"/>
  <cols>
    <col min="1" max="1" width="1.8515625" style="35" customWidth="1"/>
    <col min="2" max="2" width="3.7109375" style="96" customWidth="1"/>
    <col min="3" max="3" width="5.28125" style="96" customWidth="1"/>
    <col min="4" max="4" width="2.7109375" style="96" customWidth="1"/>
    <col min="5" max="5" width="48.140625" style="35" customWidth="1"/>
    <col min="6" max="6" width="11.57421875" style="35" bestFit="1" customWidth="1"/>
    <col min="7" max="7" width="13.28125" style="35" bestFit="1" customWidth="1"/>
    <col min="8" max="8" width="1.421875" style="35" customWidth="1"/>
    <col min="9" max="16384" width="9.140625" style="35" customWidth="1"/>
  </cols>
  <sheetData>
    <row r="2" spans="2:8" s="95" customFormat="1" ht="7.5" customHeight="1">
      <c r="B2" s="62"/>
      <c r="C2" s="62"/>
      <c r="D2" s="63"/>
      <c r="E2" s="64"/>
      <c r="F2" s="64"/>
      <c r="G2" s="64"/>
      <c r="H2" s="65"/>
    </row>
    <row r="3" spans="2:8" s="95" customFormat="1" ht="29.25" customHeight="1">
      <c r="B3" s="403" t="s">
        <v>304</v>
      </c>
      <c r="C3" s="403"/>
      <c r="D3" s="403"/>
      <c r="E3" s="403"/>
      <c r="F3" s="403"/>
      <c r="G3" s="403"/>
      <c r="H3" s="97"/>
    </row>
    <row r="4" spans="2:8" s="95" customFormat="1" ht="18.75" customHeight="1">
      <c r="B4" s="423" t="s">
        <v>197</v>
      </c>
      <c r="C4" s="423"/>
      <c r="D4" s="423"/>
      <c r="E4" s="423"/>
      <c r="F4" s="423"/>
      <c r="G4" s="423"/>
      <c r="H4" s="66"/>
    </row>
    <row r="5" ht="7.5" customHeight="1"/>
    <row r="6" spans="2:8" s="95" customFormat="1" ht="15.75" customHeight="1">
      <c r="B6" s="420" t="s">
        <v>30</v>
      </c>
      <c r="C6" s="420" t="s">
        <v>198</v>
      </c>
      <c r="D6" s="420"/>
      <c r="E6" s="420"/>
      <c r="F6" s="348" t="s">
        <v>199</v>
      </c>
      <c r="G6" s="348" t="s">
        <v>199</v>
      </c>
      <c r="H6" s="74"/>
    </row>
    <row r="7" spans="2:8" s="95" customFormat="1" ht="15.75" customHeight="1">
      <c r="B7" s="420"/>
      <c r="C7" s="420"/>
      <c r="D7" s="420"/>
      <c r="E7" s="420"/>
      <c r="F7" s="348" t="s">
        <v>200</v>
      </c>
      <c r="G7" s="348" t="s">
        <v>218</v>
      </c>
      <c r="H7" s="74"/>
    </row>
    <row r="8" spans="2:7" s="95" customFormat="1" ht="24.75" customHeight="1">
      <c r="B8" s="98">
        <v>1</v>
      </c>
      <c r="C8" s="421" t="s">
        <v>80</v>
      </c>
      <c r="D8" s="421"/>
      <c r="E8" s="421"/>
      <c r="F8" s="225">
        <v>47270150.56999999</v>
      </c>
      <c r="G8" s="225">
        <v>62209854.93</v>
      </c>
    </row>
    <row r="9" spans="2:7" s="95" customFormat="1" ht="24.75" customHeight="1">
      <c r="B9" s="98">
        <v>2</v>
      </c>
      <c r="C9" s="421" t="s">
        <v>81</v>
      </c>
      <c r="D9" s="421"/>
      <c r="E9" s="421"/>
      <c r="F9" s="225">
        <v>2011580.37</v>
      </c>
      <c r="G9" s="225">
        <v>20000.02</v>
      </c>
    </row>
    <row r="10" spans="2:7" s="95" customFormat="1" ht="24.75" customHeight="1">
      <c r="B10" s="98">
        <v>3</v>
      </c>
      <c r="C10" s="421" t="s">
        <v>213</v>
      </c>
      <c r="D10" s="421"/>
      <c r="E10" s="421"/>
      <c r="F10" s="225"/>
      <c r="G10" s="225"/>
    </row>
    <row r="11" spans="2:10" s="95" customFormat="1" ht="24.75" customHeight="1">
      <c r="B11" s="98">
        <v>4</v>
      </c>
      <c r="C11" s="421" t="s">
        <v>184</v>
      </c>
      <c r="D11" s="421"/>
      <c r="E11" s="421"/>
      <c r="F11" s="225">
        <v>11999865.219999999</v>
      </c>
      <c r="G11" s="225">
        <v>18289788.45</v>
      </c>
      <c r="J11" s="101"/>
    </row>
    <row r="12" spans="2:10" s="95" customFormat="1" ht="24.75" customHeight="1">
      <c r="B12" s="98">
        <v>5</v>
      </c>
      <c r="C12" s="421" t="s">
        <v>185</v>
      </c>
      <c r="D12" s="421"/>
      <c r="E12" s="421"/>
      <c r="F12" s="213">
        <f>SUM(F13:F14)</f>
        <v>19053165</v>
      </c>
      <c r="G12" s="213">
        <f>SUM(G13:G14)</f>
        <v>22801195.380000003</v>
      </c>
      <c r="J12" s="101"/>
    </row>
    <row r="13" spans="2:10" s="95" customFormat="1" ht="24.75" customHeight="1">
      <c r="B13" s="98"/>
      <c r="C13" s="349"/>
      <c r="D13" s="422" t="s">
        <v>186</v>
      </c>
      <c r="E13" s="422"/>
      <c r="F13" s="225">
        <v>16834643.71</v>
      </c>
      <c r="G13" s="225">
        <v>20152032.76</v>
      </c>
      <c r="H13" s="83"/>
      <c r="J13" s="101"/>
    </row>
    <row r="14" spans="2:13" s="95" customFormat="1" ht="24.75" customHeight="1">
      <c r="B14" s="98"/>
      <c r="C14" s="349"/>
      <c r="D14" s="422" t="s">
        <v>187</v>
      </c>
      <c r="E14" s="422"/>
      <c r="F14" s="225">
        <v>2218521.29</v>
      </c>
      <c r="G14" s="225">
        <v>2649162.62</v>
      </c>
      <c r="H14" s="83"/>
      <c r="J14" s="259"/>
      <c r="M14" s="95" t="s">
        <v>8</v>
      </c>
    </row>
    <row r="15" spans="2:10" s="95" customFormat="1" ht="24.75" customHeight="1">
      <c r="B15" s="98">
        <v>6</v>
      </c>
      <c r="C15" s="421" t="s">
        <v>188</v>
      </c>
      <c r="D15" s="421"/>
      <c r="E15" s="421"/>
      <c r="F15" s="350"/>
      <c r="G15" s="350"/>
      <c r="J15" s="101"/>
    </row>
    <row r="16" spans="2:10" s="95" customFormat="1" ht="24.75" customHeight="1">
      <c r="B16" s="98">
        <v>7</v>
      </c>
      <c r="C16" s="421" t="s">
        <v>189</v>
      </c>
      <c r="D16" s="421"/>
      <c r="E16" s="421"/>
      <c r="F16" s="225">
        <f>24511287.78+500000</f>
        <v>25011287.78</v>
      </c>
      <c r="G16" s="225">
        <v>29953231.9</v>
      </c>
      <c r="I16" s="224"/>
      <c r="J16" s="101"/>
    </row>
    <row r="17" spans="2:10" s="95" customFormat="1" ht="39.75" customHeight="1">
      <c r="B17" s="98">
        <v>8</v>
      </c>
      <c r="C17" s="420" t="s">
        <v>190</v>
      </c>
      <c r="D17" s="420"/>
      <c r="E17" s="420"/>
      <c r="F17" s="213">
        <f>F11+F12+F15+F16</f>
        <v>56064318</v>
      </c>
      <c r="G17" s="213">
        <f>G11+G12+G15+G16</f>
        <v>71044215.72999999</v>
      </c>
      <c r="H17" s="74"/>
      <c r="J17" s="101"/>
    </row>
    <row r="18" spans="2:8" s="95" customFormat="1" ht="39.75" customHeight="1">
      <c r="B18" s="98">
        <v>9</v>
      </c>
      <c r="C18" s="419" t="s">
        <v>191</v>
      </c>
      <c r="D18" s="419"/>
      <c r="E18" s="419"/>
      <c r="F18" s="213">
        <f>F8+F9+F10-F17</f>
        <v>-6782587.06000001</v>
      </c>
      <c r="G18" s="213">
        <f>G8+G9+G10-G17</f>
        <v>-8814360.779999986</v>
      </c>
      <c r="H18" s="74"/>
    </row>
    <row r="19" spans="2:7" s="95" customFormat="1" ht="24.75" customHeight="1">
      <c r="B19" s="98">
        <v>10</v>
      </c>
      <c r="C19" s="421" t="s">
        <v>82</v>
      </c>
      <c r="D19" s="421"/>
      <c r="E19" s="421"/>
      <c r="F19" s="350"/>
      <c r="G19" s="350"/>
    </row>
    <row r="20" spans="2:7" s="95" customFormat="1" ht="24.75" customHeight="1">
      <c r="B20" s="98">
        <v>11</v>
      </c>
      <c r="C20" s="421" t="s">
        <v>192</v>
      </c>
      <c r="D20" s="421"/>
      <c r="E20" s="421"/>
      <c r="F20" s="350"/>
      <c r="G20" s="350"/>
    </row>
    <row r="21" spans="2:7" s="95" customFormat="1" ht="24.75" customHeight="1">
      <c r="B21" s="98">
        <v>12</v>
      </c>
      <c r="C21" s="421" t="s">
        <v>83</v>
      </c>
      <c r="D21" s="421"/>
      <c r="E21" s="421"/>
      <c r="F21" s="351">
        <f>SUM(F22:F25)</f>
        <v>-3033946.27</v>
      </c>
      <c r="G21" s="351">
        <f>SUM(G22:G25)</f>
        <v>-3276094.72</v>
      </c>
    </row>
    <row r="22" spans="2:8" s="95" customFormat="1" ht="24.75" customHeight="1">
      <c r="B22" s="98"/>
      <c r="C22" s="352">
        <v>121</v>
      </c>
      <c r="D22" s="422" t="s">
        <v>84</v>
      </c>
      <c r="E22" s="422"/>
      <c r="F22" s="353"/>
      <c r="G22" s="353"/>
      <c r="H22" s="83"/>
    </row>
    <row r="23" spans="2:8" s="95" customFormat="1" ht="24.75" customHeight="1">
      <c r="B23" s="98"/>
      <c r="C23" s="349">
        <v>122</v>
      </c>
      <c r="D23" s="422" t="s">
        <v>193</v>
      </c>
      <c r="E23" s="422"/>
      <c r="F23" s="225">
        <f>'[2]Anal shpenz 2011'!$E$65-'[2]Anal shpenz 2011'!$E$50</f>
        <v>-2751228.32</v>
      </c>
      <c r="G23" s="225">
        <v>860.08</v>
      </c>
      <c r="H23" s="83"/>
    </row>
    <row r="24" spans="2:8" s="95" customFormat="1" ht="24.75" customHeight="1">
      <c r="B24" s="98"/>
      <c r="C24" s="349">
        <v>123</v>
      </c>
      <c r="D24" s="422" t="s">
        <v>85</v>
      </c>
      <c r="E24" s="422"/>
      <c r="F24" s="225">
        <f>'[2]Anal shpenz 2011'!$E$69-'[2]Anal shpenz 2011'!$E$52</f>
        <v>-20705.740000000005</v>
      </c>
      <c r="G24" s="225">
        <v>-175499.82</v>
      </c>
      <c r="H24" s="83"/>
    </row>
    <row r="25" spans="2:8" s="95" customFormat="1" ht="24.75" customHeight="1">
      <c r="B25" s="98"/>
      <c r="C25" s="349">
        <v>124</v>
      </c>
      <c r="D25" s="422" t="s">
        <v>86</v>
      </c>
      <c r="E25" s="422"/>
      <c r="F25" s="225">
        <f>'[2]Anal shpenz 2011'!$E$68-'[2]Anal shpenz 2011'!$E$44-'[2]Anal shpenz 2011'!$E$45</f>
        <v>-262012.20999999996</v>
      </c>
      <c r="G25" s="225">
        <v>-3101454.98</v>
      </c>
      <c r="H25" s="83"/>
    </row>
    <row r="26" spans="2:8" s="95" customFormat="1" ht="39.75" customHeight="1">
      <c r="B26" s="98">
        <v>13</v>
      </c>
      <c r="C26" s="419" t="s">
        <v>87</v>
      </c>
      <c r="D26" s="419"/>
      <c r="E26" s="419"/>
      <c r="F26" s="228">
        <f>F19+F20+F21</f>
        <v>-3033946.27</v>
      </c>
      <c r="G26" s="228">
        <f>G19+G20+G21</f>
        <v>-3276094.72</v>
      </c>
      <c r="H26" s="74"/>
    </row>
    <row r="27" spans="2:8" s="95" customFormat="1" ht="39.75" customHeight="1">
      <c r="B27" s="98">
        <v>14</v>
      </c>
      <c r="C27" s="419" t="s">
        <v>195</v>
      </c>
      <c r="D27" s="419"/>
      <c r="E27" s="419"/>
      <c r="F27" s="213">
        <f>F18+F26</f>
        <v>-9816533.33000001</v>
      </c>
      <c r="G27" s="213">
        <f>G18+G26</f>
        <v>-12090455.499999987</v>
      </c>
      <c r="H27" s="74"/>
    </row>
    <row r="28" spans="2:7" s="95" customFormat="1" ht="24.75" customHeight="1">
      <c r="B28" s="98">
        <v>15</v>
      </c>
      <c r="C28" s="421" t="s">
        <v>88</v>
      </c>
      <c r="D28" s="421"/>
      <c r="E28" s="421"/>
      <c r="F28" s="350"/>
      <c r="G28" s="350"/>
    </row>
    <row r="29" spans="2:8" s="95" customFormat="1" ht="39.75" customHeight="1">
      <c r="B29" s="98">
        <v>16</v>
      </c>
      <c r="C29" s="419" t="s">
        <v>196</v>
      </c>
      <c r="D29" s="419"/>
      <c r="E29" s="419"/>
      <c r="F29" s="213">
        <f>F27-F28</f>
        <v>-9816533.33000001</v>
      </c>
      <c r="G29" s="213">
        <f>G27-G28</f>
        <v>-12090455.499999987</v>
      </c>
      <c r="H29" s="74"/>
    </row>
    <row r="30" spans="2:7" s="95" customFormat="1" ht="24.75" customHeight="1">
      <c r="B30" s="98">
        <v>17</v>
      </c>
      <c r="C30" s="421" t="s">
        <v>194</v>
      </c>
      <c r="D30" s="421"/>
      <c r="E30" s="421"/>
      <c r="F30" s="350"/>
      <c r="G30" s="350"/>
    </row>
    <row r="31" spans="2:7" s="95" customFormat="1" ht="15.75" customHeight="1">
      <c r="B31" s="100"/>
      <c r="C31" s="100"/>
      <c r="D31" s="100"/>
      <c r="E31" s="102"/>
      <c r="F31" s="101"/>
      <c r="G31" s="274"/>
    </row>
    <row r="32" spans="2:7" s="95" customFormat="1" ht="15.75" customHeight="1">
      <c r="B32" s="100"/>
      <c r="C32" s="100"/>
      <c r="D32" s="100"/>
      <c r="E32" s="274"/>
      <c r="F32" s="274"/>
      <c r="G32" s="274"/>
    </row>
    <row r="33" spans="2:7" s="95" customFormat="1" ht="15.75" customHeight="1">
      <c r="B33" s="100"/>
      <c r="C33" s="100"/>
      <c r="D33" s="100"/>
      <c r="E33" s="101"/>
      <c r="F33" s="101"/>
      <c r="G33" s="101"/>
    </row>
    <row r="34" spans="2:7" s="95" customFormat="1" ht="15.75" customHeight="1">
      <c r="B34" s="100"/>
      <c r="C34" s="100"/>
      <c r="D34" s="100"/>
      <c r="E34" s="101"/>
      <c r="F34" s="101"/>
      <c r="G34" s="101"/>
    </row>
    <row r="35" spans="2:10" s="95" customFormat="1" ht="15.75" customHeight="1">
      <c r="B35" s="100"/>
      <c r="C35" s="100"/>
      <c r="D35" s="100"/>
      <c r="E35" s="101"/>
      <c r="F35" s="101"/>
      <c r="G35" s="101"/>
      <c r="J35" s="224"/>
    </row>
    <row r="36" spans="2:10" s="95" customFormat="1" ht="15.75" customHeight="1">
      <c r="B36" s="100"/>
      <c r="C36" s="100"/>
      <c r="D36" s="100"/>
      <c r="E36" s="101"/>
      <c r="F36" s="101"/>
      <c r="G36" s="101"/>
      <c r="J36" s="224"/>
    </row>
    <row r="37" spans="2:10" s="95" customFormat="1" ht="15.75" customHeight="1">
      <c r="B37" s="100"/>
      <c r="C37" s="100"/>
      <c r="D37" s="100"/>
      <c r="E37" s="101"/>
      <c r="F37" s="101"/>
      <c r="G37" s="101"/>
      <c r="J37" s="224"/>
    </row>
    <row r="38" spans="2:7" s="95" customFormat="1" ht="15.75" customHeight="1">
      <c r="B38" s="100"/>
      <c r="C38" s="100"/>
      <c r="D38" s="100"/>
      <c r="E38" s="101"/>
      <c r="F38" s="101"/>
      <c r="G38" s="101"/>
    </row>
    <row r="39" spans="2:7" s="95" customFormat="1" ht="15.75" customHeight="1">
      <c r="B39" s="100"/>
      <c r="C39" s="100"/>
      <c r="D39" s="100"/>
      <c r="E39" s="101"/>
      <c r="F39" s="101"/>
      <c r="G39" s="101"/>
    </row>
    <row r="40" spans="2:7" s="95" customFormat="1" ht="15.75" customHeight="1">
      <c r="B40" s="100"/>
      <c r="C40" s="100"/>
      <c r="D40" s="100"/>
      <c r="E40" s="100"/>
      <c r="F40" s="100"/>
      <c r="G40" s="100"/>
    </row>
    <row r="41" spans="2:7" ht="12.75">
      <c r="B41" s="103"/>
      <c r="C41" s="103"/>
      <c r="D41" s="103"/>
      <c r="E41" s="47"/>
      <c r="F41" s="47"/>
      <c r="G41" s="47"/>
    </row>
  </sheetData>
  <sheetProtection/>
  <mergeCells count="27"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C20:E20"/>
    <mergeCell ref="C30:E30"/>
    <mergeCell ref="C29:E29"/>
    <mergeCell ref="C12:E12"/>
    <mergeCell ref="D13:E13"/>
    <mergeCell ref="D14:E14"/>
    <mergeCell ref="C15:E15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</mergeCells>
  <printOptions horizontalCentered="1" verticalCentered="1"/>
  <pageMargins left="0" right="0" top="0" bottom="0" header="0.33" footer="0.29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40"/>
  <sheetViews>
    <sheetView view="pageBreakPreview" zoomScale="110" zoomScaleSheetLayoutView="110" zoomScalePageLayoutView="0" workbookViewId="0" topLeftCell="A7">
      <selection activeCell="F38" sqref="F38"/>
    </sheetView>
  </sheetViews>
  <sheetFormatPr defaultColWidth="9.140625" defaultRowHeight="12.75"/>
  <cols>
    <col min="1" max="1" width="1.1484375" style="93" customWidth="1"/>
    <col min="2" max="3" width="3.7109375" style="94" customWidth="1"/>
    <col min="4" max="4" width="3.57421875" style="94" customWidth="1"/>
    <col min="5" max="5" width="45.28125" style="93" customWidth="1"/>
    <col min="6" max="6" width="10.8515625" style="93" bestFit="1" customWidth="1"/>
    <col min="7" max="7" width="12.28125" style="93" bestFit="1" customWidth="1"/>
    <col min="8" max="8" width="1.421875" style="93" customWidth="1"/>
    <col min="9" max="16384" width="9.140625" style="93" customWidth="1"/>
  </cols>
  <sheetData>
    <row r="2" spans="2:7" s="97" customFormat="1" ht="18" customHeight="1">
      <c r="B2" s="424" t="s">
        <v>305</v>
      </c>
      <c r="C2" s="424"/>
      <c r="D2" s="424"/>
      <c r="E2" s="424"/>
      <c r="F2" s="424"/>
      <c r="G2" s="424"/>
    </row>
    <row r="3" spans="2:4" s="107" customFormat="1" ht="6.75" customHeight="1">
      <c r="B3" s="106"/>
      <c r="C3" s="106"/>
      <c r="D3" s="106"/>
    </row>
    <row r="4" spans="2:7" s="74" customFormat="1" ht="15.75" customHeight="1">
      <c r="B4" s="425" t="s">
        <v>30</v>
      </c>
      <c r="C4" s="427" t="s">
        <v>144</v>
      </c>
      <c r="D4" s="429"/>
      <c r="E4" s="430"/>
      <c r="F4" s="232" t="s">
        <v>199</v>
      </c>
      <c r="G4" s="232" t="s">
        <v>199</v>
      </c>
    </row>
    <row r="5" spans="2:7" s="74" customFormat="1" ht="15.75" customHeight="1">
      <c r="B5" s="426"/>
      <c r="C5" s="428"/>
      <c r="D5" s="431"/>
      <c r="E5" s="432"/>
      <c r="F5" s="234" t="s">
        <v>200</v>
      </c>
      <c r="G5" s="235" t="s">
        <v>218</v>
      </c>
    </row>
    <row r="6" spans="2:7" s="74" customFormat="1" ht="24.75" customHeight="1">
      <c r="B6" s="236"/>
      <c r="C6" s="104" t="s">
        <v>123</v>
      </c>
      <c r="D6" s="105"/>
      <c r="E6" s="89"/>
      <c r="F6" s="326"/>
      <c r="G6" s="225"/>
    </row>
    <row r="7" spans="2:7" s="74" customFormat="1" ht="19.5" customHeight="1">
      <c r="B7" s="236"/>
      <c r="C7" s="104"/>
      <c r="D7" s="237" t="s">
        <v>145</v>
      </c>
      <c r="E7" s="237"/>
      <c r="F7" s="225">
        <v>-9816533.33</v>
      </c>
      <c r="G7" s="225">
        <v>-12090455.499999985</v>
      </c>
    </row>
    <row r="8" spans="2:7" s="74" customFormat="1" ht="19.5" customHeight="1">
      <c r="B8" s="236"/>
      <c r="C8" s="108"/>
      <c r="D8" s="238" t="s">
        <v>146</v>
      </c>
      <c r="E8" s="227"/>
      <c r="F8" s="225"/>
      <c r="G8" s="225"/>
    </row>
    <row r="9" spans="2:7" s="74" customFormat="1" ht="19.5" customHeight="1">
      <c r="B9" s="236"/>
      <c r="C9" s="104"/>
      <c r="D9" s="105"/>
      <c r="E9" s="239" t="s">
        <v>155</v>
      </c>
      <c r="F9" s="225"/>
      <c r="G9" s="225"/>
    </row>
    <row r="10" spans="2:7" s="74" customFormat="1" ht="19.5" customHeight="1">
      <c r="B10" s="236"/>
      <c r="C10" s="104"/>
      <c r="D10" s="105"/>
      <c r="E10" s="239" t="s">
        <v>156</v>
      </c>
      <c r="F10" s="225"/>
      <c r="G10" s="225"/>
    </row>
    <row r="11" spans="2:7" s="74" customFormat="1" ht="19.5" customHeight="1">
      <c r="B11" s="236"/>
      <c r="C11" s="104"/>
      <c r="D11" s="105"/>
      <c r="E11" s="239" t="s">
        <v>157</v>
      </c>
      <c r="F11" s="225"/>
      <c r="G11" s="225"/>
    </row>
    <row r="12" spans="2:7" s="74" customFormat="1" ht="19.5" customHeight="1">
      <c r="B12" s="236"/>
      <c r="C12" s="104"/>
      <c r="D12" s="105"/>
      <c r="E12" s="239" t="s">
        <v>158</v>
      </c>
      <c r="F12" s="225"/>
      <c r="G12" s="225"/>
    </row>
    <row r="13" spans="2:7" s="91" customFormat="1" ht="19.5" customHeight="1">
      <c r="B13" s="240"/>
      <c r="C13" s="241"/>
      <c r="D13" s="237" t="s">
        <v>10</v>
      </c>
      <c r="E13" s="239"/>
      <c r="F13" s="225"/>
      <c r="G13" s="327">
        <v>1107056.01867225</v>
      </c>
    </row>
    <row r="14" spans="2:7" s="91" customFormat="1" ht="19.5" customHeight="1">
      <c r="B14" s="433"/>
      <c r="C14" s="427"/>
      <c r="D14" s="242" t="s">
        <v>147</v>
      </c>
      <c r="E14" s="148"/>
      <c r="F14" s="225">
        <v>6159958.460000001</v>
      </c>
      <c r="G14" s="327">
        <v>4935673.04</v>
      </c>
    </row>
    <row r="15" spans="2:7" s="74" customFormat="1" ht="19.5" customHeight="1">
      <c r="B15" s="434"/>
      <c r="C15" s="428"/>
      <c r="D15" s="242" t="s">
        <v>148</v>
      </c>
      <c r="E15" s="148"/>
      <c r="F15" s="225"/>
      <c r="G15" s="225"/>
    </row>
    <row r="16" spans="2:7" s="74" customFormat="1" ht="19.5" customHeight="1">
      <c r="B16" s="233"/>
      <c r="C16" s="104"/>
      <c r="D16" s="237" t="s">
        <v>149</v>
      </c>
      <c r="E16" s="237"/>
      <c r="F16" s="225">
        <v>-1040586.7800000003</v>
      </c>
      <c r="G16" s="225">
        <v>128898.4511597</v>
      </c>
    </row>
    <row r="17" spans="2:7" s="74" customFormat="1" ht="19.5" customHeight="1">
      <c r="B17" s="425"/>
      <c r="C17" s="427"/>
      <c r="D17" s="243" t="s">
        <v>150</v>
      </c>
      <c r="E17" s="243"/>
      <c r="F17" s="226">
        <v>-9465996.009999992</v>
      </c>
      <c r="G17" s="226">
        <v>5504003.690168038</v>
      </c>
    </row>
    <row r="18" spans="2:7" s="74" customFormat="1" ht="19.5" customHeight="1">
      <c r="B18" s="426"/>
      <c r="C18" s="428"/>
      <c r="D18" s="238" t="s">
        <v>151</v>
      </c>
      <c r="E18" s="238"/>
      <c r="F18" s="328"/>
      <c r="G18" s="328"/>
    </row>
    <row r="19" spans="2:7" s="74" customFormat="1" ht="19.5" customHeight="1">
      <c r="B19" s="236"/>
      <c r="C19" s="104"/>
      <c r="D19" s="132" t="s">
        <v>152</v>
      </c>
      <c r="E19" s="132"/>
      <c r="F19" s="329">
        <v>-14163157.659999993</v>
      </c>
      <c r="G19" s="329">
        <f>SUM(G6:G18)</f>
        <v>-414824.299999997</v>
      </c>
    </row>
    <row r="20" spans="2:7" s="74" customFormat="1" ht="19.5" customHeight="1">
      <c r="B20" s="236"/>
      <c r="C20" s="104"/>
      <c r="D20" s="237" t="s">
        <v>127</v>
      </c>
      <c r="E20" s="237"/>
      <c r="F20" s="330"/>
      <c r="G20" s="225"/>
    </row>
    <row r="21" spans="2:7" s="83" customFormat="1" ht="19.5" customHeight="1">
      <c r="B21" s="236"/>
      <c r="C21" s="104"/>
      <c r="D21" s="237" t="s">
        <v>128</v>
      </c>
      <c r="E21" s="237"/>
      <c r="F21" s="330"/>
      <c r="G21" s="225"/>
    </row>
    <row r="22" spans="2:7" s="74" customFormat="1" ht="24.75" customHeight="1">
      <c r="B22" s="236"/>
      <c r="C22" s="104"/>
      <c r="D22" s="133" t="s">
        <v>153</v>
      </c>
      <c r="E22" s="132"/>
      <c r="F22" s="213">
        <v>-14163157.659999993</v>
      </c>
      <c r="G22" s="213">
        <f>SUM(G19:G21)</f>
        <v>-414824.299999997</v>
      </c>
    </row>
    <row r="23" spans="2:7" s="74" customFormat="1" ht="19.5" customHeight="1">
      <c r="B23" s="236"/>
      <c r="C23" s="109" t="s">
        <v>129</v>
      </c>
      <c r="D23" s="105"/>
      <c r="E23" s="237"/>
      <c r="F23" s="330"/>
      <c r="G23" s="225"/>
    </row>
    <row r="24" spans="2:7" s="74" customFormat="1" ht="19.5" customHeight="1">
      <c r="B24" s="236"/>
      <c r="C24" s="104"/>
      <c r="D24" s="237" t="s">
        <v>130</v>
      </c>
      <c r="E24" s="237"/>
      <c r="F24" s="330"/>
      <c r="G24" s="225"/>
    </row>
    <row r="25" spans="2:7" s="74" customFormat="1" ht="19.5" customHeight="1">
      <c r="B25" s="236"/>
      <c r="C25" s="104"/>
      <c r="D25" s="237" t="s">
        <v>131</v>
      </c>
      <c r="E25" s="237"/>
      <c r="F25" s="330">
        <v>629286.0800000001</v>
      </c>
      <c r="G25" s="225">
        <v>915627.329999999</v>
      </c>
    </row>
    <row r="26" spans="2:7" s="74" customFormat="1" ht="19.5" customHeight="1">
      <c r="B26" s="236"/>
      <c r="C26" s="99"/>
      <c r="D26" s="237" t="s">
        <v>132</v>
      </c>
      <c r="E26" s="237"/>
      <c r="F26" s="330"/>
      <c r="G26" s="225"/>
    </row>
    <row r="27" spans="2:7" s="74" customFormat="1" ht="19.5" customHeight="1">
      <c r="B27" s="236"/>
      <c r="C27" s="244"/>
      <c r="D27" s="237" t="s">
        <v>133</v>
      </c>
      <c r="E27" s="237"/>
      <c r="F27" s="330"/>
      <c r="G27" s="225"/>
    </row>
    <row r="28" spans="2:7" s="83" customFormat="1" ht="19.5" customHeight="1">
      <c r="B28" s="236"/>
      <c r="C28" s="244"/>
      <c r="D28" s="237" t="s">
        <v>134</v>
      </c>
      <c r="E28" s="237"/>
      <c r="F28" s="330"/>
      <c r="G28" s="225"/>
    </row>
    <row r="29" spans="2:7" s="74" customFormat="1" ht="24.75" customHeight="1">
      <c r="B29" s="236"/>
      <c r="C29" s="244"/>
      <c r="D29" s="80" t="s">
        <v>135</v>
      </c>
      <c r="E29" s="237"/>
      <c r="F29" s="213">
        <v>629286.0800000001</v>
      </c>
      <c r="G29" s="213">
        <f>SUM(G24:G28)</f>
        <v>915627.329999999</v>
      </c>
    </row>
    <row r="30" spans="2:7" s="74" customFormat="1" ht="19.5" customHeight="1">
      <c r="B30" s="236"/>
      <c r="C30" s="104" t="s">
        <v>136</v>
      </c>
      <c r="D30" s="245"/>
      <c r="E30" s="237"/>
      <c r="F30" s="330"/>
      <c r="G30" s="225"/>
    </row>
    <row r="31" spans="2:7" s="74" customFormat="1" ht="19.5" customHeight="1">
      <c r="B31" s="236"/>
      <c r="C31" s="244"/>
      <c r="D31" s="237" t="s">
        <v>143</v>
      </c>
      <c r="E31" s="237"/>
      <c r="F31" s="330">
        <v>5691159</v>
      </c>
      <c r="G31" s="225"/>
    </row>
    <row r="32" spans="2:11" s="74" customFormat="1" ht="19.5" customHeight="1">
      <c r="B32" s="236"/>
      <c r="C32" s="244"/>
      <c r="D32" s="237" t="s">
        <v>137</v>
      </c>
      <c r="E32" s="237"/>
      <c r="F32" s="330">
        <v>7172946.990000002</v>
      </c>
      <c r="G32" s="225"/>
      <c r="K32" s="218"/>
    </row>
    <row r="33" spans="2:7" s="74" customFormat="1" ht="19.5" customHeight="1">
      <c r="B33" s="236"/>
      <c r="C33" s="244"/>
      <c r="D33" s="237" t="s">
        <v>138</v>
      </c>
      <c r="E33" s="237"/>
      <c r="F33" s="330"/>
      <c r="G33" s="225"/>
    </row>
    <row r="34" spans="2:7" s="83" customFormat="1" ht="19.5" customHeight="1">
      <c r="B34" s="236"/>
      <c r="C34" s="244"/>
      <c r="D34" s="237" t="s">
        <v>139</v>
      </c>
      <c r="E34" s="237"/>
      <c r="F34" s="330"/>
      <c r="G34" s="225"/>
    </row>
    <row r="35" spans="2:7" ht="25.5" customHeight="1">
      <c r="B35" s="236"/>
      <c r="C35" s="244"/>
      <c r="D35" s="80" t="s">
        <v>154</v>
      </c>
      <c r="E35" s="237"/>
      <c r="F35" s="213">
        <v>12864105.990000002</v>
      </c>
      <c r="G35" s="213">
        <f>SUM(G31:G34)</f>
        <v>0</v>
      </c>
    </row>
    <row r="36" spans="2:7" ht="19.5" customHeight="1">
      <c r="B36" s="246"/>
      <c r="C36" s="109" t="s">
        <v>140</v>
      </c>
      <c r="D36" s="246"/>
      <c r="E36" s="247"/>
      <c r="F36" s="331">
        <v>-669765.5899999905</v>
      </c>
      <c r="G36" s="331">
        <f>G22+G29+G35</f>
        <v>500803.030000002</v>
      </c>
    </row>
    <row r="37" spans="2:7" ht="19.5" customHeight="1">
      <c r="B37" s="246"/>
      <c r="C37" s="109" t="s">
        <v>141</v>
      </c>
      <c r="D37" s="246"/>
      <c r="E37" s="247"/>
      <c r="F37" s="332">
        <v>1199262.5999999999</v>
      </c>
      <c r="G37" s="333">
        <v>698459.57</v>
      </c>
    </row>
    <row r="38" spans="2:7" ht="19.5" customHeight="1">
      <c r="B38" s="246"/>
      <c r="C38" s="109" t="s">
        <v>142</v>
      </c>
      <c r="D38" s="246"/>
      <c r="E38" s="247"/>
      <c r="F38" s="332">
        <v>529497.0100000001</v>
      </c>
      <c r="G38" s="332">
        <v>1199262.6</v>
      </c>
    </row>
    <row r="39" spans="6:7" ht="12.75">
      <c r="F39" s="334"/>
      <c r="G39" s="334"/>
    </row>
    <row r="40" ht="12.75">
      <c r="F40" s="289"/>
    </row>
  </sheetData>
  <sheetProtection/>
  <mergeCells count="7">
    <mergeCell ref="B2:G2"/>
    <mergeCell ref="B17:B18"/>
    <mergeCell ref="C17:C18"/>
    <mergeCell ref="C4:E5"/>
    <mergeCell ref="B4:B5"/>
    <mergeCell ref="B14:B15"/>
    <mergeCell ref="C14:C15"/>
  </mergeCells>
  <printOptions horizontalCentered="1"/>
  <pageMargins left="0.5" right="0.5" top="1" bottom="1" header="0.5" footer="0.5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9">
      <selection activeCell="K29" sqref="K29"/>
    </sheetView>
  </sheetViews>
  <sheetFormatPr defaultColWidth="17.7109375" defaultRowHeight="12.75"/>
  <cols>
    <col min="1" max="1" width="3.140625" style="0" customWidth="1"/>
    <col min="2" max="2" width="29.7109375" style="0" customWidth="1"/>
    <col min="3" max="3" width="11.140625" style="0" customWidth="1"/>
    <col min="4" max="4" width="8.00390625" style="0" customWidth="1"/>
    <col min="5" max="5" width="8.8515625" style="0" customWidth="1"/>
    <col min="6" max="6" width="11.57421875" style="0" customWidth="1"/>
    <col min="7" max="7" width="12.57421875" style="0" customWidth="1"/>
    <col min="8" max="8" width="13.140625" style="0" bestFit="1" customWidth="1"/>
    <col min="9" max="9" width="10.421875" style="214" bestFit="1" customWidth="1"/>
    <col min="10" max="10" width="10.8515625" style="0" customWidth="1"/>
    <col min="11" max="11" width="13.28125" style="214" customWidth="1"/>
    <col min="12" max="12" width="2.7109375" style="0" customWidth="1"/>
  </cols>
  <sheetData>
    <row r="1" spans="1:11" ht="25.5" customHeight="1">
      <c r="A1" s="441" t="s">
        <v>306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ht="6.75" customHeight="1"/>
    <row r="3" spans="2:10" ht="12.75" customHeight="1">
      <c r="B3" s="18" t="s">
        <v>91</v>
      </c>
      <c r="H3" s="12"/>
      <c r="I3" s="221"/>
      <c r="J3" s="12"/>
    </row>
    <row r="4" ht="6.75" customHeight="1" thickBot="1"/>
    <row r="5" spans="1:11" s="13" customFormat="1" ht="24.75" customHeight="1">
      <c r="A5" s="442" t="s">
        <v>30</v>
      </c>
      <c r="B5" s="444" t="s">
        <v>118</v>
      </c>
      <c r="C5" s="446" t="s">
        <v>107</v>
      </c>
      <c r="D5" s="447"/>
      <c r="E5" s="447"/>
      <c r="F5" s="447"/>
      <c r="G5" s="447"/>
      <c r="H5" s="447"/>
      <c r="I5" s="448"/>
      <c r="J5" s="278" t="s">
        <v>104</v>
      </c>
      <c r="K5" s="279"/>
    </row>
    <row r="6" spans="1:11" s="13" customFormat="1" ht="24.75" customHeight="1">
      <c r="A6" s="443"/>
      <c r="B6" s="445"/>
      <c r="C6" s="19" t="s">
        <v>89</v>
      </c>
      <c r="D6" s="19" t="s">
        <v>99</v>
      </c>
      <c r="E6" s="20" t="s">
        <v>97</v>
      </c>
      <c r="F6" s="287" t="s">
        <v>90</v>
      </c>
      <c r="G6" s="287" t="s">
        <v>94</v>
      </c>
      <c r="H6" s="287" t="s">
        <v>101</v>
      </c>
      <c r="I6" s="222" t="s">
        <v>103</v>
      </c>
      <c r="J6" s="21" t="s">
        <v>105</v>
      </c>
      <c r="K6" s="280" t="s">
        <v>103</v>
      </c>
    </row>
    <row r="7" spans="1:11" s="13" customFormat="1" ht="24.75" customHeight="1">
      <c r="A7" s="443"/>
      <c r="B7" s="445"/>
      <c r="C7" s="19" t="s">
        <v>100</v>
      </c>
      <c r="D7" s="19" t="s">
        <v>93</v>
      </c>
      <c r="E7" s="20" t="s">
        <v>98</v>
      </c>
      <c r="F7" s="287" t="s">
        <v>96</v>
      </c>
      <c r="G7" s="287" t="s">
        <v>95</v>
      </c>
      <c r="H7" s="287" t="s">
        <v>102</v>
      </c>
      <c r="I7" s="222"/>
      <c r="J7" s="21" t="s">
        <v>106</v>
      </c>
      <c r="K7" s="280"/>
    </row>
    <row r="8" spans="1:11" s="16" customFormat="1" ht="24.75" customHeight="1">
      <c r="A8" s="281" t="s">
        <v>31</v>
      </c>
      <c r="B8" s="31" t="s">
        <v>1</v>
      </c>
      <c r="C8" s="15">
        <v>4308841</v>
      </c>
      <c r="D8" s="15"/>
      <c r="E8" s="15"/>
      <c r="F8" s="15">
        <v>0</v>
      </c>
      <c r="G8" s="15"/>
      <c r="H8" s="15">
        <v>-26681950</v>
      </c>
      <c r="I8" s="229">
        <f>SUM(C8:H8)</f>
        <v>-22373109</v>
      </c>
      <c r="J8" s="15"/>
      <c r="K8" s="282">
        <f>I8</f>
        <v>-22373109</v>
      </c>
    </row>
    <row r="9" spans="1:11" s="16" customFormat="1" ht="15.75" customHeight="1">
      <c r="A9" s="283" t="s">
        <v>215</v>
      </c>
      <c r="B9" s="14" t="s">
        <v>110</v>
      </c>
      <c r="C9" s="15"/>
      <c r="D9" s="15"/>
      <c r="E9" s="15"/>
      <c r="F9" s="15"/>
      <c r="G9" s="15"/>
      <c r="H9" s="15"/>
      <c r="I9" s="229">
        <f>SUM(C9:H9)</f>
        <v>0</v>
      </c>
      <c r="J9" s="15"/>
      <c r="K9" s="282"/>
    </row>
    <row r="10" spans="1:11" s="16" customFormat="1" ht="15.75" customHeight="1">
      <c r="A10" s="281" t="s">
        <v>216</v>
      </c>
      <c r="B10" s="31" t="s">
        <v>92</v>
      </c>
      <c r="C10" s="15"/>
      <c r="D10" s="15"/>
      <c r="E10" s="15"/>
      <c r="F10" s="15"/>
      <c r="G10" s="15"/>
      <c r="H10" s="15"/>
      <c r="I10" s="229">
        <f>SUM(C10:H10)</f>
        <v>0</v>
      </c>
      <c r="J10" s="15"/>
      <c r="K10" s="282"/>
    </row>
    <row r="11" spans="1:11" s="16" customFormat="1" ht="15.75" customHeight="1">
      <c r="A11" s="436">
        <v>1</v>
      </c>
      <c r="B11" s="17" t="s">
        <v>108</v>
      </c>
      <c r="C11" s="435"/>
      <c r="D11" s="435"/>
      <c r="E11" s="435"/>
      <c r="F11" s="435"/>
      <c r="G11" s="435"/>
      <c r="H11" s="435"/>
      <c r="I11" s="440"/>
      <c r="J11" s="435"/>
      <c r="K11" s="439"/>
    </row>
    <row r="12" spans="1:11" s="16" customFormat="1" ht="15.75" customHeight="1">
      <c r="A12" s="437"/>
      <c r="B12" s="22" t="s">
        <v>214</v>
      </c>
      <c r="C12" s="435"/>
      <c r="D12" s="435"/>
      <c r="E12" s="435"/>
      <c r="F12" s="435"/>
      <c r="G12" s="435"/>
      <c r="H12" s="435"/>
      <c r="I12" s="440"/>
      <c r="J12" s="435"/>
      <c r="K12" s="439"/>
    </row>
    <row r="13" spans="1:11" s="16" customFormat="1" ht="15.75" customHeight="1">
      <c r="A13" s="436">
        <v>2</v>
      </c>
      <c r="B13" s="23" t="s">
        <v>111</v>
      </c>
      <c r="C13" s="435"/>
      <c r="D13" s="435"/>
      <c r="E13" s="435"/>
      <c r="F13" s="435"/>
      <c r="G13" s="435"/>
      <c r="H13" s="435"/>
      <c r="I13" s="440"/>
      <c r="J13" s="435"/>
      <c r="K13" s="439"/>
    </row>
    <row r="14" spans="1:11" s="16" customFormat="1" ht="15.75" customHeight="1">
      <c r="A14" s="438"/>
      <c r="B14" s="24" t="s">
        <v>112</v>
      </c>
      <c r="C14" s="435"/>
      <c r="D14" s="435"/>
      <c r="E14" s="435"/>
      <c r="F14" s="435"/>
      <c r="G14" s="435"/>
      <c r="H14" s="435"/>
      <c r="I14" s="440"/>
      <c r="J14" s="435"/>
      <c r="K14" s="439"/>
    </row>
    <row r="15" spans="1:11" s="16" customFormat="1" ht="15.75" customHeight="1">
      <c r="A15" s="437"/>
      <c r="B15" s="25" t="s">
        <v>113</v>
      </c>
      <c r="C15" s="435"/>
      <c r="D15" s="435"/>
      <c r="E15" s="435"/>
      <c r="F15" s="435"/>
      <c r="G15" s="435"/>
      <c r="H15" s="435"/>
      <c r="I15" s="440"/>
      <c r="J15" s="435"/>
      <c r="K15" s="439"/>
    </row>
    <row r="16" spans="1:11" s="16" customFormat="1" ht="15.75" customHeight="1">
      <c r="A16" s="283">
        <v>3</v>
      </c>
      <c r="B16" s="17" t="s">
        <v>114</v>
      </c>
      <c r="C16" s="15"/>
      <c r="D16" s="15"/>
      <c r="E16" s="15"/>
      <c r="F16" s="15"/>
      <c r="G16" s="15"/>
      <c r="H16" s="15">
        <v>-7756107.531999989</v>
      </c>
      <c r="I16" s="229">
        <f>SUM(C16:H16)</f>
        <v>-7756107.531999989</v>
      </c>
      <c r="J16" s="15"/>
      <c r="K16" s="282">
        <f>I16</f>
        <v>-7756107.531999989</v>
      </c>
    </row>
    <row r="17" spans="1:11" s="16" customFormat="1" ht="15.75" customHeight="1">
      <c r="A17" s="283">
        <v>4</v>
      </c>
      <c r="B17" s="17" t="s">
        <v>115</v>
      </c>
      <c r="C17" s="15"/>
      <c r="D17" s="15"/>
      <c r="E17" s="15"/>
      <c r="F17" s="15"/>
      <c r="G17" s="15"/>
      <c r="H17" s="15"/>
      <c r="I17" s="15"/>
      <c r="J17" s="15"/>
      <c r="K17" s="282"/>
    </row>
    <row r="18" spans="1:11" s="16" customFormat="1" ht="15.75" customHeight="1">
      <c r="A18" s="436">
        <v>5</v>
      </c>
      <c r="B18" s="23" t="s">
        <v>116</v>
      </c>
      <c r="C18" s="435"/>
      <c r="D18" s="435"/>
      <c r="E18" s="435"/>
      <c r="F18" s="435"/>
      <c r="G18" s="435"/>
      <c r="H18" s="435"/>
      <c r="I18" s="440"/>
      <c r="J18" s="435"/>
      <c r="K18" s="439"/>
    </row>
    <row r="19" spans="1:11" s="16" customFormat="1" ht="15.75" customHeight="1">
      <c r="A19" s="437"/>
      <c r="B19" s="25" t="s">
        <v>117</v>
      </c>
      <c r="C19" s="435"/>
      <c r="D19" s="435"/>
      <c r="E19" s="435"/>
      <c r="F19" s="435"/>
      <c r="G19" s="435"/>
      <c r="H19" s="435"/>
      <c r="I19" s="440"/>
      <c r="J19" s="435"/>
      <c r="K19" s="439"/>
    </row>
    <row r="20" spans="1:11" s="16" customFormat="1" ht="15.75" customHeight="1">
      <c r="A20" s="283">
        <v>6</v>
      </c>
      <c r="B20" s="17" t="s">
        <v>119</v>
      </c>
      <c r="C20" s="15"/>
      <c r="D20" s="15"/>
      <c r="E20" s="15"/>
      <c r="F20" s="15"/>
      <c r="G20" s="15"/>
      <c r="H20" s="15"/>
      <c r="I20" s="229"/>
      <c r="J20" s="15"/>
      <c r="K20" s="282"/>
    </row>
    <row r="21" spans="1:11" s="16" customFormat="1" ht="24.75" customHeight="1">
      <c r="A21" s="281" t="s">
        <v>32</v>
      </c>
      <c r="B21" s="31" t="s">
        <v>2</v>
      </c>
      <c r="C21" s="15">
        <f>SUM(C8:C20)</f>
        <v>4308841</v>
      </c>
      <c r="D21" s="15"/>
      <c r="E21" s="15"/>
      <c r="F21" s="15"/>
      <c r="G21" s="15"/>
      <c r="H21" s="15">
        <f>SUM(H8:H20)</f>
        <v>-34438057.53199999</v>
      </c>
      <c r="I21" s="229">
        <f>SUM(I8:I20)</f>
        <v>-30129216.53199999</v>
      </c>
      <c r="J21" s="15"/>
      <c r="K21" s="282">
        <f>I21</f>
        <v>-30129216.53199999</v>
      </c>
    </row>
    <row r="22" spans="1:11" s="16" customFormat="1" ht="24.75" customHeight="1" thickBot="1">
      <c r="A22" s="281"/>
      <c r="B22" s="32" t="s">
        <v>9</v>
      </c>
      <c r="C22" s="15">
        <v>9308841</v>
      </c>
      <c r="D22" s="15">
        <v>0</v>
      </c>
      <c r="E22" s="15">
        <v>0</v>
      </c>
      <c r="F22" s="15">
        <v>0</v>
      </c>
      <c r="G22" s="15">
        <v>0</v>
      </c>
      <c r="H22" s="15">
        <v>-43756670</v>
      </c>
      <c r="I22" s="229">
        <f>SUM(C22:H22)</f>
        <v>-34447829</v>
      </c>
      <c r="J22" s="15">
        <v>0</v>
      </c>
      <c r="K22" s="282">
        <f>I22</f>
        <v>-34447829</v>
      </c>
    </row>
    <row r="23" spans="1:11" s="16" customFormat="1" ht="17.25" customHeight="1" thickBot="1" thickTop="1">
      <c r="A23" s="290"/>
      <c r="B23" s="32" t="s">
        <v>228</v>
      </c>
      <c r="C23" s="15">
        <v>9308841</v>
      </c>
      <c r="D23" s="15"/>
      <c r="E23" s="15"/>
      <c r="F23" s="15"/>
      <c r="G23" s="15"/>
      <c r="H23" s="15">
        <v>-55847125.16199998</v>
      </c>
      <c r="I23" s="229">
        <f>SUM(C23:H23)</f>
        <v>-46538284.16199998</v>
      </c>
      <c r="J23" s="15"/>
      <c r="K23" s="282">
        <f>I23</f>
        <v>-46538284.16199998</v>
      </c>
    </row>
    <row r="24" spans="1:11" s="16" customFormat="1" ht="15.75" customHeight="1" thickTop="1">
      <c r="A24" s="436">
        <v>1</v>
      </c>
      <c r="B24" s="17" t="s">
        <v>108</v>
      </c>
      <c r="C24" s="435"/>
      <c r="D24" s="435"/>
      <c r="E24" s="435"/>
      <c r="F24" s="435"/>
      <c r="G24" s="435"/>
      <c r="H24" s="435"/>
      <c r="I24" s="440"/>
      <c r="J24" s="435"/>
      <c r="K24" s="439"/>
    </row>
    <row r="25" spans="1:11" s="16" customFormat="1" ht="15.75" customHeight="1">
      <c r="A25" s="437"/>
      <c r="B25" s="22" t="s">
        <v>109</v>
      </c>
      <c r="C25" s="435"/>
      <c r="D25" s="435"/>
      <c r="E25" s="435"/>
      <c r="F25" s="435"/>
      <c r="G25" s="435"/>
      <c r="H25" s="435"/>
      <c r="I25" s="440"/>
      <c r="J25" s="435"/>
      <c r="K25" s="439"/>
    </row>
    <row r="26" spans="1:11" s="16" customFormat="1" ht="15.75" customHeight="1">
      <c r="A26" s="436">
        <v>2</v>
      </c>
      <c r="B26" s="23" t="s">
        <v>111</v>
      </c>
      <c r="C26" s="435"/>
      <c r="D26" s="435"/>
      <c r="E26" s="435"/>
      <c r="F26" s="435"/>
      <c r="G26" s="435"/>
      <c r="H26" s="435"/>
      <c r="I26" s="440"/>
      <c r="J26" s="435"/>
      <c r="K26" s="439"/>
    </row>
    <row r="27" spans="1:11" s="16" customFormat="1" ht="15.75" customHeight="1">
      <c r="A27" s="438"/>
      <c r="B27" s="24" t="s">
        <v>112</v>
      </c>
      <c r="C27" s="435"/>
      <c r="D27" s="435"/>
      <c r="E27" s="435"/>
      <c r="F27" s="435"/>
      <c r="G27" s="435"/>
      <c r="H27" s="435"/>
      <c r="I27" s="440"/>
      <c r="J27" s="435"/>
      <c r="K27" s="439"/>
    </row>
    <row r="28" spans="1:11" s="16" customFormat="1" ht="13.5" customHeight="1">
      <c r="A28" s="437"/>
      <c r="B28" s="25" t="s">
        <v>113</v>
      </c>
      <c r="C28" s="435"/>
      <c r="D28" s="435"/>
      <c r="E28" s="435"/>
      <c r="F28" s="435"/>
      <c r="G28" s="435"/>
      <c r="H28" s="435"/>
      <c r="I28" s="440"/>
      <c r="J28" s="435"/>
      <c r="K28" s="439"/>
    </row>
    <row r="29" spans="1:11" s="16" customFormat="1" ht="15.75" customHeight="1">
      <c r="A29" s="283">
        <v>3</v>
      </c>
      <c r="B29" s="17" t="s">
        <v>120</v>
      </c>
      <c r="C29" s="15"/>
      <c r="D29" s="15"/>
      <c r="E29" s="15"/>
      <c r="F29" s="15"/>
      <c r="G29" s="15"/>
      <c r="H29" s="15"/>
      <c r="I29" s="229">
        <v>-9816533.330000006</v>
      </c>
      <c r="J29" s="15"/>
      <c r="K29" s="282">
        <f>I29</f>
        <v>-9816533.330000006</v>
      </c>
    </row>
    <row r="30" spans="1:11" s="16" customFormat="1" ht="15.75" customHeight="1">
      <c r="A30" s="283">
        <v>4</v>
      </c>
      <c r="B30" s="17" t="s">
        <v>115</v>
      </c>
      <c r="C30" s="15"/>
      <c r="D30" s="15"/>
      <c r="E30" s="15"/>
      <c r="F30" s="15"/>
      <c r="G30" s="15"/>
      <c r="H30" s="15"/>
      <c r="I30" s="229"/>
      <c r="J30" s="15"/>
      <c r="K30" s="282">
        <f>I30</f>
        <v>0</v>
      </c>
    </row>
    <row r="31" spans="1:11" s="16" customFormat="1" ht="15.75" customHeight="1">
      <c r="A31" s="283">
        <v>5</v>
      </c>
      <c r="B31" s="17" t="s">
        <v>119</v>
      </c>
      <c r="C31" s="229">
        <v>5691159</v>
      </c>
      <c r="D31" s="15"/>
      <c r="E31" s="15"/>
      <c r="F31" s="15"/>
      <c r="G31" s="15"/>
      <c r="H31" s="15"/>
      <c r="I31" s="229"/>
      <c r="J31" s="15"/>
      <c r="K31" s="282">
        <f>SUM(C31:J31)</f>
        <v>5691159</v>
      </c>
    </row>
    <row r="32" spans="1:11" s="16" customFormat="1" ht="15.75" customHeight="1">
      <c r="A32" s="283">
        <v>6</v>
      </c>
      <c r="B32" s="17" t="s">
        <v>217</v>
      </c>
      <c r="C32" s="15"/>
      <c r="D32" s="15"/>
      <c r="E32" s="15"/>
      <c r="F32" s="15"/>
      <c r="G32" s="15"/>
      <c r="H32" s="15"/>
      <c r="I32" s="229"/>
      <c r="J32" s="15"/>
      <c r="K32" s="282"/>
    </row>
    <row r="33" spans="1:11" s="16" customFormat="1" ht="24.75" customHeight="1" thickBot="1">
      <c r="A33" s="284" t="s">
        <v>65</v>
      </c>
      <c r="B33" s="285" t="s">
        <v>307</v>
      </c>
      <c r="C33" s="286">
        <f>SUM(C23:C32)</f>
        <v>15000000</v>
      </c>
      <c r="D33" s="286">
        <f aca="true" t="shared" si="0" ref="D33:J33">SUM(D23:D32)</f>
        <v>0</v>
      </c>
      <c r="E33" s="286">
        <f t="shared" si="0"/>
        <v>0</v>
      </c>
      <c r="F33" s="286">
        <f t="shared" si="0"/>
        <v>0</v>
      </c>
      <c r="G33" s="286">
        <f t="shared" si="0"/>
        <v>0</v>
      </c>
      <c r="H33" s="286">
        <f>SUM(H23:H32)</f>
        <v>-55847125.16199998</v>
      </c>
      <c r="I33" s="286">
        <f>I29</f>
        <v>-9816533.330000006</v>
      </c>
      <c r="J33" s="286">
        <f t="shared" si="0"/>
        <v>0</v>
      </c>
      <c r="K33" s="347">
        <f>SUM(K23:K32)</f>
        <v>-50663658.491999984</v>
      </c>
    </row>
    <row r="34" ht="13.5" customHeight="1">
      <c r="K34" s="291">
        <f>Pasivet!G33</f>
        <v>-50663658.491999984</v>
      </c>
    </row>
    <row r="35" ht="13.5" customHeight="1"/>
    <row r="36" ht="13.5" customHeight="1">
      <c r="K36" s="264"/>
    </row>
    <row r="37" spans="8:11" ht="13.5" customHeight="1">
      <c r="H37" s="5"/>
      <c r="I37" s="170"/>
      <c r="J37" s="5"/>
      <c r="K37" s="265"/>
    </row>
    <row r="38" spans="8:11" ht="13.5" customHeight="1">
      <c r="H38" s="266"/>
      <c r="I38" s="266"/>
      <c r="J38" s="5"/>
      <c r="K38" s="170"/>
    </row>
    <row r="39" spans="8:11" ht="13.5" customHeight="1">
      <c r="H39" s="5"/>
      <c r="I39" s="170"/>
      <c r="J39" s="5"/>
      <c r="K39" s="275"/>
    </row>
    <row r="40" spans="8:11" ht="13.5" customHeight="1">
      <c r="H40" s="5"/>
      <c r="I40" s="265"/>
      <c r="J40" s="5"/>
      <c r="K40" s="170"/>
    </row>
    <row r="41" spans="8:11" ht="13.5" customHeight="1">
      <c r="H41" s="5"/>
      <c r="I41" s="170"/>
      <c r="J41" s="5"/>
      <c r="K41" s="170"/>
    </row>
    <row r="42" spans="8:11" ht="13.5" customHeight="1">
      <c r="H42" s="5"/>
      <c r="I42" s="170"/>
      <c r="J42" s="5"/>
      <c r="K42" s="170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</sheetData>
  <sheetProtection/>
  <mergeCells count="54">
    <mergeCell ref="D18:D19"/>
    <mergeCell ref="A1:K1"/>
    <mergeCell ref="A5:A7"/>
    <mergeCell ref="B5:B7"/>
    <mergeCell ref="C5:I5"/>
    <mergeCell ref="E18:E19"/>
    <mergeCell ref="K11:K12"/>
    <mergeCell ref="H11:H12"/>
    <mergeCell ref="I11:I12"/>
    <mergeCell ref="J11:J12"/>
    <mergeCell ref="D11:D12"/>
    <mergeCell ref="E11:E12"/>
    <mergeCell ref="G11:G12"/>
    <mergeCell ref="F11:F12"/>
    <mergeCell ref="A18:A19"/>
    <mergeCell ref="C18:C19"/>
    <mergeCell ref="A13:A15"/>
    <mergeCell ref="A11:A12"/>
    <mergeCell ref="C13:C15"/>
    <mergeCell ref="C11:C12"/>
    <mergeCell ref="K13:K15"/>
    <mergeCell ref="D13:D15"/>
    <mergeCell ref="H13:H15"/>
    <mergeCell ref="I13:I15"/>
    <mergeCell ref="J13:J15"/>
    <mergeCell ref="E13:E15"/>
    <mergeCell ref="F13:F15"/>
    <mergeCell ref="G13:G15"/>
    <mergeCell ref="F18:F19"/>
    <mergeCell ref="G18:G19"/>
    <mergeCell ref="K18:K19"/>
    <mergeCell ref="H18:H19"/>
    <mergeCell ref="I18:I19"/>
    <mergeCell ref="J18:J19"/>
    <mergeCell ref="J26:J28"/>
    <mergeCell ref="K26:K28"/>
    <mergeCell ref="K24:K25"/>
    <mergeCell ref="G26:G28"/>
    <mergeCell ref="H26:H28"/>
    <mergeCell ref="I26:I28"/>
    <mergeCell ref="G24:G25"/>
    <mergeCell ref="H24:H25"/>
    <mergeCell ref="I24:I25"/>
    <mergeCell ref="J24:J25"/>
    <mergeCell ref="E24:E25"/>
    <mergeCell ref="F24:F25"/>
    <mergeCell ref="A24:A25"/>
    <mergeCell ref="A26:A28"/>
    <mergeCell ref="C26:C28"/>
    <mergeCell ref="D26:D28"/>
    <mergeCell ref="C24:C25"/>
    <mergeCell ref="D24:D25"/>
    <mergeCell ref="E26:E28"/>
    <mergeCell ref="F26:F28"/>
  </mergeCells>
  <printOptions horizontalCentered="1"/>
  <pageMargins left="0.5" right="0.5" top="1" bottom="0.5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58"/>
  <sheetViews>
    <sheetView view="pageBreakPreview" zoomScaleSheetLayoutView="100" zoomScalePageLayoutView="0" workbookViewId="0" topLeftCell="B1">
      <selection activeCell="H43" sqref="H43"/>
    </sheetView>
  </sheetViews>
  <sheetFormatPr defaultColWidth="4.7109375" defaultRowHeight="12.75"/>
  <cols>
    <col min="1" max="1" width="6.421875" style="0" hidden="1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12.14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92" t="s">
        <v>122</v>
      </c>
      <c r="C4" s="393"/>
      <c r="D4" s="393"/>
      <c r="E4" s="393"/>
      <c r="F4" s="393"/>
      <c r="G4" s="393"/>
      <c r="H4" s="393"/>
      <c r="I4" s="393"/>
      <c r="J4" s="394"/>
    </row>
    <row r="5" spans="2:10" s="117" customFormat="1" ht="12.75">
      <c r="B5" s="112"/>
      <c r="C5" s="126" t="s">
        <v>221</v>
      </c>
      <c r="D5" s="113"/>
      <c r="E5" s="113"/>
      <c r="F5" s="113"/>
      <c r="G5" s="114"/>
      <c r="H5" s="114"/>
      <c r="I5" s="115"/>
      <c r="J5" s="116"/>
    </row>
    <row r="6" spans="2:10" s="117" customFormat="1" ht="11.25">
      <c r="B6" s="112"/>
      <c r="C6" s="118"/>
      <c r="D6" s="111" t="s">
        <v>222</v>
      </c>
      <c r="E6" s="111"/>
      <c r="F6" s="111"/>
      <c r="G6" s="111"/>
      <c r="H6" s="111"/>
      <c r="I6" s="119"/>
      <c r="J6" s="116"/>
    </row>
    <row r="7" spans="2:10" s="117" customFormat="1" ht="11.25">
      <c r="B7" s="112"/>
      <c r="C7" s="118"/>
      <c r="D7" s="111" t="s">
        <v>224</v>
      </c>
      <c r="E7" s="111"/>
      <c r="F7" s="111"/>
      <c r="G7" s="111"/>
      <c r="H7" s="111"/>
      <c r="I7" s="119"/>
      <c r="J7" s="116"/>
    </row>
    <row r="8" spans="2:10" s="117" customFormat="1" ht="11.25">
      <c r="B8" s="112"/>
      <c r="C8" s="118" t="s">
        <v>225</v>
      </c>
      <c r="D8" s="120"/>
      <c r="E8" s="120"/>
      <c r="F8" s="120"/>
      <c r="G8" s="120"/>
      <c r="H8" s="120"/>
      <c r="I8" s="119"/>
      <c r="J8" s="116"/>
    </row>
    <row r="9" spans="2:10" s="117" customFormat="1" ht="11.25">
      <c r="B9" s="112"/>
      <c r="C9" s="118"/>
      <c r="D9" s="111"/>
      <c r="E9" s="111" t="s">
        <v>223</v>
      </c>
      <c r="F9" s="111"/>
      <c r="G9" s="120"/>
      <c r="H9" s="120"/>
      <c r="I9" s="119"/>
      <c r="J9" s="116"/>
    </row>
    <row r="10" spans="2:10" s="117" customFormat="1" ht="11.25">
      <c r="B10" s="112"/>
      <c r="C10" s="121"/>
      <c r="D10" s="122"/>
      <c r="E10" s="111" t="s">
        <v>226</v>
      </c>
      <c r="F10" s="111"/>
      <c r="G10" s="120"/>
      <c r="H10" s="120"/>
      <c r="I10" s="119"/>
      <c r="J10" s="116"/>
    </row>
    <row r="11" spans="2:10" s="117" customFormat="1" ht="11.25">
      <c r="B11" s="112"/>
      <c r="C11" s="123"/>
      <c r="D11" s="124"/>
      <c r="E11" s="124" t="s">
        <v>227</v>
      </c>
      <c r="F11" s="124"/>
      <c r="G11" s="124"/>
      <c r="H11" s="124"/>
      <c r="I11" s="125"/>
      <c r="J11" s="116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450"/>
      <c r="E14" s="450"/>
      <c r="F14" s="110"/>
      <c r="G14" s="449"/>
      <c r="H14" s="449"/>
      <c r="I14" s="449"/>
      <c r="J14" s="6"/>
    </row>
    <row r="15" spans="2:10" ht="12.75">
      <c r="B15" s="4"/>
      <c r="C15" s="5"/>
      <c r="D15" s="450"/>
      <c r="E15" s="450"/>
      <c r="F15" s="110"/>
      <c r="G15" s="110"/>
      <c r="H15" s="110"/>
      <c r="I15" s="110"/>
      <c r="J15" s="6"/>
    </row>
    <row r="16" spans="2:10" ht="12.75">
      <c r="B16" s="4"/>
      <c r="C16" s="5"/>
      <c r="D16" s="111"/>
      <c r="E16" s="111"/>
      <c r="F16" s="111"/>
      <c r="G16" s="111"/>
      <c r="H16" s="111"/>
      <c r="I16" s="111"/>
      <c r="J16" s="6"/>
    </row>
    <row r="17" spans="2:10" ht="12.75">
      <c r="B17" s="4"/>
      <c r="C17" s="5"/>
      <c r="D17" s="111"/>
      <c r="E17" s="111"/>
      <c r="F17" s="111"/>
      <c r="G17" s="111"/>
      <c r="H17" s="111"/>
      <c r="I17" s="111"/>
      <c r="J17" s="6"/>
    </row>
    <row r="18" spans="2:10" ht="12.75">
      <c r="B18" s="4"/>
      <c r="C18" s="5"/>
      <c r="D18" s="111"/>
      <c r="E18" s="111"/>
      <c r="F18" s="111"/>
      <c r="G18" s="111"/>
      <c r="H18" s="111"/>
      <c r="I18" s="111"/>
      <c r="J18" s="6"/>
    </row>
    <row r="19" spans="2:10" ht="12.75">
      <c r="B19" s="4"/>
      <c r="C19" s="170" t="s">
        <v>11</v>
      </c>
      <c r="D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2" ht="13.5">
      <c r="B22" s="4"/>
      <c r="C22" s="295" t="s">
        <v>308</v>
      </c>
      <c r="F22" s="295"/>
      <c r="G22" s="295"/>
      <c r="H22" s="295"/>
      <c r="I22" s="295"/>
      <c r="J22" s="296"/>
      <c r="K22" s="297"/>
      <c r="L22" s="297"/>
    </row>
    <row r="23" spans="2:12" ht="13.5">
      <c r="B23" s="4"/>
      <c r="C23" s="297" t="s">
        <v>309</v>
      </c>
      <c r="F23" s="295"/>
      <c r="G23" s="295"/>
      <c r="H23" s="295"/>
      <c r="I23" s="295"/>
      <c r="J23" s="296"/>
      <c r="K23" s="297"/>
      <c r="L23" s="297"/>
    </row>
    <row r="24" spans="2:12" ht="13.5">
      <c r="B24" s="4"/>
      <c r="C24" s="295" t="s">
        <v>310</v>
      </c>
      <c r="F24" s="295"/>
      <c r="G24" s="295"/>
      <c r="H24" s="295"/>
      <c r="I24" s="295"/>
      <c r="J24" s="296"/>
      <c r="K24" s="297"/>
      <c r="L24" s="297"/>
    </row>
    <row r="25" spans="2:12" ht="13.5">
      <c r="B25" s="4"/>
      <c r="C25" s="298" t="s">
        <v>311</v>
      </c>
      <c r="F25" s="295"/>
      <c r="G25" s="295"/>
      <c r="H25" s="295"/>
      <c r="I25" s="295"/>
      <c r="J25" s="296"/>
      <c r="K25" s="297"/>
      <c r="L25" s="297"/>
    </row>
    <row r="26" spans="2:12" ht="13.5">
      <c r="B26" s="4"/>
      <c r="C26" s="295" t="s">
        <v>312</v>
      </c>
      <c r="F26" s="295"/>
      <c r="G26" s="295"/>
      <c r="H26" s="295"/>
      <c r="I26" s="295"/>
      <c r="J26" s="296"/>
      <c r="K26" s="297"/>
      <c r="L26" s="297"/>
    </row>
    <row r="27" spans="2:12" ht="13.5">
      <c r="B27" s="4"/>
      <c r="C27" s="295" t="s">
        <v>313</v>
      </c>
      <c r="F27" s="295"/>
      <c r="G27" s="295"/>
      <c r="H27" s="295"/>
      <c r="I27" s="295"/>
      <c r="J27" s="296"/>
      <c r="K27" s="297"/>
      <c r="L27" s="297"/>
    </row>
    <row r="28" spans="2:12" ht="13.5">
      <c r="B28" s="4"/>
      <c r="C28" s="297"/>
      <c r="F28" s="297"/>
      <c r="G28" s="297"/>
      <c r="H28" s="297"/>
      <c r="I28" s="295"/>
      <c r="J28" s="296"/>
      <c r="K28" s="297"/>
      <c r="L28" s="297"/>
    </row>
    <row r="29" spans="2:10" ht="14.25">
      <c r="B29" s="4"/>
      <c r="C29" s="295" t="s">
        <v>317</v>
      </c>
      <c r="F29" s="294"/>
      <c r="G29" s="294"/>
      <c r="H29" s="294"/>
      <c r="I29" s="292"/>
      <c r="J29" s="293"/>
    </row>
    <row r="30" spans="2:10" ht="12.75">
      <c r="B30" s="4"/>
      <c r="C30" s="5"/>
      <c r="D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29" customFormat="1" ht="12.75">
      <c r="B49" s="26"/>
      <c r="C49" s="27"/>
      <c r="D49" s="27"/>
      <c r="E49" s="27"/>
      <c r="F49" s="27"/>
      <c r="G49" s="27"/>
      <c r="H49" s="27"/>
      <c r="I49" s="27"/>
      <c r="J49" s="28"/>
    </row>
    <row r="50" spans="2:10" s="29" customFormat="1" ht="15">
      <c r="B50" s="26"/>
      <c r="C50" s="27"/>
      <c r="D50" s="27"/>
      <c r="E50" s="10"/>
      <c r="F50" s="10"/>
      <c r="G50" s="365" t="s">
        <v>124</v>
      </c>
      <c r="H50" s="365"/>
      <c r="I50" s="365"/>
      <c r="J50" s="28"/>
    </row>
    <row r="51" spans="2:10" s="29" customFormat="1" ht="15">
      <c r="B51" s="26"/>
      <c r="C51" s="27"/>
      <c r="D51" s="27"/>
      <c r="E51" s="10"/>
      <c r="F51" s="10"/>
      <c r="G51" s="371" t="s">
        <v>121</v>
      </c>
      <c r="H51" s="371"/>
      <c r="I51" s="371"/>
      <c r="J51" s="28"/>
    </row>
    <row r="52" spans="2:10" s="29" customFormat="1" ht="15">
      <c r="B52" s="26"/>
      <c r="C52" s="27"/>
      <c r="D52" s="27"/>
      <c r="E52" s="10"/>
      <c r="F52" s="10"/>
      <c r="J52" s="28"/>
    </row>
    <row r="53" spans="2:10" s="29" customFormat="1" ht="15">
      <c r="B53" s="26"/>
      <c r="C53" s="27"/>
      <c r="D53" s="27"/>
      <c r="E53" s="10"/>
      <c r="F53" s="10"/>
      <c r="J53" s="28"/>
    </row>
    <row r="54" spans="2:10" s="29" customFormat="1" ht="15">
      <c r="B54" s="26"/>
      <c r="C54" s="27"/>
      <c r="D54" s="27"/>
      <c r="E54" s="10"/>
      <c r="F54" s="10"/>
      <c r="J54" s="28"/>
    </row>
    <row r="55" spans="2:10" ht="15.75">
      <c r="B55" s="4"/>
      <c r="C55" s="5"/>
      <c r="D55" s="5"/>
      <c r="E55" s="30"/>
      <c r="F55" s="30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0:I50"/>
    <mergeCell ref="G51:I51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Gent</cp:lastModifiedBy>
  <cp:lastPrinted>2012-03-29T11:09:14Z</cp:lastPrinted>
  <dcterms:created xsi:type="dcterms:W3CDTF">2002-02-16T18:16:52Z</dcterms:created>
  <dcterms:modified xsi:type="dcterms:W3CDTF">2012-07-13T09:29:16Z</dcterms:modified>
  <cp:category/>
  <cp:version/>
  <cp:contentType/>
  <cp:contentStatus/>
</cp:coreProperties>
</file>