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315" activeTab="0"/>
  </bookViews>
  <sheets>
    <sheet name="BILANCI SKK i miratuar " sheetId="1" r:id="rId1"/>
    <sheet name="PASH" sheetId="2" r:id="rId2"/>
    <sheet name="CASH FLOW" sheetId="3" r:id="rId3"/>
    <sheet name="PASQYRA E KAPITALIT" sheetId="4" r:id="rId4"/>
    <sheet name="ANEKS 1" sheetId="5" r:id="rId5"/>
    <sheet name="ANEKS 2" sheetId="6" r:id="rId6"/>
    <sheet name="ANEKS 3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<sst xmlns="http://schemas.openxmlformats.org/spreadsheetml/2006/main" count="637" uniqueCount="396">
  <si>
    <t>BILANCI KONTABEL</t>
  </si>
  <si>
    <t>PERIUDHA NGA 1 JANARI NE</t>
  </si>
  <si>
    <t>AKTIVET</t>
  </si>
  <si>
    <t>I</t>
  </si>
  <si>
    <t>AKTIVET AFATSHKURTERA</t>
  </si>
  <si>
    <t>b</t>
  </si>
  <si>
    <t>Derivative dhe aktive financiare te mbajtura per tregtim</t>
  </si>
  <si>
    <t>Derivativet</t>
  </si>
  <si>
    <t>Aktive te mbajtura per tregtim</t>
  </si>
  <si>
    <t>c</t>
  </si>
  <si>
    <t>Aktive te tjera financiare afatshkurtera</t>
  </si>
  <si>
    <t>Llogari/kerkesa te arketueshme</t>
  </si>
  <si>
    <t>Llogari/kerkesa te tjera te arketueshme</t>
  </si>
  <si>
    <t>Instrumenta te tjera borxhi</t>
  </si>
  <si>
    <t>Investime te tjara financiare</t>
  </si>
  <si>
    <t>d</t>
  </si>
  <si>
    <t>Inventari</t>
  </si>
  <si>
    <t>Prodhim ne proçes</t>
  </si>
  <si>
    <t>Produkte te gateshme</t>
  </si>
  <si>
    <t>Mallra per rishitje</t>
  </si>
  <si>
    <t>Parapagesat per furnizime</t>
  </si>
  <si>
    <t>e</t>
  </si>
  <si>
    <t>Aktivet afatgjata te mbajtura per shitje</t>
  </si>
  <si>
    <t>Aktive afatgjata materiale</t>
  </si>
  <si>
    <t>f</t>
  </si>
  <si>
    <t>Parapagimet dhe shpenzimet e shtyra</t>
  </si>
  <si>
    <t>II</t>
  </si>
  <si>
    <t>AKTIVET AFATGJATA</t>
  </si>
  <si>
    <t>a</t>
  </si>
  <si>
    <t>Investimet financiare afatgjata</t>
  </si>
  <si>
    <t>Aksione dhe investime te tjera ne pjesmarje</t>
  </si>
  <si>
    <t>Aksione dhe letra te tjera me vlere</t>
  </si>
  <si>
    <t>Llogari/kerkesa te arketueshme afatgjata</t>
  </si>
  <si>
    <t>-</t>
  </si>
  <si>
    <t>Toka</t>
  </si>
  <si>
    <t>Ndertesa</t>
  </si>
  <si>
    <t>Makineri dhe paisje</t>
  </si>
  <si>
    <t>Aktive te tjera afatgjata materiale (me v.kontabel)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</si>
  <si>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</si>
  <si>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</si>
  <si>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</si>
  <si>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</si>
  <si>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</si>
  <si>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 xml:space="preserve">Aktive te tjera afatgjata </t>
  </si>
  <si>
    <t>Huamarjet</t>
  </si>
  <si>
    <t>Hua dhe obligacione afatshkurtera</t>
  </si>
  <si>
    <t>Kthimet/ripagesat e huave afatgjata</t>
  </si>
  <si>
    <t>Bono tè konvertueshme</t>
  </si>
  <si>
    <t>Totali</t>
  </si>
  <si>
    <t>Huat dhe parapagimet</t>
  </si>
  <si>
    <t>Te pagueshme ndaj furnitoreve</t>
  </si>
  <si>
    <t>Te pagueshme ndaj punonjesve</t>
  </si>
  <si>
    <t>Detyrime tatimore</t>
  </si>
  <si>
    <t>Hua te tjera</t>
  </si>
  <si>
    <t>Parapagimet e arketuara</t>
  </si>
  <si>
    <t>Provizionet afatshkurtera</t>
  </si>
  <si>
    <t>Huat afatgjata</t>
  </si>
  <si>
    <t>Hua, bono dhe detyrime nga qeraja financiare</t>
  </si>
  <si>
    <t>Bono te konvertueshme</t>
  </si>
  <si>
    <t>Huamarje te tjera afatgjata</t>
  </si>
  <si>
    <t>Provizionet afatgjata</t>
  </si>
  <si>
    <t>KAPITALI</t>
  </si>
  <si>
    <t>Kapitali aksionar</t>
  </si>
  <si>
    <t>Primi I aksionit</t>
  </si>
  <si>
    <t>Njesite ose aksionet e thesarit (-)</t>
  </si>
  <si>
    <t>Rezerva statutore</t>
  </si>
  <si>
    <t>g</t>
  </si>
  <si>
    <t>Rezerva ligjore</t>
  </si>
  <si>
    <t>h</t>
  </si>
  <si>
    <t>Rezerva te tjera</t>
  </si>
  <si>
    <t>i</t>
  </si>
  <si>
    <t>Fitim/humbja e akumuluar</t>
  </si>
  <si>
    <t>Fitim/humbja e vitit financiar</t>
  </si>
  <si>
    <t>Shenime</t>
  </si>
  <si>
    <t>Aktive Monetare</t>
  </si>
  <si>
    <t>Totali 2</t>
  </si>
  <si>
    <t>Totali 3</t>
  </si>
  <si>
    <t>Aktivet biologjike afatshkurtera</t>
  </si>
  <si>
    <t xml:space="preserve"> TOTAL I AKTIVEVE  AFATSHKURTERA (I)</t>
  </si>
  <si>
    <t>Totali 4</t>
  </si>
  <si>
    <t>Pjesmarje te tjera ne njesi te kontrolluara</t>
  </si>
  <si>
    <t>Totali 1</t>
  </si>
  <si>
    <t>Kapitali aksionar i papaguar</t>
  </si>
  <si>
    <t>TOTALI I AKTIVEVE AFATGJATA (II)</t>
  </si>
  <si>
    <t>TOTALI I AKTIVEVE  (I+II)</t>
  </si>
  <si>
    <t>ii</t>
  </si>
  <si>
    <t>iii</t>
  </si>
  <si>
    <t>iv</t>
  </si>
  <si>
    <t>v</t>
  </si>
  <si>
    <t>DETYRIMET DHE KAPITALI</t>
  </si>
  <si>
    <t>DERYRIMET AFATSHKURTER</t>
  </si>
  <si>
    <t>TOTALI I DETYRIMEVE AFATSHKURTERA (I)</t>
  </si>
  <si>
    <t>DETYRIMET  AFATGJATA</t>
  </si>
  <si>
    <t>TOTALI I DETYRIMEVE AFATGJATA (II)</t>
  </si>
  <si>
    <t>III</t>
  </si>
  <si>
    <t>Aksionet e pakices (P.F te konsoliduara)</t>
  </si>
  <si>
    <t>Kapitali qe i perket aksionareve te shoqerise meme (P.F te konsoliduara)</t>
  </si>
  <si>
    <t>TOTALI I KAPITALIT (III)</t>
  </si>
  <si>
    <t>TOTALI I DETYRIMEVE DHE KAPITALIT (I+II+III)</t>
  </si>
  <si>
    <t>Nr</t>
  </si>
  <si>
    <t>Grantet dhe te ardhurat e shtyra</t>
  </si>
  <si>
    <t>Grantet dhe te ardhura te shtyra</t>
  </si>
  <si>
    <t>Materiale</t>
  </si>
  <si>
    <t>TOTALI I DETYRIMEVE (I+II)</t>
  </si>
  <si>
    <t>SHENIME</t>
  </si>
  <si>
    <t>Te gjitha balancat janë në LEKE</t>
  </si>
  <si>
    <t>3.1.1</t>
  </si>
  <si>
    <t>3.1.2</t>
  </si>
  <si>
    <t>3.1.3</t>
  </si>
  <si>
    <t>3.2.1</t>
  </si>
  <si>
    <t>3.2.2</t>
  </si>
  <si>
    <t>3.1.2/3.1.4</t>
  </si>
  <si>
    <t>3.3.1</t>
  </si>
  <si>
    <t>3.3.2</t>
  </si>
  <si>
    <t>3.4.2</t>
  </si>
  <si>
    <t>Për fundvitin 31 Dhjetor 2012  dhe 31 Dhjetor 2011</t>
  </si>
  <si>
    <t>Për fundvitin 31 Dhjetor 2012 dhe 31 Dhjetor 2011</t>
  </si>
  <si>
    <t>PASQYRA E TE ARDHURAVE DHE SHPENZIMEVE (sipas natyres)</t>
  </si>
  <si>
    <t>Pershkrimi i Elementeve</t>
  </si>
  <si>
    <t>31.12.2012</t>
  </si>
  <si>
    <t xml:space="preserve"> 31.12.2011 </t>
  </si>
  <si>
    <t>A</t>
  </si>
  <si>
    <t>SHITJET NETO</t>
  </si>
  <si>
    <t xml:space="preserve"> - </t>
  </si>
  <si>
    <t>Shitjet neto</t>
  </si>
  <si>
    <t>5.1.1</t>
  </si>
  <si>
    <t>Te ardhura te tjera nga veprimtarite e shfrytezimit</t>
  </si>
  <si>
    <t>5.1.2</t>
  </si>
  <si>
    <t>Ndryshime ne inventarin e produkteve te gateshme dhe PP(+-)</t>
  </si>
  <si>
    <t>Totali I te ardhurave</t>
  </si>
  <si>
    <t>Materialet e konsumuara</t>
  </si>
  <si>
    <t>5.2.1</t>
  </si>
  <si>
    <t>Kosto e punes</t>
  </si>
  <si>
    <t>5.2.2</t>
  </si>
  <si>
    <t>Pagat e personelit</t>
  </si>
  <si>
    <t>Shpenzimet per sigurimet shoqerore dhe shendetesore</t>
  </si>
  <si>
    <t>Amortizimi dhe zhvleresimet</t>
  </si>
  <si>
    <t>5.2.3</t>
  </si>
  <si>
    <t>Shpenzime te tjera nga veprimtarite e shfrytezimit</t>
  </si>
  <si>
    <t>5.2.4</t>
  </si>
  <si>
    <t>Totali i shpenzimeve (4-7)</t>
  </si>
  <si>
    <t>Fitimi/(Humbja) nga veprimtaria kryesore</t>
  </si>
  <si>
    <t>Te ardhurat dhe shpenzimet financiare nga pjesmarjet</t>
  </si>
  <si>
    <t>Te ardhurat dhe shpenzimet financiare nga njesite e kontrolluara</t>
  </si>
  <si>
    <t>Totali i te ardhurave dhe shpenzimeve nga pjesmarje e kontroll</t>
  </si>
  <si>
    <t>Te ardhura dhe shpenzime financiare</t>
  </si>
  <si>
    <t>Te ardhurat dhe shpenzimet nga investime te tjera financiare AGJ</t>
  </si>
  <si>
    <t>Te ardhurat dhe shpenzimet nga interesi</t>
  </si>
  <si>
    <t>Fitim/(humbjet)  nga kursi i kembimit</t>
  </si>
  <si>
    <t>Te ardhura dhe shpenzime te tjera financiare</t>
  </si>
  <si>
    <t>Totali i te ardhurave dhe shpenzimeve financiare (neto)</t>
  </si>
  <si>
    <t>5.1.3</t>
  </si>
  <si>
    <t xml:space="preserve">FITIMI/(HUMBJA) para tatimit </t>
  </si>
  <si>
    <t xml:space="preserve">Shpenzimet e tatimit mbi fitimin </t>
  </si>
  <si>
    <t>FITIM/(HUMBJA) neto e vitit financiar</t>
  </si>
  <si>
    <t>Elemente te pasqyrave te konsoliduara</t>
  </si>
  <si>
    <t>Pjesa e fitimit neto per aksioneret e shoqerise meme</t>
  </si>
  <si>
    <t>Pjesa e fitimit neto per aksioneret e pakices</t>
  </si>
  <si>
    <t>PASQYRA E FLUKSEVE TE PARASE</t>
  </si>
  <si>
    <t>FLUKSET</t>
  </si>
  <si>
    <t>Periudha qe perfundon ne</t>
  </si>
  <si>
    <t>31.12.2011</t>
  </si>
  <si>
    <t>Fluksi monetar nga veprimtarite e shfrytezimit</t>
  </si>
  <si>
    <t>Fitimi para tatimit</t>
  </si>
  <si>
    <t>Rregullime per:</t>
  </si>
  <si>
    <t xml:space="preserve">      Amortizimin</t>
  </si>
  <si>
    <t xml:space="preserve">      Humbje nga kembimet valutore</t>
  </si>
  <si>
    <t xml:space="preserve">      Te ardhura nga investimet</t>
  </si>
  <si>
    <t xml:space="preserve">      Shpenzime per interesa</t>
  </si>
  <si>
    <t>Rritje/(renie) ne tepricen e kerkesave te arketueshme nga aktiviteti</t>
  </si>
  <si>
    <t>Rritje/(renie) ne tepricen e kerkesave te arketueshme te tjera</t>
  </si>
  <si>
    <t>Rritje/(renie) ne tepricen e inventarit</t>
  </si>
  <si>
    <t>Rritje/(renie) ne tepricen e detyrimeve, per t'u paguar nga aktiviteti</t>
  </si>
  <si>
    <t>Mjetet monetare te perfituara nga aktivitetet</t>
  </si>
  <si>
    <t>Interesi I paguar</t>
  </si>
  <si>
    <t>Tatim mbi fitimin I paguar</t>
  </si>
  <si>
    <t>Mjete monetare neto nga veprimtarite e shfrytezimit</t>
  </si>
  <si>
    <t>Mjete monetare neto nga veprimtarite investuese</t>
  </si>
  <si>
    <t>Blerje e kompanise___ (-) parate e arketuara</t>
  </si>
  <si>
    <t>Blerje e Aktiveve afatgjata materiale (-)</t>
  </si>
  <si>
    <t>Te ardhura nga shitja e pajisjeve</t>
  </si>
  <si>
    <t>Interesi I arketuar</t>
  </si>
  <si>
    <t>Dividentet e arketuar</t>
  </si>
  <si>
    <t>Fluksi i mjeteve monetare nga veprimtarite financiare</t>
  </si>
  <si>
    <t>Te ardhura nga emetimi I kapitalit aksionar</t>
  </si>
  <si>
    <t>Te ardhura nga huamarje afat gjata</t>
  </si>
  <si>
    <t>Pagesat e detyrimeve te qerase financiare</t>
  </si>
  <si>
    <t>Dividente te paguar</t>
  </si>
  <si>
    <t>Mjete monetare neto nga veprimtarite financiare</t>
  </si>
  <si>
    <t>Rritja/(renia) neto e mjeteve monetare</t>
  </si>
  <si>
    <t>Mjete monetare në fillim te periudhes kontabel</t>
  </si>
  <si>
    <t>Mjete monetare ne fund te periudhes</t>
  </si>
  <si>
    <t>PASQYRA E NDRYSHIMEVE NE KAPITAL</t>
  </si>
  <si>
    <t>Struktura</t>
  </si>
  <si>
    <t>Aksionet e thesarit</t>
  </si>
  <si>
    <t>Rezerva statutore dhe ligjore</t>
  </si>
  <si>
    <t>Fitimi I pashperndare</t>
  </si>
  <si>
    <t>Pozicioni ne 01.01.2011</t>
  </si>
  <si>
    <t>Efekti I ndryshimeve ne politikat kontabel</t>
  </si>
  <si>
    <t>Pozicioni I rregulluar</t>
  </si>
  <si>
    <t>Fitimi neto per periudhen kontabel</t>
  </si>
  <si>
    <t xml:space="preserve">Dividentet e paguar </t>
  </si>
  <si>
    <t>Rritja e rezerves se kapitalit</t>
  </si>
  <si>
    <t>Emetimi I aksioneve</t>
  </si>
  <si>
    <t>Pozicioni ne 31.12.2011</t>
  </si>
  <si>
    <t>Dividentet e paguar</t>
  </si>
  <si>
    <t>Emetim I kapitalit aksionar</t>
  </si>
  <si>
    <t>Aksione te thesarit te riblera</t>
  </si>
  <si>
    <t>Pozicioni ne 31.12.2012</t>
  </si>
  <si>
    <t>SHOQERIA "ARVIS"</t>
  </si>
  <si>
    <t>NIPT K 51725501 R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</si>
  <si>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</si>
  <si>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</si>
  <si>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</si>
  <si>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</si>
  <si>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</si>
  <si>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</si>
  <si>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2012</t>
  </si>
  <si>
    <t>Viti 2011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</si>
  <si>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</si>
  <si>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</si>
  <si>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</si>
  <si>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</si>
  <si>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</si>
  <si>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</si>
  <si>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</si>
  <si>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</si>
  <si>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</si>
  <si>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</si>
  <si>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</si>
  <si>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</si>
  <si>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</si>
  <si>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</si>
  <si>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</si>
  <si>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</si>
  <si>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</si>
  <si>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</si>
  <si>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</si>
  <si>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</si>
  <si>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</si>
  <si>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</si>
  <si>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</si>
  <si>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</si>
  <si>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Administratori</t>
  </si>
  <si>
    <t>ISLAM ISUFAJ</t>
  </si>
  <si>
    <t>SHOQERIA  ARVIS SHPK</t>
  </si>
  <si>
    <t>NIPT 51725501 R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</si>
  <si>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</si>
  <si>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</si>
  <si>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</si>
  <si>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</si>
  <si>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</si>
  <si>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</si>
  <si>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</si>
  <si>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</si>
  <si>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</si>
  <si>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</si>
  <si>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</si>
  <si>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</si>
  <si>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</si>
  <si>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</si>
  <si>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</si>
  <si>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</si>
  <si>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</si>
  <si>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</si>
  <si>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</si>
  <si>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</si>
  <si>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</si>
  <si>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</si>
  <si>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</si>
  <si>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</si>
  <si>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</si>
  <si>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</si>
  <si>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</si>
  <si>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</si>
  <si>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</si>
  <si>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</si>
  <si>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</si>
  <si>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</si>
  <si>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</si>
  <si>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</si>
  <si>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</si>
  <si>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</si>
  <si>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</si>
  <si>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</si>
  <si>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</si>
  <si>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</si>
  <si>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</si>
  <si>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</si>
  <si>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</si>
  <si>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</si>
  <si>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</si>
  <si>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</si>
  <si>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</si>
  <si>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</si>
  <si>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</si>
  <si>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</si>
  <si>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</si>
  <si>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</si>
  <si>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</si>
  <si>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</si>
  <si>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</si>
  <si>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</si>
  <si>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</si>
  <si>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</si>
  <si>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</si>
  <si>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</si>
  <si>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</si>
  <si>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</si>
  <si>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NIPT</t>
  </si>
  <si>
    <t>Aktiviteti  kryesor</t>
  </si>
  <si>
    <t>Aktiviteti dytesor</t>
  </si>
  <si>
    <t>SHOQERIA ARVIS SHPK</t>
  </si>
  <si>
    <t>Tregti</t>
  </si>
  <si>
    <t>NIPTI K 51725501 R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</si>
  <si>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</si>
  <si>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</si>
  <si>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</si>
  <si>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</si>
  <si>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</si>
  <si>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</si>
  <si>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</si>
  <si>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</si>
  <si>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</si>
  <si>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</si>
  <si>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</si>
  <si>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</si>
  <si>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</si>
  <si>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</si>
  <si>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</si>
  <si>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</si>
  <si>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</si>
  <si>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</si>
  <si>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</si>
  <si>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</si>
  <si>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</si>
  <si>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</si>
  <si>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</si>
  <si>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</si>
  <si>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</si>
  <si>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</si>
  <si>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</si>
  <si>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</si>
  <si>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</si>
  <si>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</si>
  <si>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</si>
  <si>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</si>
  <si>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</si>
  <si>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</si>
  <si>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</si>
  <si>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</si>
  <si>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</si>
  <si>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</si>
  <si>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</si>
  <si>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</si>
  <si>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</si>
  <si>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</si>
  <si>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</si>
  <si>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</si>
  <si>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</si>
  <si>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</si>
  <si>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</si>
  <si>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</si>
  <si>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</si>
  <si>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</si>
  <si>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</si>
  <si>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</si>
  <si>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</si>
  <si>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</si>
  <si>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</si>
  <si>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</si>
  <si>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</si>
  <si>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2012: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</si>
  <si>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</si>
  <si>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</si>
  <si>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</si>
  <si>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</si>
  <si>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</si>
  <si>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</si>
  <si>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Arial"/>
        <family val="2"/>
      </rPr>
      <t>Kjo pasqyre plotesohet edhe on-line.</t>
    </r>
  </si>
  <si>
    <t>Aktivet Afatgjata Materiale  me vlere fillestare   2012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</si>
  <si>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</si>
  <si>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</si>
  <si>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</si>
  <si>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</si>
  <si>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</si>
  <si>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</si>
  <si>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</si>
  <si>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</si>
  <si>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</si>
  <si>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Zyre(mobilje ,orendi)</t>
  </si>
  <si>
    <t xml:space="preserve">             TOTALI</t>
  </si>
  <si>
    <t>Amortizimi A.A.Materiale   2012</t>
  </si>
  <si>
    <t>Makineri,paisje,vegla</t>
  </si>
  <si>
    <t>Vlera Kontabel Neto e A.A.Materiale  2012</t>
  </si>
  <si>
    <t>Zyre</t>
  </si>
</sst>
</file>

<file path=xl/styles.xml><?xml version="1.0" encoding="utf-8"?>
<styleSheet xmlns="http://schemas.openxmlformats.org/spreadsheetml/2006/main">
  <numFmts count="43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10]dddd\ d\ mmmm\ yyyy"/>
    <numFmt numFmtId="197" formatCode="h\.mm\.ss"/>
    <numFmt numFmtId="198" formatCode="0;[Red]0"/>
  </numFmts>
  <fonts count="5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name val="Times New Roman"/>
      <family val="1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double"/>
    </border>
    <border>
      <left style="hair"/>
      <right style="hair"/>
      <top style="double"/>
      <bottom style="thin"/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"/>
    </xf>
    <xf numFmtId="169" fontId="7" fillId="0" borderId="10" xfId="0" applyNumberFormat="1" applyFont="1" applyFill="1" applyBorder="1" applyAlignment="1">
      <alignment/>
    </xf>
    <xf numFmtId="169" fontId="7" fillId="0" borderId="13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169" fontId="6" fillId="0" borderId="10" xfId="0" applyNumberFormat="1" applyFont="1" applyFill="1" applyBorder="1" applyAlignment="1">
      <alignment/>
    </xf>
    <xf numFmtId="169" fontId="6" fillId="0" borderId="13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169" fontId="7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169" fontId="7" fillId="0" borderId="0" xfId="0" applyNumberFormat="1" applyFont="1" applyFill="1" applyBorder="1" applyAlignment="1">
      <alignment/>
    </xf>
    <xf numFmtId="169" fontId="9" fillId="0" borderId="0" xfId="0" applyNumberFormat="1" applyFont="1" applyAlignment="1">
      <alignment/>
    </xf>
    <xf numFmtId="169" fontId="7" fillId="0" borderId="15" xfId="0" applyNumberFormat="1" applyFont="1" applyFill="1" applyBorder="1" applyAlignment="1">
      <alignment/>
    </xf>
    <xf numFmtId="169" fontId="7" fillId="0" borderId="16" xfId="0" applyNumberFormat="1" applyFont="1" applyFill="1" applyBorder="1" applyAlignment="1">
      <alignment/>
    </xf>
    <xf numFmtId="169" fontId="6" fillId="0" borderId="17" xfId="0" applyNumberFormat="1" applyFont="1" applyFill="1" applyBorder="1" applyAlignment="1">
      <alignment/>
    </xf>
    <xf numFmtId="169" fontId="7" fillId="0" borderId="18" xfId="0" applyNumberFormat="1" applyFont="1" applyFill="1" applyBorder="1" applyAlignment="1">
      <alignment/>
    </xf>
    <xf numFmtId="169" fontId="6" fillId="0" borderId="19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7" fillId="0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169" fontId="7" fillId="0" borderId="20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 horizontal="center"/>
    </xf>
    <xf numFmtId="169" fontId="0" fillId="0" borderId="0" xfId="0" applyNumberFormat="1" applyAlignment="1">
      <alignment/>
    </xf>
    <xf numFmtId="0" fontId="6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169" fontId="0" fillId="0" borderId="21" xfId="0" applyNumberFormat="1" applyFont="1" applyFill="1" applyBorder="1" applyAlignment="1">
      <alignment/>
    </xf>
    <xf numFmtId="169" fontId="0" fillId="0" borderId="23" xfId="0" applyNumberFormat="1" applyFont="1" applyFill="1" applyBorder="1" applyAlignment="1">
      <alignment/>
    </xf>
    <xf numFmtId="14" fontId="6" fillId="33" borderId="24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7" fillId="0" borderId="26" xfId="0" applyNumberFormat="1" applyFont="1" applyFill="1" applyBorder="1" applyAlignment="1">
      <alignment horizontal="center"/>
    </xf>
    <xf numFmtId="169" fontId="7" fillId="0" borderId="26" xfId="0" applyNumberFormat="1" applyFont="1" applyFill="1" applyBorder="1" applyAlignment="1">
      <alignment/>
    </xf>
    <xf numFmtId="169" fontId="7" fillId="0" borderId="27" xfId="0" applyNumberFormat="1" applyFont="1" applyFill="1" applyBorder="1" applyAlignment="1">
      <alignment/>
    </xf>
    <xf numFmtId="2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13" fillId="0" borderId="10" xfId="0" applyNumberFormat="1" applyFont="1" applyFill="1" applyBorder="1" applyAlignment="1">
      <alignment horizontal="center"/>
    </xf>
    <xf numFmtId="169" fontId="6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169" fontId="7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7" fillId="0" borderId="21" xfId="0" applyNumberFormat="1" applyFont="1" applyFill="1" applyBorder="1" applyAlignment="1">
      <alignment horizontal="center"/>
    </xf>
    <xf numFmtId="169" fontId="7" fillId="0" borderId="21" xfId="0" applyNumberFormat="1" applyFont="1" applyFill="1" applyBorder="1" applyAlignment="1">
      <alignment/>
    </xf>
    <xf numFmtId="169" fontId="7" fillId="0" borderId="23" xfId="0" applyNumberFormat="1" applyFont="1" applyFill="1" applyBorder="1" applyAlignment="1">
      <alignment/>
    </xf>
    <xf numFmtId="169" fontId="6" fillId="0" borderId="26" xfId="0" applyNumberFormat="1" applyFont="1" applyFill="1" applyBorder="1" applyAlignment="1">
      <alignment/>
    </xf>
    <xf numFmtId="169" fontId="6" fillId="0" borderId="27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169" fontId="6" fillId="0" borderId="0" xfId="0" applyNumberFormat="1" applyFont="1" applyFill="1" applyBorder="1" applyAlignment="1">
      <alignment/>
    </xf>
    <xf numFmtId="169" fontId="6" fillId="0" borderId="11" xfId="0" applyNumberFormat="1" applyFont="1" applyFill="1" applyBorder="1" applyAlignment="1">
      <alignment/>
    </xf>
    <xf numFmtId="169" fontId="6" fillId="0" borderId="20" xfId="0" applyNumberFormat="1" applyFont="1" applyFill="1" applyBorder="1" applyAlignment="1">
      <alignment/>
    </xf>
    <xf numFmtId="169" fontId="6" fillId="0" borderId="16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28" xfId="0" applyFont="1" applyBorder="1" applyAlignment="1">
      <alignment horizontal="left"/>
    </xf>
    <xf numFmtId="0" fontId="6" fillId="33" borderId="24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left"/>
    </xf>
    <xf numFmtId="0" fontId="7" fillId="33" borderId="24" xfId="0" applyNumberFormat="1" applyFont="1" applyFill="1" applyBorder="1" applyAlignment="1">
      <alignment horizontal="center"/>
    </xf>
    <xf numFmtId="169" fontId="4" fillId="33" borderId="24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7" fillId="33" borderId="24" xfId="0" applyFont="1" applyFill="1" applyBorder="1" applyAlignment="1">
      <alignment horizontal="left"/>
    </xf>
    <xf numFmtId="0" fontId="7" fillId="33" borderId="24" xfId="0" applyFont="1" applyFill="1" applyBorder="1" applyAlignment="1">
      <alignment horizontal="center"/>
    </xf>
    <xf numFmtId="169" fontId="4" fillId="33" borderId="24" xfId="0" applyNumberFormat="1" applyFont="1" applyFill="1" applyBorder="1" applyAlignment="1">
      <alignment horizontal="center"/>
    </xf>
    <xf numFmtId="169" fontId="6" fillId="33" borderId="24" xfId="0" applyNumberFormat="1" applyFont="1" applyFill="1" applyBorder="1" applyAlignment="1">
      <alignment horizontal="center"/>
    </xf>
    <xf numFmtId="0" fontId="6" fillId="0" borderId="25" xfId="0" applyFont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169" fontId="6" fillId="0" borderId="26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169" fontId="8" fillId="0" borderId="10" xfId="0" applyNumberFormat="1" applyFont="1" applyFill="1" applyBorder="1" applyAlignment="1">
      <alignment/>
    </xf>
    <xf numFmtId="169" fontId="6" fillId="0" borderId="17" xfId="0" applyNumberFormat="1" applyFont="1" applyBorder="1" applyAlignment="1">
      <alignment/>
    </xf>
    <xf numFmtId="169" fontId="6" fillId="0" borderId="16" xfId="0" applyNumberFormat="1" applyFont="1" applyBorder="1" applyAlignment="1">
      <alignment/>
    </xf>
    <xf numFmtId="169" fontId="7" fillId="0" borderId="10" xfId="0" applyNumberFormat="1" applyFont="1" applyBorder="1" applyAlignment="1">
      <alignment/>
    </xf>
    <xf numFmtId="169" fontId="6" fillId="0" borderId="29" xfId="0" applyNumberFormat="1" applyFont="1" applyBorder="1" applyAlignment="1">
      <alignment/>
    </xf>
    <xf numFmtId="9" fontId="7" fillId="0" borderId="10" xfId="0" applyNumberFormat="1" applyFont="1" applyFill="1" applyBorder="1" applyAlignment="1">
      <alignment horizontal="center"/>
    </xf>
    <xf numFmtId="169" fontId="6" fillId="0" borderId="30" xfId="0" applyNumberFormat="1" applyFont="1" applyBorder="1" applyAlignment="1">
      <alignment/>
    </xf>
    <xf numFmtId="169" fontId="6" fillId="34" borderId="31" xfId="0" applyNumberFormat="1" applyFont="1" applyFill="1" applyBorder="1" applyAlignment="1">
      <alignment/>
    </xf>
    <xf numFmtId="169" fontId="6" fillId="34" borderId="32" xfId="0" applyNumberFormat="1" applyFont="1" applyFill="1" applyBorder="1" applyAlignment="1">
      <alignment/>
    </xf>
    <xf numFmtId="0" fontId="6" fillId="0" borderId="14" xfId="0" applyFont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169" fontId="6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69" fontId="5" fillId="0" borderId="0" xfId="0" applyNumberFormat="1" applyFont="1" applyAlignment="1">
      <alignment/>
    </xf>
    <xf numFmtId="169" fontId="5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 shrinkToFit="1"/>
    </xf>
    <xf numFmtId="0" fontId="6" fillId="0" borderId="28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shrinkToFit="1"/>
    </xf>
    <xf numFmtId="0" fontId="9" fillId="0" borderId="0" xfId="0" applyFont="1" applyAlignment="1">
      <alignment horizontal="center"/>
    </xf>
    <xf numFmtId="0" fontId="10" fillId="0" borderId="22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33" xfId="0" applyFont="1" applyBorder="1" applyAlignment="1">
      <alignment horizontal="center"/>
    </xf>
    <xf numFmtId="169" fontId="10" fillId="0" borderId="34" xfId="0" applyNumberFormat="1" applyFont="1" applyBorder="1" applyAlignment="1">
      <alignment horizontal="center"/>
    </xf>
    <xf numFmtId="169" fontId="10" fillId="0" borderId="35" xfId="0" applyNumberFormat="1" applyFont="1" applyBorder="1" applyAlignment="1">
      <alignment horizontal="center"/>
    </xf>
    <xf numFmtId="0" fontId="10" fillId="0" borderId="36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37" xfId="0" applyFont="1" applyBorder="1" applyAlignment="1">
      <alignment horizontal="center"/>
    </xf>
    <xf numFmtId="169" fontId="10" fillId="0" borderId="35" xfId="0" applyNumberFormat="1" applyFont="1" applyBorder="1" applyAlignment="1">
      <alignment horizontal="center"/>
    </xf>
    <xf numFmtId="0" fontId="9" fillId="0" borderId="24" xfId="0" applyFont="1" applyBorder="1" applyAlignment="1">
      <alignment/>
    </xf>
    <xf numFmtId="0" fontId="10" fillId="0" borderId="24" xfId="0" applyFont="1" applyBorder="1" applyAlignment="1">
      <alignment shrinkToFit="1"/>
    </xf>
    <xf numFmtId="0" fontId="10" fillId="0" borderId="24" xfId="0" applyFont="1" applyBorder="1" applyAlignment="1">
      <alignment horizontal="center"/>
    </xf>
    <xf numFmtId="169" fontId="9" fillId="0" borderId="35" xfId="0" applyNumberFormat="1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8" xfId="0" applyFont="1" applyBorder="1" applyAlignment="1">
      <alignment shrinkToFit="1"/>
    </xf>
    <xf numFmtId="0" fontId="9" fillId="0" borderId="38" xfId="0" applyFont="1" applyBorder="1" applyAlignment="1">
      <alignment horizontal="center"/>
    </xf>
    <xf numFmtId="169" fontId="9" fillId="0" borderId="39" xfId="0" applyNumberFormat="1" applyFont="1" applyBorder="1" applyAlignment="1">
      <alignment/>
    </xf>
    <xf numFmtId="0" fontId="9" fillId="0" borderId="40" xfId="0" applyFont="1" applyBorder="1" applyAlignment="1">
      <alignment/>
    </xf>
    <xf numFmtId="0" fontId="9" fillId="0" borderId="40" xfId="0" applyFont="1" applyBorder="1" applyAlignment="1">
      <alignment shrinkToFit="1"/>
    </xf>
    <xf numFmtId="0" fontId="9" fillId="0" borderId="40" xfId="0" applyFont="1" applyBorder="1" applyAlignment="1">
      <alignment horizontal="center"/>
    </xf>
    <xf numFmtId="169" fontId="9" fillId="0" borderId="41" xfId="0" applyNumberFormat="1" applyFont="1" applyBorder="1" applyAlignment="1">
      <alignment/>
    </xf>
    <xf numFmtId="0" fontId="10" fillId="0" borderId="40" xfId="0" applyFont="1" applyBorder="1" applyAlignment="1">
      <alignment shrinkToFit="1"/>
    </xf>
    <xf numFmtId="169" fontId="10" fillId="0" borderId="41" xfId="0" applyNumberFormat="1" applyFont="1" applyBorder="1" applyAlignment="1">
      <alignment/>
    </xf>
    <xf numFmtId="0" fontId="9" fillId="0" borderId="42" xfId="0" applyFont="1" applyBorder="1" applyAlignment="1">
      <alignment/>
    </xf>
    <xf numFmtId="0" fontId="9" fillId="0" borderId="42" xfId="0" applyFont="1" applyBorder="1" applyAlignment="1">
      <alignment horizontal="center"/>
    </xf>
    <xf numFmtId="169" fontId="9" fillId="0" borderId="43" xfId="0" applyNumberFormat="1" applyFont="1" applyBorder="1" applyAlignment="1">
      <alignment/>
    </xf>
    <xf numFmtId="169" fontId="10" fillId="0" borderId="44" xfId="0" applyNumberFormat="1" applyFont="1" applyBorder="1" applyAlignment="1">
      <alignment/>
    </xf>
    <xf numFmtId="0" fontId="9" fillId="0" borderId="45" xfId="0" applyFont="1" applyBorder="1" applyAlignment="1">
      <alignment/>
    </xf>
    <xf numFmtId="0" fontId="9" fillId="0" borderId="45" xfId="0" applyFont="1" applyBorder="1" applyAlignment="1">
      <alignment shrinkToFit="1"/>
    </xf>
    <xf numFmtId="0" fontId="9" fillId="0" borderId="45" xfId="0" applyFont="1" applyBorder="1" applyAlignment="1">
      <alignment horizontal="center"/>
    </xf>
    <xf numFmtId="169" fontId="9" fillId="0" borderId="46" xfId="0" applyNumberFormat="1" applyFont="1" applyBorder="1" applyAlignment="1">
      <alignment/>
    </xf>
    <xf numFmtId="0" fontId="9" fillId="0" borderId="47" xfId="0" applyFont="1" applyBorder="1" applyAlignment="1">
      <alignment/>
    </xf>
    <xf numFmtId="0" fontId="9" fillId="0" borderId="47" xfId="0" applyFont="1" applyBorder="1" applyAlignment="1">
      <alignment shrinkToFit="1"/>
    </xf>
    <xf numFmtId="0" fontId="9" fillId="0" borderId="47" xfId="0" applyFont="1" applyBorder="1" applyAlignment="1">
      <alignment horizontal="center"/>
    </xf>
    <xf numFmtId="169" fontId="9" fillId="0" borderId="48" xfId="0" applyNumberFormat="1" applyFont="1" applyBorder="1" applyAlignment="1">
      <alignment/>
    </xf>
    <xf numFmtId="0" fontId="10" fillId="0" borderId="45" xfId="0" applyFont="1" applyBorder="1" applyAlignment="1">
      <alignment shrinkToFit="1"/>
    </xf>
    <xf numFmtId="0" fontId="10" fillId="0" borderId="45" xfId="0" applyFont="1" applyBorder="1" applyAlignment="1">
      <alignment horizontal="center"/>
    </xf>
    <xf numFmtId="0" fontId="10" fillId="0" borderId="24" xfId="0" applyFont="1" applyBorder="1" applyAlignment="1">
      <alignment/>
    </xf>
    <xf numFmtId="0" fontId="9" fillId="0" borderId="42" xfId="0" applyFont="1" applyBorder="1" applyAlignment="1">
      <alignment shrinkToFit="1"/>
    </xf>
    <xf numFmtId="0" fontId="10" fillId="0" borderId="38" xfId="0" applyFont="1" applyBorder="1" applyAlignment="1">
      <alignment shrinkToFit="1"/>
    </xf>
    <xf numFmtId="0" fontId="10" fillId="0" borderId="38" xfId="0" applyFont="1" applyBorder="1" applyAlignment="1">
      <alignment horizontal="center"/>
    </xf>
    <xf numFmtId="169" fontId="10" fillId="0" borderId="39" xfId="0" applyNumberFormat="1" applyFont="1" applyBorder="1" applyAlignment="1">
      <alignment/>
    </xf>
    <xf numFmtId="0" fontId="10" fillId="0" borderId="40" xfId="0" applyFont="1" applyBorder="1" applyAlignment="1">
      <alignment horizontal="center"/>
    </xf>
    <xf numFmtId="0" fontId="10" fillId="0" borderId="47" xfId="0" applyFont="1" applyBorder="1" applyAlignment="1">
      <alignment shrinkToFit="1"/>
    </xf>
    <xf numFmtId="0" fontId="10" fillId="0" borderId="47" xfId="0" applyFont="1" applyBorder="1" applyAlignment="1">
      <alignment horizontal="center"/>
    </xf>
    <xf numFmtId="169" fontId="10" fillId="0" borderId="48" xfId="0" applyNumberFormat="1" applyFont="1" applyBorder="1" applyAlignment="1">
      <alignment/>
    </xf>
    <xf numFmtId="169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8" xfId="0" applyFont="1" applyBorder="1" applyAlignment="1">
      <alignment horizontal="left" wrapText="1"/>
    </xf>
    <xf numFmtId="169" fontId="4" fillId="0" borderId="38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 horizontal="left" wrapText="1"/>
    </xf>
    <xf numFmtId="169" fontId="0" fillId="0" borderId="40" xfId="0" applyNumberFormat="1" applyBorder="1" applyAlignment="1">
      <alignment horizontal="center"/>
    </xf>
    <xf numFmtId="169" fontId="4" fillId="0" borderId="40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0" xfId="0" applyFont="1" applyBorder="1" applyAlignment="1">
      <alignment horizontal="left" wrapText="1"/>
    </xf>
    <xf numFmtId="0" fontId="4" fillId="0" borderId="47" xfId="0" applyFont="1" applyBorder="1" applyAlignment="1">
      <alignment/>
    </xf>
    <xf numFmtId="0" fontId="4" fillId="0" borderId="47" xfId="0" applyFont="1" applyBorder="1" applyAlignment="1">
      <alignment horizontal="left" wrapText="1"/>
    </xf>
    <xf numFmtId="169" fontId="4" fillId="0" borderId="47" xfId="0" applyNumberFormat="1" applyFont="1" applyBorder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right"/>
    </xf>
    <xf numFmtId="2" fontId="4" fillId="0" borderId="49" xfId="56" applyNumberFormat="1" applyFont="1" applyBorder="1" applyAlignment="1">
      <alignment horizontal="center" wrapText="1"/>
      <protection/>
    </xf>
    <xf numFmtId="2" fontId="4" fillId="0" borderId="34" xfId="56" applyNumberFormat="1" applyFont="1" applyBorder="1" applyAlignment="1">
      <alignment horizontal="center" wrapText="1"/>
      <protection/>
    </xf>
    <xf numFmtId="2" fontId="4" fillId="0" borderId="35" xfId="56" applyNumberFormat="1" applyFont="1" applyBorder="1" applyAlignment="1">
      <alignment horizontal="center" wrapText="1"/>
      <protection/>
    </xf>
    <xf numFmtId="2" fontId="11" fillId="0" borderId="0" xfId="56" applyNumberFormat="1" applyFont="1" applyBorder="1" applyAlignment="1">
      <alignment wrapText="1"/>
      <protection/>
    </xf>
    <xf numFmtId="0" fontId="4" fillId="0" borderId="33" xfId="56" applyFont="1" applyBorder="1" applyAlignment="1">
      <alignment horizontal="center"/>
      <protection/>
    </xf>
    <xf numFmtId="2" fontId="36" fillId="0" borderId="0" xfId="56" applyNumberFormat="1" applyFont="1" applyBorder="1" applyAlignment="1">
      <alignment horizontal="center" wrapText="1"/>
      <protection/>
    </xf>
    <xf numFmtId="2" fontId="36" fillId="0" borderId="46" xfId="56" applyNumberFormat="1" applyFont="1" applyBorder="1" applyAlignment="1">
      <alignment horizontal="center" wrapText="1"/>
      <protection/>
    </xf>
    <xf numFmtId="2" fontId="36" fillId="0" borderId="46" xfId="56" applyNumberFormat="1" applyFont="1" applyBorder="1" applyAlignment="1">
      <alignment horizontal="center" wrapText="1"/>
      <protection/>
    </xf>
    <xf numFmtId="0" fontId="2" fillId="0" borderId="45" xfId="56" applyFont="1" applyBorder="1" applyAlignment="1">
      <alignment horizontal="center" vertical="center" wrapText="1"/>
      <protection/>
    </xf>
    <xf numFmtId="0" fontId="4" fillId="0" borderId="50" xfId="56" applyFont="1" applyBorder="1" applyAlignment="1">
      <alignment horizontal="center"/>
      <protection/>
    </xf>
    <xf numFmtId="0" fontId="4" fillId="0" borderId="51" xfId="56" applyFont="1" applyBorder="1" applyAlignment="1">
      <alignment horizontal="left" wrapText="1"/>
      <protection/>
    </xf>
    <xf numFmtId="0" fontId="4" fillId="0" borderId="52" xfId="56" applyFont="1" applyBorder="1" applyAlignment="1">
      <alignment horizontal="left" wrapText="1"/>
      <protection/>
    </xf>
    <xf numFmtId="0" fontId="4" fillId="0" borderId="52" xfId="56" applyFont="1" applyBorder="1" applyAlignment="1">
      <alignment horizontal="left" wrapText="1"/>
      <protection/>
    </xf>
    <xf numFmtId="0" fontId="4" fillId="0" borderId="52" xfId="56" applyFont="1" applyBorder="1" applyAlignment="1">
      <alignment horizontal="left"/>
      <protection/>
    </xf>
    <xf numFmtId="0" fontId="0" fillId="0" borderId="53" xfId="56" applyFont="1" applyBorder="1" applyAlignment="1">
      <alignment horizontal="center"/>
      <protection/>
    </xf>
    <xf numFmtId="0" fontId="0" fillId="0" borderId="34" xfId="56" applyFont="1" applyBorder="1" applyAlignment="1">
      <alignment horizontal="left" wrapText="1"/>
      <protection/>
    </xf>
    <xf numFmtId="0" fontId="0" fillId="0" borderId="35" xfId="56" applyFont="1" applyBorder="1" applyAlignment="1">
      <alignment horizontal="left" wrapText="1"/>
      <protection/>
    </xf>
    <xf numFmtId="0" fontId="0" fillId="0" borderId="35" xfId="56" applyFont="1" applyBorder="1" applyAlignment="1">
      <alignment horizontal="left" wrapText="1"/>
      <protection/>
    </xf>
    <xf numFmtId="0" fontId="4" fillId="0" borderId="24" xfId="56" applyFont="1" applyBorder="1" applyAlignment="1">
      <alignment horizontal="left"/>
      <protection/>
    </xf>
    <xf numFmtId="0" fontId="0" fillId="0" borderId="54" xfId="56" applyFont="1" applyBorder="1" applyAlignment="1">
      <alignment horizontal="center"/>
      <protection/>
    </xf>
    <xf numFmtId="0" fontId="34" fillId="0" borderId="35" xfId="56" applyFont="1" applyBorder="1" applyAlignment="1">
      <alignment horizontal="left" wrapText="1"/>
      <protection/>
    </xf>
    <xf numFmtId="0" fontId="4" fillId="0" borderId="55" xfId="56" applyFont="1" applyBorder="1" applyAlignment="1">
      <alignment horizontal="center"/>
      <protection/>
    </xf>
    <xf numFmtId="0" fontId="4" fillId="0" borderId="34" xfId="56" applyFont="1" applyBorder="1" applyAlignment="1">
      <alignment horizontal="left" wrapText="1"/>
      <protection/>
    </xf>
    <xf numFmtId="0" fontId="4" fillId="0" borderId="35" xfId="56" applyFont="1" applyBorder="1" applyAlignment="1">
      <alignment horizontal="left" wrapText="1"/>
      <protection/>
    </xf>
    <xf numFmtId="0" fontId="4" fillId="0" borderId="35" xfId="56" applyFont="1" applyBorder="1" applyAlignment="1">
      <alignment horizontal="left" wrapText="1"/>
      <protection/>
    </xf>
    <xf numFmtId="0" fontId="0" fillId="0" borderId="37" xfId="56" applyFont="1" applyBorder="1" applyAlignment="1">
      <alignment horizontal="left" wrapText="1"/>
      <protection/>
    </xf>
    <xf numFmtId="0" fontId="0" fillId="0" borderId="56" xfId="56" applyFont="1" applyBorder="1" applyAlignment="1">
      <alignment horizontal="center"/>
      <protection/>
    </xf>
    <xf numFmtId="0" fontId="0" fillId="0" borderId="57" xfId="56" applyFont="1" applyBorder="1" applyAlignment="1">
      <alignment horizontal="left" wrapText="1"/>
      <protection/>
    </xf>
    <xf numFmtId="0" fontId="4" fillId="0" borderId="55" xfId="56" applyFont="1" applyBorder="1" applyAlignment="1">
      <alignment horizontal="center" vertical="center"/>
      <protection/>
    </xf>
    <xf numFmtId="0" fontId="4" fillId="0" borderId="54" xfId="56" applyFont="1" applyBorder="1" applyAlignment="1">
      <alignment horizontal="center" vertical="center"/>
      <protection/>
    </xf>
    <xf numFmtId="0" fontId="0" fillId="0" borderId="34" xfId="56" applyFont="1" applyBorder="1" applyAlignment="1">
      <alignment horizontal="center" wrapText="1"/>
      <protection/>
    </xf>
    <xf numFmtId="0" fontId="0" fillId="0" borderId="35" xfId="56" applyFont="1" applyBorder="1" applyAlignment="1">
      <alignment horizontal="center" wrapText="1"/>
      <protection/>
    </xf>
    <xf numFmtId="0" fontId="0" fillId="0" borderId="35" xfId="56" applyFont="1" applyBorder="1" applyAlignment="1">
      <alignment horizontal="center" wrapText="1"/>
      <protection/>
    </xf>
    <xf numFmtId="0" fontId="4" fillId="0" borderId="53" xfId="56" applyFont="1" applyBorder="1" applyAlignment="1">
      <alignment horizontal="center"/>
      <protection/>
    </xf>
    <xf numFmtId="0" fontId="33" fillId="0" borderId="24" xfId="56" applyFont="1" applyBorder="1" applyAlignment="1">
      <alignment horizontal="left" wrapText="1"/>
      <protection/>
    </xf>
    <xf numFmtId="0" fontId="4" fillId="0" borderId="24" xfId="0" applyFont="1" applyBorder="1" applyAlignment="1">
      <alignment horizontal="left"/>
    </xf>
    <xf numFmtId="0" fontId="34" fillId="0" borderId="35" xfId="56" applyFont="1" applyBorder="1" applyAlignment="1">
      <alignment horizontal="left" wrapText="1"/>
      <protection/>
    </xf>
    <xf numFmtId="0" fontId="34" fillId="0" borderId="24" xfId="56" applyFont="1" applyBorder="1" applyAlignment="1">
      <alignment horizontal="left" wrapText="1"/>
      <protection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 horizontal="left"/>
    </xf>
    <xf numFmtId="0" fontId="4" fillId="0" borderId="54" xfId="56" applyFont="1" applyBorder="1" applyAlignment="1">
      <alignment horizontal="center"/>
      <protection/>
    </xf>
    <xf numFmtId="0" fontId="4" fillId="0" borderId="24" xfId="56" applyFont="1" applyBorder="1" applyAlignment="1">
      <alignment horizontal="left" wrapText="1"/>
      <protection/>
    </xf>
    <xf numFmtId="0" fontId="4" fillId="0" borderId="24" xfId="56" applyFont="1" applyBorder="1" applyAlignment="1">
      <alignment horizontal="left" wrapText="1"/>
      <protection/>
    </xf>
    <xf numFmtId="0" fontId="4" fillId="0" borderId="56" xfId="56" applyFont="1" applyBorder="1" applyAlignment="1">
      <alignment horizontal="center"/>
      <protection/>
    </xf>
    <xf numFmtId="0" fontId="4" fillId="0" borderId="37" xfId="56" applyFont="1" applyBorder="1" applyAlignment="1">
      <alignment horizontal="left" wrapText="1"/>
      <protection/>
    </xf>
    <xf numFmtId="0" fontId="4" fillId="0" borderId="58" xfId="56" applyFont="1" applyBorder="1" applyAlignment="1">
      <alignment horizontal="center"/>
      <protection/>
    </xf>
    <xf numFmtId="0" fontId="4" fillId="0" borderId="59" xfId="56" applyFont="1" applyBorder="1" applyAlignment="1">
      <alignment horizontal="left" wrapText="1"/>
      <protection/>
    </xf>
    <xf numFmtId="0" fontId="4" fillId="0" borderId="59" xfId="56" applyFont="1" applyBorder="1" applyAlignment="1">
      <alignment horizontal="left" wrapText="1"/>
      <protection/>
    </xf>
    <xf numFmtId="0" fontId="4" fillId="0" borderId="59" xfId="56" applyFont="1" applyBorder="1" applyAlignment="1">
      <alignment horizontal="left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left" wrapText="1"/>
      <protection/>
    </xf>
    <xf numFmtId="0" fontId="4" fillId="0" borderId="0" xfId="56" applyFont="1" applyBorder="1" applyAlignment="1">
      <alignment horizontal="left"/>
      <protection/>
    </xf>
    <xf numFmtId="0" fontId="1" fillId="0" borderId="33" xfId="56" applyFont="1" applyBorder="1">
      <alignment/>
      <protection/>
    </xf>
    <xf numFmtId="0" fontId="36" fillId="0" borderId="22" xfId="56" applyFont="1" applyBorder="1" applyAlignment="1">
      <alignment horizontal="center" wrapText="1"/>
      <protection/>
    </xf>
    <xf numFmtId="0" fontId="36" fillId="0" borderId="21" xfId="56" applyFont="1" applyBorder="1" applyAlignment="1">
      <alignment horizontal="center" wrapText="1"/>
      <protection/>
    </xf>
    <xf numFmtId="0" fontId="36" fillId="0" borderId="23" xfId="56" applyFont="1" applyBorder="1" applyAlignment="1">
      <alignment horizontal="center" wrapText="1"/>
      <protection/>
    </xf>
    <xf numFmtId="2" fontId="36" fillId="0" borderId="33" xfId="56" applyNumberFormat="1" applyFont="1" applyBorder="1" applyAlignment="1">
      <alignment horizontal="center" wrapText="1"/>
      <protection/>
    </xf>
    <xf numFmtId="0" fontId="2" fillId="0" borderId="33" xfId="56" applyFont="1" applyBorder="1" applyAlignment="1">
      <alignment horizontal="center" vertical="center" wrapText="1"/>
      <protection/>
    </xf>
    <xf numFmtId="0" fontId="2" fillId="0" borderId="60" xfId="56" applyFont="1" applyBorder="1" applyAlignment="1">
      <alignment horizontal="center"/>
      <protection/>
    </xf>
    <xf numFmtId="0" fontId="2" fillId="0" borderId="51" xfId="56" applyFont="1" applyBorder="1" applyAlignment="1">
      <alignment horizontal="left" wrapText="1"/>
      <protection/>
    </xf>
    <xf numFmtId="0" fontId="2" fillId="0" borderId="52" xfId="56" applyFont="1" applyBorder="1" applyAlignment="1">
      <alignment horizontal="left" wrapText="1"/>
      <protection/>
    </xf>
    <xf numFmtId="0" fontId="2" fillId="0" borderId="52" xfId="56" applyFont="1" applyBorder="1" applyAlignment="1">
      <alignment horizontal="left" wrapText="1"/>
      <protection/>
    </xf>
    <xf numFmtId="0" fontId="2" fillId="0" borderId="52" xfId="56" applyFont="1" applyBorder="1" applyAlignment="1">
      <alignment horizontal="left"/>
      <protection/>
    </xf>
    <xf numFmtId="0" fontId="1" fillId="0" borderId="55" xfId="56" applyFont="1" applyBorder="1" applyAlignment="1">
      <alignment horizontal="left"/>
      <protection/>
    </xf>
    <xf numFmtId="0" fontId="1" fillId="0" borderId="24" xfId="57" applyFont="1" applyFill="1" applyBorder="1" applyAlignment="1">
      <alignment horizontal="left" wrapText="1"/>
      <protection/>
    </xf>
    <xf numFmtId="0" fontId="1" fillId="0" borderId="24" xfId="57" applyFont="1" applyFill="1" applyBorder="1" applyAlignment="1">
      <alignment horizontal="left" wrapText="1"/>
      <protection/>
    </xf>
    <xf numFmtId="0" fontId="2" fillId="0" borderId="24" xfId="56" applyFont="1" applyBorder="1" applyAlignment="1">
      <alignment horizontal="left"/>
      <protection/>
    </xf>
    <xf numFmtId="0" fontId="1" fillId="0" borderId="24" xfId="56" applyFont="1" applyBorder="1" applyAlignment="1">
      <alignment horizontal="left" wrapText="1"/>
      <protection/>
    </xf>
    <xf numFmtId="0" fontId="2" fillId="0" borderId="24" xfId="57" applyFont="1" applyFill="1" applyBorder="1" applyAlignment="1">
      <alignment horizontal="left" wrapText="1"/>
      <protection/>
    </xf>
    <xf numFmtId="0" fontId="2" fillId="0" borderId="55" xfId="56" applyFont="1" applyBorder="1" applyAlignment="1">
      <alignment horizontal="center"/>
      <protection/>
    </xf>
    <xf numFmtId="0" fontId="2" fillId="0" borderId="24" xfId="56" applyFont="1" applyBorder="1" applyAlignment="1">
      <alignment horizontal="left" wrapText="1"/>
      <protection/>
    </xf>
    <xf numFmtId="0" fontId="2" fillId="0" borderId="24" xfId="56" applyFont="1" applyBorder="1" applyAlignment="1">
      <alignment horizontal="left" wrapText="1"/>
      <protection/>
    </xf>
    <xf numFmtId="0" fontId="1" fillId="0" borderId="55" xfId="56" applyFont="1" applyBorder="1" applyAlignment="1">
      <alignment horizontal="center"/>
      <protection/>
    </xf>
    <xf numFmtId="0" fontId="1" fillId="0" borderId="24" xfId="56" applyFont="1" applyBorder="1" applyAlignment="1">
      <alignment horizontal="left" wrapText="1"/>
      <protection/>
    </xf>
    <xf numFmtId="0" fontId="1" fillId="0" borderId="24" xfId="56" applyFont="1" applyBorder="1" applyAlignment="1">
      <alignment horizontal="left"/>
      <protection/>
    </xf>
    <xf numFmtId="0" fontId="1" fillId="0" borderId="24" xfId="56" applyFont="1" applyBorder="1" applyAlignment="1">
      <alignment horizontal="left"/>
      <protection/>
    </xf>
    <xf numFmtId="0" fontId="1" fillId="0" borderId="55" xfId="56" applyFont="1" applyFill="1" applyBorder="1" applyAlignment="1">
      <alignment horizontal="center"/>
      <protection/>
    </xf>
    <xf numFmtId="0" fontId="37" fillId="0" borderId="24" xfId="57" applyFont="1" applyFill="1" applyBorder="1" applyAlignment="1">
      <alignment horizontal="left" wrapText="1"/>
      <protection/>
    </xf>
    <xf numFmtId="0" fontId="1" fillId="0" borderId="6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37" xfId="56" applyFont="1" applyBorder="1" applyAlignment="1">
      <alignment horizontal="center" vertical="center" wrapText="1"/>
      <protection/>
    </xf>
    <xf numFmtId="0" fontId="2" fillId="0" borderId="62" xfId="56" applyFont="1" applyBorder="1" applyAlignment="1">
      <alignment horizontal="center" vertical="center" wrapText="1"/>
      <protection/>
    </xf>
    <xf numFmtId="0" fontId="2" fillId="0" borderId="55" xfId="56" applyFont="1" applyBorder="1">
      <alignment/>
      <protection/>
    </xf>
    <xf numFmtId="0" fontId="2" fillId="0" borderId="24" xfId="56" applyFont="1" applyBorder="1" applyAlignment="1">
      <alignment horizontal="left"/>
      <protection/>
    </xf>
    <xf numFmtId="0" fontId="2" fillId="0" borderId="63" xfId="56" applyFont="1" applyBorder="1" applyAlignment="1">
      <alignment horizontal="left"/>
      <protection/>
    </xf>
    <xf numFmtId="0" fontId="1" fillId="0" borderId="55" xfId="0" applyFont="1" applyBorder="1" applyAlignment="1">
      <alignment/>
    </xf>
    <xf numFmtId="0" fontId="37" fillId="0" borderId="24" xfId="56" applyFont="1" applyBorder="1" applyAlignment="1">
      <alignment horizontal="left"/>
      <protection/>
    </xf>
    <xf numFmtId="0" fontId="2" fillId="0" borderId="24" xfId="56" applyFont="1" applyFill="1" applyBorder="1" applyAlignment="1">
      <alignment horizontal="left"/>
      <protection/>
    </xf>
    <xf numFmtId="0" fontId="1" fillId="0" borderId="55" xfId="56" applyFont="1" applyBorder="1">
      <alignment/>
      <protection/>
    </xf>
    <xf numFmtId="0" fontId="1" fillId="0" borderId="58" xfId="56" applyFont="1" applyBorder="1">
      <alignment/>
      <protection/>
    </xf>
    <xf numFmtId="0" fontId="37" fillId="0" borderId="59" xfId="56" applyFont="1" applyBorder="1" applyAlignment="1">
      <alignment horizontal="left"/>
      <protection/>
    </xf>
    <xf numFmtId="0" fontId="2" fillId="0" borderId="59" xfId="56" applyFont="1" applyBorder="1" applyAlignment="1">
      <alignment horizontal="left"/>
      <protection/>
    </xf>
    <xf numFmtId="0" fontId="1" fillId="0" borderId="59" xfId="56" applyFont="1" applyBorder="1" applyAlignment="1">
      <alignment horizontal="left"/>
      <protection/>
    </xf>
    <xf numFmtId="0" fontId="2" fillId="0" borderId="64" xfId="56" applyFont="1" applyBorder="1" applyAlignment="1">
      <alignment horizontal="left"/>
      <protection/>
    </xf>
    <xf numFmtId="0" fontId="1" fillId="0" borderId="0" xfId="0" applyFont="1" applyAlignment="1">
      <alignment/>
    </xf>
    <xf numFmtId="0" fontId="2" fillId="0" borderId="0" xfId="56" applyFont="1" applyBorder="1" applyAlignment="1">
      <alignment horizontal="left"/>
      <protection/>
    </xf>
    <xf numFmtId="0" fontId="12" fillId="0" borderId="0" xfId="56" applyFont="1" applyBorder="1" applyAlignment="1">
      <alignment horizontal="left"/>
      <protection/>
    </xf>
    <xf numFmtId="0" fontId="0" fillId="0" borderId="0" xfId="56" applyFont="1">
      <alignment/>
      <protection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3" fontId="0" fillId="0" borderId="24" xfId="0" applyNumberFormat="1" applyBorder="1" applyAlignment="1">
      <alignment/>
    </xf>
    <xf numFmtId="0" fontId="0" fillId="0" borderId="24" xfId="0" applyFill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45" xfId="0" applyFont="1" applyFill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33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14" fontId="0" fillId="0" borderId="37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24" xfId="44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0" fontId="0" fillId="0" borderId="33" xfId="0" applyBorder="1" applyAlignment="1">
      <alignment horizontal="center"/>
    </xf>
    <xf numFmtId="3" fontId="0" fillId="0" borderId="33" xfId="44" applyNumberFormat="1" applyBorder="1" applyAlignment="1">
      <alignment/>
    </xf>
    <xf numFmtId="0" fontId="0" fillId="0" borderId="65" xfId="0" applyFont="1" applyBorder="1" applyAlignment="1">
      <alignment vertical="center"/>
    </xf>
    <xf numFmtId="0" fontId="34" fillId="0" borderId="66" xfId="0" applyFont="1" applyBorder="1" applyAlignment="1">
      <alignment vertical="center"/>
    </xf>
    <xf numFmtId="0" fontId="34" fillId="0" borderId="66" xfId="0" applyFont="1" applyBorder="1" applyAlignment="1">
      <alignment horizontal="center" vertical="center"/>
    </xf>
    <xf numFmtId="3" fontId="34" fillId="0" borderId="66" xfId="44" applyNumberFormat="1" applyFont="1" applyBorder="1" applyAlignment="1">
      <alignment vertical="center"/>
    </xf>
    <xf numFmtId="3" fontId="34" fillId="0" borderId="67" xfId="44" applyNumberFormat="1" applyFont="1" applyBorder="1" applyAlignment="1">
      <alignment vertical="center"/>
    </xf>
    <xf numFmtId="3" fontId="0" fillId="0" borderId="0" xfId="0" applyNumberFormat="1" applyAlignment="1">
      <alignment/>
    </xf>
    <xf numFmtId="1" fontId="0" fillId="0" borderId="24" xfId="0" applyNumberFormat="1" applyBorder="1" applyAlignment="1">
      <alignment/>
    </xf>
    <xf numFmtId="1" fontId="0" fillId="0" borderId="0" xfId="0" applyNumberFormat="1" applyAlignment="1">
      <alignment/>
    </xf>
    <xf numFmtId="0" fontId="4" fillId="0" borderId="0" xfId="0" applyFont="1" applyBorder="1" applyAlignment="1">
      <alignment/>
    </xf>
    <xf numFmtId="3" fontId="0" fillId="0" borderId="0" xfId="44" applyNumberFormat="1" applyFill="1" applyBorder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sn_2009 Propozimet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ZULTATI%20SKK%20PASH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pas natyres angl"/>
      <sheetName val="sipas funksionit angl"/>
      <sheetName val="PASH sipas funksionit "/>
      <sheetName val="PASH Sipas  funksionit 2"/>
      <sheetName val="PASH sipas  natyres 2"/>
    </sheetNames>
    <sheetDataSet>
      <sheetData sheetId="4">
        <row r="32">
          <cell r="D32">
            <v>2155050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view="pageLayout" workbookViewId="0" topLeftCell="A1">
      <selection activeCell="E13" sqref="E13"/>
    </sheetView>
  </sheetViews>
  <sheetFormatPr defaultColWidth="9.140625" defaultRowHeight="12.75"/>
  <cols>
    <col min="1" max="1" width="6.57421875" style="20" customWidth="1"/>
    <col min="2" max="2" width="44.00390625" style="11" customWidth="1"/>
    <col min="3" max="3" width="9.140625" style="31" customWidth="1"/>
    <col min="4" max="4" width="16.7109375" style="21" customWidth="1"/>
    <col min="5" max="5" width="16.8515625" style="21" customWidth="1"/>
    <col min="6" max="6" width="13.00390625" style="0" customWidth="1"/>
  </cols>
  <sheetData>
    <row r="1" spans="1:5" ht="15.75">
      <c r="A1" s="67" t="s">
        <v>0</v>
      </c>
      <c r="B1" s="67"/>
      <c r="C1" s="67"/>
      <c r="D1" s="67"/>
      <c r="E1" s="67"/>
    </row>
    <row r="2" spans="1:5" ht="12.75">
      <c r="A2" s="68" t="s">
        <v>115</v>
      </c>
      <c r="B2" s="68"/>
      <c r="C2" s="68"/>
      <c r="D2" s="68"/>
      <c r="E2" s="68"/>
    </row>
    <row r="3" spans="1:5" ht="12.75">
      <c r="A3" s="69" t="s">
        <v>105</v>
      </c>
      <c r="B3" s="69"/>
      <c r="C3" s="69"/>
      <c r="D3" s="69"/>
      <c r="E3" s="69"/>
    </row>
    <row r="4" spans="1:5" ht="12.75">
      <c r="A4" s="35"/>
      <c r="B4" s="36"/>
      <c r="C4" s="33"/>
      <c r="D4" s="37"/>
      <c r="E4" s="38"/>
    </row>
    <row r="5" spans="1:5" ht="12.75">
      <c r="A5" s="70"/>
      <c r="B5" s="71" t="s">
        <v>2</v>
      </c>
      <c r="C5" s="72" t="s">
        <v>73</v>
      </c>
      <c r="D5" s="73" t="s">
        <v>1</v>
      </c>
      <c r="E5" s="73"/>
    </row>
    <row r="6" spans="1:5" ht="12.75">
      <c r="A6" s="70"/>
      <c r="B6" s="71"/>
      <c r="C6" s="72"/>
      <c r="D6" s="39">
        <v>41274</v>
      </c>
      <c r="E6" s="39">
        <v>40908</v>
      </c>
    </row>
    <row r="7" spans="1:5" ht="12.75">
      <c r="A7" s="40" t="s">
        <v>3</v>
      </c>
      <c r="B7" s="41" t="s">
        <v>4</v>
      </c>
      <c r="C7" s="42"/>
      <c r="D7" s="43"/>
      <c r="E7" s="44"/>
    </row>
    <row r="8" spans="1:5" s="28" customFormat="1" ht="12.75">
      <c r="A8" s="15">
        <v>1</v>
      </c>
      <c r="B8" s="6" t="s">
        <v>74</v>
      </c>
      <c r="C8" s="45" t="s">
        <v>106</v>
      </c>
      <c r="D8" s="16">
        <f>1857975+2999680+3732</f>
        <v>4861387</v>
      </c>
      <c r="E8" s="16">
        <v>5979514</v>
      </c>
    </row>
    <row r="9" spans="1:5" ht="12.75">
      <c r="A9" s="15">
        <v>2</v>
      </c>
      <c r="B9" s="6" t="s">
        <v>6</v>
      </c>
      <c r="C9" s="29"/>
      <c r="D9" s="16">
        <v>0</v>
      </c>
      <c r="E9" s="16">
        <v>0</v>
      </c>
    </row>
    <row r="10" spans="1:5" ht="12.75">
      <c r="A10" s="15" t="s">
        <v>70</v>
      </c>
      <c r="B10" s="7" t="s">
        <v>7</v>
      </c>
      <c r="C10" s="29"/>
      <c r="D10" s="13">
        <v>0</v>
      </c>
      <c r="E10" s="13">
        <v>0</v>
      </c>
    </row>
    <row r="11" spans="1:6" ht="12.75">
      <c r="A11" s="15" t="s">
        <v>85</v>
      </c>
      <c r="B11" s="7" t="s">
        <v>8</v>
      </c>
      <c r="C11" s="29"/>
      <c r="D11" s="13">
        <v>0</v>
      </c>
      <c r="E11" s="13">
        <v>0</v>
      </c>
      <c r="F11" s="34"/>
    </row>
    <row r="12" spans="1:5" ht="12.75">
      <c r="A12" s="15"/>
      <c r="B12" s="6" t="s">
        <v>75</v>
      </c>
      <c r="C12" s="29"/>
      <c r="D12" s="13">
        <f>D11+D10</f>
        <v>0</v>
      </c>
      <c r="E12" s="13">
        <v>0</v>
      </c>
    </row>
    <row r="13" spans="1:5" ht="12.75">
      <c r="A13" s="15">
        <v>3</v>
      </c>
      <c r="B13" s="6" t="s">
        <v>10</v>
      </c>
      <c r="C13" s="29"/>
      <c r="D13" s="16"/>
      <c r="E13" s="16"/>
    </row>
    <row r="14" spans="1:6" ht="12.75">
      <c r="A14" s="15" t="s">
        <v>70</v>
      </c>
      <c r="B14" s="7" t="s">
        <v>11</v>
      </c>
      <c r="C14" s="29" t="s">
        <v>111</v>
      </c>
      <c r="D14" s="13">
        <v>46004988</v>
      </c>
      <c r="E14" s="13">
        <v>39463167</v>
      </c>
      <c r="F14" s="34"/>
    </row>
    <row r="15" spans="1:6" ht="12.75">
      <c r="A15" s="15" t="s">
        <v>85</v>
      </c>
      <c r="B15" s="7" t="s">
        <v>12</v>
      </c>
      <c r="C15" s="29"/>
      <c r="D15" s="13">
        <f>129310+2146+1823376</f>
        <v>1954832</v>
      </c>
      <c r="E15" s="13">
        <v>1948944</v>
      </c>
      <c r="F15" s="34"/>
    </row>
    <row r="16" spans="1:6" ht="12.75">
      <c r="A16" s="15" t="s">
        <v>86</v>
      </c>
      <c r="B16" s="7" t="s">
        <v>13</v>
      </c>
      <c r="C16" s="29"/>
      <c r="D16" s="13">
        <v>0</v>
      </c>
      <c r="E16" s="13">
        <v>0</v>
      </c>
      <c r="F16" s="34"/>
    </row>
    <row r="17" spans="1:5" ht="12.75">
      <c r="A17" s="15" t="s">
        <v>87</v>
      </c>
      <c r="B17" s="7" t="s">
        <v>14</v>
      </c>
      <c r="C17" s="29"/>
      <c r="D17" s="19">
        <v>0</v>
      </c>
      <c r="E17" s="19">
        <v>0</v>
      </c>
    </row>
    <row r="18" spans="1:5" ht="12.75">
      <c r="A18" s="15"/>
      <c r="B18" s="6" t="s">
        <v>76</v>
      </c>
      <c r="C18" s="29" t="s">
        <v>107</v>
      </c>
      <c r="D18" s="65">
        <f>D14+D15+D16+D17</f>
        <v>47959820</v>
      </c>
      <c r="E18" s="65">
        <v>41412111</v>
      </c>
    </row>
    <row r="19" spans="1:5" ht="12.75">
      <c r="A19" s="15">
        <v>4</v>
      </c>
      <c r="B19" s="6" t="s">
        <v>16</v>
      </c>
      <c r="C19" s="29"/>
      <c r="D19" s="66"/>
      <c r="E19" s="66"/>
    </row>
    <row r="20" spans="1:6" ht="12.75">
      <c r="A20" s="15" t="s">
        <v>70</v>
      </c>
      <c r="B20" s="7" t="s">
        <v>102</v>
      </c>
      <c r="C20" s="29"/>
      <c r="D20" s="13">
        <v>0</v>
      </c>
      <c r="E20" s="13">
        <v>0</v>
      </c>
      <c r="F20" s="34"/>
    </row>
    <row r="21" spans="1:6" ht="12.75">
      <c r="A21" s="15" t="s">
        <v>85</v>
      </c>
      <c r="B21" s="7" t="s">
        <v>17</v>
      </c>
      <c r="C21" s="29"/>
      <c r="D21" s="13">
        <v>0</v>
      </c>
      <c r="E21" s="13">
        <v>0</v>
      </c>
      <c r="F21" s="34"/>
    </row>
    <row r="22" spans="1:6" ht="12.75">
      <c r="A22" s="15" t="s">
        <v>86</v>
      </c>
      <c r="B22" s="7" t="s">
        <v>18</v>
      </c>
      <c r="C22" s="29"/>
      <c r="D22" s="13">
        <v>0</v>
      </c>
      <c r="E22" s="13">
        <v>0</v>
      </c>
      <c r="F22" s="34"/>
    </row>
    <row r="23" spans="1:6" ht="12.75">
      <c r="A23" s="15" t="s">
        <v>87</v>
      </c>
      <c r="B23" s="7" t="s">
        <v>19</v>
      </c>
      <c r="C23" s="29"/>
      <c r="D23" s="13">
        <v>773105</v>
      </c>
      <c r="E23" s="13">
        <v>0</v>
      </c>
      <c r="F23" s="34"/>
    </row>
    <row r="24" spans="1:6" ht="12.75">
      <c r="A24" s="15" t="s">
        <v>88</v>
      </c>
      <c r="B24" s="7" t="s">
        <v>20</v>
      </c>
      <c r="C24" s="29"/>
      <c r="D24" s="19">
        <v>0</v>
      </c>
      <c r="E24" s="19">
        <v>0</v>
      </c>
      <c r="F24" s="34"/>
    </row>
    <row r="25" spans="1:6" ht="12.75">
      <c r="A25" s="15"/>
      <c r="B25" s="6" t="s">
        <v>79</v>
      </c>
      <c r="C25" s="29" t="s">
        <v>108</v>
      </c>
      <c r="D25" s="65">
        <f>D20+D22+D21+D23+D24</f>
        <v>773105</v>
      </c>
      <c r="E25" s="65">
        <v>0</v>
      </c>
      <c r="F25" s="34"/>
    </row>
    <row r="26" spans="1:5" ht="12.75">
      <c r="A26" s="15">
        <v>5</v>
      </c>
      <c r="B26" s="6" t="s">
        <v>77</v>
      </c>
      <c r="C26" s="29"/>
      <c r="D26" s="66">
        <v>0</v>
      </c>
      <c r="E26" s="66">
        <v>0</v>
      </c>
    </row>
    <row r="27" spans="1:5" ht="12.75">
      <c r="A27" s="15">
        <v>6</v>
      </c>
      <c r="B27" s="6" t="s">
        <v>22</v>
      </c>
      <c r="C27" s="29"/>
      <c r="D27" s="13">
        <v>0</v>
      </c>
      <c r="E27" s="13">
        <v>0</v>
      </c>
    </row>
    <row r="28" spans="1:5" ht="12.75">
      <c r="A28" s="15">
        <v>7</v>
      </c>
      <c r="B28" s="6" t="s">
        <v>25</v>
      </c>
      <c r="C28" s="29"/>
      <c r="D28" s="64">
        <v>0</v>
      </c>
      <c r="E28" s="64">
        <v>0</v>
      </c>
    </row>
    <row r="29" spans="1:5" ht="12.75">
      <c r="A29" s="15"/>
      <c r="B29" s="6" t="s">
        <v>78</v>
      </c>
      <c r="C29" s="29"/>
      <c r="D29" s="65">
        <f>D8+D12+D18+D25+D26+D27+D28</f>
        <v>53594312</v>
      </c>
      <c r="E29" s="65">
        <v>47391625</v>
      </c>
    </row>
    <row r="30" spans="1:5" ht="12.75">
      <c r="A30" s="15"/>
      <c r="B30" s="46"/>
      <c r="C30" s="29"/>
      <c r="D30" s="24"/>
      <c r="E30" s="24"/>
    </row>
    <row r="31" spans="1:5" ht="12.75">
      <c r="A31" s="15" t="s">
        <v>26</v>
      </c>
      <c r="B31" s="6" t="s">
        <v>27</v>
      </c>
      <c r="C31" s="29"/>
      <c r="D31" s="16"/>
      <c r="E31" s="16"/>
    </row>
    <row r="32" spans="1:5" ht="12.75">
      <c r="A32" s="15">
        <v>1</v>
      </c>
      <c r="B32" s="47" t="s">
        <v>29</v>
      </c>
      <c r="C32" s="48"/>
      <c r="D32" s="49"/>
      <c r="E32" s="49"/>
    </row>
    <row r="33" spans="1:5" ht="12.75">
      <c r="A33" s="15" t="s">
        <v>70</v>
      </c>
      <c r="B33" s="50" t="s">
        <v>80</v>
      </c>
      <c r="C33" s="29"/>
      <c r="D33" s="51">
        <v>0</v>
      </c>
      <c r="E33" s="51">
        <v>0</v>
      </c>
    </row>
    <row r="34" spans="1:5" ht="12.75">
      <c r="A34" s="15" t="s">
        <v>85</v>
      </c>
      <c r="B34" s="7" t="s">
        <v>30</v>
      </c>
      <c r="C34" s="29"/>
      <c r="D34" s="13">
        <v>0</v>
      </c>
      <c r="E34" s="13">
        <v>0</v>
      </c>
    </row>
    <row r="35" spans="1:5" ht="12.75">
      <c r="A35" s="15" t="s">
        <v>86</v>
      </c>
      <c r="B35" s="7" t="s">
        <v>31</v>
      </c>
      <c r="C35" s="29"/>
      <c r="D35" s="13">
        <v>0</v>
      </c>
      <c r="E35" s="13">
        <v>0</v>
      </c>
    </row>
    <row r="36" spans="1:5" ht="12.75">
      <c r="A36" s="15" t="s">
        <v>87</v>
      </c>
      <c r="B36" s="7" t="s">
        <v>32</v>
      </c>
      <c r="C36" s="29"/>
      <c r="D36" s="13">
        <v>0</v>
      </c>
      <c r="E36" s="13">
        <v>0</v>
      </c>
    </row>
    <row r="37" spans="1:5" ht="12.75">
      <c r="A37" s="15"/>
      <c r="B37" s="6" t="s">
        <v>81</v>
      </c>
      <c r="C37" s="29"/>
      <c r="D37" s="16">
        <f>D33+D34+D35+D36</f>
        <v>0</v>
      </c>
      <c r="E37" s="16">
        <v>0</v>
      </c>
    </row>
    <row r="38" spans="1:5" ht="12.75">
      <c r="A38" s="15">
        <v>2</v>
      </c>
      <c r="B38" s="6" t="s">
        <v>23</v>
      </c>
      <c r="C38" s="29"/>
      <c r="D38" s="16"/>
      <c r="E38" s="16"/>
    </row>
    <row r="39" spans="1:5" ht="12.75">
      <c r="A39" s="15" t="s">
        <v>70</v>
      </c>
      <c r="B39" s="7" t="s">
        <v>34</v>
      </c>
      <c r="C39" s="29"/>
      <c r="D39" s="13">
        <v>0</v>
      </c>
      <c r="E39" s="13">
        <v>0</v>
      </c>
    </row>
    <row r="40" spans="1:5" ht="12.75">
      <c r="A40" s="15" t="s">
        <v>85</v>
      </c>
      <c r="B40" s="7" t="s">
        <v>35</v>
      </c>
      <c r="C40" s="29"/>
      <c r="D40" s="13">
        <v>0</v>
      </c>
      <c r="E40" s="13">
        <v>0</v>
      </c>
    </row>
    <row r="41" spans="1:5" ht="12.75">
      <c r="A41" s="15" t="s">
        <v>86</v>
      </c>
      <c r="B41" s="7" t="s">
        <v>36</v>
      </c>
      <c r="C41" s="29"/>
      <c r="D41" s="13">
        <f>22850-9424</f>
        <v>13426</v>
      </c>
      <c r="E41" s="13">
        <v>16783</v>
      </c>
    </row>
    <row r="42" spans="1:5" ht="12.75">
      <c r="A42" s="15" t="s">
        <v>87</v>
      </c>
      <c r="B42" s="7" t="s">
        <v>37</v>
      </c>
      <c r="C42" s="29"/>
      <c r="D42" s="19">
        <f>10286976-4758564+171250</f>
        <v>5699662</v>
      </c>
      <c r="E42" s="19">
        <v>6910515</v>
      </c>
    </row>
    <row r="43" spans="1:5" ht="12.75">
      <c r="A43" s="15"/>
      <c r="B43" s="6" t="s">
        <v>75</v>
      </c>
      <c r="C43" s="29" t="s">
        <v>109</v>
      </c>
      <c r="D43" s="65">
        <f>D39+D40+D41+D42</f>
        <v>5713088</v>
      </c>
      <c r="E43" s="65">
        <v>6927298</v>
      </c>
    </row>
    <row r="44" spans="1:5" ht="12.75">
      <c r="A44" s="15">
        <v>3</v>
      </c>
      <c r="B44" s="6" t="s">
        <v>38</v>
      </c>
      <c r="C44" s="29"/>
      <c r="D44" s="24"/>
      <c r="E44" s="24"/>
    </row>
    <row r="45" spans="1:5" ht="12.75">
      <c r="A45" s="15">
        <v>4</v>
      </c>
      <c r="B45" s="6" t="s">
        <v>39</v>
      </c>
      <c r="C45" s="29"/>
      <c r="D45" s="13"/>
      <c r="E45" s="13"/>
    </row>
    <row r="46" spans="1:5" ht="12.75">
      <c r="A46" s="15" t="s">
        <v>70</v>
      </c>
      <c r="B46" s="7" t="s">
        <v>40</v>
      </c>
      <c r="C46" s="29"/>
      <c r="D46" s="13">
        <v>0</v>
      </c>
      <c r="E46" s="13">
        <v>0</v>
      </c>
    </row>
    <row r="47" spans="1:5" ht="12.75">
      <c r="A47" s="15" t="s">
        <v>85</v>
      </c>
      <c r="B47" s="7" t="s">
        <v>41</v>
      </c>
      <c r="C47" s="29"/>
      <c r="D47" s="13">
        <v>0</v>
      </c>
      <c r="E47" s="13">
        <v>0</v>
      </c>
    </row>
    <row r="48" spans="1:5" ht="12.75">
      <c r="A48" s="15" t="s">
        <v>86</v>
      </c>
      <c r="B48" s="7" t="s">
        <v>42</v>
      </c>
      <c r="C48" s="29"/>
      <c r="D48" s="13">
        <v>0</v>
      </c>
      <c r="E48" s="13">
        <v>0</v>
      </c>
    </row>
    <row r="49" spans="1:5" ht="12.75">
      <c r="A49" s="15"/>
      <c r="B49" s="6" t="s">
        <v>79</v>
      </c>
      <c r="C49" s="29" t="s">
        <v>110</v>
      </c>
      <c r="D49" s="16">
        <f>D46+D47+D48</f>
        <v>0</v>
      </c>
      <c r="E49" s="16">
        <v>0</v>
      </c>
    </row>
    <row r="50" spans="1:5" ht="12.75">
      <c r="A50" s="15">
        <v>5</v>
      </c>
      <c r="B50" s="6" t="s">
        <v>82</v>
      </c>
      <c r="C50" s="29"/>
      <c r="D50" s="16">
        <v>0</v>
      </c>
      <c r="E50" s="16">
        <v>0</v>
      </c>
    </row>
    <row r="51" spans="1:5" ht="12.75">
      <c r="A51" s="15">
        <v>6</v>
      </c>
      <c r="B51" s="6" t="s">
        <v>43</v>
      </c>
      <c r="C51" s="29"/>
      <c r="D51" s="19">
        <v>0</v>
      </c>
      <c r="E51" s="19">
        <v>0</v>
      </c>
    </row>
    <row r="52" spans="1:5" ht="12.75">
      <c r="A52" s="15"/>
      <c r="B52" s="6" t="s">
        <v>83</v>
      </c>
      <c r="C52" s="29"/>
      <c r="D52" s="65">
        <f>D37+D43+D44++D49+D50+D51</f>
        <v>5713088</v>
      </c>
      <c r="E52" s="65">
        <v>6927298</v>
      </c>
    </row>
    <row r="53" spans="1:5" ht="12.75">
      <c r="A53" s="15"/>
      <c r="B53" s="8"/>
      <c r="C53" s="29"/>
      <c r="D53" s="32"/>
      <c r="E53" s="32"/>
    </row>
    <row r="54" spans="1:5" ht="12.75">
      <c r="A54" s="18"/>
      <c r="B54" s="52" t="s">
        <v>84</v>
      </c>
      <c r="C54" s="30"/>
      <c r="D54" s="25">
        <f>D29+D52</f>
        <v>59307400</v>
      </c>
      <c r="E54" s="25">
        <v>54318923</v>
      </c>
    </row>
    <row r="55" spans="1:5" ht="12.75">
      <c r="A55" s="60"/>
      <c r="B55" s="61"/>
      <c r="C55" s="62"/>
      <c r="D55" s="63"/>
      <c r="E55" s="63"/>
    </row>
    <row r="56" spans="1:5" ht="12.75">
      <c r="A56" s="74" t="s">
        <v>0</v>
      </c>
      <c r="B56" s="74"/>
      <c r="C56" s="74"/>
      <c r="D56" s="74"/>
      <c r="E56" s="74"/>
    </row>
    <row r="57" spans="1:5" ht="12.75">
      <c r="A57" s="68" t="s">
        <v>116</v>
      </c>
      <c r="B57" s="68"/>
      <c r="C57" s="68"/>
      <c r="D57" s="68"/>
      <c r="E57" s="68"/>
    </row>
    <row r="58" spans="1:5" ht="12.75">
      <c r="A58" s="69" t="s">
        <v>105</v>
      </c>
      <c r="B58" s="69"/>
      <c r="C58" s="69"/>
      <c r="D58" s="69"/>
      <c r="E58" s="69"/>
    </row>
    <row r="59" spans="1:5" ht="12.75">
      <c r="A59" s="35"/>
      <c r="B59" s="53"/>
      <c r="C59" s="54"/>
      <c r="D59" s="55"/>
      <c r="E59" s="56"/>
    </row>
    <row r="60" spans="1:5" ht="12.75">
      <c r="A60" s="70" t="s">
        <v>99</v>
      </c>
      <c r="B60" s="71" t="s">
        <v>89</v>
      </c>
      <c r="C60" s="72" t="s">
        <v>73</v>
      </c>
      <c r="D60" s="73" t="s">
        <v>1</v>
      </c>
      <c r="E60" s="73"/>
    </row>
    <row r="61" spans="1:5" ht="12.75">
      <c r="A61" s="70"/>
      <c r="B61" s="71"/>
      <c r="C61" s="72"/>
      <c r="D61" s="39">
        <v>41274</v>
      </c>
      <c r="E61" s="39">
        <v>40908</v>
      </c>
    </row>
    <row r="62" spans="1:5" ht="12.75">
      <c r="A62" s="40" t="s">
        <v>3</v>
      </c>
      <c r="B62" s="41" t="s">
        <v>90</v>
      </c>
      <c r="C62" s="42"/>
      <c r="D62" s="57"/>
      <c r="E62" s="58"/>
    </row>
    <row r="63" spans="1:5" ht="12.75">
      <c r="A63" s="15">
        <v>1</v>
      </c>
      <c r="B63" s="6" t="s">
        <v>7</v>
      </c>
      <c r="C63" s="29"/>
      <c r="D63" s="16"/>
      <c r="E63" s="17"/>
    </row>
    <row r="64" spans="1:5" ht="12.75">
      <c r="A64" s="15">
        <v>2</v>
      </c>
      <c r="B64" s="6" t="s">
        <v>44</v>
      </c>
      <c r="C64" s="29"/>
      <c r="D64" s="16"/>
      <c r="E64" s="17"/>
    </row>
    <row r="65" spans="1:5" ht="12.75">
      <c r="A65" s="15" t="s">
        <v>70</v>
      </c>
      <c r="B65" s="7" t="s">
        <v>45</v>
      </c>
      <c r="C65" s="29"/>
      <c r="D65" s="13">
        <v>0</v>
      </c>
      <c r="E65" s="14">
        <v>0</v>
      </c>
    </row>
    <row r="66" spans="1:5" ht="12.75">
      <c r="A66" s="15" t="s">
        <v>85</v>
      </c>
      <c r="B66" s="7" t="s">
        <v>46</v>
      </c>
      <c r="C66" s="29"/>
      <c r="D66" s="13">
        <v>0</v>
      </c>
      <c r="E66" s="14">
        <v>0</v>
      </c>
    </row>
    <row r="67" spans="1:5" ht="12.75">
      <c r="A67" s="15" t="s">
        <v>86</v>
      </c>
      <c r="B67" s="7" t="s">
        <v>47</v>
      </c>
      <c r="C67" s="29"/>
      <c r="D67" s="13">
        <v>0</v>
      </c>
      <c r="E67" s="14">
        <v>0</v>
      </c>
    </row>
    <row r="68" spans="1:5" ht="12.75">
      <c r="A68" s="15"/>
      <c r="B68" s="6" t="s">
        <v>75</v>
      </c>
      <c r="C68" s="29" t="s">
        <v>112</v>
      </c>
      <c r="D68" s="16">
        <f>D65+D66+D67</f>
        <v>0</v>
      </c>
      <c r="E68" s="17">
        <v>0</v>
      </c>
    </row>
    <row r="69" spans="1:5" ht="12.75">
      <c r="A69" s="15">
        <v>3</v>
      </c>
      <c r="B69" s="6" t="s">
        <v>49</v>
      </c>
      <c r="C69" s="29"/>
      <c r="D69" s="13"/>
      <c r="E69" s="14"/>
    </row>
    <row r="70" spans="1:6" ht="12.75">
      <c r="A70" s="15" t="s">
        <v>70</v>
      </c>
      <c r="B70" s="7" t="s">
        <v>50</v>
      </c>
      <c r="C70" s="29"/>
      <c r="D70" s="13">
        <v>12080608</v>
      </c>
      <c r="E70" s="13">
        <v>10242535</v>
      </c>
      <c r="F70" s="34"/>
    </row>
    <row r="71" spans="1:6" ht="12.75">
      <c r="A71" s="15" t="s">
        <v>85</v>
      </c>
      <c r="B71" s="7" t="s">
        <v>51</v>
      </c>
      <c r="C71" s="29"/>
      <c r="D71" s="13">
        <v>124958</v>
      </c>
      <c r="E71" s="13">
        <v>77845</v>
      </c>
      <c r="F71" s="34"/>
    </row>
    <row r="72" spans="1:6" ht="12.75">
      <c r="A72" s="15" t="s">
        <v>86</v>
      </c>
      <c r="B72" s="50" t="s">
        <v>52</v>
      </c>
      <c r="C72" s="29"/>
      <c r="D72" s="13">
        <f>42828+11350</f>
        <v>54178</v>
      </c>
      <c r="E72" s="13">
        <v>34480</v>
      </c>
      <c r="F72" s="34"/>
    </row>
    <row r="73" spans="1:6" ht="12.75">
      <c r="A73" s="15" t="s">
        <v>87</v>
      </c>
      <c r="B73" s="7" t="s">
        <v>53</v>
      </c>
      <c r="C73" s="29"/>
      <c r="D73" s="13">
        <f>30985890+2007124</f>
        <v>32993014</v>
      </c>
      <c r="E73" s="13">
        <v>32064471</v>
      </c>
      <c r="F73" s="34"/>
    </row>
    <row r="74" spans="1:5" ht="12.75">
      <c r="A74" s="15" t="s">
        <v>88</v>
      </c>
      <c r="B74" s="7" t="s">
        <v>54</v>
      </c>
      <c r="C74" s="29"/>
      <c r="D74" s="19">
        <v>0</v>
      </c>
      <c r="E74" s="19">
        <v>0</v>
      </c>
    </row>
    <row r="75" spans="1:6" ht="12.75">
      <c r="A75" s="15"/>
      <c r="B75" s="6" t="s">
        <v>76</v>
      </c>
      <c r="C75" s="29" t="s">
        <v>113</v>
      </c>
      <c r="D75" s="65">
        <f>D70+D71+D72+D73+D74</f>
        <v>45252758</v>
      </c>
      <c r="E75" s="65">
        <v>42419331</v>
      </c>
      <c r="F75" s="34"/>
    </row>
    <row r="76" spans="1:5" ht="12.75">
      <c r="A76" s="15">
        <v>4</v>
      </c>
      <c r="B76" s="59" t="s">
        <v>100</v>
      </c>
      <c r="C76" s="29"/>
      <c r="D76" s="66">
        <v>0</v>
      </c>
      <c r="E76" s="66">
        <v>0</v>
      </c>
    </row>
    <row r="77" spans="1:5" ht="12.75">
      <c r="A77" s="15">
        <v>5</v>
      </c>
      <c r="B77" s="6" t="s">
        <v>55</v>
      </c>
      <c r="C77" s="29"/>
      <c r="D77" s="64">
        <v>0</v>
      </c>
      <c r="E77" s="64">
        <v>0</v>
      </c>
    </row>
    <row r="78" spans="1:5" ht="12.75">
      <c r="A78" s="12"/>
      <c r="B78" s="6" t="s">
        <v>91</v>
      </c>
      <c r="C78" s="29"/>
      <c r="D78" s="25">
        <f>D63+D68+D75+D76+D77</f>
        <v>45252758</v>
      </c>
      <c r="E78" s="25">
        <v>42419331</v>
      </c>
    </row>
    <row r="79" spans="1:5" ht="12.75">
      <c r="A79" s="15"/>
      <c r="B79" s="6"/>
      <c r="C79" s="29"/>
      <c r="D79" s="24"/>
      <c r="E79" s="24"/>
    </row>
    <row r="80" spans="1:5" ht="12.75">
      <c r="A80" s="12" t="s">
        <v>26</v>
      </c>
      <c r="B80" s="6" t="s">
        <v>92</v>
      </c>
      <c r="C80" s="29"/>
      <c r="D80" s="13"/>
      <c r="E80" s="13"/>
    </row>
    <row r="81" spans="1:5" ht="12.75">
      <c r="A81" s="15">
        <v>1</v>
      </c>
      <c r="B81" s="6" t="s">
        <v>56</v>
      </c>
      <c r="C81" s="29"/>
      <c r="D81" s="13"/>
      <c r="E81" s="13"/>
    </row>
    <row r="82" spans="1:5" ht="12.75">
      <c r="A82" s="15" t="s">
        <v>70</v>
      </c>
      <c r="B82" s="7" t="s">
        <v>57</v>
      </c>
      <c r="C82" s="29"/>
      <c r="D82" s="13">
        <v>0</v>
      </c>
      <c r="E82" s="13">
        <v>0</v>
      </c>
    </row>
    <row r="83" spans="1:5" ht="12.75">
      <c r="A83" s="15" t="s">
        <v>85</v>
      </c>
      <c r="B83" s="7" t="s">
        <v>58</v>
      </c>
      <c r="C83" s="29"/>
      <c r="D83" s="13">
        <v>0</v>
      </c>
      <c r="E83" s="13">
        <v>0</v>
      </c>
    </row>
    <row r="84" spans="1:5" ht="12.75">
      <c r="A84" s="15"/>
      <c r="B84" s="6" t="s">
        <v>81</v>
      </c>
      <c r="C84" s="29"/>
      <c r="D84" s="16">
        <f>D82+D83</f>
        <v>0</v>
      </c>
      <c r="E84" s="16">
        <v>0</v>
      </c>
    </row>
    <row r="85" spans="1:5" ht="12.75">
      <c r="A85" s="15">
        <v>2</v>
      </c>
      <c r="B85" s="6" t="s">
        <v>59</v>
      </c>
      <c r="C85" s="29" t="s">
        <v>114</v>
      </c>
      <c r="D85" s="13">
        <v>0</v>
      </c>
      <c r="E85" s="13">
        <v>0</v>
      </c>
    </row>
    <row r="86" spans="1:5" ht="12.75">
      <c r="A86" s="15">
        <v>3</v>
      </c>
      <c r="B86" s="6" t="s">
        <v>60</v>
      </c>
      <c r="C86" s="29"/>
      <c r="D86" s="13">
        <v>0</v>
      </c>
      <c r="E86" s="13">
        <v>0</v>
      </c>
    </row>
    <row r="87" spans="1:5" ht="12.75">
      <c r="A87" s="15">
        <v>4</v>
      </c>
      <c r="B87" s="6" t="s">
        <v>101</v>
      </c>
      <c r="C87" s="29"/>
      <c r="D87" s="16">
        <v>0</v>
      </c>
      <c r="E87" s="16">
        <v>0</v>
      </c>
    </row>
    <row r="88" spans="1:5" ht="12.75">
      <c r="A88" s="15"/>
      <c r="B88" s="6" t="s">
        <v>93</v>
      </c>
      <c r="C88" s="29"/>
      <c r="D88" s="64">
        <f>D84+D85+D86</f>
        <v>0</v>
      </c>
      <c r="E88" s="64">
        <v>0</v>
      </c>
    </row>
    <row r="89" spans="1:5" ht="12.75">
      <c r="A89" s="15"/>
      <c r="B89" s="6" t="s">
        <v>103</v>
      </c>
      <c r="C89" s="29"/>
      <c r="D89" s="65">
        <f>D78+D88</f>
        <v>45252758</v>
      </c>
      <c r="E89" s="65">
        <v>42419331</v>
      </c>
    </row>
    <row r="90" spans="1:5" ht="12.75">
      <c r="A90" s="15"/>
      <c r="B90" s="8"/>
      <c r="C90" s="29"/>
      <c r="D90" s="24"/>
      <c r="E90" s="24"/>
    </row>
    <row r="91" spans="1:5" ht="12.75">
      <c r="A91" s="15" t="s">
        <v>94</v>
      </c>
      <c r="B91" s="6" t="s">
        <v>61</v>
      </c>
      <c r="C91" s="29"/>
      <c r="D91" s="13"/>
      <c r="E91" s="13"/>
    </row>
    <row r="92" spans="1:5" ht="12.75">
      <c r="A92" s="15">
        <v>1</v>
      </c>
      <c r="B92" s="8" t="s">
        <v>95</v>
      </c>
      <c r="C92" s="29"/>
      <c r="D92" s="13">
        <v>0</v>
      </c>
      <c r="E92" s="13">
        <v>0</v>
      </c>
    </row>
    <row r="93" spans="1:5" ht="25.5">
      <c r="A93" s="15">
        <v>2</v>
      </c>
      <c r="B93" s="9" t="s">
        <v>96</v>
      </c>
      <c r="C93" s="29"/>
      <c r="D93" s="13">
        <v>0</v>
      </c>
      <c r="E93" s="13">
        <v>0</v>
      </c>
    </row>
    <row r="94" spans="1:5" ht="12.75">
      <c r="A94" s="15">
        <v>3</v>
      </c>
      <c r="B94" s="8" t="s">
        <v>62</v>
      </c>
      <c r="C94" s="29"/>
      <c r="D94" s="13">
        <v>100000</v>
      </c>
      <c r="E94" s="13">
        <v>100000</v>
      </c>
    </row>
    <row r="95" spans="1:5" ht="12.75">
      <c r="A95" s="15">
        <v>4</v>
      </c>
      <c r="B95" s="8" t="s">
        <v>63</v>
      </c>
      <c r="C95" s="29"/>
      <c r="D95" s="13">
        <v>0</v>
      </c>
      <c r="E95" s="13">
        <v>0</v>
      </c>
    </row>
    <row r="96" spans="1:5" ht="12.75">
      <c r="A96" s="15">
        <v>5</v>
      </c>
      <c r="B96" s="8" t="s">
        <v>64</v>
      </c>
      <c r="C96" s="29"/>
      <c r="D96" s="13">
        <v>0</v>
      </c>
      <c r="E96" s="13">
        <v>0</v>
      </c>
    </row>
    <row r="97" spans="1:5" ht="12.75">
      <c r="A97" s="15">
        <v>6</v>
      </c>
      <c r="B97" s="8" t="s">
        <v>65</v>
      </c>
      <c r="C97" s="29"/>
      <c r="D97" s="13">
        <v>0</v>
      </c>
      <c r="E97" s="13">
        <v>0</v>
      </c>
    </row>
    <row r="98" spans="1:5" ht="12.75">
      <c r="A98" s="15">
        <v>7</v>
      </c>
      <c r="B98" s="8" t="s">
        <v>67</v>
      </c>
      <c r="C98" s="29"/>
      <c r="D98" s="13">
        <v>0</v>
      </c>
      <c r="E98" s="13">
        <v>0</v>
      </c>
    </row>
    <row r="99" spans="1:5" ht="12.75">
      <c r="A99" s="15">
        <v>8</v>
      </c>
      <c r="B99" s="8" t="s">
        <v>69</v>
      </c>
      <c r="C99" s="29"/>
      <c r="D99" s="13">
        <v>11799592</v>
      </c>
      <c r="E99" s="13">
        <v>9053565</v>
      </c>
    </row>
    <row r="100" spans="1:5" ht="12.75">
      <c r="A100" s="15">
        <v>9</v>
      </c>
      <c r="B100" s="8" t="s">
        <v>71</v>
      </c>
      <c r="C100" s="29"/>
      <c r="D100" s="13">
        <v>0</v>
      </c>
      <c r="E100" s="13">
        <v>0</v>
      </c>
    </row>
    <row r="101" spans="1:5" ht="12.75">
      <c r="A101" s="15">
        <v>10</v>
      </c>
      <c r="B101" s="8" t="s">
        <v>72</v>
      </c>
      <c r="C101" s="29"/>
      <c r="D101" s="19">
        <f>'[1]PASH sipas  natyres 2'!$D$32</f>
        <v>2155050</v>
      </c>
      <c r="E101" s="19">
        <v>2746027</v>
      </c>
    </row>
    <row r="102" spans="1:5" ht="12.75">
      <c r="A102" s="15"/>
      <c r="B102" s="6" t="s">
        <v>97</v>
      </c>
      <c r="C102" s="29"/>
      <c r="D102" s="65">
        <f>D92+D93+D94+D95+D96+D97+D98+D99+D100+D101</f>
        <v>14054642</v>
      </c>
      <c r="E102" s="65">
        <f>E92+E93+E94+E95+E96+E97+E98+E99+E100+E101</f>
        <v>11899592</v>
      </c>
    </row>
    <row r="103" spans="1:5" ht="12.75">
      <c r="A103" s="15"/>
      <c r="B103" s="8"/>
      <c r="C103" s="29"/>
      <c r="D103" s="26"/>
      <c r="E103" s="26"/>
    </row>
    <row r="104" spans="1:5" ht="13.5" thickBot="1">
      <c r="A104" s="15"/>
      <c r="B104" s="6" t="s">
        <v>98</v>
      </c>
      <c r="C104" s="29">
        <v>3.5</v>
      </c>
      <c r="D104" s="27">
        <f>D89+D102</f>
        <v>59307400</v>
      </c>
      <c r="E104" s="27">
        <f>E89+E102</f>
        <v>54318923</v>
      </c>
    </row>
    <row r="105" spans="1:5" ht="13.5" thickTop="1">
      <c r="A105" s="18"/>
      <c r="B105" s="10"/>
      <c r="C105" s="30"/>
      <c r="D105" s="32">
        <f>D54-D104</f>
        <v>0</v>
      </c>
      <c r="E105" s="32">
        <f>E54-E104</f>
        <v>0</v>
      </c>
    </row>
  </sheetData>
  <sheetProtection/>
  <mergeCells count="14">
    <mergeCell ref="A1:E1"/>
    <mergeCell ref="A2:E2"/>
    <mergeCell ref="A3:E3"/>
    <mergeCell ref="A56:E56"/>
    <mergeCell ref="A5:A6"/>
    <mergeCell ref="B5:B6"/>
    <mergeCell ref="C5:C6"/>
    <mergeCell ref="D5:E5"/>
    <mergeCell ref="A57:E57"/>
    <mergeCell ref="A58:E58"/>
    <mergeCell ref="A60:A61"/>
    <mergeCell ref="B60:B61"/>
    <mergeCell ref="C60:C61"/>
    <mergeCell ref="D60:E60"/>
  </mergeCells>
  <printOptions/>
  <pageMargins left="0.39" right="0.66" top="0.75" bottom="0.75" header="0.3" footer="0.3"/>
  <pageSetup horizontalDpi="600" verticalDpi="600" orientation="portrait" r:id="rId1"/>
  <headerFooter>
    <oddHeader>&amp;C                                                               "ARVIS  "
                                                                           Pasqyrat Financiare 2012</oddHeader>
    <oddFooter>&amp;CShënimet mbi pasqyrat financiare në faqet vijuese janë pjesë përbërese e këtyre pasqyrave financiare.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00390625" style="0" customWidth="1"/>
    <col min="2" max="2" width="52.00390625" style="4" customWidth="1"/>
    <col min="3" max="3" width="7.421875" style="104" customWidth="1"/>
    <col min="4" max="4" width="13.28125" style="0" customWidth="1"/>
    <col min="5" max="5" width="14.8515625" style="0" customWidth="1"/>
  </cols>
  <sheetData>
    <row r="1" spans="1:5" ht="12.75">
      <c r="A1" s="74" t="s">
        <v>117</v>
      </c>
      <c r="B1" s="74"/>
      <c r="C1" s="74"/>
      <c r="D1" s="74"/>
      <c r="E1" s="74"/>
    </row>
    <row r="2" spans="1:5" ht="12.75">
      <c r="A2" s="68" t="s">
        <v>115</v>
      </c>
      <c r="B2" s="68"/>
      <c r="C2" s="68"/>
      <c r="D2" s="68"/>
      <c r="E2" s="68"/>
    </row>
    <row r="3" spans="1:5" ht="12.75">
      <c r="A3" s="69" t="s">
        <v>105</v>
      </c>
      <c r="B3" s="69"/>
      <c r="C3" s="69"/>
      <c r="D3" s="69"/>
      <c r="E3" s="69"/>
    </row>
    <row r="4" spans="1:5" ht="12.75">
      <c r="A4" s="69"/>
      <c r="B4" s="69"/>
      <c r="C4" s="69"/>
      <c r="D4" s="69"/>
      <c r="E4" s="69"/>
    </row>
    <row r="5" spans="1:5" ht="12.75">
      <c r="A5" s="70" t="s">
        <v>99</v>
      </c>
      <c r="B5" s="75" t="s">
        <v>118</v>
      </c>
      <c r="C5" s="76" t="s">
        <v>104</v>
      </c>
      <c r="D5" s="77" t="s">
        <v>1</v>
      </c>
      <c r="E5" s="77"/>
    </row>
    <row r="6" spans="1:5" ht="12.75">
      <c r="A6" s="70"/>
      <c r="B6" s="75"/>
      <c r="C6" s="76"/>
      <c r="D6" s="78" t="s">
        <v>119</v>
      </c>
      <c r="E6" s="78" t="s">
        <v>120</v>
      </c>
    </row>
    <row r="7" spans="1:5" ht="18.75" customHeight="1">
      <c r="A7" s="79" t="s">
        <v>121</v>
      </c>
      <c r="B7" s="80" t="s">
        <v>122</v>
      </c>
      <c r="C7" s="81"/>
      <c r="D7" s="82">
        <v>0</v>
      </c>
      <c r="E7" s="58" t="s">
        <v>123</v>
      </c>
    </row>
    <row r="8" spans="1:5" ht="18.75" customHeight="1">
      <c r="A8" s="83">
        <v>1</v>
      </c>
      <c r="B8" s="8" t="s">
        <v>124</v>
      </c>
      <c r="C8" s="46" t="s">
        <v>125</v>
      </c>
      <c r="D8" s="13">
        <f>8090287+68916471+196462</f>
        <v>77203220</v>
      </c>
      <c r="E8" s="13">
        <v>75881468</v>
      </c>
    </row>
    <row r="9" spans="1:5" ht="18.75" customHeight="1">
      <c r="A9" s="83">
        <v>2</v>
      </c>
      <c r="B9" s="8" t="s">
        <v>126</v>
      </c>
      <c r="C9" s="46" t="s">
        <v>127</v>
      </c>
      <c r="D9" s="14">
        <v>0</v>
      </c>
      <c r="E9" s="14" t="s">
        <v>123</v>
      </c>
    </row>
    <row r="10" spans="1:5" ht="18.75" customHeight="1">
      <c r="A10" s="83">
        <v>3</v>
      </c>
      <c r="B10" s="8" t="s">
        <v>128</v>
      </c>
      <c r="C10" s="46"/>
      <c r="D10" s="23">
        <v>0</v>
      </c>
      <c r="E10" s="23" t="s">
        <v>123</v>
      </c>
    </row>
    <row r="11" spans="1:5" ht="18.75" customHeight="1">
      <c r="A11" s="83"/>
      <c r="B11" s="6" t="s">
        <v>129</v>
      </c>
      <c r="C11" s="46"/>
      <c r="D11" s="25">
        <f>D8+D9+D10</f>
        <v>77203220</v>
      </c>
      <c r="E11" s="25">
        <v>75881468</v>
      </c>
    </row>
    <row r="12" spans="1:5" s="1" customFormat="1" ht="18.75" customHeight="1">
      <c r="A12" s="83">
        <v>4</v>
      </c>
      <c r="B12" s="6" t="s">
        <v>130</v>
      </c>
      <c r="C12" s="84" t="s">
        <v>131</v>
      </c>
      <c r="D12" s="57">
        <f>-(56645319-773105+0)</f>
        <v>-55872214</v>
      </c>
      <c r="E12" s="57">
        <v>-61135267</v>
      </c>
    </row>
    <row r="13" spans="1:5" ht="18.75" customHeight="1">
      <c r="A13" s="83">
        <v>5</v>
      </c>
      <c r="B13" s="6" t="s">
        <v>132</v>
      </c>
      <c r="C13" s="46" t="s">
        <v>133</v>
      </c>
      <c r="D13" s="16">
        <f>D14+D15</f>
        <v>-1902000</v>
      </c>
      <c r="E13" s="16">
        <v>-1408886</v>
      </c>
    </row>
    <row r="14" spans="1:5" ht="18.75" customHeight="1">
      <c r="A14" s="85" t="s">
        <v>33</v>
      </c>
      <c r="B14" s="7" t="s">
        <v>134</v>
      </c>
      <c r="C14" s="46"/>
      <c r="D14" s="86">
        <v>-1629819</v>
      </c>
      <c r="E14" s="86">
        <v>-1207272</v>
      </c>
    </row>
    <row r="15" spans="1:5" ht="18.75" customHeight="1">
      <c r="A15" s="85" t="s">
        <v>33</v>
      </c>
      <c r="B15" s="7" t="s">
        <v>135</v>
      </c>
      <c r="C15" s="46"/>
      <c r="D15" s="86">
        <v>-272181</v>
      </c>
      <c r="E15" s="86">
        <v>-201614</v>
      </c>
    </row>
    <row r="16" spans="1:5" ht="18.75" customHeight="1">
      <c r="A16" s="83">
        <v>6</v>
      </c>
      <c r="B16" s="8" t="s">
        <v>136</v>
      </c>
      <c r="C16" s="46" t="s">
        <v>137</v>
      </c>
      <c r="D16" s="13">
        <v>-1385460</v>
      </c>
      <c r="E16" s="13">
        <v>-625576</v>
      </c>
    </row>
    <row r="17" spans="1:5" ht="18.75" customHeight="1">
      <c r="A17" s="83">
        <v>7</v>
      </c>
      <c r="B17" s="8" t="s">
        <v>138</v>
      </c>
      <c r="C17" s="46" t="s">
        <v>139</v>
      </c>
      <c r="D17" s="13">
        <f>-(4020883+118653+268991+182649+100000+298765+579800+239700+6953281+172366+2552406+17982)</f>
        <v>-15505476</v>
      </c>
      <c r="E17" s="13">
        <v>-9219119</v>
      </c>
    </row>
    <row r="18" spans="1:5" ht="18.75" customHeight="1">
      <c r="A18" s="83">
        <v>8</v>
      </c>
      <c r="B18" s="6" t="s">
        <v>140</v>
      </c>
      <c r="C18" s="46"/>
      <c r="D18" s="87">
        <f>D12+D13+D16+D17</f>
        <v>-74665150</v>
      </c>
      <c r="E18" s="87">
        <v>-72388848</v>
      </c>
    </row>
    <row r="19" spans="1:5" ht="18.75" customHeight="1">
      <c r="A19" s="83">
        <v>9</v>
      </c>
      <c r="B19" s="6" t="s">
        <v>141</v>
      </c>
      <c r="C19" s="46"/>
      <c r="D19" s="25">
        <f>D11+D18</f>
        <v>2538070</v>
      </c>
      <c r="E19" s="25">
        <v>3492620</v>
      </c>
    </row>
    <row r="20" spans="1:5" ht="18.75" customHeight="1">
      <c r="A20" s="85">
        <v>10</v>
      </c>
      <c r="B20" s="3" t="s">
        <v>142</v>
      </c>
      <c r="C20" s="46"/>
      <c r="D20" s="88"/>
      <c r="E20" s="88"/>
    </row>
    <row r="21" spans="1:5" ht="18.75" customHeight="1">
      <c r="A21" s="85" t="s">
        <v>33</v>
      </c>
      <c r="B21" s="7" t="s">
        <v>143</v>
      </c>
      <c r="C21" s="46"/>
      <c r="D21" s="13"/>
      <c r="E21" s="13"/>
    </row>
    <row r="22" spans="1:5" ht="18.75" customHeight="1">
      <c r="A22" s="85" t="s">
        <v>33</v>
      </c>
      <c r="B22" s="7" t="s">
        <v>142</v>
      </c>
      <c r="C22" s="46"/>
      <c r="D22" s="23"/>
      <c r="E22" s="23"/>
    </row>
    <row r="23" spans="1:5" ht="18.75" customHeight="1">
      <c r="A23" s="83"/>
      <c r="B23" s="6" t="s">
        <v>144</v>
      </c>
      <c r="C23" s="46"/>
      <c r="D23" s="87">
        <f>D21+D22</f>
        <v>0</v>
      </c>
      <c r="E23" s="87" t="s">
        <v>123</v>
      </c>
    </row>
    <row r="24" spans="1:5" ht="18.75" customHeight="1">
      <c r="A24" s="85">
        <v>12</v>
      </c>
      <c r="B24" s="8" t="s">
        <v>145</v>
      </c>
      <c r="C24" s="46"/>
      <c r="D24" s="88"/>
      <c r="E24" s="88"/>
    </row>
    <row r="25" spans="1:5" ht="18.75" customHeight="1">
      <c r="A25" s="85">
        <v>12.1</v>
      </c>
      <c r="B25" s="8" t="s">
        <v>146</v>
      </c>
      <c r="C25" s="46"/>
      <c r="D25" s="89"/>
      <c r="E25" s="89"/>
    </row>
    <row r="26" spans="1:5" ht="18.75" customHeight="1">
      <c r="A26" s="85">
        <v>12.2</v>
      </c>
      <c r="B26" s="8" t="s">
        <v>147</v>
      </c>
      <c r="C26" s="46"/>
      <c r="D26" s="13">
        <f>2424-905</f>
        <v>1519</v>
      </c>
      <c r="E26" s="13">
        <v>3708</v>
      </c>
    </row>
    <row r="27" spans="1:5" ht="18.75" customHeight="1">
      <c r="A27" s="85">
        <v>12.3</v>
      </c>
      <c r="B27" s="8" t="s">
        <v>148</v>
      </c>
      <c r="C27" s="46"/>
      <c r="D27" s="89">
        <f>479705-622795</f>
        <v>-143090</v>
      </c>
      <c r="E27" s="89">
        <v>-432710</v>
      </c>
    </row>
    <row r="28" spans="1:5" ht="18.75" customHeight="1">
      <c r="A28" s="85">
        <v>12.4</v>
      </c>
      <c r="B28" s="8" t="s">
        <v>149</v>
      </c>
      <c r="C28" s="46"/>
      <c r="D28" s="13">
        <v>0</v>
      </c>
      <c r="E28" s="13" t="s">
        <v>123</v>
      </c>
    </row>
    <row r="29" spans="1:5" ht="18.75" customHeight="1">
      <c r="A29" s="83">
        <v>13</v>
      </c>
      <c r="B29" s="6" t="s">
        <v>150</v>
      </c>
      <c r="C29" s="46" t="s">
        <v>151</v>
      </c>
      <c r="D29" s="87">
        <f>D25+D26+D27+D28</f>
        <v>-141571</v>
      </c>
      <c r="E29" s="87">
        <v>-429002</v>
      </c>
    </row>
    <row r="30" spans="1:6" ht="18.75" customHeight="1" thickBot="1">
      <c r="A30" s="83">
        <v>14</v>
      </c>
      <c r="B30" s="6" t="s">
        <v>152</v>
      </c>
      <c r="C30" s="46"/>
      <c r="D30" s="90">
        <f>D19+D29</f>
        <v>2396499</v>
      </c>
      <c r="E30" s="90">
        <v>3063618</v>
      </c>
      <c r="F30" s="34"/>
    </row>
    <row r="31" spans="1:5" ht="18.75" customHeight="1" thickTop="1">
      <c r="A31" s="83">
        <v>15</v>
      </c>
      <c r="B31" s="8" t="s">
        <v>153</v>
      </c>
      <c r="C31" s="91">
        <v>0.1</v>
      </c>
      <c r="D31" s="92">
        <v>-241449</v>
      </c>
      <c r="E31" s="92">
        <v>-317591</v>
      </c>
    </row>
    <row r="32" spans="1:5" ht="18.75" customHeight="1" thickBot="1">
      <c r="A32" s="83">
        <v>16</v>
      </c>
      <c r="B32" s="6" t="s">
        <v>154</v>
      </c>
      <c r="C32" s="46"/>
      <c r="D32" s="93">
        <f>D30+D31</f>
        <v>2155050</v>
      </c>
      <c r="E32" s="93">
        <v>2746027</v>
      </c>
    </row>
    <row r="33" spans="1:5" ht="18.75" customHeight="1" thickTop="1">
      <c r="A33" s="83"/>
      <c r="B33" s="6" t="s">
        <v>155</v>
      </c>
      <c r="C33" s="46"/>
      <c r="D33" s="94"/>
      <c r="E33" s="94"/>
    </row>
    <row r="34" spans="1:5" ht="18.75" customHeight="1">
      <c r="A34" s="83" t="s">
        <v>33</v>
      </c>
      <c r="B34" s="7" t="s">
        <v>156</v>
      </c>
      <c r="C34" s="46"/>
      <c r="D34" s="88"/>
      <c r="E34" s="88"/>
    </row>
    <row r="35" spans="1:5" ht="18.75" customHeight="1">
      <c r="A35" s="95" t="s">
        <v>33</v>
      </c>
      <c r="B35" s="96" t="s">
        <v>157</v>
      </c>
      <c r="C35" s="97"/>
      <c r="D35" s="98"/>
      <c r="E35" s="98"/>
    </row>
    <row r="36" spans="1:5" ht="12.75">
      <c r="A36" s="99"/>
      <c r="B36" s="100"/>
      <c r="C36" s="101"/>
      <c r="D36" s="102"/>
      <c r="E36" s="103">
        <v>0</v>
      </c>
    </row>
    <row r="37" spans="1:5" ht="12.75">
      <c r="A37" s="99"/>
      <c r="B37" s="100"/>
      <c r="C37" s="101"/>
      <c r="D37" s="102"/>
      <c r="E37" s="103">
        <v>0</v>
      </c>
    </row>
    <row r="38" spans="1:5" ht="12.75">
      <c r="A38" s="99"/>
      <c r="B38" s="100"/>
      <c r="C38" s="101"/>
      <c r="D38" s="102"/>
      <c r="E38" s="103"/>
    </row>
    <row r="39" spans="1:5" ht="12.75">
      <c r="A39" s="99"/>
      <c r="B39" s="100"/>
      <c r="C39" s="101"/>
      <c r="D39" s="102"/>
      <c r="E39" s="103"/>
    </row>
    <row r="40" spans="1:5" ht="12.75">
      <c r="A40" s="99"/>
      <c r="B40" s="100"/>
      <c r="C40" s="101"/>
      <c r="D40" s="102"/>
      <c r="E40" s="103"/>
    </row>
    <row r="41" spans="1:5" ht="12.75">
      <c r="A41" s="99"/>
      <c r="B41" s="100"/>
      <c r="C41" s="101"/>
      <c r="D41" s="102"/>
      <c r="E41" s="103"/>
    </row>
    <row r="42" spans="1:5" ht="12.75">
      <c r="A42" s="99"/>
      <c r="B42" s="100"/>
      <c r="C42" s="101"/>
      <c r="D42" s="102"/>
      <c r="E42" s="103"/>
    </row>
    <row r="43" spans="1:5" ht="12.75">
      <c r="A43" s="99"/>
      <c r="B43" s="100"/>
      <c r="C43" s="101"/>
      <c r="D43" s="102"/>
      <c r="E43" s="103"/>
    </row>
    <row r="44" spans="1:5" ht="12.75">
      <c r="A44" s="99"/>
      <c r="B44" s="100"/>
      <c r="C44" s="101"/>
      <c r="D44" s="102"/>
      <c r="E44" s="103"/>
    </row>
    <row r="45" spans="1:5" ht="12.75">
      <c r="A45" s="99"/>
      <c r="B45" s="100"/>
      <c r="C45" s="101"/>
      <c r="D45" s="102"/>
      <c r="E45" s="103"/>
    </row>
    <row r="46" spans="1:5" ht="12.75">
      <c r="A46" s="99"/>
      <c r="B46" s="100"/>
      <c r="C46" s="101"/>
      <c r="D46" s="102"/>
      <c r="E46" s="103"/>
    </row>
    <row r="47" spans="1:5" ht="12.75">
      <c r="A47" s="99"/>
      <c r="B47" s="100"/>
      <c r="C47" s="101"/>
      <c r="D47" s="102"/>
      <c r="E47" s="103"/>
    </row>
    <row r="48" spans="1:5" ht="12.75">
      <c r="A48" s="99"/>
      <c r="B48" s="100"/>
      <c r="C48" s="101"/>
      <c r="D48" s="102"/>
      <c r="E48" s="103"/>
    </row>
    <row r="49" spans="1:5" ht="12.75">
      <c r="A49" s="99"/>
      <c r="B49" s="100"/>
      <c r="C49" s="101"/>
      <c r="D49" s="102"/>
      <c r="E49" s="103"/>
    </row>
    <row r="50" spans="1:5" ht="12.75">
      <c r="A50" s="99"/>
      <c r="B50" s="100"/>
      <c r="C50" s="101"/>
      <c r="D50" s="102"/>
      <c r="E50" s="103"/>
    </row>
    <row r="51" spans="1:5" ht="12.75">
      <c r="A51" s="99"/>
      <c r="B51" s="100"/>
      <c r="C51" s="101"/>
      <c r="D51" s="102"/>
      <c r="E51" s="103"/>
    </row>
    <row r="52" spans="1:5" ht="12.75">
      <c r="A52" s="99"/>
      <c r="B52" s="100"/>
      <c r="C52" s="101"/>
      <c r="D52" s="102"/>
      <c r="E52" s="103"/>
    </row>
    <row r="53" spans="1:5" ht="12.75">
      <c r="A53" s="99"/>
      <c r="B53" s="100"/>
      <c r="C53" s="101"/>
      <c r="D53" s="102"/>
      <c r="E53" s="103"/>
    </row>
    <row r="54" spans="1:5" ht="12.75">
      <c r="A54" s="99"/>
      <c r="B54" s="100"/>
      <c r="C54" s="101"/>
      <c r="D54" s="102"/>
      <c r="E54" s="103"/>
    </row>
    <row r="55" spans="1:5" ht="12.75">
      <c r="A55" s="99"/>
      <c r="B55" s="100"/>
      <c r="C55" s="101"/>
      <c r="D55" s="102"/>
      <c r="E55" s="103"/>
    </row>
    <row r="56" spans="1:5" ht="12.75">
      <c r="A56" s="99"/>
      <c r="B56" s="100"/>
      <c r="C56" s="101"/>
      <c r="D56" s="102"/>
      <c r="E56" s="103"/>
    </row>
    <row r="57" spans="1:5" ht="12.75">
      <c r="A57" s="99"/>
      <c r="B57" s="100"/>
      <c r="C57" s="101"/>
      <c r="D57" s="102"/>
      <c r="E57" s="103"/>
    </row>
    <row r="58" spans="1:5" ht="12.75">
      <c r="A58" s="99"/>
      <c r="B58" s="100"/>
      <c r="C58" s="101"/>
      <c r="D58" s="102"/>
      <c r="E58" s="103"/>
    </row>
    <row r="59" spans="1:5" ht="12.75">
      <c r="A59" s="99"/>
      <c r="B59" s="100"/>
      <c r="C59" s="101"/>
      <c r="D59" s="102"/>
      <c r="E59" s="103"/>
    </row>
    <row r="60" spans="1:5" ht="12.75">
      <c r="A60" s="99"/>
      <c r="B60" s="100"/>
      <c r="C60" s="101"/>
      <c r="D60" s="102"/>
      <c r="E60" s="103"/>
    </row>
    <row r="61" spans="1:5" ht="12.75">
      <c r="A61" s="99"/>
      <c r="B61" s="100"/>
      <c r="C61" s="101"/>
      <c r="D61" s="102"/>
      <c r="E61" s="103"/>
    </row>
    <row r="62" spans="1:5" ht="12.75">
      <c r="A62" s="99"/>
      <c r="B62" s="100"/>
      <c r="C62" s="101"/>
      <c r="D62" s="102"/>
      <c r="E62" s="103"/>
    </row>
    <row r="63" spans="1:5" ht="12.75">
      <c r="A63" s="99"/>
      <c r="B63" s="100"/>
      <c r="C63" s="101"/>
      <c r="D63" s="102"/>
      <c r="E63" s="103"/>
    </row>
    <row r="64" spans="1:5" ht="12.75">
      <c r="A64" s="99"/>
      <c r="B64" s="100"/>
      <c r="C64" s="101"/>
      <c r="D64" s="102"/>
      <c r="E64" s="103"/>
    </row>
    <row r="65" spans="1:5" ht="12.75">
      <c r="A65" s="99"/>
      <c r="B65" s="100"/>
      <c r="C65" s="101"/>
      <c r="D65" s="102"/>
      <c r="E65" s="103"/>
    </row>
    <row r="66" spans="1:5" ht="12.75">
      <c r="A66" s="99"/>
      <c r="B66" s="100"/>
      <c r="C66" s="101"/>
      <c r="D66" s="102"/>
      <c r="E66" s="103"/>
    </row>
    <row r="67" spans="1:5" ht="12.75">
      <c r="A67" s="99"/>
      <c r="B67" s="100"/>
      <c r="C67" s="101"/>
      <c r="D67" s="102"/>
      <c r="E67" s="103"/>
    </row>
    <row r="68" spans="1:5" ht="12.75">
      <c r="A68" s="99"/>
      <c r="B68" s="100"/>
      <c r="C68" s="101"/>
      <c r="D68" s="102"/>
      <c r="E68" s="103"/>
    </row>
    <row r="69" spans="1:5" ht="12.75">
      <c r="A69" s="99"/>
      <c r="B69" s="100"/>
      <c r="C69" s="101"/>
      <c r="D69" s="102"/>
      <c r="E69" s="103"/>
    </row>
    <row r="70" spans="1:5" ht="12.75">
      <c r="A70" s="99"/>
      <c r="B70" s="100"/>
      <c r="C70" s="101"/>
      <c r="D70" s="102"/>
      <c r="E70" s="103"/>
    </row>
    <row r="71" spans="1:5" ht="12.75">
      <c r="A71" s="99"/>
      <c r="B71" s="100"/>
      <c r="C71" s="101"/>
      <c r="D71" s="102"/>
      <c r="E71" s="103"/>
    </row>
    <row r="72" spans="1:5" ht="12.75">
      <c r="A72" s="99"/>
      <c r="B72" s="100"/>
      <c r="C72" s="101"/>
      <c r="D72" s="102"/>
      <c r="E72" s="103"/>
    </row>
    <row r="73" spans="1:5" ht="12.75">
      <c r="A73" s="99"/>
      <c r="B73" s="100"/>
      <c r="C73" s="101"/>
      <c r="D73" s="102"/>
      <c r="E73" s="103"/>
    </row>
    <row r="74" spans="1:5" ht="12.75">
      <c r="A74" s="99"/>
      <c r="B74" s="100"/>
      <c r="C74" s="101"/>
      <c r="D74" s="102"/>
      <c r="E74" s="103"/>
    </row>
    <row r="75" spans="1:5" ht="12.75">
      <c r="A75" s="99"/>
      <c r="B75" s="100"/>
      <c r="C75" s="101"/>
      <c r="D75" s="102"/>
      <c r="E75" s="103"/>
    </row>
    <row r="76" spans="1:5" ht="12.75">
      <c r="A76" s="99"/>
      <c r="B76" s="100"/>
      <c r="C76" s="101"/>
      <c r="D76" s="102"/>
      <c r="E76" s="103"/>
    </row>
    <row r="77" spans="1:5" ht="12.75">
      <c r="A77" s="99"/>
      <c r="B77" s="100"/>
      <c r="C77" s="101"/>
      <c r="D77" s="102"/>
      <c r="E77" s="103"/>
    </row>
    <row r="78" spans="1:5" ht="12.75">
      <c r="A78" s="99"/>
      <c r="B78" s="100"/>
      <c r="C78" s="101"/>
      <c r="D78" s="102"/>
      <c r="E78" s="103"/>
    </row>
    <row r="79" spans="1:5" ht="12.75">
      <c r="A79" s="99"/>
      <c r="B79" s="100"/>
      <c r="C79" s="101"/>
      <c r="D79" s="102"/>
      <c r="E79" s="103"/>
    </row>
    <row r="80" spans="1:5" ht="12.75">
      <c r="A80" s="99"/>
      <c r="B80" s="100"/>
      <c r="C80" s="101"/>
      <c r="D80" s="102"/>
      <c r="E80" s="103"/>
    </row>
    <row r="81" spans="1:5" ht="12.75">
      <c r="A81" s="99"/>
      <c r="B81" s="100"/>
      <c r="C81" s="101"/>
      <c r="D81" s="102"/>
      <c r="E81" s="103"/>
    </row>
    <row r="82" spans="1:5" ht="12.75">
      <c r="A82" s="99"/>
      <c r="B82" s="100"/>
      <c r="C82" s="101"/>
      <c r="D82" s="102"/>
      <c r="E82" s="103"/>
    </row>
    <row r="83" spans="1:5" ht="12.75">
      <c r="A83" s="99"/>
      <c r="B83" s="100"/>
      <c r="C83" s="101"/>
      <c r="D83" s="102"/>
      <c r="E83" s="103"/>
    </row>
    <row r="84" spans="1:5" ht="12.75">
      <c r="A84" s="99"/>
      <c r="B84" s="100"/>
      <c r="C84" s="101"/>
      <c r="D84" s="102"/>
      <c r="E84" s="103"/>
    </row>
    <row r="85" spans="1:5" ht="12.75">
      <c r="A85" s="99"/>
      <c r="B85" s="100"/>
      <c r="C85" s="101"/>
      <c r="D85" s="102"/>
      <c r="E85" s="103"/>
    </row>
    <row r="86" spans="1:5" ht="12.75">
      <c r="A86" s="99"/>
      <c r="B86" s="100"/>
      <c r="C86" s="101"/>
      <c r="D86" s="102"/>
      <c r="E86" s="103"/>
    </row>
    <row r="87" spans="1:5" ht="12.75">
      <c r="A87" s="99"/>
      <c r="B87" s="100"/>
      <c r="C87" s="101"/>
      <c r="D87" s="102"/>
      <c r="E87" s="103"/>
    </row>
    <row r="88" spans="1:5" ht="12.75">
      <c r="A88" s="99"/>
      <c r="B88" s="100"/>
      <c r="C88" s="101"/>
      <c r="D88" s="102"/>
      <c r="E88" s="103"/>
    </row>
    <row r="89" spans="1:5" ht="12.75">
      <c r="A89" s="99"/>
      <c r="B89" s="100"/>
      <c r="C89" s="101"/>
      <c r="D89" s="102"/>
      <c r="E89" s="103"/>
    </row>
    <row r="90" spans="1:5" ht="12.75">
      <c r="A90" s="99"/>
      <c r="B90" s="100"/>
      <c r="C90" s="101"/>
      <c r="D90" s="102"/>
      <c r="E90" s="103"/>
    </row>
    <row r="91" spans="1:5" ht="12.75">
      <c r="A91" s="99"/>
      <c r="B91" s="100"/>
      <c r="C91" s="101"/>
      <c r="D91" s="102"/>
      <c r="E91" s="103"/>
    </row>
    <row r="92" spans="1:5" ht="12.75">
      <c r="A92" s="99"/>
      <c r="B92" s="100"/>
      <c r="C92" s="101"/>
      <c r="D92" s="102"/>
      <c r="E92" s="103"/>
    </row>
    <row r="93" spans="1:5" ht="12.75">
      <c r="A93" s="99"/>
      <c r="B93" s="100"/>
      <c r="C93" s="101"/>
      <c r="D93" s="102"/>
      <c r="E93" s="103"/>
    </row>
    <row r="94" spans="1:5" ht="12.75">
      <c r="A94" s="99"/>
      <c r="B94" s="100"/>
      <c r="C94" s="101"/>
      <c r="D94" s="102"/>
      <c r="E94" s="103"/>
    </row>
    <row r="95" spans="1:5" ht="12.75">
      <c r="A95" s="99"/>
      <c r="B95" s="100"/>
      <c r="C95" s="101"/>
      <c r="D95" s="102"/>
      <c r="E95" s="103"/>
    </row>
    <row r="96" spans="1:5" ht="12.75">
      <c r="A96" s="99"/>
      <c r="B96" s="100"/>
      <c r="C96" s="101"/>
      <c r="D96" s="102"/>
      <c r="E96" s="103"/>
    </row>
    <row r="97" spans="1:5" ht="12.75">
      <c r="A97" s="99"/>
      <c r="B97" s="100"/>
      <c r="C97" s="101"/>
      <c r="D97" s="102"/>
      <c r="E97" s="103"/>
    </row>
    <row r="98" spans="1:5" ht="12.75">
      <c r="A98" s="99"/>
      <c r="B98" s="100"/>
      <c r="C98" s="101"/>
      <c r="D98" s="102"/>
      <c r="E98" s="103"/>
    </row>
    <row r="99" spans="1:5" ht="12.75">
      <c r="A99" s="99"/>
      <c r="B99" s="100"/>
      <c r="C99" s="101"/>
      <c r="D99" s="102"/>
      <c r="E99" s="103"/>
    </row>
    <row r="100" spans="1:5" ht="12.75">
      <c r="A100" s="99"/>
      <c r="B100" s="100"/>
      <c r="C100" s="101"/>
      <c r="D100" s="102"/>
      <c r="E100" s="103"/>
    </row>
    <row r="101" spans="1:5" ht="12.75">
      <c r="A101" s="99"/>
      <c r="B101" s="100"/>
      <c r="C101" s="101"/>
      <c r="D101" s="102"/>
      <c r="E101" s="103"/>
    </row>
    <row r="102" spans="1:5" ht="12.75">
      <c r="A102" s="99"/>
      <c r="B102" s="100"/>
      <c r="C102" s="101"/>
      <c r="D102" s="102"/>
      <c r="E102" s="103"/>
    </row>
    <row r="103" spans="1:5" ht="12.75">
      <c r="A103" s="99"/>
      <c r="B103" s="100"/>
      <c r="C103" s="101"/>
      <c r="D103" s="102"/>
      <c r="E103" s="103"/>
    </row>
    <row r="104" spans="1:5" ht="12.75">
      <c r="A104" s="99"/>
      <c r="B104" s="100"/>
      <c r="C104" s="101"/>
      <c r="D104" s="102"/>
      <c r="E104" s="103"/>
    </row>
    <row r="105" spans="1:5" ht="12.75">
      <c r="A105" s="99"/>
      <c r="B105" s="100"/>
      <c r="C105" s="101"/>
      <c r="D105" s="102"/>
      <c r="E105" s="103"/>
    </row>
    <row r="106" spans="1:5" ht="12.75">
      <c r="A106" s="99"/>
      <c r="B106" s="100"/>
      <c r="C106" s="101"/>
      <c r="D106" s="102"/>
      <c r="E106" s="103"/>
    </row>
    <row r="107" spans="1:5" ht="12.75">
      <c r="A107" s="99"/>
      <c r="B107" s="100"/>
      <c r="C107" s="101"/>
      <c r="D107" s="102"/>
      <c r="E107" s="103"/>
    </row>
    <row r="108" spans="1:5" ht="12.75">
      <c r="A108" s="99"/>
      <c r="B108" s="100"/>
      <c r="C108" s="101"/>
      <c r="D108" s="102"/>
      <c r="E108" s="103"/>
    </row>
    <row r="109" spans="1:5" ht="12.75">
      <c r="A109" s="99"/>
      <c r="B109" s="100"/>
      <c r="C109" s="101"/>
      <c r="D109" s="102"/>
      <c r="E109" s="103"/>
    </row>
    <row r="110" spans="1:5" ht="12.75">
      <c r="A110" s="99"/>
      <c r="B110" s="100"/>
      <c r="C110" s="101"/>
      <c r="D110" s="102"/>
      <c r="E110" s="103"/>
    </row>
    <row r="111" spans="1:5" ht="12.75">
      <c r="A111" s="99"/>
      <c r="B111" s="100"/>
      <c r="C111" s="101"/>
      <c r="D111" s="102"/>
      <c r="E111" s="103"/>
    </row>
    <row r="112" spans="1:5" ht="12.75">
      <c r="A112" s="99"/>
      <c r="B112" s="100"/>
      <c r="C112" s="101"/>
      <c r="D112" s="102"/>
      <c r="E112" s="103"/>
    </row>
    <row r="113" spans="1:5" ht="12.75">
      <c r="A113" s="99"/>
      <c r="B113" s="100"/>
      <c r="C113" s="101"/>
      <c r="D113" s="102"/>
      <c r="E113" s="103"/>
    </row>
    <row r="114" spans="1:5" ht="12.75">
      <c r="A114" s="99"/>
      <c r="B114" s="100"/>
      <c r="C114" s="101"/>
      <c r="D114" s="102"/>
      <c r="E114" s="103"/>
    </row>
    <row r="115" spans="1:5" ht="12.75">
      <c r="A115" s="99"/>
      <c r="B115" s="100"/>
      <c r="C115" s="101"/>
      <c r="D115" s="102"/>
      <c r="E115" s="103"/>
    </row>
    <row r="116" spans="1:5" ht="12.75">
      <c r="A116" s="99"/>
      <c r="B116" s="100"/>
      <c r="C116" s="101"/>
      <c r="D116" s="102"/>
      <c r="E116" s="103"/>
    </row>
    <row r="117" spans="1:5" ht="12.75">
      <c r="A117" s="99"/>
      <c r="B117" s="100"/>
      <c r="C117" s="101"/>
      <c r="D117" s="102"/>
      <c r="E117" s="103"/>
    </row>
    <row r="118" spans="1:5" ht="12.75">
      <c r="A118" s="99"/>
      <c r="B118" s="100"/>
      <c r="C118" s="101"/>
      <c r="D118" s="102"/>
      <c r="E118" s="103"/>
    </row>
    <row r="119" spans="1:5" ht="12.75">
      <c r="A119" s="99"/>
      <c r="B119" s="100"/>
      <c r="C119" s="101"/>
      <c r="D119" s="102"/>
      <c r="E119" s="103"/>
    </row>
    <row r="120" spans="1:5" ht="12.75">
      <c r="A120" s="99"/>
      <c r="B120" s="100"/>
      <c r="C120" s="101"/>
      <c r="D120" s="102"/>
      <c r="E120" s="103"/>
    </row>
    <row r="121" spans="1:5" ht="12.75">
      <c r="A121" s="99"/>
      <c r="B121" s="100"/>
      <c r="C121" s="101"/>
      <c r="D121" s="102"/>
      <c r="E121" s="103"/>
    </row>
    <row r="122" spans="1:5" ht="12.75">
      <c r="A122" s="99"/>
      <c r="B122" s="100"/>
      <c r="C122" s="101"/>
      <c r="D122" s="102"/>
      <c r="E122" s="103"/>
    </row>
    <row r="123" spans="1:5" ht="12.75">
      <c r="A123" s="99"/>
      <c r="B123" s="100"/>
      <c r="C123" s="101"/>
      <c r="D123" s="102"/>
      <c r="E123" s="103"/>
    </row>
    <row r="124" spans="1:5" ht="12.75">
      <c r="A124" s="99"/>
      <c r="B124" s="100"/>
      <c r="C124" s="101"/>
      <c r="D124" s="102"/>
      <c r="E124" s="103"/>
    </row>
    <row r="125" spans="1:5" ht="12.75">
      <c r="A125" s="99"/>
      <c r="B125" s="100"/>
      <c r="C125" s="101"/>
      <c r="D125" s="102"/>
      <c r="E125" s="103"/>
    </row>
    <row r="126" spans="1:5" ht="12.75">
      <c r="A126" s="99"/>
      <c r="B126" s="100"/>
      <c r="C126" s="101"/>
      <c r="D126" s="102"/>
      <c r="E126" s="103"/>
    </row>
    <row r="127" spans="1:5" ht="12.75">
      <c r="A127" s="99"/>
      <c r="B127" s="100"/>
      <c r="C127" s="101"/>
      <c r="D127" s="102"/>
      <c r="E127" s="103"/>
    </row>
    <row r="128" spans="1:5" ht="12.75">
      <c r="A128" s="99"/>
      <c r="B128" s="100"/>
      <c r="C128" s="101"/>
      <c r="D128" s="102"/>
      <c r="E128" s="103"/>
    </row>
    <row r="129" spans="1:5" ht="12.75">
      <c r="A129" s="99"/>
      <c r="B129" s="100"/>
      <c r="C129" s="101"/>
      <c r="D129" s="102"/>
      <c r="E129" s="103"/>
    </row>
    <row r="130" spans="1:5" ht="12.75">
      <c r="A130" s="99"/>
      <c r="B130" s="100"/>
      <c r="C130" s="101"/>
      <c r="D130" s="102"/>
      <c r="E130" s="103"/>
    </row>
    <row r="131" spans="1:5" ht="12.75">
      <c r="A131" s="99"/>
      <c r="B131" s="100"/>
      <c r="C131" s="101"/>
      <c r="D131" s="102"/>
      <c r="E131" s="103"/>
    </row>
    <row r="132" spans="1:5" ht="12.75">
      <c r="A132" s="99"/>
      <c r="B132" s="100"/>
      <c r="C132" s="101"/>
      <c r="D132" s="102"/>
      <c r="E132" s="103"/>
    </row>
  </sheetData>
  <sheetProtection/>
  <mergeCells count="8">
    <mergeCell ref="A1:E1"/>
    <mergeCell ref="A2:E2"/>
    <mergeCell ref="A3:E3"/>
    <mergeCell ref="A4:E4"/>
    <mergeCell ref="A5:A6"/>
    <mergeCell ref="B5:B6"/>
    <mergeCell ref="C5:C6"/>
    <mergeCell ref="D5:E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109" customWidth="1"/>
    <col min="2" max="2" width="46.8515625" style="110" customWidth="1"/>
    <col min="3" max="3" width="7.7109375" style="111" customWidth="1"/>
    <col min="4" max="4" width="15.8515625" style="22" customWidth="1"/>
    <col min="5" max="5" width="15.28125" style="22" customWidth="1"/>
  </cols>
  <sheetData>
    <row r="2" spans="1:6" ht="15.75">
      <c r="A2" s="67" t="s">
        <v>158</v>
      </c>
      <c r="B2" s="67"/>
      <c r="C2" s="67"/>
      <c r="D2" s="67"/>
      <c r="E2" s="67"/>
      <c r="F2" s="67"/>
    </row>
    <row r="3" spans="1:6" ht="12.75">
      <c r="A3" s="68" t="s">
        <v>115</v>
      </c>
      <c r="B3" s="68"/>
      <c r="C3" s="68"/>
      <c r="D3" s="68"/>
      <c r="E3" s="68"/>
      <c r="F3" s="68"/>
    </row>
    <row r="4" spans="1:6" ht="12.75">
      <c r="A4" s="105" t="s">
        <v>105</v>
      </c>
      <c r="B4" s="106"/>
      <c r="C4" s="107"/>
      <c r="D4" s="105"/>
      <c r="E4" s="105"/>
      <c r="F4" s="108"/>
    </row>
    <row r="5" ht="12.75">
      <c r="F5" s="2"/>
    </row>
    <row r="6" spans="1:5" ht="12.75">
      <c r="A6" s="112" t="s">
        <v>159</v>
      </c>
      <c r="B6" s="113"/>
      <c r="C6" s="114" t="s">
        <v>104</v>
      </c>
      <c r="D6" s="115" t="s">
        <v>160</v>
      </c>
      <c r="E6" s="116"/>
    </row>
    <row r="7" spans="1:5" ht="12.75">
      <c r="A7" s="117"/>
      <c r="B7" s="118"/>
      <c r="C7" s="119"/>
      <c r="D7" s="120" t="s">
        <v>119</v>
      </c>
      <c r="E7" s="120" t="s">
        <v>161</v>
      </c>
    </row>
    <row r="8" spans="1:5" ht="15.75" customHeight="1">
      <c r="A8" s="121">
        <v>1</v>
      </c>
      <c r="B8" s="122" t="s">
        <v>162</v>
      </c>
      <c r="C8" s="123"/>
      <c r="D8" s="124"/>
      <c r="E8" s="124"/>
    </row>
    <row r="9" spans="1:5" ht="15.75" customHeight="1">
      <c r="A9" s="125" t="s">
        <v>28</v>
      </c>
      <c r="B9" s="126" t="s">
        <v>163</v>
      </c>
      <c r="C9" s="127">
        <v>5</v>
      </c>
      <c r="D9" s="128">
        <v>2396499</v>
      </c>
      <c r="E9" s="128">
        <v>3063618</v>
      </c>
    </row>
    <row r="10" spans="1:5" ht="15.75" customHeight="1">
      <c r="A10" s="129" t="s">
        <v>5</v>
      </c>
      <c r="B10" s="130" t="s">
        <v>164</v>
      </c>
      <c r="C10" s="131"/>
      <c r="D10" s="132"/>
      <c r="E10" s="132"/>
    </row>
    <row r="11" spans="1:5" ht="15.75" customHeight="1">
      <c r="A11" s="129"/>
      <c r="B11" s="130" t="s">
        <v>165</v>
      </c>
      <c r="C11" s="131" t="s">
        <v>137</v>
      </c>
      <c r="D11" s="132">
        <v>1385460</v>
      </c>
      <c r="E11" s="132">
        <v>625576</v>
      </c>
    </row>
    <row r="12" spans="1:5" ht="15.75" customHeight="1">
      <c r="A12" s="129"/>
      <c r="B12" s="130" t="s">
        <v>166</v>
      </c>
      <c r="C12" s="131"/>
      <c r="D12" s="132">
        <v>0</v>
      </c>
      <c r="E12" s="132">
        <v>0</v>
      </c>
    </row>
    <row r="13" spans="1:5" ht="15.75" customHeight="1">
      <c r="A13" s="129"/>
      <c r="B13" s="130" t="s">
        <v>167</v>
      </c>
      <c r="C13" s="131"/>
      <c r="D13" s="132">
        <v>0</v>
      </c>
      <c r="E13" s="132">
        <v>0</v>
      </c>
    </row>
    <row r="14" spans="1:5" ht="15.75" customHeight="1">
      <c r="A14" s="129"/>
      <c r="B14" s="130" t="s">
        <v>168</v>
      </c>
      <c r="C14" s="131"/>
      <c r="D14" s="132">
        <v>2424</v>
      </c>
      <c r="E14" s="132">
        <v>359</v>
      </c>
    </row>
    <row r="15" spans="1:5" ht="15.75" customHeight="1">
      <c r="A15" s="129" t="s">
        <v>9</v>
      </c>
      <c r="B15" s="130" t="s">
        <v>169</v>
      </c>
      <c r="C15" s="131" t="s">
        <v>107</v>
      </c>
      <c r="D15" s="34">
        <f>39463167-46004988</f>
        <v>-6541821</v>
      </c>
      <c r="E15" s="34">
        <v>-7386363</v>
      </c>
    </row>
    <row r="16" spans="1:5" ht="15.75" customHeight="1">
      <c r="A16" s="129" t="s">
        <v>15</v>
      </c>
      <c r="B16" s="130" t="s">
        <v>170</v>
      </c>
      <c r="C16" s="131" t="s">
        <v>107</v>
      </c>
      <c r="D16" s="132">
        <f>1948944-1954832</f>
        <v>-5888</v>
      </c>
      <c r="E16" s="132">
        <v>333732</v>
      </c>
    </row>
    <row r="17" spans="1:5" ht="15.75" customHeight="1">
      <c r="A17" s="129" t="s">
        <v>21</v>
      </c>
      <c r="B17" s="130" t="s">
        <v>171</v>
      </c>
      <c r="C17" s="131" t="s">
        <v>108</v>
      </c>
      <c r="D17" s="132">
        <v>-773105</v>
      </c>
      <c r="E17" s="132">
        <v>0</v>
      </c>
    </row>
    <row r="18" spans="1:5" ht="15.75" customHeight="1">
      <c r="A18" s="129" t="s">
        <v>24</v>
      </c>
      <c r="B18" s="130" t="s">
        <v>172</v>
      </c>
      <c r="C18" s="131" t="s">
        <v>113</v>
      </c>
      <c r="D18" s="22">
        <f>45252758-42419331</f>
        <v>2833427</v>
      </c>
      <c r="E18" s="22">
        <v>10089049</v>
      </c>
    </row>
    <row r="19" spans="1:5" ht="15.75" customHeight="1">
      <c r="A19" s="129"/>
      <c r="B19" s="133" t="s">
        <v>173</v>
      </c>
      <c r="C19" s="131"/>
      <c r="D19" s="134">
        <f>D9+D11+D12+D13+D14+D15+D16+D17+D18</f>
        <v>-703004</v>
      </c>
      <c r="E19" s="134">
        <v>6725971</v>
      </c>
    </row>
    <row r="20" spans="1:5" ht="15.75" customHeight="1">
      <c r="A20" s="129" t="s">
        <v>66</v>
      </c>
      <c r="B20" s="130" t="s">
        <v>174</v>
      </c>
      <c r="C20" s="131"/>
      <c r="D20" s="132">
        <v>-2424</v>
      </c>
      <c r="E20" s="132">
        <v>-359</v>
      </c>
    </row>
    <row r="21" spans="1:5" ht="15.75" customHeight="1">
      <c r="A21" s="135" t="s">
        <v>68</v>
      </c>
      <c r="B21" s="130" t="s">
        <v>175</v>
      </c>
      <c r="C21" s="136">
        <v>5</v>
      </c>
      <c r="D21" s="137">
        <v>-241449</v>
      </c>
      <c r="E21" s="137">
        <v>-317591</v>
      </c>
    </row>
    <row r="22" spans="1:5" ht="15.75" customHeight="1" thickBot="1">
      <c r="A22" s="121"/>
      <c r="B22" s="122" t="s">
        <v>176</v>
      </c>
      <c r="C22" s="123"/>
      <c r="D22" s="138">
        <f>D19+D20+D21</f>
        <v>-946877</v>
      </c>
      <c r="E22" s="138">
        <v>6408021</v>
      </c>
    </row>
    <row r="23" spans="1:5" ht="15.75" customHeight="1" thickTop="1">
      <c r="A23" s="139"/>
      <c r="B23" s="140"/>
      <c r="C23" s="141"/>
      <c r="D23" s="142"/>
      <c r="E23" s="142"/>
    </row>
    <row r="24" spans="1:5" ht="15.75" customHeight="1">
      <c r="A24" s="121">
        <v>2</v>
      </c>
      <c r="B24" s="122" t="s">
        <v>177</v>
      </c>
      <c r="C24" s="123"/>
      <c r="D24" s="124"/>
      <c r="E24" s="124"/>
    </row>
    <row r="25" spans="1:5" ht="15.75" customHeight="1">
      <c r="A25" s="125" t="s">
        <v>28</v>
      </c>
      <c r="B25" s="126" t="s">
        <v>178</v>
      </c>
      <c r="C25" s="127"/>
      <c r="D25" s="128">
        <v>0</v>
      </c>
      <c r="E25" s="128">
        <v>0</v>
      </c>
    </row>
    <row r="26" spans="1:5" ht="15.75" customHeight="1">
      <c r="A26" s="129" t="s">
        <v>5</v>
      </c>
      <c r="B26" s="130" t="s">
        <v>179</v>
      </c>
      <c r="C26" s="131"/>
      <c r="D26" s="132">
        <v>-171250</v>
      </c>
      <c r="E26" s="132">
        <v>-4833740</v>
      </c>
    </row>
    <row r="27" spans="1:5" ht="15.75" customHeight="1">
      <c r="A27" s="129" t="s">
        <v>9</v>
      </c>
      <c r="B27" s="130" t="s">
        <v>180</v>
      </c>
      <c r="C27" s="131" t="s">
        <v>109</v>
      </c>
      <c r="D27" s="132"/>
      <c r="E27" s="132"/>
    </row>
    <row r="28" spans="1:5" ht="15.75" customHeight="1">
      <c r="A28" s="129" t="s">
        <v>15</v>
      </c>
      <c r="B28" s="130" t="s">
        <v>181</v>
      </c>
      <c r="C28" s="131"/>
      <c r="D28" s="132">
        <v>0</v>
      </c>
      <c r="E28" s="132">
        <v>0</v>
      </c>
    </row>
    <row r="29" spans="1:5" ht="15.75" customHeight="1">
      <c r="A29" s="143" t="s">
        <v>21</v>
      </c>
      <c r="B29" s="144" t="s">
        <v>182</v>
      </c>
      <c r="C29" s="145"/>
      <c r="D29" s="146">
        <v>0</v>
      </c>
      <c r="E29" s="146">
        <v>0</v>
      </c>
    </row>
    <row r="30" spans="1:5" ht="15.75" customHeight="1" thickBot="1">
      <c r="A30" s="121"/>
      <c r="B30" s="122" t="s">
        <v>177</v>
      </c>
      <c r="C30" s="123"/>
      <c r="D30" s="138">
        <f>SUM(D25+D26+D27+D28+D29)</f>
        <v>-171250</v>
      </c>
      <c r="E30" s="138">
        <v>-4833740</v>
      </c>
    </row>
    <row r="31" spans="1:5" ht="15.75" customHeight="1" thickTop="1">
      <c r="A31" s="139"/>
      <c r="B31" s="147"/>
      <c r="C31" s="148"/>
      <c r="D31" s="142"/>
      <c r="E31" s="142"/>
    </row>
    <row r="32" spans="1:5" ht="15.75" customHeight="1">
      <c r="A32" s="149">
        <v>3</v>
      </c>
      <c r="B32" s="122" t="s">
        <v>183</v>
      </c>
      <c r="C32" s="123"/>
      <c r="D32" s="124"/>
      <c r="E32" s="124"/>
    </row>
    <row r="33" spans="1:5" ht="15.75" customHeight="1">
      <c r="A33" s="125" t="s">
        <v>28</v>
      </c>
      <c r="B33" s="126" t="s">
        <v>184</v>
      </c>
      <c r="C33" s="127"/>
      <c r="D33" s="128">
        <v>0</v>
      </c>
      <c r="E33" s="128">
        <v>0</v>
      </c>
    </row>
    <row r="34" spans="1:5" ht="15.75" customHeight="1">
      <c r="A34" s="129" t="s">
        <v>5</v>
      </c>
      <c r="B34" s="130" t="s">
        <v>185</v>
      </c>
      <c r="C34" s="131"/>
      <c r="D34" s="13">
        <v>0</v>
      </c>
      <c r="E34" s="13">
        <v>0</v>
      </c>
    </row>
    <row r="35" spans="1:5" ht="15.75" customHeight="1">
      <c r="A35" s="129" t="s">
        <v>9</v>
      </c>
      <c r="B35" s="130" t="s">
        <v>186</v>
      </c>
      <c r="C35" s="131"/>
      <c r="D35" s="132">
        <v>0</v>
      </c>
      <c r="E35" s="132">
        <v>0</v>
      </c>
    </row>
    <row r="36" spans="1:5" ht="15.75" customHeight="1">
      <c r="A36" s="129" t="s">
        <v>15</v>
      </c>
      <c r="B36" s="130" t="s">
        <v>187</v>
      </c>
      <c r="C36" s="131"/>
      <c r="D36" s="132">
        <v>0</v>
      </c>
      <c r="E36" s="132">
        <v>0</v>
      </c>
    </row>
    <row r="37" spans="1:5" ht="15.75" customHeight="1">
      <c r="A37" s="135"/>
      <c r="B37" s="150"/>
      <c r="C37" s="136"/>
      <c r="D37" s="137"/>
      <c r="E37" s="137"/>
    </row>
    <row r="38" spans="1:5" ht="15.75" customHeight="1" thickBot="1">
      <c r="A38" s="121"/>
      <c r="B38" s="122" t="s">
        <v>188</v>
      </c>
      <c r="C38" s="123"/>
      <c r="D38" s="138">
        <f>SUM(D33+D34+D35+D36)</f>
        <v>0</v>
      </c>
      <c r="E38" s="138">
        <v>0</v>
      </c>
    </row>
    <row r="39" spans="1:5" ht="15.75" customHeight="1" thickTop="1">
      <c r="A39" s="143"/>
      <c r="B39" s="144"/>
      <c r="C39" s="145"/>
      <c r="D39" s="146"/>
      <c r="E39" s="146"/>
    </row>
    <row r="40" spans="1:6" ht="15.75" customHeight="1">
      <c r="A40" s="125"/>
      <c r="B40" s="151" t="s">
        <v>189</v>
      </c>
      <c r="C40" s="152"/>
      <c r="D40" s="153">
        <f>SUM(D22+D30+D38)</f>
        <v>-1118127</v>
      </c>
      <c r="E40" s="153">
        <v>1574281</v>
      </c>
      <c r="F40" s="34"/>
    </row>
    <row r="41" spans="1:5" ht="15.75" customHeight="1">
      <c r="A41" s="129"/>
      <c r="B41" s="133" t="s">
        <v>190</v>
      </c>
      <c r="C41" s="154"/>
      <c r="D41" s="134">
        <f>E42</f>
        <v>5979514</v>
      </c>
      <c r="E41" s="134">
        <v>4405233</v>
      </c>
    </row>
    <row r="42" spans="1:7" ht="15.75" customHeight="1">
      <c r="A42" s="143"/>
      <c r="B42" s="155" t="s">
        <v>191</v>
      </c>
      <c r="C42" s="156" t="s">
        <v>106</v>
      </c>
      <c r="D42" s="157">
        <f>SUM(D40+D41)</f>
        <v>4861387</v>
      </c>
      <c r="E42" s="157">
        <v>5979514</v>
      </c>
      <c r="G42" s="34"/>
    </row>
    <row r="43" ht="15.75" customHeight="1"/>
    <row r="44" ht="12.75">
      <c r="D44" s="22">
        <v>0</v>
      </c>
    </row>
    <row r="45" spans="4:5" ht="12.75">
      <c r="D45" s="158"/>
      <c r="E45" s="22">
        <v>0</v>
      </c>
    </row>
    <row r="47" ht="12.75">
      <c r="D47" s="22">
        <v>0</v>
      </c>
    </row>
    <row r="48" ht="12.75">
      <c r="D48" s="22">
        <v>0</v>
      </c>
    </row>
    <row r="51" ht="12.75">
      <c r="D51" s="22">
        <v>0</v>
      </c>
    </row>
  </sheetData>
  <sheetProtection/>
  <mergeCells count="5">
    <mergeCell ref="A2:F2"/>
    <mergeCell ref="A3:F3"/>
    <mergeCell ref="A6:B7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57421875" style="0" customWidth="1"/>
    <col min="2" max="2" width="21.140625" style="160" customWidth="1"/>
    <col min="3" max="3" width="9.57421875" style="159" customWidth="1"/>
    <col min="4" max="4" width="9.140625" style="159" customWidth="1"/>
    <col min="5" max="5" width="10.7109375" style="159" customWidth="1"/>
    <col min="6" max="6" width="11.421875" style="159" customWidth="1"/>
    <col min="7" max="7" width="10.7109375" style="159" customWidth="1"/>
    <col min="8" max="8" width="12.57421875" style="159" customWidth="1"/>
  </cols>
  <sheetData>
    <row r="1" spans="1:5" ht="15.75">
      <c r="A1" s="67" t="s">
        <v>192</v>
      </c>
      <c r="B1" s="67"/>
      <c r="C1" s="67"/>
      <c r="D1" s="67"/>
      <c r="E1" s="67"/>
    </row>
    <row r="2" spans="1:5" ht="12.75">
      <c r="A2" s="68" t="s">
        <v>115</v>
      </c>
      <c r="B2" s="68"/>
      <c r="C2" s="68"/>
      <c r="D2" s="68"/>
      <c r="E2" s="68"/>
    </row>
    <row r="3" spans="1:5" ht="12.75">
      <c r="A3" s="69" t="s">
        <v>105</v>
      </c>
      <c r="B3" s="69"/>
      <c r="C3" s="69"/>
      <c r="D3" s="69"/>
      <c r="E3" s="69"/>
    </row>
    <row r="5" spans="1:8" ht="42" customHeight="1">
      <c r="A5" s="161" t="s">
        <v>99</v>
      </c>
      <c r="B5" s="162" t="s">
        <v>193</v>
      </c>
      <c r="C5" s="162" t="s">
        <v>62</v>
      </c>
      <c r="D5" s="162" t="s">
        <v>63</v>
      </c>
      <c r="E5" s="162" t="s">
        <v>194</v>
      </c>
      <c r="F5" s="162" t="s">
        <v>195</v>
      </c>
      <c r="G5" s="162" t="s">
        <v>196</v>
      </c>
      <c r="H5" s="162" t="s">
        <v>48</v>
      </c>
    </row>
    <row r="6" spans="1:8" ht="25.5" customHeight="1">
      <c r="A6" s="163">
        <v>1</v>
      </c>
      <c r="B6" s="164" t="s">
        <v>197</v>
      </c>
      <c r="C6" s="165">
        <v>100000</v>
      </c>
      <c r="D6" s="165">
        <v>0</v>
      </c>
      <c r="E6" s="165">
        <v>0</v>
      </c>
      <c r="F6" s="165">
        <v>9053565</v>
      </c>
      <c r="G6" s="165">
        <v>0</v>
      </c>
      <c r="H6" s="165">
        <f aca="true" t="shared" si="0" ref="H6:H17">C6+D6+E6+F6+G6</f>
        <v>9153565</v>
      </c>
    </row>
    <row r="7" spans="1:8" ht="25.5" customHeight="1">
      <c r="A7" s="166">
        <v>2</v>
      </c>
      <c r="B7" s="167" t="s">
        <v>198</v>
      </c>
      <c r="C7" s="168">
        <v>0</v>
      </c>
      <c r="D7" s="168">
        <v>0</v>
      </c>
      <c r="E7" s="168">
        <v>0</v>
      </c>
      <c r="F7" s="168">
        <v>0</v>
      </c>
      <c r="G7" s="168">
        <v>0</v>
      </c>
      <c r="H7" s="169">
        <f t="shared" si="0"/>
        <v>0</v>
      </c>
    </row>
    <row r="8" spans="1:8" ht="25.5" customHeight="1">
      <c r="A8" s="170">
        <v>3</v>
      </c>
      <c r="B8" s="171" t="s">
        <v>199</v>
      </c>
      <c r="C8" s="169">
        <f>C6+C7</f>
        <v>100000</v>
      </c>
      <c r="D8" s="169">
        <f>D6+D7</f>
        <v>0</v>
      </c>
      <c r="E8" s="169">
        <f>E6+E7</f>
        <v>0</v>
      </c>
      <c r="F8" s="169">
        <f>F6+F7</f>
        <v>9053565</v>
      </c>
      <c r="G8" s="169">
        <f>G6+G7</f>
        <v>0</v>
      </c>
      <c r="H8" s="169">
        <f t="shared" si="0"/>
        <v>9153565</v>
      </c>
    </row>
    <row r="9" spans="1:8" ht="25.5" customHeight="1">
      <c r="A9" s="166">
        <v>4</v>
      </c>
      <c r="B9" s="167" t="s">
        <v>200</v>
      </c>
      <c r="C9" s="168">
        <v>0</v>
      </c>
      <c r="D9" s="168">
        <v>0</v>
      </c>
      <c r="E9" s="168">
        <v>0</v>
      </c>
      <c r="F9" s="168">
        <v>2746027</v>
      </c>
      <c r="G9" s="168">
        <v>0</v>
      </c>
      <c r="H9" s="169">
        <f>F9</f>
        <v>2746027</v>
      </c>
    </row>
    <row r="10" spans="1:8" ht="25.5" customHeight="1">
      <c r="A10" s="166">
        <v>5</v>
      </c>
      <c r="B10" s="167" t="s">
        <v>201</v>
      </c>
      <c r="C10" s="168">
        <v>0</v>
      </c>
      <c r="D10" s="168">
        <v>0</v>
      </c>
      <c r="E10" s="168">
        <v>0</v>
      </c>
      <c r="F10" s="168">
        <v>0</v>
      </c>
      <c r="G10" s="168">
        <v>0</v>
      </c>
      <c r="H10" s="169">
        <f t="shared" si="0"/>
        <v>0</v>
      </c>
    </row>
    <row r="11" spans="1:8" ht="25.5" customHeight="1">
      <c r="A11" s="166">
        <v>6</v>
      </c>
      <c r="B11" s="167" t="s">
        <v>202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9">
        <f t="shared" si="0"/>
        <v>0</v>
      </c>
    </row>
    <row r="12" spans="1:8" ht="25.5" customHeight="1">
      <c r="A12" s="166">
        <v>7</v>
      </c>
      <c r="B12" s="167" t="s">
        <v>203</v>
      </c>
      <c r="C12" s="168">
        <v>0</v>
      </c>
      <c r="D12" s="168">
        <v>0</v>
      </c>
      <c r="E12" s="168">
        <v>0</v>
      </c>
      <c r="F12" s="168">
        <v>0</v>
      </c>
      <c r="G12" s="168">
        <v>0</v>
      </c>
      <c r="H12" s="169">
        <f t="shared" si="0"/>
        <v>0</v>
      </c>
    </row>
    <row r="13" spans="1:8" ht="25.5" customHeight="1">
      <c r="A13" s="170">
        <v>8</v>
      </c>
      <c r="B13" s="171" t="s">
        <v>204</v>
      </c>
      <c r="C13" s="169">
        <f>C8+C9+C10+C11+C12</f>
        <v>100000</v>
      </c>
      <c r="D13" s="169">
        <f>D8+D9+D10+D11+D12</f>
        <v>0</v>
      </c>
      <c r="E13" s="169">
        <f>E8+E9+E10+E11+E12</f>
        <v>0</v>
      </c>
      <c r="F13" s="169">
        <f>F8+F9+F10+F11+F12</f>
        <v>11799592</v>
      </c>
      <c r="G13" s="169">
        <f>G8+G9</f>
        <v>0</v>
      </c>
      <c r="H13" s="169">
        <f>H8+H9</f>
        <v>11899592</v>
      </c>
    </row>
    <row r="14" spans="1:8" ht="25.5" customHeight="1">
      <c r="A14" s="166">
        <v>9</v>
      </c>
      <c r="B14" s="167" t="s">
        <v>200</v>
      </c>
      <c r="C14" s="168"/>
      <c r="D14" s="168"/>
      <c r="E14" s="168"/>
      <c r="F14" s="168"/>
      <c r="G14" s="168">
        <v>2155050</v>
      </c>
      <c r="H14" s="169">
        <f t="shared" si="0"/>
        <v>2155050</v>
      </c>
    </row>
    <row r="15" spans="1:8" ht="25.5" customHeight="1">
      <c r="A15" s="166">
        <v>10</v>
      </c>
      <c r="B15" s="167" t="s">
        <v>205</v>
      </c>
      <c r="C15" s="168">
        <v>0</v>
      </c>
      <c r="D15" s="168">
        <v>0</v>
      </c>
      <c r="E15" s="168">
        <v>0</v>
      </c>
      <c r="F15" s="168">
        <v>0</v>
      </c>
      <c r="G15" s="168">
        <v>0</v>
      </c>
      <c r="H15" s="169">
        <f t="shared" si="0"/>
        <v>0</v>
      </c>
    </row>
    <row r="16" spans="1:8" ht="25.5" customHeight="1">
      <c r="A16" s="166">
        <v>11</v>
      </c>
      <c r="B16" s="167" t="s">
        <v>206</v>
      </c>
      <c r="C16" s="168">
        <v>0</v>
      </c>
      <c r="D16" s="168">
        <v>0</v>
      </c>
      <c r="E16" s="168">
        <v>0</v>
      </c>
      <c r="F16" s="168">
        <v>0</v>
      </c>
      <c r="G16" s="168">
        <v>0</v>
      </c>
      <c r="H16" s="169">
        <f t="shared" si="0"/>
        <v>0</v>
      </c>
    </row>
    <row r="17" spans="1:8" ht="25.5" customHeight="1">
      <c r="A17" s="166">
        <v>12</v>
      </c>
      <c r="B17" s="167" t="s">
        <v>207</v>
      </c>
      <c r="C17" s="168">
        <v>0</v>
      </c>
      <c r="D17" s="168">
        <v>0</v>
      </c>
      <c r="E17" s="168">
        <v>0</v>
      </c>
      <c r="F17" s="168">
        <v>0</v>
      </c>
      <c r="G17" s="168">
        <v>0</v>
      </c>
      <c r="H17" s="169">
        <f t="shared" si="0"/>
        <v>0</v>
      </c>
    </row>
    <row r="18" spans="1:8" ht="25.5" customHeight="1">
      <c r="A18" s="172">
        <v>13</v>
      </c>
      <c r="B18" s="173" t="s">
        <v>208</v>
      </c>
      <c r="C18" s="174">
        <f>SUM(C13+C14+C15+C16+C17)</f>
        <v>100000</v>
      </c>
      <c r="D18" s="174">
        <f>SUM(D13+D14+D15+D16+D17)</f>
        <v>0</v>
      </c>
      <c r="E18" s="174">
        <f>SUM(E13+E14+E15+E16+E17)</f>
        <v>0</v>
      </c>
      <c r="F18" s="174">
        <f>SUM(F13+F14+F15+F16+F17)</f>
        <v>11799592</v>
      </c>
      <c r="G18" s="174">
        <f>G13+G14</f>
        <v>2155050</v>
      </c>
      <c r="H18" s="174">
        <f>C18+G18+F18</f>
        <v>14054642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14.7109375" style="0" customWidth="1"/>
    <col min="5" max="5" width="12.7109375" style="0" customWidth="1"/>
    <col min="6" max="6" width="12.421875" style="0" customWidth="1"/>
    <col min="7" max="7" width="10.8515625" style="0" customWidth="1"/>
    <col min="8" max="8" width="10.00390625" style="0" customWidth="1"/>
    <col min="9" max="9" width="15.421875" style="0" customWidth="1"/>
    <col min="10" max="10" width="14.57421875" style="0" customWidth="1"/>
    <col min="11" max="11" width="4.7109375" style="0" customWidth="1"/>
    <col min="16" max="16" width="53.421875" style="0" customWidth="1"/>
  </cols>
  <sheetData>
    <row r="1" spans="1:10" ht="12.75">
      <c r="A1" s="4"/>
      <c r="B1" s="175" t="s">
        <v>209</v>
      </c>
      <c r="C1" s="176"/>
      <c r="D1" s="176"/>
      <c r="E1" s="4"/>
      <c r="F1" s="4"/>
      <c r="G1" s="4"/>
      <c r="H1" s="4"/>
      <c r="I1" s="4"/>
      <c r="J1" s="4"/>
    </row>
    <row r="2" spans="1:10" ht="12.75">
      <c r="A2" s="4"/>
      <c r="B2" s="175" t="s">
        <v>210</v>
      </c>
      <c r="C2" s="176"/>
      <c r="D2" s="176"/>
      <c r="E2" s="4"/>
      <c r="F2" s="4"/>
      <c r="G2" s="4"/>
      <c r="H2" s="4"/>
      <c r="I2" s="4"/>
      <c r="J2" s="4"/>
    </row>
    <row r="3" spans="1:10" ht="12.75">
      <c r="A3" s="4"/>
      <c r="B3" s="1"/>
      <c r="C3" s="4"/>
      <c r="D3" s="4"/>
      <c r="E3" s="4"/>
      <c r="F3" s="4"/>
      <c r="G3" s="4"/>
      <c r="H3" s="4"/>
      <c r="I3" s="1" t="s">
        <v>211</v>
      </c>
      <c r="J3" s="4"/>
    </row>
    <row r="4" spans="1:10" ht="12.75">
      <c r="A4" s="4"/>
      <c r="B4" s="1"/>
      <c r="C4" s="4"/>
      <c r="D4" s="4"/>
      <c r="E4" s="4"/>
      <c r="F4" s="4"/>
      <c r="G4" s="4"/>
      <c r="H4" s="4"/>
      <c r="I4" s="4"/>
      <c r="J4" s="4"/>
    </row>
    <row r="5" spans="1:16" ht="12.75">
      <c r="A5" s="5"/>
      <c r="B5" s="5"/>
      <c r="C5" s="5"/>
      <c r="D5" s="5"/>
      <c r="E5" s="5"/>
      <c r="F5" s="5"/>
      <c r="G5" s="5"/>
      <c r="H5" s="5"/>
      <c r="I5" s="177"/>
      <c r="J5" s="178" t="s">
        <v>212</v>
      </c>
      <c r="K5" s="2"/>
      <c r="L5" s="2"/>
      <c r="M5" s="2"/>
      <c r="N5" s="2"/>
      <c r="O5" s="2"/>
      <c r="P5" s="2"/>
    </row>
    <row r="6" spans="1:16" ht="15.75" customHeight="1">
      <c r="A6" s="179" t="s">
        <v>213</v>
      </c>
      <c r="B6" s="180"/>
      <c r="C6" s="180"/>
      <c r="D6" s="180"/>
      <c r="E6" s="180"/>
      <c r="F6" s="180"/>
      <c r="G6" s="180"/>
      <c r="H6" s="180"/>
      <c r="I6" s="180"/>
      <c r="J6" s="181"/>
      <c r="K6" s="182"/>
      <c r="L6" s="182"/>
      <c r="M6" s="182"/>
      <c r="N6" s="182"/>
      <c r="O6" s="182"/>
      <c r="P6" s="182"/>
    </row>
    <row r="7" spans="1:10" ht="26.25" customHeight="1" thickBot="1">
      <c r="A7" s="183"/>
      <c r="B7" s="184" t="s">
        <v>214</v>
      </c>
      <c r="C7" s="184"/>
      <c r="D7" s="184"/>
      <c r="E7" s="184"/>
      <c r="F7" s="185"/>
      <c r="G7" s="186" t="s">
        <v>215</v>
      </c>
      <c r="H7" s="186" t="s">
        <v>216</v>
      </c>
      <c r="I7" s="187" t="s">
        <v>217</v>
      </c>
      <c r="J7" s="187" t="s">
        <v>218</v>
      </c>
    </row>
    <row r="8" spans="1:10" ht="16.5" customHeight="1">
      <c r="A8" s="188">
        <v>1</v>
      </c>
      <c r="B8" s="189" t="s">
        <v>219</v>
      </c>
      <c r="C8" s="190"/>
      <c r="D8" s="190"/>
      <c r="E8" s="190"/>
      <c r="F8" s="190"/>
      <c r="G8" s="191">
        <v>70</v>
      </c>
      <c r="H8" s="191">
        <v>11100</v>
      </c>
      <c r="I8" s="192">
        <f>I9+I10+I11</f>
        <v>77202</v>
      </c>
      <c r="J8" s="192">
        <f>J9+J10+J11</f>
        <v>75881</v>
      </c>
    </row>
    <row r="9" spans="1:10" ht="16.5" customHeight="1">
      <c r="A9" s="193" t="s">
        <v>220</v>
      </c>
      <c r="B9" s="194" t="s">
        <v>221</v>
      </c>
      <c r="C9" s="194"/>
      <c r="D9" s="194"/>
      <c r="E9" s="194"/>
      <c r="F9" s="195"/>
      <c r="G9" s="196" t="s">
        <v>222</v>
      </c>
      <c r="H9" s="196">
        <v>11101</v>
      </c>
      <c r="I9" s="197">
        <v>196</v>
      </c>
      <c r="J9" s="197"/>
    </row>
    <row r="10" spans="1:10" ht="16.5" customHeight="1">
      <c r="A10" s="198" t="s">
        <v>223</v>
      </c>
      <c r="B10" s="194" t="s">
        <v>224</v>
      </c>
      <c r="C10" s="194"/>
      <c r="D10" s="194"/>
      <c r="E10" s="194"/>
      <c r="F10" s="195"/>
      <c r="G10" s="196">
        <v>704</v>
      </c>
      <c r="H10" s="196">
        <v>11102</v>
      </c>
      <c r="I10" s="197">
        <v>8090</v>
      </c>
      <c r="J10" s="197">
        <v>5423</v>
      </c>
    </row>
    <row r="11" spans="1:10" ht="16.5" customHeight="1">
      <c r="A11" s="198" t="s">
        <v>225</v>
      </c>
      <c r="B11" s="194" t="s">
        <v>226</v>
      </c>
      <c r="C11" s="194"/>
      <c r="D11" s="194"/>
      <c r="E11" s="194"/>
      <c r="F11" s="195"/>
      <c r="G11" s="199">
        <v>705</v>
      </c>
      <c r="H11" s="196">
        <v>11103</v>
      </c>
      <c r="I11" s="197">
        <v>68916</v>
      </c>
      <c r="J11" s="197">
        <v>70458</v>
      </c>
    </row>
    <row r="12" spans="1:10" ht="16.5" customHeight="1">
      <c r="A12" s="200">
        <v>2</v>
      </c>
      <c r="B12" s="201" t="s">
        <v>227</v>
      </c>
      <c r="C12" s="201"/>
      <c r="D12" s="201"/>
      <c r="E12" s="201"/>
      <c r="F12" s="202"/>
      <c r="G12" s="203">
        <v>708</v>
      </c>
      <c r="H12" s="204">
        <v>11104</v>
      </c>
      <c r="I12" s="197">
        <f>I13+I14+I15</f>
        <v>0</v>
      </c>
      <c r="J12" s="197">
        <f>J13+J14+J15</f>
        <v>0</v>
      </c>
    </row>
    <row r="13" spans="1:10" ht="16.5" customHeight="1">
      <c r="A13" s="205" t="s">
        <v>220</v>
      </c>
      <c r="B13" s="194" t="s">
        <v>228</v>
      </c>
      <c r="C13" s="194"/>
      <c r="D13" s="194"/>
      <c r="E13" s="194"/>
      <c r="F13" s="195"/>
      <c r="G13" s="196">
        <v>7081</v>
      </c>
      <c r="H13" s="206">
        <v>111041</v>
      </c>
      <c r="I13" s="197"/>
      <c r="J13" s="197"/>
    </row>
    <row r="14" spans="1:10" ht="16.5" customHeight="1">
      <c r="A14" s="205" t="s">
        <v>229</v>
      </c>
      <c r="B14" s="194" t="s">
        <v>230</v>
      </c>
      <c r="C14" s="194"/>
      <c r="D14" s="194"/>
      <c r="E14" s="194"/>
      <c r="F14" s="195"/>
      <c r="G14" s="196">
        <v>7082</v>
      </c>
      <c r="H14" s="206">
        <v>111042</v>
      </c>
      <c r="I14" s="197"/>
      <c r="J14" s="197"/>
    </row>
    <row r="15" spans="1:10" ht="16.5" customHeight="1">
      <c r="A15" s="205" t="s">
        <v>231</v>
      </c>
      <c r="B15" s="194" t="s">
        <v>232</v>
      </c>
      <c r="C15" s="194"/>
      <c r="D15" s="194"/>
      <c r="E15" s="194"/>
      <c r="F15" s="195"/>
      <c r="G15" s="196">
        <v>7083</v>
      </c>
      <c r="H15" s="206">
        <v>111043</v>
      </c>
      <c r="I15" s="197"/>
      <c r="J15" s="197"/>
    </row>
    <row r="16" spans="1:10" ht="29.25" customHeight="1">
      <c r="A16" s="207">
        <v>3</v>
      </c>
      <c r="B16" s="201" t="s">
        <v>233</v>
      </c>
      <c r="C16" s="201"/>
      <c r="D16" s="201"/>
      <c r="E16" s="201"/>
      <c r="F16" s="202"/>
      <c r="G16" s="203">
        <v>71</v>
      </c>
      <c r="H16" s="204">
        <v>11201</v>
      </c>
      <c r="I16" s="197">
        <f>I17+I18</f>
        <v>0</v>
      </c>
      <c r="J16" s="197">
        <f>J17+J18</f>
        <v>0</v>
      </c>
    </row>
    <row r="17" spans="1:10" ht="16.5" customHeight="1">
      <c r="A17" s="208"/>
      <c r="B17" s="209" t="s">
        <v>234</v>
      </c>
      <c r="C17" s="209"/>
      <c r="D17" s="209"/>
      <c r="E17" s="209"/>
      <c r="F17" s="210"/>
      <c r="G17" s="211"/>
      <c r="H17" s="196">
        <v>112011</v>
      </c>
      <c r="I17" s="197"/>
      <c r="J17" s="197"/>
    </row>
    <row r="18" spans="1:10" ht="16.5" customHeight="1">
      <c r="A18" s="208"/>
      <c r="B18" s="209" t="s">
        <v>235</v>
      </c>
      <c r="C18" s="209"/>
      <c r="D18" s="209"/>
      <c r="E18" s="209"/>
      <c r="F18" s="210"/>
      <c r="G18" s="211"/>
      <c r="H18" s="196">
        <v>112012</v>
      </c>
      <c r="I18" s="197"/>
      <c r="J18" s="197"/>
    </row>
    <row r="19" spans="1:10" ht="16.5" customHeight="1">
      <c r="A19" s="212">
        <v>4</v>
      </c>
      <c r="B19" s="201" t="s">
        <v>236</v>
      </c>
      <c r="C19" s="201"/>
      <c r="D19" s="201"/>
      <c r="E19" s="201"/>
      <c r="F19" s="202"/>
      <c r="G19" s="213">
        <v>72</v>
      </c>
      <c r="H19" s="214">
        <v>11300</v>
      </c>
      <c r="I19" s="197">
        <f>I20</f>
        <v>0</v>
      </c>
      <c r="J19" s="197">
        <f>J20</f>
        <v>0</v>
      </c>
    </row>
    <row r="20" spans="1:10" ht="16.5" customHeight="1">
      <c r="A20" s="198"/>
      <c r="B20" s="215" t="s">
        <v>237</v>
      </c>
      <c r="C20" s="216"/>
      <c r="D20" s="216"/>
      <c r="E20" s="216"/>
      <c r="F20" s="216"/>
      <c r="G20" s="217"/>
      <c r="H20" s="218">
        <v>11301</v>
      </c>
      <c r="I20" s="197"/>
      <c r="J20" s="197"/>
    </row>
    <row r="21" spans="1:10" ht="16.5" customHeight="1">
      <c r="A21" s="219">
        <v>5</v>
      </c>
      <c r="B21" s="202" t="s">
        <v>238</v>
      </c>
      <c r="C21" s="220"/>
      <c r="D21" s="220"/>
      <c r="E21" s="220"/>
      <c r="F21" s="220"/>
      <c r="G21" s="221">
        <v>73</v>
      </c>
      <c r="H21" s="221">
        <v>11400</v>
      </c>
      <c r="I21" s="197"/>
      <c r="J21" s="197"/>
    </row>
    <row r="22" spans="1:10" ht="16.5" customHeight="1">
      <c r="A22" s="222">
        <v>6</v>
      </c>
      <c r="B22" s="202" t="s">
        <v>239</v>
      </c>
      <c r="C22" s="220"/>
      <c r="D22" s="220"/>
      <c r="E22" s="220"/>
      <c r="F22" s="220"/>
      <c r="G22" s="221">
        <v>75</v>
      </c>
      <c r="H22" s="223">
        <v>11500</v>
      </c>
      <c r="I22" s="197">
        <v>480</v>
      </c>
      <c r="J22" s="197">
        <v>487</v>
      </c>
    </row>
    <row r="23" spans="1:10" ht="16.5" customHeight="1">
      <c r="A23" s="219">
        <v>7</v>
      </c>
      <c r="B23" s="201" t="s">
        <v>240</v>
      </c>
      <c r="C23" s="201"/>
      <c r="D23" s="201"/>
      <c r="E23" s="201"/>
      <c r="F23" s="202"/>
      <c r="G23" s="203">
        <v>77</v>
      </c>
      <c r="H23" s="203">
        <v>11600</v>
      </c>
      <c r="I23" s="197"/>
      <c r="J23" s="197"/>
    </row>
    <row r="24" spans="1:10" ht="16.5" customHeight="1" thickBot="1">
      <c r="A24" s="224" t="s">
        <v>241</v>
      </c>
      <c r="B24" s="225" t="s">
        <v>242</v>
      </c>
      <c r="C24" s="225"/>
      <c r="D24" s="225"/>
      <c r="E24" s="225"/>
      <c r="F24" s="225"/>
      <c r="G24" s="226"/>
      <c r="H24" s="226">
        <v>11800</v>
      </c>
      <c r="I24" s="227">
        <f>I8+I12+I16+I19+I21+I22+I23</f>
        <v>77682</v>
      </c>
      <c r="J24" s="227">
        <f>J8+J12+J16+J19+J21+J22+J23</f>
        <v>76368</v>
      </c>
    </row>
    <row r="25" spans="1:10" ht="16.5" customHeight="1">
      <c r="A25" s="228"/>
      <c r="B25" s="229"/>
      <c r="C25" s="229"/>
      <c r="D25" s="229"/>
      <c r="E25" s="229"/>
      <c r="F25" s="229"/>
      <c r="G25" s="229"/>
      <c r="H25" s="229"/>
      <c r="I25" s="230"/>
      <c r="J25" s="230"/>
    </row>
    <row r="26" spans="1:10" ht="16.5" customHeight="1">
      <c r="A26" s="228"/>
      <c r="B26" s="229"/>
      <c r="C26" s="229"/>
      <c r="D26" s="229"/>
      <c r="E26" s="229"/>
      <c r="F26" s="229"/>
      <c r="G26" s="229"/>
      <c r="H26" s="229"/>
      <c r="I26" s="230"/>
      <c r="J26" s="230"/>
    </row>
    <row r="27" spans="1:10" ht="16.5" customHeight="1">
      <c r="A27" s="228"/>
      <c r="B27" s="229"/>
      <c r="C27" s="229"/>
      <c r="D27" s="229"/>
      <c r="E27" s="229"/>
      <c r="F27" s="229"/>
      <c r="G27" s="229"/>
      <c r="H27" s="229"/>
      <c r="I27" s="230"/>
      <c r="J27" s="230"/>
    </row>
    <row r="28" spans="1:10" ht="16.5" customHeight="1">
      <c r="A28" s="228"/>
      <c r="B28" s="229"/>
      <c r="C28" s="229"/>
      <c r="D28" s="229"/>
      <c r="E28" s="229"/>
      <c r="F28" s="229"/>
      <c r="G28" s="229"/>
      <c r="H28" s="229"/>
      <c r="I28" s="230" t="s">
        <v>243</v>
      </c>
      <c r="J28" s="230"/>
    </row>
    <row r="29" spans="1:10" ht="16.5" customHeight="1">
      <c r="A29" s="228"/>
      <c r="B29" s="229"/>
      <c r="C29" s="229"/>
      <c r="D29" s="229"/>
      <c r="E29" s="229"/>
      <c r="F29" s="229"/>
      <c r="G29" s="229"/>
      <c r="H29" s="229"/>
      <c r="I29" s="230" t="s">
        <v>244</v>
      </c>
      <c r="J29" s="230"/>
    </row>
    <row r="30" spans="1:10" ht="16.5" customHeight="1">
      <c r="A30" s="228"/>
      <c r="B30" s="229"/>
      <c r="C30" s="229"/>
      <c r="D30" s="229"/>
      <c r="E30" s="229"/>
      <c r="F30" s="229"/>
      <c r="G30" s="229"/>
      <c r="H30" s="229"/>
      <c r="I30" s="230"/>
      <c r="J30" s="230"/>
    </row>
    <row r="31" spans="1:10" ht="16.5" customHeight="1">
      <c r="A31" s="228"/>
      <c r="B31" s="229"/>
      <c r="C31" s="229"/>
      <c r="D31" s="229"/>
      <c r="E31" s="229"/>
      <c r="F31" s="229"/>
      <c r="G31" s="229"/>
      <c r="H31" s="229"/>
      <c r="I31" s="230"/>
      <c r="J31" s="230"/>
    </row>
    <row r="32" spans="1:10" ht="16.5" customHeight="1">
      <c r="A32" s="228"/>
      <c r="B32" s="229"/>
      <c r="C32" s="229"/>
      <c r="D32" s="229"/>
      <c r="E32" s="229"/>
      <c r="F32" s="229"/>
      <c r="G32" s="229"/>
      <c r="H32" s="229"/>
      <c r="I32" s="230"/>
      <c r="J32" s="230"/>
    </row>
    <row r="33" spans="1:10" ht="16.5" customHeight="1">
      <c r="A33" s="228"/>
      <c r="B33" s="229"/>
      <c r="C33" s="229"/>
      <c r="D33" s="229"/>
      <c r="E33" s="229"/>
      <c r="F33" s="229"/>
      <c r="G33" s="229"/>
      <c r="H33" s="229"/>
      <c r="I33" s="230"/>
      <c r="J33" s="230"/>
    </row>
    <row r="34" spans="1:10" ht="16.5" customHeight="1">
      <c r="A34" s="228"/>
      <c r="B34" s="229"/>
      <c r="C34" s="229"/>
      <c r="D34" s="229"/>
      <c r="E34" s="229"/>
      <c r="F34" s="229"/>
      <c r="G34" s="229"/>
      <c r="H34" s="229"/>
      <c r="I34" s="230"/>
      <c r="J34" s="230"/>
    </row>
    <row r="35" spans="1:10" ht="16.5" customHeight="1">
      <c r="A35" s="228"/>
      <c r="B35" s="229"/>
      <c r="C35" s="229"/>
      <c r="D35" s="229"/>
      <c r="E35" s="229"/>
      <c r="F35" s="229"/>
      <c r="G35" s="229"/>
      <c r="H35" s="229"/>
      <c r="I35" s="230"/>
      <c r="J35" s="230"/>
    </row>
    <row r="36" spans="1:10" ht="16.5" customHeight="1">
      <c r="A36" s="228"/>
      <c r="B36" s="229"/>
      <c r="C36" s="229"/>
      <c r="D36" s="229"/>
      <c r="E36" s="229"/>
      <c r="F36" s="229"/>
      <c r="G36" s="229"/>
      <c r="H36" s="229"/>
      <c r="I36" s="230"/>
      <c r="J36" s="230"/>
    </row>
    <row r="37" spans="1:10" ht="16.5" customHeight="1">
      <c r="A37" s="228"/>
      <c r="B37" s="229"/>
      <c r="C37" s="229"/>
      <c r="D37" s="229"/>
      <c r="E37" s="229"/>
      <c r="F37" s="229"/>
      <c r="G37" s="229"/>
      <c r="H37" s="229"/>
      <c r="I37" s="230"/>
      <c r="J37" s="230"/>
    </row>
    <row r="38" spans="1:10" ht="16.5" customHeight="1">
      <c r="A38" s="228"/>
      <c r="B38" s="229"/>
      <c r="C38" s="229"/>
      <c r="D38" s="229"/>
      <c r="E38" s="229"/>
      <c r="F38" s="229"/>
      <c r="G38" s="229"/>
      <c r="H38" s="229"/>
      <c r="I38" s="230"/>
      <c r="J38" s="230"/>
    </row>
    <row r="39" spans="1:10" ht="16.5" customHeight="1">
      <c r="A39" s="228"/>
      <c r="B39" s="229"/>
      <c r="C39" s="229"/>
      <c r="D39" s="229"/>
      <c r="E39" s="229"/>
      <c r="F39" s="229"/>
      <c r="G39" s="229"/>
      <c r="H39" s="229"/>
      <c r="I39" s="230"/>
      <c r="J39" s="230"/>
    </row>
    <row r="40" spans="1:10" ht="16.5" customHeight="1">
      <c r="A40" s="228"/>
      <c r="B40" s="229"/>
      <c r="C40" s="229"/>
      <c r="D40" s="229"/>
      <c r="E40" s="229"/>
      <c r="F40" s="229"/>
      <c r="G40" s="229"/>
      <c r="H40" s="229"/>
      <c r="I40" s="230"/>
      <c r="J40" s="230"/>
    </row>
    <row r="41" spans="1:10" ht="16.5" customHeight="1">
      <c r="A41" s="228"/>
      <c r="B41" s="229"/>
      <c r="C41" s="229"/>
      <c r="D41" s="229"/>
      <c r="E41" s="229"/>
      <c r="F41" s="229"/>
      <c r="G41" s="229"/>
      <c r="H41" s="229"/>
      <c r="I41" s="230"/>
      <c r="J41" s="230"/>
    </row>
    <row r="42" spans="1:10" ht="16.5" customHeight="1">
      <c r="A42" s="228"/>
      <c r="B42" s="229"/>
      <c r="C42" s="229"/>
      <c r="D42" s="229"/>
      <c r="E42" s="229"/>
      <c r="F42" s="229"/>
      <c r="G42" s="229"/>
      <c r="H42" s="229"/>
      <c r="I42" s="230"/>
      <c r="J42" s="230"/>
    </row>
    <row r="43" spans="1:10" ht="16.5" customHeight="1">
      <c r="A43" s="228"/>
      <c r="B43" s="229"/>
      <c r="C43" s="229"/>
      <c r="D43" s="229"/>
      <c r="E43" s="229"/>
      <c r="F43" s="229"/>
      <c r="G43" s="229"/>
      <c r="H43" s="229"/>
      <c r="I43" s="230"/>
      <c r="J43" s="230"/>
    </row>
    <row r="44" spans="1:10" ht="16.5" customHeight="1">
      <c r="A44" s="228"/>
      <c r="B44" s="229"/>
      <c r="C44" s="229"/>
      <c r="D44" s="229"/>
      <c r="E44" s="229"/>
      <c r="F44" s="229"/>
      <c r="G44" s="229"/>
      <c r="H44" s="229"/>
      <c r="I44" s="230"/>
      <c r="J44" s="230"/>
    </row>
    <row r="45" spans="1:10" ht="16.5" customHeight="1">
      <c r="A45" s="228"/>
      <c r="B45" s="229"/>
      <c r="C45" s="229"/>
      <c r="D45" s="229"/>
      <c r="E45" s="229"/>
      <c r="F45" s="229"/>
      <c r="G45" s="229"/>
      <c r="H45" s="229"/>
      <c r="I45" s="230"/>
      <c r="J45" s="230"/>
    </row>
    <row r="46" spans="1:10" ht="16.5" customHeight="1">
      <c r="A46" s="228"/>
      <c r="B46" s="229"/>
      <c r="C46" s="229"/>
      <c r="D46" s="229"/>
      <c r="E46" s="229"/>
      <c r="F46" s="229"/>
      <c r="G46" s="229"/>
      <c r="H46" s="229"/>
      <c r="I46" s="230"/>
      <c r="J46" s="230"/>
    </row>
    <row r="47" spans="1:10" ht="16.5" customHeight="1">
      <c r="A47" s="228"/>
      <c r="B47" s="229"/>
      <c r="C47" s="229"/>
      <c r="D47" s="229"/>
      <c r="E47" s="229"/>
      <c r="F47" s="229"/>
      <c r="G47" s="229"/>
      <c r="H47" s="229"/>
      <c r="I47" s="230"/>
      <c r="J47" s="230"/>
    </row>
    <row r="48" spans="1:10" ht="16.5" customHeight="1">
      <c r="A48" s="228"/>
      <c r="B48" s="229"/>
      <c r="C48" s="229"/>
      <c r="D48" s="229"/>
      <c r="E48" s="229"/>
      <c r="F48" s="229"/>
      <c r="G48" s="229"/>
      <c r="H48" s="229"/>
      <c r="I48" s="230"/>
      <c r="J48" s="230"/>
    </row>
    <row r="49" spans="1:10" ht="16.5" customHeight="1">
      <c r="A49" s="228"/>
      <c r="B49" s="229"/>
      <c r="C49" s="229"/>
      <c r="D49" s="229"/>
      <c r="E49" s="229"/>
      <c r="F49" s="229"/>
      <c r="G49" s="229"/>
      <c r="H49" s="229"/>
      <c r="I49" s="230"/>
      <c r="J49" s="230"/>
    </row>
    <row r="50" spans="1:10" ht="16.5" customHeight="1">
      <c r="A50" s="228"/>
      <c r="B50" s="229"/>
      <c r="C50" s="229"/>
      <c r="D50" s="229"/>
      <c r="E50" s="229"/>
      <c r="F50" s="229"/>
      <c r="G50" s="229"/>
      <c r="H50" s="229"/>
      <c r="I50" s="230"/>
      <c r="J50" s="230"/>
    </row>
    <row r="51" spans="1:10" ht="16.5" customHeight="1">
      <c r="A51" s="228"/>
      <c r="B51" s="229"/>
      <c r="C51" s="229"/>
      <c r="D51" s="229"/>
      <c r="E51" s="229"/>
      <c r="F51" s="229"/>
      <c r="G51" s="229"/>
      <c r="H51" s="229"/>
      <c r="I51" s="230"/>
      <c r="J51" s="230"/>
    </row>
    <row r="52" spans="1:10" ht="12.75">
      <c r="A52" s="4"/>
      <c r="B52" s="175" t="s">
        <v>245</v>
      </c>
      <c r="C52" s="176"/>
      <c r="D52" s="176"/>
      <c r="E52" s="4"/>
      <c r="F52" s="4"/>
      <c r="G52" s="4"/>
      <c r="H52" s="4"/>
      <c r="I52" s="4"/>
      <c r="J52" s="4"/>
    </row>
    <row r="53" spans="1:10" ht="12.75">
      <c r="A53" s="4"/>
      <c r="B53" s="175" t="s">
        <v>246</v>
      </c>
      <c r="C53" s="176"/>
      <c r="D53" s="176"/>
      <c r="E53" s="4"/>
      <c r="F53" s="4"/>
      <c r="G53" s="4"/>
      <c r="H53" s="4"/>
      <c r="I53" s="4"/>
      <c r="J53" s="4"/>
    </row>
    <row r="54" spans="1:10" ht="12.75">
      <c r="A54" s="4"/>
      <c r="B54" s="1"/>
      <c r="C54" s="4"/>
      <c r="D54" s="4"/>
      <c r="E54" s="4"/>
      <c r="F54" s="4"/>
      <c r="G54" s="4"/>
      <c r="H54" s="4"/>
      <c r="I54" s="1" t="s">
        <v>247</v>
      </c>
      <c r="J54" s="4"/>
    </row>
    <row r="55" spans="1:16" ht="12.75" customHeight="1">
      <c r="A55" s="5"/>
      <c r="B55" s="5"/>
      <c r="C55" s="5"/>
      <c r="D55" s="5"/>
      <c r="E55" s="5"/>
      <c r="F55" s="5"/>
      <c r="G55" s="5"/>
      <c r="H55" s="5"/>
      <c r="I55" s="177"/>
      <c r="J55" s="178" t="s">
        <v>212</v>
      </c>
      <c r="K55" s="2"/>
      <c r="L55" s="2"/>
      <c r="M55" s="2"/>
      <c r="N55" s="2"/>
      <c r="O55" s="2"/>
      <c r="P55" s="2"/>
    </row>
    <row r="56" spans="1:10" ht="12.75">
      <c r="A56" s="179" t="s">
        <v>213</v>
      </c>
      <c r="B56" s="180"/>
      <c r="C56" s="180"/>
      <c r="D56" s="180"/>
      <c r="E56" s="180"/>
      <c r="F56" s="180"/>
      <c r="G56" s="180"/>
      <c r="H56" s="180"/>
      <c r="I56" s="180"/>
      <c r="J56" s="181"/>
    </row>
    <row r="57" spans="1:10" ht="24.75" customHeight="1" thickBot="1">
      <c r="A57" s="231"/>
      <c r="B57" s="232" t="s">
        <v>248</v>
      </c>
      <c r="C57" s="233"/>
      <c r="D57" s="233"/>
      <c r="E57" s="233"/>
      <c r="F57" s="234"/>
      <c r="G57" s="235" t="s">
        <v>215</v>
      </c>
      <c r="H57" s="235" t="s">
        <v>216</v>
      </c>
      <c r="I57" s="236" t="s">
        <v>217</v>
      </c>
      <c r="J57" s="236" t="s">
        <v>218</v>
      </c>
    </row>
    <row r="58" spans="1:10" ht="16.5" customHeight="1">
      <c r="A58" s="237">
        <v>1</v>
      </c>
      <c r="B58" s="238" t="s">
        <v>249</v>
      </c>
      <c r="C58" s="239"/>
      <c r="D58" s="239"/>
      <c r="E58" s="239"/>
      <c r="F58" s="239"/>
      <c r="G58" s="240">
        <v>60</v>
      </c>
      <c r="H58" s="240">
        <v>12100</v>
      </c>
      <c r="I58" s="241">
        <f>I59+I60+I61+I62+I63</f>
        <v>60012</v>
      </c>
      <c r="J58" s="241">
        <f>J59+J60+J61+J62+J63</f>
        <v>63586</v>
      </c>
    </row>
    <row r="59" spans="1:10" ht="16.5" customHeight="1">
      <c r="A59" s="242" t="s">
        <v>250</v>
      </c>
      <c r="B59" s="243" t="s">
        <v>251</v>
      </c>
      <c r="C59" s="243" t="s">
        <v>252</v>
      </c>
      <c r="D59" s="243"/>
      <c r="E59" s="243"/>
      <c r="F59" s="243"/>
      <c r="G59" s="244" t="s">
        <v>253</v>
      </c>
      <c r="H59" s="244">
        <v>12101</v>
      </c>
      <c r="I59" s="245">
        <v>4140</v>
      </c>
      <c r="J59" s="245">
        <v>2451</v>
      </c>
    </row>
    <row r="60" spans="1:10" ht="12" customHeight="1">
      <c r="A60" s="242" t="s">
        <v>223</v>
      </c>
      <c r="B60" s="243" t="s">
        <v>254</v>
      </c>
      <c r="C60" s="243" t="s">
        <v>252</v>
      </c>
      <c r="D60" s="243"/>
      <c r="E60" s="243"/>
      <c r="F60" s="243"/>
      <c r="G60" s="244"/>
      <c r="H60" s="246">
        <v>12102</v>
      </c>
      <c r="I60" s="245"/>
      <c r="J60" s="245"/>
    </row>
    <row r="61" spans="1:10" ht="16.5" customHeight="1">
      <c r="A61" s="242" t="s">
        <v>225</v>
      </c>
      <c r="B61" s="243" t="s">
        <v>255</v>
      </c>
      <c r="C61" s="243" t="s">
        <v>252</v>
      </c>
      <c r="D61" s="243"/>
      <c r="E61" s="243"/>
      <c r="F61" s="243"/>
      <c r="G61" s="244" t="s">
        <v>256</v>
      </c>
      <c r="H61" s="244">
        <v>12103</v>
      </c>
      <c r="I61" s="245">
        <v>56645</v>
      </c>
      <c r="J61" s="245">
        <v>61135</v>
      </c>
    </row>
    <row r="62" spans="1:10" ht="16.5" customHeight="1">
      <c r="A62" s="242" t="s">
        <v>257</v>
      </c>
      <c r="B62" s="247" t="s">
        <v>258</v>
      </c>
      <c r="C62" s="243" t="s">
        <v>252</v>
      </c>
      <c r="D62" s="243"/>
      <c r="E62" s="243"/>
      <c r="F62" s="243"/>
      <c r="G62" s="244"/>
      <c r="H62" s="246">
        <v>12104</v>
      </c>
      <c r="I62" s="245">
        <v>-773</v>
      </c>
      <c r="J62" s="245"/>
    </row>
    <row r="63" spans="1:10" ht="16.5" customHeight="1">
      <c r="A63" s="242" t="s">
        <v>259</v>
      </c>
      <c r="B63" s="243" t="s">
        <v>260</v>
      </c>
      <c r="C63" s="243" t="s">
        <v>252</v>
      </c>
      <c r="D63" s="243"/>
      <c r="E63" s="243"/>
      <c r="F63" s="243"/>
      <c r="G63" s="244" t="s">
        <v>261</v>
      </c>
      <c r="H63" s="246">
        <v>12105</v>
      </c>
      <c r="I63" s="245"/>
      <c r="J63" s="245"/>
    </row>
    <row r="64" spans="1:10" ht="16.5" customHeight="1">
      <c r="A64" s="248">
        <v>2</v>
      </c>
      <c r="B64" s="249" t="s">
        <v>262</v>
      </c>
      <c r="C64" s="249"/>
      <c r="D64" s="249"/>
      <c r="E64" s="249"/>
      <c r="F64" s="249"/>
      <c r="G64" s="250">
        <v>64</v>
      </c>
      <c r="H64" s="250">
        <v>12200</v>
      </c>
      <c r="I64" s="245">
        <f>I65+I66</f>
        <v>1902</v>
      </c>
      <c r="J64" s="245">
        <f>J65+J66</f>
        <v>1409</v>
      </c>
    </row>
    <row r="65" spans="1:10" ht="16.5" customHeight="1">
      <c r="A65" s="251" t="s">
        <v>263</v>
      </c>
      <c r="B65" s="249" t="s">
        <v>264</v>
      </c>
      <c r="C65" s="252"/>
      <c r="D65" s="252"/>
      <c r="E65" s="252"/>
      <c r="F65" s="252"/>
      <c r="G65" s="246">
        <v>641</v>
      </c>
      <c r="H65" s="246">
        <v>12201</v>
      </c>
      <c r="I65" s="245">
        <v>1630</v>
      </c>
      <c r="J65" s="245">
        <v>1207</v>
      </c>
    </row>
    <row r="66" spans="1:10" ht="16.5" customHeight="1">
      <c r="A66" s="251" t="s">
        <v>265</v>
      </c>
      <c r="B66" s="252" t="s">
        <v>266</v>
      </c>
      <c r="C66" s="252"/>
      <c r="D66" s="252"/>
      <c r="E66" s="252"/>
      <c r="F66" s="252"/>
      <c r="G66" s="246">
        <v>644</v>
      </c>
      <c r="H66" s="246">
        <v>12202</v>
      </c>
      <c r="I66" s="245">
        <v>272</v>
      </c>
      <c r="J66" s="245">
        <v>202</v>
      </c>
    </row>
    <row r="67" spans="1:10" ht="16.5" customHeight="1">
      <c r="A67" s="248">
        <v>3</v>
      </c>
      <c r="B67" s="249" t="s">
        <v>267</v>
      </c>
      <c r="C67" s="249"/>
      <c r="D67" s="249"/>
      <c r="E67" s="249"/>
      <c r="F67" s="249"/>
      <c r="G67" s="250">
        <v>68</v>
      </c>
      <c r="H67" s="250">
        <v>12300</v>
      </c>
      <c r="I67" s="245">
        <v>1385</v>
      </c>
      <c r="J67" s="245">
        <v>625</v>
      </c>
    </row>
    <row r="68" spans="1:10" ht="16.5" customHeight="1">
      <c r="A68" s="248">
        <v>4</v>
      </c>
      <c r="B68" s="249" t="s">
        <v>268</v>
      </c>
      <c r="C68" s="249"/>
      <c r="D68" s="249"/>
      <c r="E68" s="249"/>
      <c r="F68" s="249"/>
      <c r="G68" s="250">
        <v>61</v>
      </c>
      <c r="H68" s="250">
        <v>12400</v>
      </c>
      <c r="I68" s="245">
        <f>I69+I70+I71+I72+I73+I74+I75+I76+I77+I78+I79+I80+I83</f>
        <v>8796</v>
      </c>
      <c r="J68" s="245">
        <f>J69+J70+J71+J72+J73+J74+J75+J76+J77+J78+J79+J80+J83</f>
        <v>4838</v>
      </c>
    </row>
    <row r="69" spans="1:10" ht="16.5" customHeight="1">
      <c r="A69" s="251" t="s">
        <v>220</v>
      </c>
      <c r="B69" s="253" t="s">
        <v>269</v>
      </c>
      <c r="C69" s="253"/>
      <c r="D69" s="253"/>
      <c r="E69" s="253"/>
      <c r="F69" s="253"/>
      <c r="G69" s="244"/>
      <c r="H69" s="244">
        <v>12401</v>
      </c>
      <c r="I69" s="245"/>
      <c r="J69" s="245"/>
    </row>
    <row r="70" spans="1:10" ht="16.5" customHeight="1">
      <c r="A70" s="251" t="s">
        <v>229</v>
      </c>
      <c r="B70" s="253" t="s">
        <v>270</v>
      </c>
      <c r="C70" s="253"/>
      <c r="D70" s="253"/>
      <c r="E70" s="253"/>
      <c r="F70" s="253"/>
      <c r="G70" s="254">
        <v>611</v>
      </c>
      <c r="H70" s="244">
        <v>12402</v>
      </c>
      <c r="I70" s="245"/>
      <c r="J70" s="245"/>
    </row>
    <row r="71" spans="1:10" ht="16.5" customHeight="1">
      <c r="A71" s="251" t="s">
        <v>231</v>
      </c>
      <c r="B71" s="253" t="s">
        <v>271</v>
      </c>
      <c r="C71" s="253"/>
      <c r="D71" s="253"/>
      <c r="E71" s="253"/>
      <c r="F71" s="253"/>
      <c r="G71" s="244">
        <v>613</v>
      </c>
      <c r="H71" s="244">
        <v>12403</v>
      </c>
      <c r="I71" s="245"/>
      <c r="J71" s="245"/>
    </row>
    <row r="72" spans="1:10" ht="16.5" customHeight="1">
      <c r="A72" s="251" t="s">
        <v>272</v>
      </c>
      <c r="B72" s="253" t="s">
        <v>273</v>
      </c>
      <c r="C72" s="253"/>
      <c r="D72" s="253"/>
      <c r="E72" s="253"/>
      <c r="F72" s="253"/>
      <c r="G72" s="254">
        <v>615</v>
      </c>
      <c r="H72" s="244">
        <v>12404</v>
      </c>
      <c r="I72" s="250">
        <v>269</v>
      </c>
      <c r="J72" s="250">
        <v>87</v>
      </c>
    </row>
    <row r="73" spans="1:10" ht="16.5" customHeight="1">
      <c r="A73" s="251" t="s">
        <v>274</v>
      </c>
      <c r="B73" s="253" t="s">
        <v>275</v>
      </c>
      <c r="C73" s="253"/>
      <c r="D73" s="253"/>
      <c r="E73" s="253"/>
      <c r="F73" s="253"/>
      <c r="G73" s="254">
        <v>616</v>
      </c>
      <c r="H73" s="244">
        <v>12405</v>
      </c>
      <c r="I73" s="245"/>
      <c r="J73" s="245"/>
    </row>
    <row r="74" spans="1:10" ht="16.5" customHeight="1">
      <c r="A74" s="251" t="s">
        <v>276</v>
      </c>
      <c r="B74" s="253" t="s">
        <v>277</v>
      </c>
      <c r="C74" s="253"/>
      <c r="D74" s="253"/>
      <c r="E74" s="253"/>
      <c r="F74" s="253"/>
      <c r="G74" s="254">
        <v>617</v>
      </c>
      <c r="H74" s="244">
        <v>12406</v>
      </c>
      <c r="I74" s="245"/>
      <c r="J74" s="245"/>
    </row>
    <row r="75" spans="1:10" ht="16.5" customHeight="1">
      <c r="A75" s="251" t="s">
        <v>278</v>
      </c>
      <c r="B75" s="243" t="s">
        <v>279</v>
      </c>
      <c r="C75" s="243" t="s">
        <v>252</v>
      </c>
      <c r="D75" s="243"/>
      <c r="E75" s="243"/>
      <c r="F75" s="243"/>
      <c r="G75" s="254">
        <v>618</v>
      </c>
      <c r="H75" s="244">
        <v>12407</v>
      </c>
      <c r="I75" s="245">
        <v>283</v>
      </c>
      <c r="J75" s="245">
        <v>200</v>
      </c>
    </row>
    <row r="76" spans="1:10" ht="16.5" customHeight="1">
      <c r="A76" s="251" t="s">
        <v>280</v>
      </c>
      <c r="B76" s="243" t="s">
        <v>281</v>
      </c>
      <c r="C76" s="243"/>
      <c r="D76" s="243"/>
      <c r="E76" s="243"/>
      <c r="F76" s="243"/>
      <c r="G76" s="254">
        <v>623</v>
      </c>
      <c r="H76" s="244">
        <v>12408</v>
      </c>
      <c r="I76" s="245">
        <v>299</v>
      </c>
      <c r="J76" s="245">
        <v>603</v>
      </c>
    </row>
    <row r="77" spans="1:10" ht="16.5" customHeight="1">
      <c r="A77" s="251" t="s">
        <v>282</v>
      </c>
      <c r="B77" s="243" t="s">
        <v>283</v>
      </c>
      <c r="C77" s="243"/>
      <c r="D77" s="243"/>
      <c r="E77" s="243"/>
      <c r="F77" s="243"/>
      <c r="G77" s="254">
        <v>624</v>
      </c>
      <c r="H77" s="244">
        <v>12409</v>
      </c>
      <c r="I77" s="245"/>
      <c r="J77" s="245"/>
    </row>
    <row r="78" spans="1:10" ht="16.5" customHeight="1">
      <c r="A78" s="251" t="s">
        <v>284</v>
      </c>
      <c r="B78" s="243" t="s">
        <v>285</v>
      </c>
      <c r="C78" s="243"/>
      <c r="D78" s="243"/>
      <c r="E78" s="243"/>
      <c r="F78" s="243"/>
      <c r="G78" s="254">
        <v>625</v>
      </c>
      <c r="H78" s="244">
        <v>12410</v>
      </c>
      <c r="I78" s="245">
        <v>580</v>
      </c>
      <c r="J78" s="245">
        <v>646</v>
      </c>
    </row>
    <row r="79" spans="1:10" ht="16.5" customHeight="1">
      <c r="A79" s="251" t="s">
        <v>286</v>
      </c>
      <c r="B79" s="243" t="s">
        <v>287</v>
      </c>
      <c r="C79" s="243"/>
      <c r="D79" s="243"/>
      <c r="E79" s="243"/>
      <c r="F79" s="243"/>
      <c r="G79" s="254">
        <v>626</v>
      </c>
      <c r="H79" s="244">
        <v>12411</v>
      </c>
      <c r="I79" s="245">
        <v>240</v>
      </c>
      <c r="J79" s="245">
        <v>147</v>
      </c>
    </row>
    <row r="80" spans="1:10" ht="16.5" customHeight="1">
      <c r="A80" s="255" t="s">
        <v>288</v>
      </c>
      <c r="B80" s="243" t="s">
        <v>289</v>
      </c>
      <c r="C80" s="243"/>
      <c r="D80" s="243"/>
      <c r="E80" s="243"/>
      <c r="F80" s="243"/>
      <c r="G80" s="254">
        <v>627</v>
      </c>
      <c r="H80" s="244">
        <v>12412</v>
      </c>
      <c r="I80" s="245">
        <f>I81+I82</f>
        <v>6953</v>
      </c>
      <c r="J80" s="245">
        <f>J81+J82</f>
        <v>3011</v>
      </c>
    </row>
    <row r="81" spans="1:10" ht="16.5" customHeight="1">
      <c r="A81" s="251"/>
      <c r="B81" s="256" t="s">
        <v>290</v>
      </c>
      <c r="C81" s="256"/>
      <c r="D81" s="256"/>
      <c r="E81" s="256"/>
      <c r="F81" s="256"/>
      <c r="G81" s="254">
        <v>6271</v>
      </c>
      <c r="H81" s="254">
        <v>124121</v>
      </c>
      <c r="I81" s="245">
        <v>6953</v>
      </c>
      <c r="J81" s="245">
        <v>3011</v>
      </c>
    </row>
    <row r="82" spans="1:10" ht="16.5" customHeight="1">
      <c r="A82" s="251"/>
      <c r="B82" s="256" t="s">
        <v>291</v>
      </c>
      <c r="C82" s="256"/>
      <c r="D82" s="256"/>
      <c r="E82" s="256"/>
      <c r="F82" s="256"/>
      <c r="G82" s="254">
        <v>6272</v>
      </c>
      <c r="H82" s="254">
        <v>124122</v>
      </c>
      <c r="I82" s="245"/>
      <c r="J82" s="245"/>
    </row>
    <row r="83" spans="1:10" ht="16.5" customHeight="1">
      <c r="A83" s="251" t="s">
        <v>292</v>
      </c>
      <c r="B83" s="243" t="s">
        <v>293</v>
      </c>
      <c r="C83" s="243"/>
      <c r="D83" s="243"/>
      <c r="E83" s="243"/>
      <c r="F83" s="243"/>
      <c r="G83" s="254">
        <v>628</v>
      </c>
      <c r="H83" s="254">
        <v>12413</v>
      </c>
      <c r="I83" s="245">
        <v>172</v>
      </c>
      <c r="J83" s="245">
        <v>144</v>
      </c>
    </row>
    <row r="84" spans="1:10" ht="16.5" customHeight="1">
      <c r="A84" s="248">
        <v>5</v>
      </c>
      <c r="B84" s="247" t="s">
        <v>294</v>
      </c>
      <c r="C84" s="243"/>
      <c r="D84" s="243"/>
      <c r="E84" s="243"/>
      <c r="F84" s="243"/>
      <c r="G84" s="245">
        <v>63</v>
      </c>
      <c r="H84" s="245">
        <v>12500</v>
      </c>
      <c r="I84" s="245">
        <f>I85+I86+I87+I88</f>
        <v>2552</v>
      </c>
      <c r="J84" s="245">
        <f>J85+J86+J87+J88</f>
        <v>1818</v>
      </c>
    </row>
    <row r="85" spans="1:10" ht="16.5" customHeight="1">
      <c r="A85" s="251" t="s">
        <v>220</v>
      </c>
      <c r="B85" s="243" t="s">
        <v>295</v>
      </c>
      <c r="C85" s="243"/>
      <c r="D85" s="243"/>
      <c r="E85" s="243"/>
      <c r="F85" s="243"/>
      <c r="G85" s="254">
        <v>632</v>
      </c>
      <c r="H85" s="254">
        <v>12501</v>
      </c>
      <c r="I85" s="245"/>
      <c r="J85" s="245"/>
    </row>
    <row r="86" spans="1:10" ht="16.5" customHeight="1">
      <c r="A86" s="251" t="s">
        <v>229</v>
      </c>
      <c r="B86" s="243" t="s">
        <v>296</v>
      </c>
      <c r="C86" s="243"/>
      <c r="D86" s="243"/>
      <c r="E86" s="243"/>
      <c r="F86" s="243"/>
      <c r="G86" s="254">
        <v>633</v>
      </c>
      <c r="H86" s="254">
        <v>12502</v>
      </c>
      <c r="I86" s="245"/>
      <c r="J86" s="245"/>
    </row>
    <row r="87" spans="1:10" ht="16.5" customHeight="1">
      <c r="A87" s="251" t="s">
        <v>231</v>
      </c>
      <c r="B87" s="243" t="s">
        <v>297</v>
      </c>
      <c r="C87" s="243"/>
      <c r="D87" s="243"/>
      <c r="E87" s="243"/>
      <c r="F87" s="243"/>
      <c r="G87" s="254">
        <v>634</v>
      </c>
      <c r="H87" s="254">
        <v>12503</v>
      </c>
      <c r="I87" s="245"/>
      <c r="J87" s="245"/>
    </row>
    <row r="88" spans="1:10" ht="16.5" customHeight="1">
      <c r="A88" s="251" t="s">
        <v>272</v>
      </c>
      <c r="B88" s="243" t="s">
        <v>298</v>
      </c>
      <c r="C88" s="243"/>
      <c r="D88" s="243"/>
      <c r="E88" s="243"/>
      <c r="F88" s="243"/>
      <c r="G88" s="254" t="s">
        <v>299</v>
      </c>
      <c r="H88" s="254">
        <v>12504</v>
      </c>
      <c r="I88" s="245">
        <v>2552</v>
      </c>
      <c r="J88" s="245">
        <v>1818</v>
      </c>
    </row>
    <row r="89" spans="1:10" ht="12.75" customHeight="1">
      <c r="A89" s="248" t="s">
        <v>300</v>
      </c>
      <c r="B89" s="249" t="s">
        <v>301</v>
      </c>
      <c r="C89" s="249"/>
      <c r="D89" s="249"/>
      <c r="E89" s="249"/>
      <c r="F89" s="249"/>
      <c r="G89" s="254"/>
      <c r="H89" s="254">
        <v>12600</v>
      </c>
      <c r="I89" s="245">
        <f>I58+I64+I67+I68+I84</f>
        <v>74647</v>
      </c>
      <c r="J89" s="245">
        <f>J58+J64+J67+J68+J84</f>
        <v>72276</v>
      </c>
    </row>
    <row r="90" spans="1:10" ht="16.5" customHeight="1">
      <c r="A90" s="257"/>
      <c r="B90" s="258" t="s">
        <v>302</v>
      </c>
      <c r="C90" s="259"/>
      <c r="D90" s="259"/>
      <c r="E90" s="259"/>
      <c r="F90" s="259"/>
      <c r="G90" s="259"/>
      <c r="H90" s="259"/>
      <c r="I90" s="260" t="s">
        <v>217</v>
      </c>
      <c r="J90" s="261" t="s">
        <v>218</v>
      </c>
    </row>
    <row r="91" spans="1:10" ht="16.5" customHeight="1">
      <c r="A91" s="262">
        <v>1</v>
      </c>
      <c r="B91" s="263" t="s">
        <v>303</v>
      </c>
      <c r="C91" s="263"/>
      <c r="D91" s="263"/>
      <c r="E91" s="263"/>
      <c r="F91" s="263"/>
      <c r="G91" s="245"/>
      <c r="H91" s="245">
        <v>14000</v>
      </c>
      <c r="I91" s="245">
        <v>5</v>
      </c>
      <c r="J91" s="264">
        <v>4</v>
      </c>
    </row>
    <row r="92" spans="1:10" ht="16.5" customHeight="1">
      <c r="A92" s="262">
        <v>2</v>
      </c>
      <c r="B92" s="263" t="s">
        <v>304</v>
      </c>
      <c r="C92" s="263"/>
      <c r="D92" s="263"/>
      <c r="E92" s="263"/>
      <c r="F92" s="263"/>
      <c r="G92" s="245"/>
      <c r="H92" s="245">
        <v>15000</v>
      </c>
      <c r="I92" s="245"/>
      <c r="J92" s="264"/>
    </row>
    <row r="93" spans="1:10" ht="16.5" customHeight="1">
      <c r="A93" s="265" t="s">
        <v>220</v>
      </c>
      <c r="B93" s="253" t="s">
        <v>305</v>
      </c>
      <c r="C93" s="253"/>
      <c r="D93" s="253"/>
      <c r="E93" s="253"/>
      <c r="F93" s="253"/>
      <c r="G93" s="245"/>
      <c r="H93" s="254">
        <v>15001</v>
      </c>
      <c r="I93" s="245"/>
      <c r="J93" s="264"/>
    </row>
    <row r="94" spans="1:10" ht="16.5" customHeight="1">
      <c r="A94" s="265"/>
      <c r="B94" s="266" t="s">
        <v>306</v>
      </c>
      <c r="C94" s="266"/>
      <c r="D94" s="266"/>
      <c r="E94" s="266"/>
      <c r="F94" s="266"/>
      <c r="G94" s="245"/>
      <c r="H94" s="254">
        <v>150011</v>
      </c>
      <c r="I94" s="267">
        <v>171</v>
      </c>
      <c r="J94" s="264">
        <v>4834</v>
      </c>
    </row>
    <row r="95" spans="1:10" ht="16.5" customHeight="1">
      <c r="A95" s="268" t="s">
        <v>229</v>
      </c>
      <c r="B95" s="253" t="s">
        <v>307</v>
      </c>
      <c r="C95" s="253"/>
      <c r="D95" s="253"/>
      <c r="E95" s="253"/>
      <c r="F95" s="253"/>
      <c r="G95" s="245"/>
      <c r="H95" s="254">
        <v>15002</v>
      </c>
      <c r="I95" s="245"/>
      <c r="J95" s="264"/>
    </row>
    <row r="96" spans="1:10" ht="13.5" thickBot="1">
      <c r="A96" s="269"/>
      <c r="B96" s="270" t="s">
        <v>308</v>
      </c>
      <c r="C96" s="270"/>
      <c r="D96" s="270"/>
      <c r="E96" s="270"/>
      <c r="F96" s="270"/>
      <c r="G96" s="271"/>
      <c r="H96" s="272">
        <v>150021</v>
      </c>
      <c r="I96" s="271"/>
      <c r="J96" s="273"/>
    </row>
    <row r="97" spans="1:10" ht="12.75">
      <c r="A97" s="274"/>
      <c r="B97" s="274"/>
      <c r="C97" s="274"/>
      <c r="D97" s="274"/>
      <c r="E97" s="274"/>
      <c r="F97" s="274"/>
      <c r="G97" s="274"/>
      <c r="H97" s="274"/>
      <c r="I97" s="275" t="s">
        <v>243</v>
      </c>
      <c r="J97" s="275"/>
    </row>
    <row r="98" spans="1:10" ht="15.75">
      <c r="A98" s="4"/>
      <c r="B98" s="4"/>
      <c r="C98" s="4"/>
      <c r="D98" s="4"/>
      <c r="E98" s="4"/>
      <c r="F98" s="4"/>
      <c r="G98" s="4"/>
      <c r="H98" s="4"/>
      <c r="I98" s="276" t="s">
        <v>244</v>
      </c>
      <c r="J98" s="276"/>
    </row>
    <row r="99" spans="1:10" ht="15.75">
      <c r="A99" s="4"/>
      <c r="B99" s="4"/>
      <c r="C99" s="4"/>
      <c r="D99" s="4"/>
      <c r="E99" s="4"/>
      <c r="F99" s="4"/>
      <c r="G99" s="4"/>
      <c r="H99" s="4"/>
      <c r="I99" s="4"/>
      <c r="J99" s="276"/>
    </row>
    <row r="100" spans="1:10" ht="15.75">
      <c r="A100" s="4"/>
      <c r="B100" s="4"/>
      <c r="C100" s="4"/>
      <c r="D100" s="4"/>
      <c r="E100" s="4"/>
      <c r="F100" s="4"/>
      <c r="G100" s="4"/>
      <c r="H100" s="4"/>
      <c r="I100" s="4"/>
      <c r="J100" s="276"/>
    </row>
    <row r="101" spans="1:10" ht="15.75">
      <c r="A101" s="4"/>
      <c r="B101" s="4"/>
      <c r="C101" s="4"/>
      <c r="D101" s="4"/>
      <c r="E101" s="4"/>
      <c r="F101" s="4"/>
      <c r="G101" s="4"/>
      <c r="H101" s="4"/>
      <c r="I101" s="4"/>
      <c r="J101" s="276"/>
    </row>
    <row r="102" spans="1:10" ht="15.75">
      <c r="A102" s="4"/>
      <c r="B102" s="277"/>
      <c r="C102" s="4"/>
      <c r="D102" s="4"/>
      <c r="E102" s="4"/>
      <c r="F102" s="4"/>
      <c r="G102" s="4"/>
      <c r="H102" s="4"/>
      <c r="I102" s="4"/>
      <c r="J102" s="276"/>
    </row>
    <row r="103" spans="1:10" ht="12.75">
      <c r="A103" s="4"/>
      <c r="B103" s="277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277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277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2.7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2.7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2.7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2.7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2.7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2.7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2.7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2.7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2.7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2.7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2.7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2.7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2.7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2.7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2.7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2.7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2.7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2.7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2.7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2.7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2.7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12.7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12.7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2.7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12.7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12.7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12.7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12.7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2.7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2.7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12.7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12.7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2.7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2.7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12.7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12.7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12.7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ht="12.7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12.7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12.7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ht="12.7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ht="12.7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ht="12.7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ht="12.7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12.7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ht="12.7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ht="12.7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ht="12.7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ht="12.75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ht="12.75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12.75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ht="12.75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ht="12.75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ht="12.75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ht="12.75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ht="12.75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ht="12.75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ht="12.75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ht="12.75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ht="12.75">
      <c r="A189" s="4"/>
      <c r="B189" s="4"/>
      <c r="C189" s="4"/>
      <c r="D189" s="4"/>
      <c r="E189" s="4"/>
      <c r="F189" s="4"/>
      <c r="G189" s="4"/>
      <c r="H189" s="4"/>
      <c r="I189" s="4"/>
      <c r="J189" s="4"/>
    </row>
  </sheetData>
  <sheetProtection/>
  <mergeCells count="59">
    <mergeCell ref="B92:F92"/>
    <mergeCell ref="B93:F93"/>
    <mergeCell ref="B94:F94"/>
    <mergeCell ref="B95:F95"/>
    <mergeCell ref="B96:F96"/>
    <mergeCell ref="B85:F85"/>
    <mergeCell ref="B86:F86"/>
    <mergeCell ref="B87:F87"/>
    <mergeCell ref="B88:F88"/>
    <mergeCell ref="B89:F89"/>
    <mergeCell ref="B91:F91"/>
    <mergeCell ref="B79:F79"/>
    <mergeCell ref="B80:F80"/>
    <mergeCell ref="B81:F81"/>
    <mergeCell ref="B82:F82"/>
    <mergeCell ref="B83:F83"/>
    <mergeCell ref="B84:F84"/>
    <mergeCell ref="B73:F73"/>
    <mergeCell ref="B74:F74"/>
    <mergeCell ref="B75:F75"/>
    <mergeCell ref="B76:F76"/>
    <mergeCell ref="B77:F77"/>
    <mergeCell ref="B78:F78"/>
    <mergeCell ref="B67:F67"/>
    <mergeCell ref="B68:F68"/>
    <mergeCell ref="B69:F69"/>
    <mergeCell ref="B70:F70"/>
    <mergeCell ref="B71:F71"/>
    <mergeCell ref="B72:F72"/>
    <mergeCell ref="B61:F61"/>
    <mergeCell ref="B62:F62"/>
    <mergeCell ref="B63:F63"/>
    <mergeCell ref="B64:F64"/>
    <mergeCell ref="B65:F65"/>
    <mergeCell ref="B66:F66"/>
    <mergeCell ref="B24:F24"/>
    <mergeCell ref="A56:J56"/>
    <mergeCell ref="B57:F57"/>
    <mergeCell ref="B58:F58"/>
    <mergeCell ref="B59:F59"/>
    <mergeCell ref="B60:F60"/>
    <mergeCell ref="B18:F18"/>
    <mergeCell ref="B19:F19"/>
    <mergeCell ref="B20:F20"/>
    <mergeCell ref="B21:F21"/>
    <mergeCell ref="B22:F22"/>
    <mergeCell ref="B23:F23"/>
    <mergeCell ref="B12:F12"/>
    <mergeCell ref="B13:F13"/>
    <mergeCell ref="B14:F14"/>
    <mergeCell ref="B15:F15"/>
    <mergeCell ref="B16:F16"/>
    <mergeCell ref="B17:F17"/>
    <mergeCell ref="A6:J6"/>
    <mergeCell ref="B7:F7"/>
    <mergeCell ref="B8:F8"/>
    <mergeCell ref="B9:F9"/>
    <mergeCell ref="B10:F10"/>
    <mergeCell ref="B11:F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H1">
      <selection activeCell="A1" sqref="A1:IV16384"/>
    </sheetView>
  </sheetViews>
  <sheetFormatPr defaultColWidth="9.140625" defaultRowHeight="12.75"/>
  <cols>
    <col min="1" max="1" width="0" style="0" hidden="1" customWidth="1"/>
    <col min="2" max="2" width="32.57421875" style="0" hidden="1" customWidth="1"/>
    <col min="3" max="3" width="17.00390625" style="0" hidden="1" customWidth="1"/>
    <col min="4" max="7" width="0" style="0" hidden="1" customWidth="1"/>
    <col min="8" max="8" width="3.7109375" style="0" customWidth="1"/>
    <col min="9" max="9" width="10.8515625" style="0" customWidth="1"/>
    <col min="10" max="10" width="33.8515625" style="0" customWidth="1"/>
    <col min="11" max="11" width="23.8515625" style="0" customWidth="1"/>
  </cols>
  <sheetData>
    <row r="1" spans="1:9" ht="12.75">
      <c r="A1" s="1" t="s">
        <v>309</v>
      </c>
      <c r="B1" s="1" t="s">
        <v>310</v>
      </c>
      <c r="C1" s="1" t="s">
        <v>311</v>
      </c>
      <c r="I1" s="175" t="s">
        <v>312</v>
      </c>
    </row>
    <row r="2" spans="2:9" ht="12.75">
      <c r="B2" s="1" t="s">
        <v>313</v>
      </c>
      <c r="C2" s="1" t="s">
        <v>313</v>
      </c>
      <c r="I2" s="175" t="s">
        <v>314</v>
      </c>
    </row>
    <row r="3" spans="2:11" ht="12.75">
      <c r="B3" s="1"/>
      <c r="C3" s="1"/>
      <c r="I3" s="175"/>
      <c r="K3" s="1" t="s">
        <v>315</v>
      </c>
    </row>
    <row r="4" spans="2:3" ht="12.75">
      <c r="B4" s="1"/>
      <c r="C4" s="1"/>
    </row>
    <row r="5" spans="2:11" ht="12.75">
      <c r="B5" s="4" t="s">
        <v>316</v>
      </c>
      <c r="C5" s="4" t="s">
        <v>316</v>
      </c>
      <c r="H5" s="278"/>
      <c r="I5" s="278"/>
      <c r="J5" s="217" t="s">
        <v>317</v>
      </c>
      <c r="K5" s="217" t="s">
        <v>318</v>
      </c>
    </row>
    <row r="6" spans="2:11" ht="12.75">
      <c r="B6" s="4" t="s">
        <v>319</v>
      </c>
      <c r="C6" s="4" t="s">
        <v>319</v>
      </c>
      <c r="H6" s="278">
        <v>1</v>
      </c>
      <c r="I6" s="217" t="s">
        <v>313</v>
      </c>
      <c r="J6" s="279" t="s">
        <v>316</v>
      </c>
      <c r="K6" s="279"/>
    </row>
    <row r="7" spans="2:11" ht="12.75">
      <c r="B7" s="4" t="s">
        <v>320</v>
      </c>
      <c r="C7" s="4" t="s">
        <v>320</v>
      </c>
      <c r="H7" s="278">
        <v>2</v>
      </c>
      <c r="I7" s="217" t="s">
        <v>313</v>
      </c>
      <c r="J7" s="279" t="s">
        <v>321</v>
      </c>
      <c r="K7" s="278"/>
    </row>
    <row r="8" spans="2:11" ht="12.75">
      <c r="B8" s="4" t="s">
        <v>322</v>
      </c>
      <c r="C8" s="4" t="s">
        <v>322</v>
      </c>
      <c r="H8" s="278">
        <v>3</v>
      </c>
      <c r="I8" s="217" t="s">
        <v>313</v>
      </c>
      <c r="J8" s="279" t="s">
        <v>323</v>
      </c>
      <c r="K8" s="278"/>
    </row>
    <row r="9" spans="2:11" ht="12.75">
      <c r="B9" s="4" t="s">
        <v>324</v>
      </c>
      <c r="C9" s="4" t="s">
        <v>324</v>
      </c>
      <c r="H9" s="278">
        <v>4</v>
      </c>
      <c r="I9" s="217" t="s">
        <v>313</v>
      </c>
      <c r="J9" s="279" t="s">
        <v>322</v>
      </c>
      <c r="K9" s="278"/>
    </row>
    <row r="10" spans="2:11" ht="12.75">
      <c r="B10" s="4" t="s">
        <v>325</v>
      </c>
      <c r="C10" s="4" t="s">
        <v>325</v>
      </c>
      <c r="H10" s="278">
        <v>5</v>
      </c>
      <c r="I10" s="217" t="s">
        <v>313</v>
      </c>
      <c r="J10" s="279" t="s">
        <v>324</v>
      </c>
      <c r="K10" s="280">
        <v>68916471</v>
      </c>
    </row>
    <row r="11" spans="2:11" ht="12.75">
      <c r="B11" s="4" t="s">
        <v>326</v>
      </c>
      <c r="C11" s="4" t="s">
        <v>326</v>
      </c>
      <c r="H11" s="278">
        <v>6</v>
      </c>
      <c r="I11" s="217" t="s">
        <v>313</v>
      </c>
      <c r="J11" s="279" t="s">
        <v>325</v>
      </c>
      <c r="K11" s="278"/>
    </row>
    <row r="12" spans="2:11" ht="12.75">
      <c r="B12" s="4" t="s">
        <v>327</v>
      </c>
      <c r="C12" s="4" t="s">
        <v>327</v>
      </c>
      <c r="H12" s="278">
        <v>7</v>
      </c>
      <c r="I12" s="217" t="s">
        <v>313</v>
      </c>
      <c r="J12" s="279" t="s">
        <v>328</v>
      </c>
      <c r="K12" s="278"/>
    </row>
    <row r="13" spans="2:11" ht="12.75">
      <c r="B13" s="1" t="s">
        <v>329</v>
      </c>
      <c r="C13" s="1" t="s">
        <v>329</v>
      </c>
      <c r="H13" s="278">
        <v>8</v>
      </c>
      <c r="I13" s="217" t="s">
        <v>313</v>
      </c>
      <c r="J13" s="279" t="s">
        <v>327</v>
      </c>
      <c r="K13" s="281"/>
    </row>
    <row r="14" spans="2:11" ht="12.75">
      <c r="B14" s="1"/>
      <c r="C14" s="1"/>
      <c r="H14" s="217" t="s">
        <v>3</v>
      </c>
      <c r="I14" s="217"/>
      <c r="J14" s="217" t="s">
        <v>330</v>
      </c>
      <c r="K14" s="217">
        <f>K6+K7+K8+K9+K10+K11+K12+K13+K15</f>
        <v>68916471</v>
      </c>
    </row>
    <row r="15" spans="2:11" ht="12.75">
      <c r="B15" s="4" t="s">
        <v>331</v>
      </c>
      <c r="C15" s="4" t="s">
        <v>331</v>
      </c>
      <c r="H15" s="278">
        <v>9</v>
      </c>
      <c r="I15" s="217" t="s">
        <v>329</v>
      </c>
      <c r="J15" s="279" t="s">
        <v>332</v>
      </c>
      <c r="K15" s="278"/>
    </row>
    <row r="16" spans="2:11" ht="12.75">
      <c r="B16" s="4" t="s">
        <v>333</v>
      </c>
      <c r="C16" s="4" t="s">
        <v>333</v>
      </c>
      <c r="H16" s="278">
        <v>10</v>
      </c>
      <c r="I16" s="217" t="s">
        <v>329</v>
      </c>
      <c r="J16" s="279" t="s">
        <v>333</v>
      </c>
      <c r="K16" s="279"/>
    </row>
    <row r="17" spans="2:11" ht="12.75">
      <c r="B17" s="4" t="s">
        <v>334</v>
      </c>
      <c r="C17" s="4" t="s">
        <v>334</v>
      </c>
      <c r="H17" s="278">
        <v>11</v>
      </c>
      <c r="I17" s="217" t="s">
        <v>329</v>
      </c>
      <c r="J17" s="279" t="s">
        <v>334</v>
      </c>
      <c r="K17" s="278"/>
    </row>
    <row r="18" spans="2:11" ht="12.75">
      <c r="B18" s="4"/>
      <c r="C18" s="4"/>
      <c r="H18" s="217" t="s">
        <v>26</v>
      </c>
      <c r="I18" s="217"/>
      <c r="J18" s="217" t="s">
        <v>335</v>
      </c>
      <c r="K18" s="217">
        <f>K15+K16+K17</f>
        <v>0</v>
      </c>
    </row>
    <row r="19" spans="2:11" ht="12.75">
      <c r="B19" s="1" t="s">
        <v>336</v>
      </c>
      <c r="C19" s="1" t="s">
        <v>336</v>
      </c>
      <c r="H19" s="278">
        <v>12</v>
      </c>
      <c r="I19" s="217" t="s">
        <v>336</v>
      </c>
      <c r="J19" s="279" t="s">
        <v>337</v>
      </c>
      <c r="K19" s="278"/>
    </row>
    <row r="20" spans="2:11" ht="12.75">
      <c r="B20" s="4" t="s">
        <v>326</v>
      </c>
      <c r="C20" s="4" t="s">
        <v>326</v>
      </c>
      <c r="H20" s="278">
        <v>13</v>
      </c>
      <c r="I20" s="217" t="s">
        <v>336</v>
      </c>
      <c r="J20" s="217" t="s">
        <v>338</v>
      </c>
      <c r="K20" s="278"/>
    </row>
    <row r="21" spans="2:11" ht="12.75">
      <c r="B21" s="4" t="s">
        <v>339</v>
      </c>
      <c r="C21" s="4" t="s">
        <v>339</v>
      </c>
      <c r="H21" s="278">
        <v>14</v>
      </c>
      <c r="I21" s="217" t="s">
        <v>336</v>
      </c>
      <c r="J21" s="279" t="s">
        <v>340</v>
      </c>
      <c r="K21" s="278"/>
    </row>
    <row r="22" spans="2:11" ht="12.75">
      <c r="B22" s="4" t="s">
        <v>340</v>
      </c>
      <c r="C22" s="4" t="s">
        <v>340</v>
      </c>
      <c r="H22" s="278">
        <v>15</v>
      </c>
      <c r="I22" s="217" t="s">
        <v>336</v>
      </c>
      <c r="J22" s="279" t="s">
        <v>341</v>
      </c>
      <c r="K22" s="278"/>
    </row>
    <row r="23" spans="2:11" ht="12.75">
      <c r="B23" s="4" t="s">
        <v>341</v>
      </c>
      <c r="C23" s="4" t="s">
        <v>341</v>
      </c>
      <c r="H23" s="278">
        <v>16</v>
      </c>
      <c r="I23" s="217" t="s">
        <v>336</v>
      </c>
      <c r="J23" s="279" t="s">
        <v>342</v>
      </c>
      <c r="K23" s="278"/>
    </row>
    <row r="24" spans="2:11" ht="12.75">
      <c r="B24" s="4" t="s">
        <v>343</v>
      </c>
      <c r="C24" s="4" t="s">
        <v>343</v>
      </c>
      <c r="H24" s="278">
        <v>17</v>
      </c>
      <c r="I24" s="217" t="s">
        <v>336</v>
      </c>
      <c r="J24" s="279" t="s">
        <v>344</v>
      </c>
      <c r="K24" s="278"/>
    </row>
    <row r="25" spans="2:11" ht="12.75">
      <c r="B25" s="4" t="s">
        <v>344</v>
      </c>
      <c r="C25" s="4" t="s">
        <v>344</v>
      </c>
      <c r="H25" s="278">
        <v>18</v>
      </c>
      <c r="I25" s="217" t="s">
        <v>336</v>
      </c>
      <c r="J25" s="279" t="s">
        <v>345</v>
      </c>
      <c r="K25" s="278"/>
    </row>
    <row r="26" spans="2:11" ht="12.75">
      <c r="B26" s="4" t="s">
        <v>346</v>
      </c>
      <c r="C26" s="4" t="s">
        <v>346</v>
      </c>
      <c r="H26" s="278">
        <v>19</v>
      </c>
      <c r="I26" s="217" t="s">
        <v>336</v>
      </c>
      <c r="J26" s="279" t="s">
        <v>347</v>
      </c>
      <c r="K26" s="278"/>
    </row>
    <row r="27" spans="2:11" ht="12.75">
      <c r="B27" s="4"/>
      <c r="C27" s="4"/>
      <c r="H27" s="217" t="s">
        <v>94</v>
      </c>
      <c r="I27" s="217"/>
      <c r="J27" s="217" t="s">
        <v>348</v>
      </c>
      <c r="K27" s="278">
        <f>K19+K20+K21+K22+K23+K24+K25+K26</f>
        <v>0</v>
      </c>
    </row>
    <row r="28" spans="2:11" ht="12.75">
      <c r="B28" s="4" t="s">
        <v>347</v>
      </c>
      <c r="C28" s="4" t="s">
        <v>347</v>
      </c>
      <c r="H28" s="278">
        <v>20</v>
      </c>
      <c r="I28" s="217" t="s">
        <v>349</v>
      </c>
      <c r="J28" s="279" t="s">
        <v>350</v>
      </c>
      <c r="K28" s="278"/>
    </row>
    <row r="29" spans="2:11" ht="12.75">
      <c r="B29" s="1" t="s">
        <v>349</v>
      </c>
      <c r="C29" s="1" t="s">
        <v>349</v>
      </c>
      <c r="H29" s="278">
        <v>21</v>
      </c>
      <c r="I29" s="217" t="s">
        <v>349</v>
      </c>
      <c r="J29" s="279" t="s">
        <v>351</v>
      </c>
      <c r="K29" s="282">
        <v>8090287</v>
      </c>
    </row>
    <row r="30" spans="2:11" ht="12.75">
      <c r="B30" s="4" t="s">
        <v>352</v>
      </c>
      <c r="C30" s="4" t="s">
        <v>352</v>
      </c>
      <c r="H30" s="278">
        <v>22</v>
      </c>
      <c r="I30" s="217" t="s">
        <v>349</v>
      </c>
      <c r="J30" s="279" t="s">
        <v>353</v>
      </c>
      <c r="K30" s="279"/>
    </row>
    <row r="31" spans="2:11" ht="12.75">
      <c r="B31" s="4" t="s">
        <v>351</v>
      </c>
      <c r="C31" s="4" t="s">
        <v>351</v>
      </c>
      <c r="H31" s="278">
        <v>23</v>
      </c>
      <c r="I31" s="217" t="s">
        <v>349</v>
      </c>
      <c r="J31" s="279" t="s">
        <v>354</v>
      </c>
      <c r="K31" s="278"/>
    </row>
    <row r="32" spans="2:11" ht="12.75">
      <c r="B32" s="4"/>
      <c r="C32" s="4"/>
      <c r="H32" s="217" t="s">
        <v>355</v>
      </c>
      <c r="I32" s="217"/>
      <c r="J32" s="217" t="s">
        <v>356</v>
      </c>
      <c r="K32" s="280">
        <f>K28+K29+K30+K31</f>
        <v>8090287</v>
      </c>
    </row>
    <row r="33" spans="2:11" ht="12.75">
      <c r="B33" s="4" t="s">
        <v>353</v>
      </c>
      <c r="C33" s="4" t="s">
        <v>353</v>
      </c>
      <c r="H33" s="278">
        <v>24</v>
      </c>
      <c r="I33" s="217" t="s">
        <v>357</v>
      </c>
      <c r="J33" s="279" t="s">
        <v>358</v>
      </c>
      <c r="K33" s="278"/>
    </row>
    <row r="34" spans="2:11" ht="12.75">
      <c r="B34" s="4" t="s">
        <v>354</v>
      </c>
      <c r="C34" s="4" t="s">
        <v>354</v>
      </c>
      <c r="H34" s="278">
        <v>25</v>
      </c>
      <c r="I34" s="217" t="s">
        <v>357</v>
      </c>
      <c r="J34" s="279" t="s">
        <v>359</v>
      </c>
      <c r="K34" s="278"/>
    </row>
    <row r="35" spans="8:11" ht="12.75">
      <c r="H35" s="278">
        <v>26</v>
      </c>
      <c r="I35" s="217" t="s">
        <v>357</v>
      </c>
      <c r="J35" s="279" t="s">
        <v>360</v>
      </c>
      <c r="K35" s="278"/>
    </row>
    <row r="36" spans="2:11" ht="12.75">
      <c r="B36" s="1" t="s">
        <v>357</v>
      </c>
      <c r="C36" s="1" t="s">
        <v>357</v>
      </c>
      <c r="H36" s="278">
        <v>27</v>
      </c>
      <c r="I36" s="217" t="s">
        <v>357</v>
      </c>
      <c r="J36" s="279" t="s">
        <v>361</v>
      </c>
      <c r="K36" s="278"/>
    </row>
    <row r="37" spans="2:11" ht="12.75">
      <c r="B37" s="4" t="s">
        <v>358</v>
      </c>
      <c r="C37" s="4" t="s">
        <v>358</v>
      </c>
      <c r="H37" s="278">
        <v>28</v>
      </c>
      <c r="I37" s="217" t="s">
        <v>357</v>
      </c>
      <c r="J37" s="279" t="s">
        <v>362</v>
      </c>
      <c r="K37" s="279"/>
    </row>
    <row r="38" spans="2:11" ht="12.75">
      <c r="B38" s="4" t="s">
        <v>359</v>
      </c>
      <c r="C38" s="4" t="s">
        <v>359</v>
      </c>
      <c r="H38" s="278">
        <v>29</v>
      </c>
      <c r="I38" s="217" t="s">
        <v>357</v>
      </c>
      <c r="J38" s="283" t="s">
        <v>363</v>
      </c>
      <c r="K38" s="278"/>
    </row>
    <row r="39" spans="2:11" ht="12.75">
      <c r="B39" s="4" t="s">
        <v>360</v>
      </c>
      <c r="C39" s="4" t="s">
        <v>360</v>
      </c>
      <c r="H39" s="278">
        <v>30</v>
      </c>
      <c r="I39" s="217" t="s">
        <v>357</v>
      </c>
      <c r="J39" s="279" t="s">
        <v>364</v>
      </c>
      <c r="K39" s="278"/>
    </row>
    <row r="40" spans="2:11" ht="12.75">
      <c r="B40" s="4" t="s">
        <v>361</v>
      </c>
      <c r="C40" s="4" t="s">
        <v>361</v>
      </c>
      <c r="H40" s="278">
        <v>31</v>
      </c>
      <c r="I40" s="217" t="s">
        <v>357</v>
      </c>
      <c r="J40" s="279" t="s">
        <v>365</v>
      </c>
      <c r="K40" s="278"/>
    </row>
    <row r="41" spans="2:11" ht="12.75">
      <c r="B41" s="4"/>
      <c r="C41" s="4"/>
      <c r="H41" s="278">
        <v>32</v>
      </c>
      <c r="I41" s="217" t="s">
        <v>357</v>
      </c>
      <c r="J41" s="279" t="s">
        <v>366</v>
      </c>
      <c r="K41" s="278"/>
    </row>
    <row r="42" spans="2:11" ht="12.75">
      <c r="B42" s="4" t="s">
        <v>362</v>
      </c>
      <c r="C42" s="4" t="s">
        <v>362</v>
      </c>
      <c r="H42" s="278">
        <v>33</v>
      </c>
      <c r="I42" s="217" t="s">
        <v>357</v>
      </c>
      <c r="J42" s="279" t="s">
        <v>367</v>
      </c>
      <c r="K42" s="278"/>
    </row>
    <row r="43" spans="2:11" ht="12.75">
      <c r="B43" s="4" t="s">
        <v>363</v>
      </c>
      <c r="C43" s="4" t="s">
        <v>363</v>
      </c>
      <c r="H43" s="281">
        <v>34</v>
      </c>
      <c r="I43" s="217" t="s">
        <v>357</v>
      </c>
      <c r="J43" s="279" t="s">
        <v>368</v>
      </c>
      <c r="K43" s="278"/>
    </row>
    <row r="44" spans="2:11" ht="12.75">
      <c r="B44" s="4" t="s">
        <v>364</v>
      </c>
      <c r="C44" s="4" t="s">
        <v>364</v>
      </c>
      <c r="H44" s="217" t="s">
        <v>369</v>
      </c>
      <c r="I44" s="278"/>
      <c r="J44" s="217" t="s">
        <v>370</v>
      </c>
      <c r="K44" s="217">
        <f>K33++K34+K35+K36+K37+K38+K39+K40+K41+K42+K43</f>
        <v>0</v>
      </c>
    </row>
    <row r="45" spans="2:11" ht="12.75">
      <c r="B45" s="4" t="s">
        <v>365</v>
      </c>
      <c r="C45" s="4" t="s">
        <v>365</v>
      </c>
      <c r="H45" s="278"/>
      <c r="I45" s="278"/>
      <c r="J45" s="217" t="s">
        <v>371</v>
      </c>
      <c r="K45" s="284">
        <f>K14+K18+K27+K32+K44</f>
        <v>77006758</v>
      </c>
    </row>
    <row r="46" spans="2:3" ht="12.75">
      <c r="B46" s="4" t="s">
        <v>368</v>
      </c>
      <c r="C46" s="4" t="s">
        <v>368</v>
      </c>
    </row>
    <row r="48" spans="9:11" ht="12.75">
      <c r="I48" s="285" t="s">
        <v>372</v>
      </c>
      <c r="J48" s="286"/>
      <c r="K48" s="217" t="s">
        <v>373</v>
      </c>
    </row>
    <row r="49" spans="9:11" ht="12.75">
      <c r="I49" s="287"/>
      <c r="J49" s="288"/>
      <c r="K49" s="288"/>
    </row>
    <row r="50" spans="9:11" ht="12.75">
      <c r="I50" s="289" t="s">
        <v>374</v>
      </c>
      <c r="J50" s="289"/>
      <c r="K50" s="278"/>
    </row>
    <row r="51" spans="9:11" ht="12.75">
      <c r="I51" s="278" t="s">
        <v>375</v>
      </c>
      <c r="J51" s="278"/>
      <c r="K51" s="278">
        <v>4</v>
      </c>
    </row>
    <row r="52" spans="9:11" ht="12.75">
      <c r="I52" s="278" t="s">
        <v>376</v>
      </c>
      <c r="J52" s="278"/>
      <c r="K52" s="278">
        <v>1</v>
      </c>
    </row>
    <row r="53" spans="9:11" ht="12.75">
      <c r="I53" s="278" t="s">
        <v>377</v>
      </c>
      <c r="J53" s="278"/>
      <c r="K53" s="278"/>
    </row>
    <row r="54" spans="9:11" ht="12.75">
      <c r="I54" s="290" t="s">
        <v>378</v>
      </c>
      <c r="J54" s="286"/>
      <c r="K54" s="278"/>
    </row>
    <row r="55" spans="9:11" ht="12.75">
      <c r="I55" s="291"/>
      <c r="J55" s="292" t="s">
        <v>48</v>
      </c>
      <c r="K55" s="292">
        <v>5</v>
      </c>
    </row>
    <row r="57" ht="12.75">
      <c r="K57" s="1" t="s">
        <v>243</v>
      </c>
    </row>
    <row r="58" ht="12.75">
      <c r="K58" t="s">
        <v>244</v>
      </c>
    </row>
    <row r="59" ht="12.75">
      <c r="I59" s="1" t="s">
        <v>379</v>
      </c>
    </row>
    <row r="61" ht="12.75">
      <c r="I61" s="1"/>
    </row>
    <row r="62" spans="8:15" ht="12.75">
      <c r="H62" s="1"/>
      <c r="I62" s="1"/>
      <c r="J62" s="1"/>
      <c r="K62" s="1"/>
      <c r="L62" s="1"/>
      <c r="M62" s="1"/>
      <c r="N62" s="1"/>
      <c r="O62" s="1"/>
    </row>
    <row r="63" spans="8:15" ht="12.75">
      <c r="H63" s="1"/>
      <c r="I63" s="1"/>
      <c r="J63" s="1"/>
      <c r="K63" s="1"/>
      <c r="L63" s="1"/>
      <c r="M63" s="1"/>
      <c r="N63" s="1"/>
      <c r="O63" s="1"/>
    </row>
    <row r="64" spans="9:15" ht="12.75">
      <c r="I64" s="1"/>
      <c r="J64" s="1"/>
      <c r="K64" s="1"/>
      <c r="L64" s="1"/>
      <c r="M64" s="1"/>
      <c r="N64" s="1"/>
      <c r="O64" s="1"/>
    </row>
    <row r="65" spans="9:15" ht="12.75">
      <c r="I65" s="1"/>
      <c r="J65" s="1"/>
      <c r="K65" s="1"/>
      <c r="L65" s="1"/>
      <c r="M65" s="1"/>
      <c r="N65" s="1"/>
      <c r="O65" s="1"/>
    </row>
    <row r="66" spans="8:9" ht="12.75">
      <c r="H66" s="1"/>
      <c r="I66" s="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  <col min="9" max="10" width="10.140625" style="0" bestFit="1" customWidth="1"/>
    <col min="13" max="13" width="12.28125" style="0" customWidth="1"/>
  </cols>
  <sheetData>
    <row r="1" ht="12.75">
      <c r="B1" s="175" t="s">
        <v>245</v>
      </c>
    </row>
    <row r="2" ht="12.75">
      <c r="B2" s="175" t="s">
        <v>210</v>
      </c>
    </row>
    <row r="3" ht="12.75">
      <c r="B3" s="175"/>
    </row>
    <row r="4" spans="2:7" ht="15.75">
      <c r="B4" s="293" t="s">
        <v>380</v>
      </c>
      <c r="C4" s="293"/>
      <c r="D4" s="293"/>
      <c r="E4" s="293"/>
      <c r="F4" s="293"/>
      <c r="G4" s="293"/>
    </row>
    <row r="6" spans="1:7" ht="12.75">
      <c r="A6" s="294" t="s">
        <v>99</v>
      </c>
      <c r="B6" s="295" t="s">
        <v>381</v>
      </c>
      <c r="C6" s="294" t="s">
        <v>382</v>
      </c>
      <c r="D6" s="296" t="s">
        <v>383</v>
      </c>
      <c r="E6" s="294" t="s">
        <v>384</v>
      </c>
      <c r="F6" s="294" t="s">
        <v>385</v>
      </c>
      <c r="G6" s="296" t="s">
        <v>383</v>
      </c>
    </row>
    <row r="7" spans="1:9" ht="12.75">
      <c r="A7" s="297"/>
      <c r="B7" s="298"/>
      <c r="C7" s="297"/>
      <c r="D7" s="299">
        <v>40909</v>
      </c>
      <c r="E7" s="297"/>
      <c r="F7" s="297"/>
      <c r="G7" s="299">
        <v>41274</v>
      </c>
      <c r="H7" s="2"/>
      <c r="I7" s="2"/>
    </row>
    <row r="8" spans="1:9" ht="12.75">
      <c r="A8" s="300">
        <v>1</v>
      </c>
      <c r="B8" s="274" t="s">
        <v>34</v>
      </c>
      <c r="C8" s="300"/>
      <c r="D8" s="301"/>
      <c r="E8" s="301"/>
      <c r="F8" s="301"/>
      <c r="G8" s="301">
        <f aca="true" t="shared" si="0" ref="G8:G16">D8+E8-F8</f>
        <v>0</v>
      </c>
      <c r="H8" s="2"/>
      <c r="I8" s="2"/>
    </row>
    <row r="9" spans="1:9" ht="12.75">
      <c r="A9" s="300">
        <v>2</v>
      </c>
      <c r="B9" s="274" t="s">
        <v>386</v>
      </c>
      <c r="C9" s="300"/>
      <c r="D9" s="301"/>
      <c r="E9" s="301"/>
      <c r="F9" s="301"/>
      <c r="G9" s="301">
        <f t="shared" si="0"/>
        <v>0</v>
      </c>
      <c r="H9" s="302"/>
      <c r="I9" s="303"/>
    </row>
    <row r="10" spans="1:9" ht="12.75">
      <c r="A10" s="300">
        <v>3</v>
      </c>
      <c r="B10" s="304" t="s">
        <v>387</v>
      </c>
      <c r="C10" s="300"/>
      <c r="D10" s="301">
        <v>22850</v>
      </c>
      <c r="E10" s="301"/>
      <c r="F10" s="301"/>
      <c r="G10" s="301">
        <f t="shared" si="0"/>
        <v>22850</v>
      </c>
      <c r="H10" s="302"/>
      <c r="I10" s="303"/>
    </row>
    <row r="11" spans="1:9" ht="12.75">
      <c r="A11" s="300">
        <v>4</v>
      </c>
      <c r="B11" s="304" t="s">
        <v>388</v>
      </c>
      <c r="C11" s="300"/>
      <c r="D11" s="301">
        <v>10286976</v>
      </c>
      <c r="E11" s="301"/>
      <c r="F11" s="301"/>
      <c r="G11" s="301">
        <f t="shared" si="0"/>
        <v>10286976</v>
      </c>
      <c r="H11" s="302"/>
      <c r="I11" s="303"/>
    </row>
    <row r="12" spans="1:9" ht="12.75">
      <c r="A12" s="300">
        <v>5</v>
      </c>
      <c r="B12" s="304" t="s">
        <v>389</v>
      </c>
      <c r="C12" s="300"/>
      <c r="D12" s="301"/>
      <c r="E12" s="279">
        <v>171250</v>
      </c>
      <c r="F12" s="301"/>
      <c r="G12" s="301">
        <f t="shared" si="0"/>
        <v>171250</v>
      </c>
      <c r="H12" s="302"/>
      <c r="I12" s="303"/>
    </row>
    <row r="13" spans="1:9" ht="12.75">
      <c r="A13" s="300">
        <v>1</v>
      </c>
      <c r="B13" s="304" t="s">
        <v>390</v>
      </c>
      <c r="C13" s="300"/>
      <c r="D13" s="301"/>
      <c r="E13" s="301"/>
      <c r="F13" s="301"/>
      <c r="G13" s="301">
        <f t="shared" si="0"/>
        <v>0</v>
      </c>
      <c r="H13" s="302"/>
      <c r="I13" s="303"/>
    </row>
    <row r="14" spans="1:9" ht="12.75">
      <c r="A14" s="300">
        <v>2</v>
      </c>
      <c r="B14" s="278"/>
      <c r="C14" s="300"/>
      <c r="D14" s="301"/>
      <c r="E14" s="301"/>
      <c r="F14" s="301"/>
      <c r="G14" s="301">
        <f t="shared" si="0"/>
        <v>0</v>
      </c>
      <c r="H14" s="2"/>
      <c r="I14" s="2"/>
    </row>
    <row r="15" spans="1:9" ht="12.75">
      <c r="A15" s="300">
        <v>3</v>
      </c>
      <c r="B15" s="278"/>
      <c r="C15" s="300"/>
      <c r="D15" s="301"/>
      <c r="E15" s="301"/>
      <c r="F15" s="301"/>
      <c r="G15" s="301">
        <f t="shared" si="0"/>
        <v>0</v>
      </c>
      <c r="H15" s="2"/>
      <c r="I15" s="2"/>
    </row>
    <row r="16" spans="1:9" ht="13.5" thickBot="1">
      <c r="A16" s="305">
        <v>4</v>
      </c>
      <c r="B16" s="286"/>
      <c r="C16" s="305"/>
      <c r="D16" s="306"/>
      <c r="E16" s="306"/>
      <c r="F16" s="306"/>
      <c r="G16" s="306">
        <f t="shared" si="0"/>
        <v>0</v>
      </c>
      <c r="H16" s="2"/>
      <c r="I16" s="2"/>
    </row>
    <row r="17" spans="1:9" ht="13.5" thickBot="1">
      <c r="A17" s="307"/>
      <c r="B17" s="308" t="s">
        <v>391</v>
      </c>
      <c r="C17" s="309"/>
      <c r="D17" s="310">
        <f>SUM(D8:D16)</f>
        <v>10309826</v>
      </c>
      <c r="E17" s="310">
        <f>SUM(E8:E16)</f>
        <v>171250</v>
      </c>
      <c r="F17" s="310">
        <f>SUM(F8:F16)</f>
        <v>0</v>
      </c>
      <c r="G17" s="311">
        <f>SUM(G8:G16)</f>
        <v>10481076</v>
      </c>
      <c r="I17" s="312"/>
    </row>
    <row r="20" spans="2:9" ht="15.75">
      <c r="B20" s="293" t="s">
        <v>392</v>
      </c>
      <c r="C20" s="293"/>
      <c r="D20" s="293"/>
      <c r="E20" s="293"/>
      <c r="F20" s="293"/>
      <c r="G20" s="293"/>
      <c r="I20" s="312"/>
    </row>
    <row r="22" spans="1:7" ht="12.75">
      <c r="A22" s="294" t="s">
        <v>99</v>
      </c>
      <c r="B22" s="295" t="s">
        <v>381</v>
      </c>
      <c r="C22" s="294" t="s">
        <v>382</v>
      </c>
      <c r="D22" s="296" t="s">
        <v>383</v>
      </c>
      <c r="E22" s="294" t="s">
        <v>384</v>
      </c>
      <c r="F22" s="294" t="s">
        <v>385</v>
      </c>
      <c r="G22" s="296" t="s">
        <v>383</v>
      </c>
    </row>
    <row r="23" spans="1:7" ht="12.75">
      <c r="A23" s="297"/>
      <c r="B23" s="298"/>
      <c r="C23" s="297"/>
      <c r="D23" s="299">
        <v>40909</v>
      </c>
      <c r="E23" s="297"/>
      <c r="F23" s="297"/>
      <c r="G23" s="299">
        <v>41274</v>
      </c>
    </row>
    <row r="24" spans="1:7" ht="12.75">
      <c r="A24" s="300">
        <v>1</v>
      </c>
      <c r="B24" s="304" t="s">
        <v>34</v>
      </c>
      <c r="C24" s="300"/>
      <c r="D24" s="301"/>
      <c r="E24" s="301"/>
      <c r="F24" s="301"/>
      <c r="G24" s="301">
        <f aca="true" t="shared" si="1" ref="G24:G29">D24+E24</f>
        <v>0</v>
      </c>
    </row>
    <row r="25" spans="1:7" ht="12.75">
      <c r="A25" s="300">
        <v>2</v>
      </c>
      <c r="B25" s="304" t="s">
        <v>386</v>
      </c>
      <c r="C25" s="300"/>
      <c r="D25" s="301"/>
      <c r="E25" s="301"/>
      <c r="F25" s="301"/>
      <c r="G25" s="301">
        <f t="shared" si="1"/>
        <v>0</v>
      </c>
    </row>
    <row r="26" spans="1:7" ht="12.75">
      <c r="A26" s="300">
        <v>3</v>
      </c>
      <c r="B26" s="304" t="s">
        <v>393</v>
      </c>
      <c r="C26" s="300"/>
      <c r="D26" s="301">
        <v>6067</v>
      </c>
      <c r="E26" s="313">
        <v>3357</v>
      </c>
      <c r="F26" s="301"/>
      <c r="G26" s="301">
        <f t="shared" si="1"/>
        <v>9424</v>
      </c>
    </row>
    <row r="27" spans="1:7" ht="12.75">
      <c r="A27" s="300">
        <v>4</v>
      </c>
      <c r="B27" s="304" t="s">
        <v>388</v>
      </c>
      <c r="C27" s="300"/>
      <c r="D27" s="301">
        <v>3376461</v>
      </c>
      <c r="E27" s="301">
        <v>1382103</v>
      </c>
      <c r="F27" s="301"/>
      <c r="G27" s="301">
        <f t="shared" si="1"/>
        <v>4758564</v>
      </c>
    </row>
    <row r="28" spans="1:7" ht="12.75">
      <c r="A28" s="300">
        <v>5</v>
      </c>
      <c r="B28" s="304" t="s">
        <v>389</v>
      </c>
      <c r="C28" s="300"/>
      <c r="D28" s="301"/>
      <c r="E28" s="313"/>
      <c r="F28" s="301"/>
      <c r="G28" s="301">
        <f t="shared" si="1"/>
        <v>0</v>
      </c>
    </row>
    <row r="29" spans="1:7" ht="12.75">
      <c r="A29" s="300">
        <v>1</v>
      </c>
      <c r="B29" s="304" t="s">
        <v>390</v>
      </c>
      <c r="C29" s="300"/>
      <c r="D29" s="301"/>
      <c r="E29" s="301"/>
      <c r="F29" s="301"/>
      <c r="G29" s="301">
        <f t="shared" si="1"/>
        <v>0</v>
      </c>
    </row>
    <row r="30" spans="1:7" ht="12.75">
      <c r="A30" s="300">
        <v>2</v>
      </c>
      <c r="B30" s="278"/>
      <c r="C30" s="300"/>
      <c r="D30" s="301"/>
      <c r="E30" s="301"/>
      <c r="F30" s="301"/>
      <c r="G30" s="301">
        <f>D30+E30-F30</f>
        <v>0</v>
      </c>
    </row>
    <row r="31" spans="1:7" ht="12.75">
      <c r="A31" s="300">
        <v>3</v>
      </c>
      <c r="B31" s="278"/>
      <c r="C31" s="300"/>
      <c r="D31" s="301"/>
      <c r="E31" s="301"/>
      <c r="F31" s="301"/>
      <c r="G31" s="301">
        <f>D31+E31-F31</f>
        <v>0</v>
      </c>
    </row>
    <row r="32" spans="1:7" ht="13.5" thickBot="1">
      <c r="A32" s="305">
        <v>4</v>
      </c>
      <c r="B32" s="286"/>
      <c r="C32" s="305"/>
      <c r="D32" s="306"/>
      <c r="E32" s="306"/>
      <c r="F32" s="306"/>
      <c r="G32" s="306">
        <f>D32+E32-F32</f>
        <v>0</v>
      </c>
    </row>
    <row r="33" spans="1:10" ht="13.5" thickBot="1">
      <c r="A33" s="307"/>
      <c r="B33" s="308" t="s">
        <v>391</v>
      </c>
      <c r="C33" s="309"/>
      <c r="D33" s="310">
        <f>SUM(D24:D32)</f>
        <v>3382528</v>
      </c>
      <c r="E33" s="310">
        <f>SUM(E24:E32)</f>
        <v>1385460</v>
      </c>
      <c r="F33" s="310">
        <f>SUM(F24:F32)</f>
        <v>0</v>
      </c>
      <c r="G33" s="311">
        <f>SUM(G24:G32)</f>
        <v>4767988</v>
      </c>
      <c r="H33" s="314"/>
      <c r="I33" s="312"/>
      <c r="J33" s="312"/>
    </row>
    <row r="34" ht="12.75">
      <c r="G34" s="314"/>
    </row>
    <row r="36" spans="2:7" ht="15.75">
      <c r="B36" s="293" t="s">
        <v>394</v>
      </c>
      <c r="C36" s="293"/>
      <c r="D36" s="293"/>
      <c r="E36" s="293"/>
      <c r="F36" s="293"/>
      <c r="G36" s="293"/>
    </row>
    <row r="38" spans="1:7" ht="12.75">
      <c r="A38" s="294" t="s">
        <v>99</v>
      </c>
      <c r="B38" s="295" t="s">
        <v>381</v>
      </c>
      <c r="C38" s="294" t="s">
        <v>382</v>
      </c>
      <c r="D38" s="296" t="s">
        <v>383</v>
      </c>
      <c r="E38" s="294" t="s">
        <v>384</v>
      </c>
      <c r="F38" s="294" t="s">
        <v>385</v>
      </c>
      <c r="G38" s="296" t="s">
        <v>383</v>
      </c>
    </row>
    <row r="39" spans="1:7" ht="12.75">
      <c r="A39" s="297"/>
      <c r="B39" s="298"/>
      <c r="C39" s="297"/>
      <c r="D39" s="299">
        <v>40909</v>
      </c>
      <c r="E39" s="297"/>
      <c r="F39" s="297"/>
      <c r="G39" s="299">
        <v>41274</v>
      </c>
    </row>
    <row r="40" spans="1:7" ht="12.75">
      <c r="A40" s="300">
        <v>1</v>
      </c>
      <c r="B40" s="274" t="s">
        <v>34</v>
      </c>
      <c r="C40" s="300"/>
      <c r="D40" s="301"/>
      <c r="E40" s="301"/>
      <c r="F40" s="301"/>
      <c r="G40" s="301">
        <f aca="true" t="shared" si="2" ref="G40:G48">D40+E40-F40</f>
        <v>0</v>
      </c>
    </row>
    <row r="41" spans="1:14" ht="12.75">
      <c r="A41" s="300">
        <v>2</v>
      </c>
      <c r="B41" s="304" t="s">
        <v>386</v>
      </c>
      <c r="C41" s="300"/>
      <c r="D41" s="301"/>
      <c r="E41" s="301"/>
      <c r="F41" s="301"/>
      <c r="G41" s="301">
        <f t="shared" si="2"/>
        <v>0</v>
      </c>
      <c r="M41" s="2"/>
      <c r="N41" s="2"/>
    </row>
    <row r="42" spans="1:14" ht="12.75">
      <c r="A42" s="300">
        <v>3</v>
      </c>
      <c r="B42" s="304" t="s">
        <v>393</v>
      </c>
      <c r="C42" s="300"/>
      <c r="D42" s="301">
        <f aca="true" t="shared" si="3" ref="D42:E45">D10-D26</f>
        <v>16783</v>
      </c>
      <c r="E42" s="313">
        <f t="shared" si="3"/>
        <v>-3357</v>
      </c>
      <c r="F42" s="313">
        <f>F10--F26</f>
        <v>0</v>
      </c>
      <c r="G42" s="301">
        <f t="shared" si="2"/>
        <v>13426</v>
      </c>
      <c r="M42" s="2"/>
      <c r="N42" s="2"/>
    </row>
    <row r="43" spans="1:14" ht="12.75">
      <c r="A43" s="300">
        <v>4</v>
      </c>
      <c r="B43" s="304" t="s">
        <v>388</v>
      </c>
      <c r="C43" s="300"/>
      <c r="D43" s="301">
        <f t="shared" si="3"/>
        <v>6910515</v>
      </c>
      <c r="E43" s="313">
        <f t="shared" si="3"/>
        <v>-1382103</v>
      </c>
      <c r="F43" s="301"/>
      <c r="G43" s="301">
        <f t="shared" si="2"/>
        <v>5528412</v>
      </c>
      <c r="M43" s="2"/>
      <c r="N43" s="2"/>
    </row>
    <row r="44" spans="1:14" ht="12.75">
      <c r="A44" s="300">
        <v>5</v>
      </c>
      <c r="B44" s="304" t="s">
        <v>389</v>
      </c>
      <c r="C44" s="300"/>
      <c r="D44" s="301">
        <f t="shared" si="3"/>
        <v>0</v>
      </c>
      <c r="E44" s="313">
        <f t="shared" si="3"/>
        <v>171250</v>
      </c>
      <c r="F44" s="301"/>
      <c r="G44" s="301">
        <f t="shared" si="2"/>
        <v>171250</v>
      </c>
      <c r="M44" s="2"/>
      <c r="N44" s="2"/>
    </row>
    <row r="45" spans="1:14" ht="12.75">
      <c r="A45" s="300">
        <v>1</v>
      </c>
      <c r="B45" s="304" t="s">
        <v>395</v>
      </c>
      <c r="C45" s="300"/>
      <c r="D45" s="301">
        <f t="shared" si="3"/>
        <v>0</v>
      </c>
      <c r="E45" s="313">
        <f t="shared" si="3"/>
        <v>0</v>
      </c>
      <c r="F45" s="301"/>
      <c r="G45" s="301">
        <f t="shared" si="2"/>
        <v>0</v>
      </c>
      <c r="M45" s="2"/>
      <c r="N45" s="2"/>
    </row>
    <row r="46" spans="1:14" ht="12.75">
      <c r="A46" s="300">
        <v>2</v>
      </c>
      <c r="B46" s="304"/>
      <c r="C46" s="300"/>
      <c r="D46" s="301"/>
      <c r="E46" s="313">
        <f>E14-E30</f>
        <v>0</v>
      </c>
      <c r="F46" s="301"/>
      <c r="G46" s="301">
        <f t="shared" si="2"/>
        <v>0</v>
      </c>
      <c r="M46" s="2"/>
      <c r="N46" s="2"/>
    </row>
    <row r="47" spans="1:14" ht="12.75">
      <c r="A47" s="300">
        <v>3</v>
      </c>
      <c r="B47" s="278"/>
      <c r="C47" s="300"/>
      <c r="D47" s="301"/>
      <c r="E47" s="301"/>
      <c r="F47" s="301"/>
      <c r="G47" s="301">
        <f t="shared" si="2"/>
        <v>0</v>
      </c>
      <c r="M47" s="2"/>
      <c r="N47" s="2"/>
    </row>
    <row r="48" spans="1:14" ht="13.5" thickBot="1">
      <c r="A48" s="305">
        <v>4</v>
      </c>
      <c r="B48" s="286"/>
      <c r="C48" s="305"/>
      <c r="D48" s="306"/>
      <c r="E48" s="306"/>
      <c r="F48" s="306"/>
      <c r="G48" s="306">
        <f t="shared" si="2"/>
        <v>0</v>
      </c>
      <c r="M48" s="2"/>
      <c r="N48" s="2"/>
    </row>
    <row r="49" spans="1:14" ht="13.5" thickBot="1">
      <c r="A49" s="307"/>
      <c r="B49" s="308" t="s">
        <v>391</v>
      </c>
      <c r="C49" s="309"/>
      <c r="D49" s="310">
        <f>SUM(D40:D48)</f>
        <v>6927298</v>
      </c>
      <c r="E49" s="310">
        <f>SUM(E40:E48)</f>
        <v>-1214210</v>
      </c>
      <c r="F49" s="310">
        <f>SUM(F40:F48)</f>
        <v>0</v>
      </c>
      <c r="G49" s="311">
        <f>SUM(G40:G48)</f>
        <v>5713088</v>
      </c>
      <c r="I49" s="314"/>
      <c r="J49" s="312"/>
      <c r="M49" s="315"/>
      <c r="N49" s="2"/>
    </row>
    <row r="50" spans="6:10" s="2" customFormat="1" ht="12.75">
      <c r="F50" s="303"/>
      <c r="G50" s="316"/>
      <c r="J50" s="303"/>
    </row>
    <row r="51" spans="4:14" ht="12.75">
      <c r="D51" s="312"/>
      <c r="G51" s="312"/>
      <c r="I51" s="314"/>
      <c r="M51" s="2"/>
      <c r="N51" s="2"/>
    </row>
    <row r="52" spans="4:14" ht="12.75">
      <c r="D52" s="312"/>
      <c r="G52" s="312"/>
      <c r="I52" s="312"/>
      <c r="M52" s="2"/>
      <c r="N52" s="2"/>
    </row>
    <row r="53" spans="5:14" ht="15.75">
      <c r="E53" s="317" t="s">
        <v>243</v>
      </c>
      <c r="F53" s="317"/>
      <c r="G53" s="317"/>
      <c r="M53" s="2"/>
      <c r="N53" s="2"/>
    </row>
    <row r="54" spans="5:7" ht="12.75">
      <c r="E54" s="318" t="s">
        <v>244</v>
      </c>
      <c r="F54" s="318"/>
      <c r="G54" s="318"/>
    </row>
  </sheetData>
  <sheetProtection/>
  <mergeCells count="20">
    <mergeCell ref="E53:G53"/>
    <mergeCell ref="E54:G54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ARKITEKTE 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 DUSHI</dc:creator>
  <cp:keywords/>
  <dc:description/>
  <cp:lastModifiedBy>Ledio Hasanaj</cp:lastModifiedBy>
  <cp:lastPrinted>2013-03-09T09:22:04Z</cp:lastPrinted>
  <dcterms:created xsi:type="dcterms:W3CDTF">2003-01-22T19:06:21Z</dcterms:created>
  <dcterms:modified xsi:type="dcterms:W3CDTF">2013-03-12T12:47:36Z</dcterms:modified>
  <cp:category/>
  <cp:version/>
  <cp:contentType/>
  <cp:contentStatus/>
</cp:coreProperties>
</file>