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2"/>
  </bookViews>
  <sheets>
    <sheet name="Aktivi" sheetId="1" r:id="rId1"/>
    <sheet name="Pasivi" sheetId="2" r:id="rId2"/>
    <sheet name="PASH" sheetId="3" r:id="rId3"/>
    <sheet name="KAPITAL" sheetId="4" r:id="rId4"/>
    <sheet name="FLUKSE" sheetId="5" r:id="rId5"/>
  </sheets>
  <definedNames/>
  <calcPr fullCalcOnLoad="1"/>
</workbook>
</file>

<file path=xl/sharedStrings.xml><?xml version="1.0" encoding="utf-8"?>
<sst xmlns="http://schemas.openxmlformats.org/spreadsheetml/2006/main" count="255" uniqueCount="228">
  <si>
    <t>512+531</t>
  </si>
  <si>
    <t xml:space="preserve">Derivate dhe Aktive financiare te Mbajtura </t>
  </si>
  <si>
    <t>(i)</t>
  </si>
  <si>
    <t>(ii)</t>
  </si>
  <si>
    <t xml:space="preserve">Aktive te tjera finaciare afatshkurtera </t>
  </si>
  <si>
    <t>Llogari / kerkesa te arketueshme</t>
  </si>
  <si>
    <t>Llogari / kerkesa te tjera te arketueshme</t>
  </si>
  <si>
    <t>(iii)</t>
  </si>
  <si>
    <t>(iv)</t>
  </si>
  <si>
    <t>Investime te tjera financiare</t>
  </si>
  <si>
    <t>Lendet e para</t>
  </si>
  <si>
    <t>Prodhim ne proces</t>
  </si>
  <si>
    <t>Produkte te gatshme</t>
  </si>
  <si>
    <t>Mallra per rishitje</t>
  </si>
  <si>
    <t>(v)</t>
  </si>
  <si>
    <t>Parapagesat per furnizime</t>
  </si>
  <si>
    <t xml:space="preserve">Aktive biologjike afatshkurtera </t>
  </si>
  <si>
    <t xml:space="preserve">Aktive afatshkurtera te mbajtuar per shitje </t>
  </si>
  <si>
    <t>II</t>
  </si>
  <si>
    <t xml:space="preserve">Aktive Afatagjata </t>
  </si>
  <si>
    <t xml:space="preserve">Invenstime financiare afatgjata </t>
  </si>
  <si>
    <t>Aksione dhe pjesemarje te tjera ne njesi te kont.</t>
  </si>
  <si>
    <t>Aksione dhe investime te tjera ne pjesemarrje</t>
  </si>
  <si>
    <t xml:space="preserve">Aksione dhe letra me vlere </t>
  </si>
  <si>
    <t>Llogari/Kerkesa te arketueshme afatgjata</t>
  </si>
  <si>
    <t xml:space="preserve">Aktive afatgjate materiale </t>
  </si>
  <si>
    <t>Toka</t>
  </si>
  <si>
    <t>Ndertesa</t>
  </si>
  <si>
    <t xml:space="preserve">Aktive te tjera afatgjata </t>
  </si>
  <si>
    <t xml:space="preserve">Aktive biologjike afatgjata </t>
  </si>
  <si>
    <t>Emri i mire</t>
  </si>
  <si>
    <t>Shpenzimet e zhvillimit</t>
  </si>
  <si>
    <t>Te pagueshme ndaj furnitoreve</t>
  </si>
  <si>
    <t>Detyrime tatimore</t>
  </si>
  <si>
    <t xml:space="preserve">Hua te tjera </t>
  </si>
  <si>
    <t>Parapagimet e arketuara</t>
  </si>
  <si>
    <t>Te pagueshme ndaj punonjesve</t>
  </si>
  <si>
    <t>II  Detyrimet afatgjata</t>
  </si>
  <si>
    <t xml:space="preserve">Hua, bono dhe detyrime nga qeraja financiare </t>
  </si>
  <si>
    <t xml:space="preserve">Bonot e konvertueshme </t>
  </si>
  <si>
    <t>AKTIVET</t>
  </si>
  <si>
    <t>Inventari</t>
  </si>
  <si>
    <t>Totali i Detyrimeve Afatshkurtra  (I)</t>
  </si>
  <si>
    <t xml:space="preserve"> Huate afatgjata</t>
  </si>
  <si>
    <t xml:space="preserve"> Huamarrje te tjera afatgjata </t>
  </si>
  <si>
    <t>Provizionet afatgjata</t>
  </si>
  <si>
    <t>Totali i Detyrimeve Afatgjata  (II)</t>
  </si>
  <si>
    <t>Totali i Kapitalit  (III)</t>
  </si>
  <si>
    <t>Shenime</t>
  </si>
  <si>
    <t xml:space="preserve"> Aksionet e pakices</t>
  </si>
  <si>
    <t>Kapitali i aksionereve te shoqerise meme</t>
  </si>
  <si>
    <t>Kapitali aksionar</t>
  </si>
  <si>
    <t xml:space="preserve"> Primi i aksionit</t>
  </si>
  <si>
    <t>Rezerva statusore</t>
  </si>
  <si>
    <t xml:space="preserve"> Rezerva ligjore</t>
  </si>
  <si>
    <t xml:space="preserve"> Rezerva te tjera</t>
  </si>
  <si>
    <t>Fitimi (Humbja)  e vitit financiar</t>
  </si>
  <si>
    <t xml:space="preserve"> Kapitali</t>
  </si>
  <si>
    <t>III</t>
  </si>
  <si>
    <t>Aktivet Totale Afatshkurta  (I)</t>
  </si>
  <si>
    <t>Totali I Aktiveve(I+II)</t>
  </si>
  <si>
    <t>Nr.</t>
  </si>
  <si>
    <t>Pershkrimi i elemeteve</t>
  </si>
  <si>
    <t xml:space="preserve">Detyrimet dhe Kapitali </t>
  </si>
  <si>
    <t>I</t>
  </si>
  <si>
    <t xml:space="preserve">Detyrime afatshkurtera </t>
  </si>
  <si>
    <t>1</t>
  </si>
  <si>
    <t xml:space="preserve">Derivativet </t>
  </si>
  <si>
    <t>2</t>
  </si>
  <si>
    <t xml:space="preserve">Huamarrjet </t>
  </si>
  <si>
    <t>3</t>
  </si>
  <si>
    <t xml:space="preserve">Huate dhe obligacionet afatshkurtera </t>
  </si>
  <si>
    <t>4</t>
  </si>
  <si>
    <t xml:space="preserve">Grantet dhe te ardhura te shtyra </t>
  </si>
  <si>
    <t>Totali 2</t>
  </si>
  <si>
    <t xml:space="preserve">Huate dhe parapagimet </t>
  </si>
  <si>
    <t>Totali 3</t>
  </si>
  <si>
    <t xml:space="preserve">Grante dhe te ardhura te shtyra </t>
  </si>
  <si>
    <t xml:space="preserve">Provizione afatshkurtera </t>
  </si>
  <si>
    <t>Totali I detyrimeve</t>
  </si>
  <si>
    <t>TOTALI  I  DETYRIMEVE DHE KAPITALIT (I+II+III)</t>
  </si>
  <si>
    <t>Totali 1</t>
  </si>
  <si>
    <t>Grante dhe te ardhura te shtyra</t>
  </si>
  <si>
    <t>Aktivet Afatshkurtra</t>
  </si>
  <si>
    <t xml:space="preserve">Aktive Monetare  </t>
  </si>
  <si>
    <t xml:space="preserve">Aktive afatgjata jomateriale </t>
  </si>
  <si>
    <t>Totali 4</t>
  </si>
  <si>
    <t xml:space="preserve">Kapitali Aksionar I papaguar </t>
  </si>
  <si>
    <t>Totali I Aktive Afatgjata  (II)</t>
  </si>
  <si>
    <t xml:space="preserve"> </t>
  </si>
  <si>
    <t>ADMINISTRATORI</t>
  </si>
  <si>
    <t>Shkelqim BESHIRI</t>
  </si>
  <si>
    <t>Aktive te tjera afatgjata jomateriale</t>
  </si>
  <si>
    <t xml:space="preserve">Parapagime dhe shpenzime te shtyra </t>
  </si>
  <si>
    <t xml:space="preserve">Fitim Humbje I vitit paraardhes </t>
  </si>
  <si>
    <t xml:space="preserve">Makineri dhe pajisje Mjete Transportit </t>
  </si>
  <si>
    <t>431+442+444</t>
  </si>
  <si>
    <t>A- PASQYRA E TË ARDHURAVE DHE SHPENZIMEVE</t>
  </si>
  <si>
    <t>(Bazuar në klasifikimin e Shpenzimeve sipas Natyrës)</t>
  </si>
  <si>
    <t xml:space="preserve">Viti Ushtrimore </t>
  </si>
  <si>
    <t xml:space="preserve">Viti Parardhes </t>
  </si>
  <si>
    <t xml:space="preserve">Shitjet neto </t>
  </si>
  <si>
    <t>Te ardhura te tjera nga veprimtarite e shfrytezimi</t>
  </si>
  <si>
    <t>Ndryshime ne inventarin e produkteve te gateshme dhe punes ne proces</t>
  </si>
  <si>
    <t xml:space="preserve">Puna e kryer nga njesite ekonomike raportuese per qellimet e veta dhe e kapitalizuar </t>
  </si>
  <si>
    <t>5</t>
  </si>
  <si>
    <t xml:space="preserve">Mallra, lendet e para dhe sherbimet </t>
  </si>
  <si>
    <t xml:space="preserve">Shpenzime te tjera nga veprimtaria e shfrytezimit </t>
  </si>
  <si>
    <t>7</t>
  </si>
  <si>
    <t xml:space="preserve">Shpenzime te personelit </t>
  </si>
  <si>
    <t>7.1</t>
  </si>
  <si>
    <t xml:space="preserve">Pagat </t>
  </si>
  <si>
    <t>7.2</t>
  </si>
  <si>
    <t xml:space="preserve">Shpenzimet e sigurimeve shoqerore </t>
  </si>
  <si>
    <t>7.3</t>
  </si>
  <si>
    <t xml:space="preserve">Shpenzimet per pensionet </t>
  </si>
  <si>
    <t>8</t>
  </si>
  <si>
    <t>Renia ne vlere (Zhvleresimi) dhe amortizimi</t>
  </si>
  <si>
    <t>Totali i shpenzimeve (5-8)</t>
  </si>
  <si>
    <t xml:space="preserve">Fitim (humbja) nga veprimtarite e shfrytezimit (1+ 2 +/- 3+/- 4 -9) </t>
  </si>
  <si>
    <t>11</t>
  </si>
  <si>
    <t>Te ardhurat dhe shpenzimet financiare nga njesite e kontrolluara</t>
  </si>
  <si>
    <t>12</t>
  </si>
  <si>
    <t>Te ardhurat dhe shpenzimet financiare nga pjesemarrjet</t>
  </si>
  <si>
    <t>13</t>
  </si>
  <si>
    <t xml:space="preserve">Te ardhurat dhe shpenzimet financiare </t>
  </si>
  <si>
    <t>13.1</t>
  </si>
  <si>
    <t>Te ardhurat dhe shpenzimet financiare nga investime te tjera financiare afatgjata</t>
  </si>
  <si>
    <t>13.2</t>
  </si>
  <si>
    <t>Te ardhurat dhe shpenzimet nga interesat</t>
  </si>
  <si>
    <t>13.3</t>
  </si>
  <si>
    <t xml:space="preserve">Fitimet (Humbjet) nga kursi i kembimit </t>
  </si>
  <si>
    <t>Totali i te ardhurave dhe shpenzimeve financiare (13.1 +/- 13.2 +/- 13.3 +/- 13.4)</t>
  </si>
  <si>
    <t>Fitimi (humbja) para tatimit (9 +/-14)</t>
  </si>
  <si>
    <t>16</t>
  </si>
  <si>
    <t>Shpenzimet e tatimit mbi fitimin</t>
  </si>
  <si>
    <t>Fitim (humbja) neto e vitit financiar  (15-16)</t>
  </si>
  <si>
    <t>18</t>
  </si>
  <si>
    <t xml:space="preserve">Pjese e fitimit neto per aksioneret e shoqerise meme </t>
  </si>
  <si>
    <t>19</t>
  </si>
  <si>
    <t>Pjese e fitimit neto per aksioneret e pakices</t>
  </si>
  <si>
    <t xml:space="preserve">Administratori </t>
  </si>
  <si>
    <t xml:space="preserve">Shkelqim Beshiri </t>
  </si>
  <si>
    <t xml:space="preserve">ENERGY PROJECT </t>
  </si>
  <si>
    <t xml:space="preserve">Pasqyra e levizjeve te kapitaleve te veta per periudhen </t>
  </si>
  <si>
    <t xml:space="preserve">Kapitali aksionar qe i perket aksionareve te shoqerise meme </t>
  </si>
  <si>
    <t>Kapitali</t>
  </si>
  <si>
    <t xml:space="preserve">Primi I </t>
  </si>
  <si>
    <t xml:space="preserve">Aksione te </t>
  </si>
  <si>
    <t xml:space="preserve">Rezerva </t>
  </si>
  <si>
    <t>Rezerve</t>
  </si>
  <si>
    <t>Fitim I pa</t>
  </si>
  <si>
    <t xml:space="preserve">Rezerve </t>
  </si>
  <si>
    <t xml:space="preserve">Shuma te </t>
  </si>
  <si>
    <t xml:space="preserve">Totali </t>
  </si>
  <si>
    <t>aksionar</t>
  </si>
  <si>
    <t xml:space="preserve">aksionit </t>
  </si>
  <si>
    <t xml:space="preserve">thesarit </t>
  </si>
  <si>
    <t xml:space="preserve">statuore </t>
  </si>
  <si>
    <t>Konvert te</t>
  </si>
  <si>
    <t>shperndare</t>
  </si>
  <si>
    <t xml:space="preserve">te tjera </t>
  </si>
  <si>
    <t>parashikuar</t>
  </si>
  <si>
    <t xml:space="preserve">dhe ligjore </t>
  </si>
  <si>
    <t>monedhe</t>
  </si>
  <si>
    <t xml:space="preserve">per reziqe </t>
  </si>
  <si>
    <t>te huaj</t>
  </si>
  <si>
    <t>Efekti I Ndryshimit ne politikat kontabel</t>
  </si>
  <si>
    <t xml:space="preserve">Pozicioni I rregulluar </t>
  </si>
  <si>
    <t>Shperndarje fitimi</t>
  </si>
  <si>
    <t>Fitim Neto I periudhes kontabel</t>
  </si>
  <si>
    <t xml:space="preserve">Divident et e paguar /deklaruar </t>
  </si>
  <si>
    <t xml:space="preserve">Transferime ne rezerven e detyrushme Ligjore </t>
  </si>
  <si>
    <t xml:space="preserve">Transferime ne rezerven e detyrushme statutore  </t>
  </si>
  <si>
    <t xml:space="preserve">Transferime ne rezerva te tjera </t>
  </si>
  <si>
    <t xml:space="preserve">Emetim I kapitalit aksionar </t>
  </si>
  <si>
    <t xml:space="preserve">Rezerve rivleresimi I AAGJ </t>
  </si>
  <si>
    <t xml:space="preserve">Transferim ne detyrimet </t>
  </si>
  <si>
    <t xml:space="preserve">Blerje aksione thesari </t>
  </si>
  <si>
    <t xml:space="preserve">Shtese kapitali </t>
  </si>
  <si>
    <t>Shkelqim Beshiri</t>
  </si>
  <si>
    <t xml:space="preserve">Shoqeria Tregetare Energy Projekt ,Tirane </t>
  </si>
  <si>
    <t xml:space="preserve">Fluksi i parave nga veprimtarite e shfrytezimit </t>
  </si>
  <si>
    <t xml:space="preserve">Fluksi Monetare nga Veprimtarite e shfrytezimit </t>
  </si>
  <si>
    <t xml:space="preserve">Fitimi para tatimit </t>
  </si>
  <si>
    <t>Rregullime per :</t>
  </si>
  <si>
    <t xml:space="preserve">Amortizimin </t>
  </si>
  <si>
    <t xml:space="preserve">Humbje nga kembimet valutore </t>
  </si>
  <si>
    <t xml:space="preserve">Shpenzime ne avance </t>
  </si>
  <si>
    <t xml:space="preserve">Shpenzime per invenstime </t>
  </si>
  <si>
    <t>(Rritje)/renie ne tepricen e kerkesave te arketueshme nga aktiviteti,</t>
  </si>
  <si>
    <t>si dhe kerkesave te tjera te arketueshme</t>
  </si>
  <si>
    <t xml:space="preserve">(Rritje)/renie ne tepricen e inventarit </t>
  </si>
  <si>
    <t>Rritje/(renie) ne tepricen e detyrimeve per t`u paguar nga aktiviteti</t>
  </si>
  <si>
    <t xml:space="preserve">Parate e perftuara nga aktivitetet </t>
  </si>
  <si>
    <t xml:space="preserve">Interesi i paguar </t>
  </si>
  <si>
    <t xml:space="preserve">Tatim Fitimi I Paguar </t>
  </si>
  <si>
    <t xml:space="preserve">Paraja Neto nga aktivitet e shfrytezimit  </t>
  </si>
  <si>
    <t xml:space="preserve">Fluksi i parave nga veprimtarite investuese </t>
  </si>
  <si>
    <t xml:space="preserve">Blerjet e kompanise se kontrolluar minus parate e arketuara </t>
  </si>
  <si>
    <t xml:space="preserve">Blerjet e aktiveve afatgjata materiale </t>
  </si>
  <si>
    <t xml:space="preserve">Te ardhurat nga shitja e pajisjeve </t>
  </si>
  <si>
    <t xml:space="preserve">Dividentet e arketuar </t>
  </si>
  <si>
    <t>Paraja neto e perdorur ne aktivitetet investuese</t>
  </si>
  <si>
    <t xml:space="preserve">Fluksi i parave nga aktivitetet financiare </t>
  </si>
  <si>
    <t xml:space="preserve">Te ardhura nga emetimi i kapitalit aksionar </t>
  </si>
  <si>
    <t xml:space="preserve">Te ardhura nga huamarje afatgjate </t>
  </si>
  <si>
    <t xml:space="preserve">Dividente te paguar </t>
  </si>
  <si>
    <t xml:space="preserve">Mjete Monetare neto e perdorur ne aktivitete financiare </t>
  </si>
  <si>
    <t xml:space="preserve">Ritja/Renie neto e mjeteve monetare </t>
  </si>
  <si>
    <t xml:space="preserve">Mjete monetare ne fillim te periudhes kontabel </t>
  </si>
  <si>
    <t xml:space="preserve">Mjete monetare ne fund te periudhes kontabel </t>
  </si>
  <si>
    <t>PASQYRAT FINANCIARE TE  USHTRIMIT KONTABEL  2012</t>
  </si>
  <si>
    <t>Shoqeria tregtare:Energy Project"  sh.p.k, Tiranë. PF-  2012</t>
  </si>
  <si>
    <t xml:space="preserve">mundet ketu </t>
  </si>
  <si>
    <t>455-457</t>
  </si>
  <si>
    <t>Shoqeria Tregetare Energy Project shpk  PF - 2012</t>
  </si>
  <si>
    <t>01 Janar 2011  -31 Dhjetor 2012</t>
  </si>
  <si>
    <t>Pozicioni me 31.12.2011</t>
  </si>
  <si>
    <t>Pozicioni me 31.12.2012</t>
  </si>
  <si>
    <t xml:space="preserve">Huadhenje </t>
  </si>
  <si>
    <t xml:space="preserve">Perllogaritje e rezultatt tatimore </t>
  </si>
  <si>
    <t xml:space="preserve">Fitimi  Tregetare </t>
  </si>
  <si>
    <t>Shpenzime te pazbritshme</t>
  </si>
  <si>
    <t xml:space="preserve">Fitimi Tatimore </t>
  </si>
  <si>
    <t xml:space="preserve">Shpenzime te Tatim Fitimit </t>
  </si>
  <si>
    <t>Fitimi Neto</t>
  </si>
  <si>
    <t>213-215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</si>
</sst>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_(* #,##0.0_);_(* \(#,##0.0\);_(* &quot;-&quot;?_);_(@_)"/>
    <numFmt numFmtId="175" formatCode="_-* #,##0.0_-;\-* #,##0.0_-;_-* &quot;-&quot;?_-;_-@_-"/>
    <numFmt numFmtId="176" formatCode="#,##0.0"/>
    <numFmt numFmtId="177" formatCode="_(* #,##0.000_);_(* \(#,##0.000\);_(* &quot;-&quot;??_);_(@_)"/>
  </numFmts>
  <fonts count="93">
    <font>
      <sz val="10"/>
      <color indexed="8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u val="single"/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62"/>
      <name val="Arial"/>
      <family val="2"/>
    </font>
    <font>
      <u val="single"/>
      <sz val="8"/>
      <color indexed="62"/>
      <name val="Arial"/>
      <family val="2"/>
    </font>
    <font>
      <u val="single"/>
      <sz val="8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u val="double"/>
      <sz val="8"/>
      <color indexed="62"/>
      <name val="Arial"/>
      <family val="2"/>
    </font>
    <font>
      <u val="double"/>
      <sz val="8"/>
      <color indexed="8"/>
      <name val="Arial"/>
      <family val="2"/>
    </font>
    <font>
      <b/>
      <u val="double"/>
      <sz val="11"/>
      <color indexed="62"/>
      <name val="Arial"/>
      <family val="2"/>
    </font>
    <font>
      <b/>
      <i/>
      <u val="single"/>
      <sz val="10"/>
      <color indexed="62"/>
      <name val="Arial"/>
      <family val="2"/>
    </font>
    <font>
      <b/>
      <u val="double"/>
      <sz val="12"/>
      <color indexed="56"/>
      <name val="Arial"/>
      <family val="2"/>
    </font>
    <font>
      <b/>
      <sz val="10"/>
      <color indexed="56"/>
      <name val="Arial"/>
      <family val="2"/>
    </font>
    <font>
      <sz val="8"/>
      <color indexed="8"/>
      <name val="Arial"/>
      <family val="2"/>
    </font>
    <font>
      <b/>
      <sz val="8"/>
      <color indexed="56"/>
      <name val="Arial"/>
      <family val="2"/>
    </font>
    <font>
      <sz val="12"/>
      <color indexed="8"/>
      <name val="Arial"/>
      <family val="2"/>
    </font>
    <font>
      <b/>
      <sz val="11"/>
      <color indexed="62"/>
      <name val="Arial"/>
      <family val="2"/>
    </font>
    <font>
      <sz val="11"/>
      <color indexed="9"/>
      <name val="Arial"/>
      <family val="2"/>
    </font>
    <font>
      <b/>
      <i/>
      <u val="single"/>
      <sz val="11"/>
      <color indexed="62"/>
      <name val="Arial"/>
      <family val="2"/>
    </font>
    <font>
      <b/>
      <i/>
      <u val="double"/>
      <sz val="11"/>
      <color indexed="62"/>
      <name val="Arial"/>
      <family val="2"/>
    </font>
    <font>
      <sz val="11"/>
      <color indexed="47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7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b/>
      <u val="single"/>
      <sz val="10"/>
      <color indexed="62"/>
      <name val="Arial"/>
      <family val="2"/>
    </font>
    <font>
      <b/>
      <i/>
      <u val="single"/>
      <sz val="9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1"/>
      <color indexed="62"/>
      <name val="Arial"/>
      <family val="2"/>
    </font>
    <font>
      <i/>
      <u val="single"/>
      <sz val="9"/>
      <color indexed="62"/>
      <name val="Arial"/>
      <family val="2"/>
    </font>
    <font>
      <b/>
      <u val="single"/>
      <sz val="9"/>
      <color indexed="62"/>
      <name val="Arial"/>
      <family val="2"/>
    </font>
    <font>
      <b/>
      <i/>
      <u val="double"/>
      <sz val="10"/>
      <color indexed="62"/>
      <name val="Arial"/>
      <family val="2"/>
    </font>
    <font>
      <b/>
      <u val="double"/>
      <sz val="11"/>
      <color indexed="62"/>
      <name val="Calibri"/>
      <family val="2"/>
    </font>
    <font>
      <u val="double"/>
      <sz val="11"/>
      <color indexed="8"/>
      <name val="Calibri"/>
      <family val="2"/>
    </font>
    <font>
      <b/>
      <u val="double"/>
      <sz val="11"/>
      <color indexed="8"/>
      <name val="Calibri"/>
      <family val="2"/>
    </font>
    <font>
      <b/>
      <u val="single"/>
      <sz val="11"/>
      <color indexed="62"/>
      <name val="Calibri"/>
      <family val="2"/>
    </font>
    <font>
      <b/>
      <u val="double"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3"/>
      <name val="Arial"/>
      <family val="2"/>
    </font>
    <font>
      <b/>
      <sz val="9"/>
      <color theme="3"/>
      <name val="Arial"/>
      <family val="2"/>
    </font>
    <font>
      <b/>
      <u val="single"/>
      <sz val="10"/>
      <color theme="3"/>
      <name val="Arial"/>
      <family val="2"/>
    </font>
    <font>
      <b/>
      <i/>
      <u val="single"/>
      <sz val="9"/>
      <color theme="4" tint="-0.24997000396251678"/>
      <name val="Arial"/>
      <family val="2"/>
    </font>
    <font>
      <b/>
      <sz val="9"/>
      <color theme="4" tint="-0.24997000396251678"/>
      <name val="Arial"/>
      <family val="2"/>
    </font>
    <font>
      <sz val="10"/>
      <color theme="3"/>
      <name val="Arial"/>
      <family val="2"/>
    </font>
    <font>
      <sz val="10"/>
      <color rgb="FFFF0000"/>
      <name val="Arial"/>
      <family val="2"/>
    </font>
    <font>
      <sz val="11"/>
      <color theme="3"/>
      <name val="Arial"/>
      <family val="2"/>
    </font>
    <font>
      <b/>
      <u val="single"/>
      <sz val="11"/>
      <color theme="3"/>
      <name val="Arial"/>
      <family val="2"/>
    </font>
    <font>
      <b/>
      <i/>
      <u val="single"/>
      <sz val="9"/>
      <color theme="3"/>
      <name val="Arial"/>
      <family val="2"/>
    </font>
    <font>
      <i/>
      <u val="single"/>
      <sz val="9"/>
      <color theme="3"/>
      <name val="Arial"/>
      <family val="2"/>
    </font>
    <font>
      <b/>
      <u val="single"/>
      <sz val="10"/>
      <color theme="4" tint="-0.24997000396251678"/>
      <name val="Arial"/>
      <family val="2"/>
    </font>
    <font>
      <b/>
      <u val="single"/>
      <sz val="9"/>
      <color theme="3"/>
      <name val="Arial"/>
      <family val="2"/>
    </font>
    <font>
      <b/>
      <i/>
      <u val="double"/>
      <sz val="10"/>
      <color theme="4" tint="-0.24997000396251678"/>
      <name val="Arial"/>
      <family val="2"/>
    </font>
    <font>
      <b/>
      <u val="double"/>
      <sz val="11"/>
      <color theme="4" tint="-0.24997000396251678"/>
      <name val="Calibri"/>
      <family val="2"/>
    </font>
    <font>
      <u val="double"/>
      <sz val="11"/>
      <color theme="1"/>
      <name val="Calibri"/>
      <family val="2"/>
    </font>
    <font>
      <b/>
      <u val="double"/>
      <sz val="11"/>
      <color theme="1"/>
      <name val="Calibri"/>
      <family val="2"/>
    </font>
    <font>
      <sz val="11"/>
      <color theme="3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u val="single"/>
      <sz val="11"/>
      <color theme="3"/>
      <name val="Calibri"/>
      <family val="2"/>
    </font>
    <font>
      <b/>
      <u val="double"/>
      <sz val="10"/>
      <color theme="3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/>
      <right style="thin"/>
      <top style="double"/>
      <bottom style="double"/>
    </border>
    <border>
      <left style="double"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</borders>
  <cellStyleXfs count="5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2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2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2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0" borderId="0" applyNumberFormat="0" applyBorder="0" applyAlignment="0" applyProtection="0"/>
    <xf numFmtId="0" fontId="28" fillId="2" borderId="0" applyNumberFormat="0" applyBorder="0" applyAlignment="0" applyProtection="0"/>
    <xf numFmtId="0" fontId="28" fillId="11" borderId="0" applyNumberFormat="0" applyBorder="0" applyAlignment="0" applyProtection="0"/>
    <xf numFmtId="0" fontId="28" fillId="13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60" fillId="19" borderId="0" applyNumberFormat="0" applyBorder="0" applyAlignment="0" applyProtection="0"/>
    <xf numFmtId="0" fontId="30" fillId="2" borderId="1" applyNumberFormat="0" applyAlignment="0" applyProtection="0"/>
    <xf numFmtId="0" fontId="31" fillId="20" borderId="2" applyNumberFormat="0" applyAlignment="0" applyProtection="0"/>
    <xf numFmtId="43" fontId="9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1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22" borderId="1" applyNumberFormat="0" applyAlignment="0" applyProtection="0"/>
    <xf numFmtId="0" fontId="38" fillId="0" borderId="6" applyNumberFormat="0" applyFill="0" applyAlignment="0" applyProtection="0"/>
    <xf numFmtId="0" fontId="39" fillId="23" borderId="0" applyNumberFormat="0" applyBorder="0" applyAlignment="0" applyProtection="0"/>
    <xf numFmtId="0" fontId="0" fillId="24" borderId="7" applyNumberFormat="0" applyFont="0" applyAlignment="0" applyProtection="0"/>
    <xf numFmtId="0" fontId="67" fillId="2" borderId="8" applyNumberFormat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35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4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15" xfId="0" applyFont="1" applyBorder="1" applyAlignment="1">
      <alignment/>
    </xf>
    <xf numFmtId="0" fontId="73" fillId="0" borderId="16" xfId="0" applyFont="1" applyBorder="1" applyAlignment="1">
      <alignment/>
    </xf>
    <xf numFmtId="0" fontId="73" fillId="0" borderId="17" xfId="0" applyFont="1" applyBorder="1" applyAlignment="1">
      <alignment/>
    </xf>
    <xf numFmtId="0" fontId="74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75" fillId="0" borderId="0" xfId="0" applyFont="1" applyFill="1" applyAlignment="1">
      <alignment/>
    </xf>
    <xf numFmtId="0" fontId="3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76" fillId="0" borderId="20" xfId="0" applyFont="1" applyBorder="1" applyAlignment="1">
      <alignment/>
    </xf>
    <xf numFmtId="0" fontId="71" fillId="0" borderId="21" xfId="0" applyFont="1" applyBorder="1" applyAlignment="1">
      <alignment horizontal="left"/>
    </xf>
    <xf numFmtId="0" fontId="76" fillId="0" borderId="22" xfId="0" applyFont="1" applyBorder="1" applyAlignment="1">
      <alignment horizontal="left"/>
    </xf>
    <xf numFmtId="0" fontId="76" fillId="0" borderId="23" xfId="0" applyFont="1" applyBorder="1" applyAlignment="1">
      <alignment horizontal="left"/>
    </xf>
    <xf numFmtId="0" fontId="71" fillId="0" borderId="24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76" fillId="0" borderId="27" xfId="0" applyFont="1" applyBorder="1" applyAlignment="1">
      <alignment horizontal="center"/>
    </xf>
    <xf numFmtId="0" fontId="76" fillId="0" borderId="28" xfId="0" applyFont="1" applyBorder="1" applyAlignment="1">
      <alignment horizontal="center"/>
    </xf>
    <xf numFmtId="3" fontId="71" fillId="0" borderId="29" xfId="0" applyNumberFormat="1" applyFont="1" applyBorder="1" applyAlignment="1">
      <alignment horizontal="center"/>
    </xf>
    <xf numFmtId="0" fontId="77" fillId="0" borderId="26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5" fillId="0" borderId="18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3" fillId="0" borderId="18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left"/>
    </xf>
    <xf numFmtId="0" fontId="78" fillId="0" borderId="30" xfId="0" applyFont="1" applyBorder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Border="1" applyAlignment="1">
      <alignment/>
    </xf>
    <xf numFmtId="43" fontId="11" fillId="0" borderId="0" xfId="42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71" fillId="0" borderId="29" xfId="0" applyFont="1" applyFill="1" applyBorder="1" applyAlignment="1">
      <alignment/>
    </xf>
    <xf numFmtId="0" fontId="71" fillId="0" borderId="31" xfId="0" applyFont="1" applyFill="1" applyBorder="1" applyAlignment="1">
      <alignment/>
    </xf>
    <xf numFmtId="0" fontId="71" fillId="0" borderId="32" xfId="0" applyFont="1" applyFill="1" applyBorder="1" applyAlignment="1">
      <alignment/>
    </xf>
    <xf numFmtId="0" fontId="71" fillId="0" borderId="33" xfId="0" applyFont="1" applyFill="1" applyBorder="1" applyAlignment="1">
      <alignment/>
    </xf>
    <xf numFmtId="0" fontId="71" fillId="0" borderId="34" xfId="0" applyFont="1" applyFill="1" applyBorder="1" applyAlignment="1">
      <alignment horizontal="center"/>
    </xf>
    <xf numFmtId="0" fontId="71" fillId="0" borderId="29" xfId="0" applyFont="1" applyFill="1" applyBorder="1" applyAlignment="1">
      <alignment horizontal="center"/>
    </xf>
    <xf numFmtId="0" fontId="76" fillId="0" borderId="30" xfId="0" applyFont="1" applyFill="1" applyBorder="1" applyAlignment="1">
      <alignment/>
    </xf>
    <xf numFmtId="0" fontId="0" fillId="0" borderId="3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76" fillId="0" borderId="36" xfId="0" applyFont="1" applyBorder="1" applyAlignment="1">
      <alignment horizontal="center"/>
    </xf>
    <xf numFmtId="0" fontId="76" fillId="0" borderId="34" xfId="0" applyFont="1" applyFill="1" applyBorder="1" applyAlignment="1">
      <alignment horizontal="center"/>
    </xf>
    <xf numFmtId="0" fontId="13" fillId="0" borderId="18" xfId="0" applyFont="1" applyBorder="1" applyAlignment="1">
      <alignment horizontal="right"/>
    </xf>
    <xf numFmtId="0" fontId="8" fillId="0" borderId="13" xfId="0" applyFont="1" applyBorder="1" applyAlignment="1">
      <alignment horizontal="center"/>
    </xf>
    <xf numFmtId="0" fontId="13" fillId="0" borderId="18" xfId="0" applyFont="1" applyBorder="1" applyAlignment="1">
      <alignment/>
    </xf>
    <xf numFmtId="0" fontId="14" fillId="0" borderId="12" xfId="0" applyFont="1" applyFill="1" applyBorder="1" applyAlignment="1">
      <alignment/>
    </xf>
    <xf numFmtId="0" fontId="14" fillId="0" borderId="37" xfId="0" applyFont="1" applyFill="1" applyBorder="1" applyAlignment="1">
      <alignment/>
    </xf>
    <xf numFmtId="0" fontId="8" fillId="0" borderId="14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14" fillId="0" borderId="14" xfId="0" applyFont="1" applyFill="1" applyBorder="1" applyAlignment="1">
      <alignment/>
    </xf>
    <xf numFmtId="0" fontId="15" fillId="0" borderId="0" xfId="0" applyFont="1" applyAlignment="1">
      <alignment/>
    </xf>
    <xf numFmtId="43" fontId="15" fillId="0" borderId="0" xfId="42" applyFont="1" applyAlignment="1">
      <alignment/>
    </xf>
    <xf numFmtId="0" fontId="16" fillId="0" borderId="0" xfId="0" applyFont="1" applyAlignment="1">
      <alignment/>
    </xf>
    <xf numFmtId="0" fontId="79" fillId="0" borderId="29" xfId="0" applyFont="1" applyBorder="1" applyAlignment="1">
      <alignment horizontal="left"/>
    </xf>
    <xf numFmtId="0" fontId="79" fillId="0" borderId="29" xfId="0" applyFont="1" applyBorder="1" applyAlignment="1">
      <alignment horizontal="center"/>
    </xf>
    <xf numFmtId="0" fontId="78" fillId="0" borderId="38" xfId="0" applyFont="1" applyBorder="1" applyAlignment="1">
      <alignment/>
    </xf>
    <xf numFmtId="0" fontId="76" fillId="0" borderId="31" xfId="0" applyFont="1" applyBorder="1" applyAlignment="1">
      <alignment/>
    </xf>
    <xf numFmtId="0" fontId="76" fillId="0" borderId="32" xfId="0" applyFont="1" applyFill="1" applyBorder="1" applyAlignment="1">
      <alignment/>
    </xf>
    <xf numFmtId="0" fontId="76" fillId="0" borderId="39" xfId="0" applyFont="1" applyBorder="1" applyAlignment="1">
      <alignment horizontal="center"/>
    </xf>
    <xf numFmtId="0" fontId="80" fillId="0" borderId="40" xfId="0" applyFont="1" applyBorder="1" applyAlignment="1">
      <alignment/>
    </xf>
    <xf numFmtId="0" fontId="80" fillId="0" borderId="41" xfId="0" applyFont="1" applyFill="1" applyBorder="1" applyAlignment="1">
      <alignment/>
    </xf>
    <xf numFmtId="0" fontId="81" fillId="0" borderId="41" xfId="0" applyFont="1" applyFill="1" applyBorder="1" applyAlignment="1">
      <alignment/>
    </xf>
    <xf numFmtId="49" fontId="10" fillId="0" borderId="0" xfId="0" applyNumberFormat="1" applyFont="1" applyFill="1" applyBorder="1" applyAlignment="1">
      <alignment horizontal="left"/>
    </xf>
    <xf numFmtId="0" fontId="8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2" fontId="0" fillId="0" borderId="40" xfId="42" applyNumberFormat="1" applyFont="1" applyBorder="1" applyAlignment="1">
      <alignment horizontal="center"/>
    </xf>
    <xf numFmtId="172" fontId="8" fillId="0" borderId="18" xfId="42" applyNumberFormat="1" applyFont="1" applyBorder="1" applyAlignment="1">
      <alignment horizontal="center"/>
    </xf>
    <xf numFmtId="172" fontId="0" fillId="0" borderId="18" xfId="42" applyNumberFormat="1" applyFont="1" applyBorder="1" applyAlignment="1">
      <alignment horizontal="center"/>
    </xf>
    <xf numFmtId="172" fontId="0" fillId="0" borderId="18" xfId="42" applyNumberFormat="1" applyFont="1" applyBorder="1" applyAlignment="1">
      <alignment horizontal="center"/>
    </xf>
    <xf numFmtId="172" fontId="3" fillId="0" borderId="18" xfId="42" applyNumberFormat="1" applyFont="1" applyBorder="1" applyAlignment="1">
      <alignment horizontal="center"/>
    </xf>
    <xf numFmtId="172" fontId="13" fillId="0" borderId="18" xfId="42" applyNumberFormat="1" applyFont="1" applyBorder="1" applyAlignment="1">
      <alignment horizontal="center"/>
    </xf>
    <xf numFmtId="172" fontId="71" fillId="0" borderId="29" xfId="42" applyNumberFormat="1" applyFont="1" applyFill="1" applyBorder="1" applyAlignment="1">
      <alignment horizontal="center"/>
    </xf>
    <xf numFmtId="172" fontId="0" fillId="0" borderId="0" xfId="42" applyNumberFormat="1" applyFont="1" applyAlignment="1">
      <alignment/>
    </xf>
    <xf numFmtId="172" fontId="0" fillId="0" borderId="0" xfId="0" applyNumberFormat="1" applyAlignment="1">
      <alignment/>
    </xf>
    <xf numFmtId="172" fontId="71" fillId="0" borderId="20" xfId="42" applyNumberFormat="1" applyFont="1" applyBorder="1" applyAlignment="1">
      <alignment horizontal="center"/>
    </xf>
    <xf numFmtId="3" fontId="0" fillId="0" borderId="40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3" fontId="76" fillId="0" borderId="38" xfId="0" applyNumberFormat="1" applyFont="1" applyBorder="1" applyAlignment="1">
      <alignment horizontal="center"/>
    </xf>
    <xf numFmtId="173" fontId="0" fillId="0" borderId="26" xfId="42" applyNumberFormat="1" applyFont="1" applyBorder="1" applyAlignment="1">
      <alignment horizontal="center"/>
    </xf>
    <xf numFmtId="43" fontId="0" fillId="0" borderId="26" xfId="42" applyNumberFormat="1" applyFont="1" applyBorder="1" applyAlignment="1">
      <alignment horizontal="center"/>
    </xf>
    <xf numFmtId="43" fontId="76" fillId="0" borderId="0" xfId="42" applyNumberFormat="1" applyFont="1" applyBorder="1" applyAlignment="1">
      <alignment horizontal="center"/>
    </xf>
    <xf numFmtId="43" fontId="71" fillId="0" borderId="27" xfId="42" applyNumberFormat="1" applyFont="1" applyBorder="1" applyAlignment="1">
      <alignment horizontal="center"/>
    </xf>
    <xf numFmtId="43" fontId="3" fillId="0" borderId="26" xfId="42" applyNumberFormat="1" applyFont="1" applyBorder="1" applyAlignment="1">
      <alignment horizontal="center"/>
    </xf>
    <xf numFmtId="43" fontId="71" fillId="0" borderId="34" xfId="0" applyNumberFormat="1" applyFont="1" applyBorder="1" applyAlignment="1">
      <alignment horizontal="center"/>
    </xf>
    <xf numFmtId="49" fontId="17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83" fillId="0" borderId="0" xfId="0" applyFont="1" applyAlignment="1">
      <alignment/>
    </xf>
    <xf numFmtId="43" fontId="8" fillId="0" borderId="26" xfId="42" applyNumberFormat="1" applyFont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46" applyFont="1" applyFill="1" applyBorder="1" applyAlignment="1">
      <alignment/>
    </xf>
    <xf numFmtId="0" fontId="20" fillId="0" borderId="0" xfId="47" applyFont="1" applyBorder="1" applyAlignment="1">
      <alignment/>
    </xf>
    <xf numFmtId="43" fontId="21" fillId="0" borderId="0" xfId="42" applyFont="1" applyAlignment="1">
      <alignment/>
    </xf>
    <xf numFmtId="0" fontId="21" fillId="0" borderId="0" xfId="0" applyFont="1" applyAlignment="1">
      <alignment/>
    </xf>
    <xf numFmtId="0" fontId="19" fillId="0" borderId="0" xfId="47" applyFont="1" applyBorder="1" applyAlignment="1">
      <alignment/>
    </xf>
    <xf numFmtId="0" fontId="22" fillId="0" borderId="0" xfId="47" applyFont="1" applyBorder="1" applyAlignment="1">
      <alignment/>
    </xf>
    <xf numFmtId="0" fontId="23" fillId="0" borderId="0" xfId="0" applyFont="1" applyAlignment="1">
      <alignment/>
    </xf>
    <xf numFmtId="0" fontId="24" fillId="0" borderId="29" xfId="0" applyFont="1" applyBorder="1" applyAlignment="1">
      <alignment/>
    </xf>
    <xf numFmtId="0" fontId="24" fillId="0" borderId="34" xfId="0" applyFont="1" applyBorder="1" applyAlignment="1">
      <alignment/>
    </xf>
    <xf numFmtId="0" fontId="24" fillId="0" borderId="29" xfId="0" applyFont="1" applyBorder="1" applyAlignment="1">
      <alignment horizontal="center"/>
    </xf>
    <xf numFmtId="0" fontId="24" fillId="0" borderId="42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2" fillId="0" borderId="35" xfId="0" applyFont="1" applyBorder="1" applyAlignment="1">
      <alignment/>
    </xf>
    <xf numFmtId="172" fontId="1" fillId="0" borderId="40" xfId="42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0" fontId="2" fillId="0" borderId="13" xfId="0" applyFont="1" applyBorder="1" applyAlignment="1">
      <alignment/>
    </xf>
    <xf numFmtId="172" fontId="2" fillId="0" borderId="18" xfId="42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0" fontId="1" fillId="0" borderId="13" xfId="0" applyFont="1" applyBorder="1" applyAlignment="1">
      <alignment/>
    </xf>
    <xf numFmtId="172" fontId="1" fillId="0" borderId="18" xfId="42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0" fontId="25" fillId="0" borderId="30" xfId="0" applyFont="1" applyBorder="1" applyAlignment="1">
      <alignment/>
    </xf>
    <xf numFmtId="0" fontId="2" fillId="0" borderId="43" xfId="0" applyFont="1" applyBorder="1" applyAlignment="1">
      <alignment/>
    </xf>
    <xf numFmtId="172" fontId="2" fillId="0" borderId="30" xfId="42" applyNumberFormat="1" applyFont="1" applyBorder="1" applyAlignment="1">
      <alignment/>
    </xf>
    <xf numFmtId="0" fontId="2" fillId="0" borderId="30" xfId="0" applyFont="1" applyBorder="1" applyAlignment="1">
      <alignment/>
    </xf>
    <xf numFmtId="0" fontId="26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27" fillId="0" borderId="0" xfId="0" applyFont="1" applyAlignment="1">
      <alignment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69" fillId="0" borderId="0" xfId="0" applyFont="1" applyAlignment="1">
      <alignment/>
    </xf>
    <xf numFmtId="0" fontId="65" fillId="0" borderId="44" xfId="0" applyFont="1" applyBorder="1" applyAlignment="1">
      <alignment/>
    </xf>
    <xf numFmtId="0" fontId="65" fillId="0" borderId="34" xfId="0" applyFont="1" applyBorder="1" applyAlignment="1">
      <alignment/>
    </xf>
    <xf numFmtId="0" fontId="88" fillId="0" borderId="42" xfId="0" applyFont="1" applyBorder="1" applyAlignment="1">
      <alignment/>
    </xf>
    <xf numFmtId="0" fontId="65" fillId="0" borderId="45" xfId="0" applyFont="1" applyBorder="1" applyAlignment="1">
      <alignment/>
    </xf>
    <xf numFmtId="0" fontId="65" fillId="0" borderId="16" xfId="0" applyFont="1" applyBorder="1" applyAlignment="1">
      <alignment/>
    </xf>
    <xf numFmtId="0" fontId="65" fillId="0" borderId="17" xfId="0" applyFont="1" applyBorder="1" applyAlignment="1">
      <alignment/>
    </xf>
    <xf numFmtId="0" fontId="65" fillId="0" borderId="15" xfId="0" applyFont="1" applyBorder="1" applyAlignment="1">
      <alignment horizontal="center"/>
    </xf>
    <xf numFmtId="0" fontId="65" fillId="0" borderId="46" xfId="0" applyFont="1" applyBorder="1" applyAlignment="1">
      <alignment/>
    </xf>
    <xf numFmtId="0" fontId="65" fillId="0" borderId="47" xfId="0" applyFont="1" applyBorder="1" applyAlignment="1">
      <alignment horizontal="center"/>
    </xf>
    <xf numFmtId="0" fontId="65" fillId="0" borderId="48" xfId="0" applyFont="1" applyBorder="1" applyAlignment="1">
      <alignment/>
    </xf>
    <xf numFmtId="0" fontId="65" fillId="0" borderId="0" xfId="0" applyFont="1" applyBorder="1" applyAlignment="1">
      <alignment/>
    </xf>
    <xf numFmtId="0" fontId="65" fillId="0" borderId="49" xfId="0" applyFont="1" applyBorder="1" applyAlignment="1">
      <alignment/>
    </xf>
    <xf numFmtId="0" fontId="65" fillId="0" borderId="50" xfId="0" applyFont="1" applyBorder="1" applyAlignment="1">
      <alignment horizontal="center"/>
    </xf>
    <xf numFmtId="0" fontId="65" fillId="0" borderId="51" xfId="0" applyFont="1" applyBorder="1" applyAlignment="1">
      <alignment/>
    </xf>
    <xf numFmtId="0" fontId="88" fillId="0" borderId="52" xfId="0" applyFont="1" applyBorder="1" applyAlignment="1">
      <alignment/>
    </xf>
    <xf numFmtId="0" fontId="65" fillId="0" borderId="50" xfId="0" applyFont="1" applyBorder="1" applyAlignment="1">
      <alignment/>
    </xf>
    <xf numFmtId="0" fontId="65" fillId="0" borderId="53" xfId="0" applyFont="1" applyBorder="1" applyAlignment="1">
      <alignment/>
    </xf>
    <xf numFmtId="0" fontId="65" fillId="0" borderId="54" xfId="0" applyFont="1" applyBorder="1" applyAlignment="1">
      <alignment/>
    </xf>
    <xf numFmtId="0" fontId="65" fillId="0" borderId="55" xfId="0" applyFont="1" applyBorder="1" applyAlignment="1">
      <alignment/>
    </xf>
    <xf numFmtId="0" fontId="65" fillId="0" borderId="56" xfId="0" applyFont="1" applyBorder="1" applyAlignment="1">
      <alignment/>
    </xf>
    <xf numFmtId="0" fontId="65" fillId="0" borderId="57" xfId="0" applyFont="1" applyBorder="1" applyAlignment="1">
      <alignment/>
    </xf>
    <xf numFmtId="0" fontId="88" fillId="0" borderId="58" xfId="0" applyFont="1" applyBorder="1" applyAlignment="1">
      <alignment/>
    </xf>
    <xf numFmtId="0" fontId="65" fillId="0" borderId="59" xfId="0" applyFont="1" applyBorder="1" applyAlignment="1">
      <alignment/>
    </xf>
    <xf numFmtId="3" fontId="65" fillId="0" borderId="32" xfId="42" applyNumberFormat="1" applyFont="1" applyBorder="1" applyAlignment="1">
      <alignment/>
    </xf>
    <xf numFmtId="3" fontId="65" fillId="0" borderId="33" xfId="42" applyNumberFormat="1" applyFont="1" applyBorder="1" applyAlignment="1">
      <alignment/>
    </xf>
    <xf numFmtId="0" fontId="89" fillId="0" borderId="60" xfId="0" applyFont="1" applyBorder="1" applyAlignment="1">
      <alignment/>
    </xf>
    <xf numFmtId="0" fontId="89" fillId="0" borderId="35" xfId="0" applyFont="1" applyBorder="1" applyAlignment="1">
      <alignment/>
    </xf>
    <xf numFmtId="0" fontId="89" fillId="0" borderId="61" xfId="0" applyFont="1" applyBorder="1" applyAlignment="1">
      <alignment/>
    </xf>
    <xf numFmtId="3" fontId="89" fillId="0" borderId="62" xfId="42" applyNumberFormat="1" applyFont="1" applyBorder="1" applyAlignment="1">
      <alignment/>
    </xf>
    <xf numFmtId="3" fontId="89" fillId="0" borderId="63" xfId="42" applyNumberFormat="1" applyFont="1" applyBorder="1" applyAlignment="1">
      <alignment/>
    </xf>
    <xf numFmtId="0" fontId="89" fillId="0" borderId="48" xfId="0" applyFont="1" applyBorder="1" applyAlignment="1">
      <alignment/>
    </xf>
    <xf numFmtId="0" fontId="89" fillId="0" borderId="0" xfId="0" applyFont="1" applyBorder="1" applyAlignment="1">
      <alignment/>
    </xf>
    <xf numFmtId="0" fontId="89" fillId="0" borderId="64" xfId="0" applyFont="1" applyBorder="1" applyAlignment="1">
      <alignment/>
    </xf>
    <xf numFmtId="3" fontId="89" fillId="0" borderId="10" xfId="42" applyNumberFormat="1" applyFont="1" applyBorder="1" applyAlignment="1">
      <alignment/>
    </xf>
    <xf numFmtId="3" fontId="89" fillId="0" borderId="19" xfId="42" applyNumberFormat="1" applyFont="1" applyBorder="1" applyAlignment="1">
      <alignment/>
    </xf>
    <xf numFmtId="0" fontId="89" fillId="0" borderId="26" xfId="0" applyFont="1" applyBorder="1" applyAlignment="1">
      <alignment/>
    </xf>
    <xf numFmtId="0" fontId="89" fillId="0" borderId="13" xfId="0" applyFont="1" applyBorder="1" applyAlignment="1">
      <alignment/>
    </xf>
    <xf numFmtId="0" fontId="89" fillId="0" borderId="11" xfId="0" applyFont="1" applyBorder="1" applyAlignment="1">
      <alignment/>
    </xf>
    <xf numFmtId="3" fontId="90" fillId="0" borderId="19" xfId="42" applyNumberFormat="1" applyFont="1" applyBorder="1" applyAlignment="1">
      <alignment/>
    </xf>
    <xf numFmtId="3" fontId="89" fillId="0" borderId="22" xfId="42" applyNumberFormat="1" applyFont="1" applyBorder="1" applyAlignment="1">
      <alignment/>
    </xf>
    <xf numFmtId="3" fontId="89" fillId="0" borderId="23" xfId="42" applyNumberFormat="1" applyFont="1" applyBorder="1" applyAlignment="1">
      <alignment/>
    </xf>
    <xf numFmtId="0" fontId="72" fillId="0" borderId="44" xfId="0" applyFont="1" applyBorder="1" applyAlignment="1">
      <alignment/>
    </xf>
    <xf numFmtId="0" fontId="72" fillId="0" borderId="34" xfId="0" applyFont="1" applyBorder="1" applyAlignment="1">
      <alignment/>
    </xf>
    <xf numFmtId="0" fontId="72" fillId="0" borderId="59" xfId="0" applyFont="1" applyBorder="1" applyAlignment="1">
      <alignment/>
    </xf>
    <xf numFmtId="3" fontId="72" fillId="0" borderId="32" xfId="42" applyNumberFormat="1" applyFont="1" applyBorder="1" applyAlignment="1">
      <alignment/>
    </xf>
    <xf numFmtId="3" fontId="72" fillId="0" borderId="33" xfId="42" applyNumberFormat="1" applyFont="1" applyBorder="1" applyAlignment="1">
      <alignment/>
    </xf>
    <xf numFmtId="0" fontId="89" fillId="0" borderId="53" xfId="0" applyFont="1" applyBorder="1" applyAlignment="1">
      <alignment/>
    </xf>
    <xf numFmtId="0" fontId="89" fillId="0" borderId="54" xfId="0" applyFont="1" applyBorder="1" applyAlignment="1">
      <alignment/>
    </xf>
    <xf numFmtId="0" fontId="89" fillId="0" borderId="65" xfId="0" applyFont="1" applyBorder="1" applyAlignment="1">
      <alignment/>
    </xf>
    <xf numFmtId="3" fontId="89" fillId="0" borderId="57" xfId="42" applyNumberFormat="1" applyFont="1" applyBorder="1" applyAlignment="1">
      <alignment/>
    </xf>
    <xf numFmtId="3" fontId="89" fillId="0" borderId="58" xfId="42" applyNumberFormat="1" applyFont="1" applyBorder="1" applyAlignment="1">
      <alignment/>
    </xf>
    <xf numFmtId="0" fontId="91" fillId="0" borderId="0" xfId="0" applyFont="1" applyAlignment="1">
      <alignment/>
    </xf>
    <xf numFmtId="0" fontId="76" fillId="0" borderId="0" xfId="0" applyFont="1" applyAlignment="1">
      <alignment/>
    </xf>
    <xf numFmtId="0" fontId="92" fillId="0" borderId="0" xfId="0" applyFont="1" applyAlignment="1">
      <alignment/>
    </xf>
    <xf numFmtId="0" fontId="73" fillId="0" borderId="0" xfId="0" applyFont="1" applyAlignment="1">
      <alignment/>
    </xf>
    <xf numFmtId="0" fontId="76" fillId="0" borderId="0" xfId="0" applyFont="1" applyBorder="1" applyAlignment="1">
      <alignment/>
    </xf>
    <xf numFmtId="3" fontId="92" fillId="0" borderId="0" xfId="0" applyNumberFormat="1" applyFont="1" applyBorder="1" applyAlignment="1">
      <alignment horizontal="left"/>
    </xf>
    <xf numFmtId="3" fontId="73" fillId="0" borderId="0" xfId="0" applyNumberFormat="1" applyFont="1" applyBorder="1" applyAlignment="1">
      <alignment horizontal="left"/>
    </xf>
    <xf numFmtId="3" fontId="79" fillId="0" borderId="0" xfId="0" applyNumberFormat="1" applyFont="1" applyBorder="1" applyAlignment="1">
      <alignment horizontal="centerContinuous"/>
    </xf>
    <xf numFmtId="0" fontId="71" fillId="0" borderId="0" xfId="0" applyFont="1" applyBorder="1" applyAlignment="1">
      <alignment/>
    </xf>
    <xf numFmtId="0" fontId="71" fillId="0" borderId="31" xfId="0" applyFont="1" applyBorder="1" applyAlignment="1">
      <alignment/>
    </xf>
    <xf numFmtId="3" fontId="71" fillId="0" borderId="39" xfId="0" applyNumberFormat="1" applyFont="1" applyBorder="1" applyAlignment="1">
      <alignment horizontal="center"/>
    </xf>
    <xf numFmtId="0" fontId="71" fillId="0" borderId="40" xfId="0" applyFont="1" applyBorder="1" applyAlignment="1">
      <alignment/>
    </xf>
    <xf numFmtId="3" fontId="71" fillId="0" borderId="35" xfId="0" applyNumberFormat="1" applyFont="1" applyBorder="1" applyAlignment="1">
      <alignment horizontal="left"/>
    </xf>
    <xf numFmtId="3" fontId="71" fillId="0" borderId="24" xfId="0" applyNumberFormat="1" applyFont="1" applyBorder="1" applyAlignment="1">
      <alignment horizontal="left"/>
    </xf>
    <xf numFmtId="3" fontId="71" fillId="0" borderId="24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3" fontId="0" fillId="0" borderId="35" xfId="0" applyNumberFormat="1" applyFont="1" applyBorder="1" applyAlignment="1">
      <alignment horizontal="left"/>
    </xf>
    <xf numFmtId="3" fontId="3" fillId="0" borderId="24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left"/>
    </xf>
    <xf numFmtId="3" fontId="0" fillId="0" borderId="18" xfId="0" applyNumberFormat="1" applyFont="1" applyBorder="1" applyAlignment="1">
      <alignment horizontal="left"/>
    </xf>
    <xf numFmtId="3" fontId="0" fillId="0" borderId="18" xfId="0" applyNumberFormat="1" applyFont="1" applyBorder="1" applyAlignment="1">
      <alignment horizontal="right"/>
    </xf>
    <xf numFmtId="37" fontId="0" fillId="0" borderId="18" xfId="0" applyNumberFormat="1" applyFont="1" applyBorder="1" applyAlignment="1">
      <alignment horizontal="right"/>
    </xf>
    <xf numFmtId="0" fontId="0" fillId="0" borderId="38" xfId="0" applyFont="1" applyBorder="1" applyAlignment="1">
      <alignment horizontal="right"/>
    </xf>
    <xf numFmtId="3" fontId="3" fillId="0" borderId="13" xfId="0" applyNumberFormat="1" applyFont="1" applyBorder="1" applyAlignment="1">
      <alignment horizontal="left"/>
    </xf>
    <xf numFmtId="37" fontId="3" fillId="0" borderId="18" xfId="0" applyNumberFormat="1" applyFont="1" applyBorder="1" applyAlignment="1">
      <alignment horizontal="right"/>
    </xf>
    <xf numFmtId="0" fontId="0" fillId="0" borderId="18" xfId="0" applyFont="1" applyBorder="1" applyAlignment="1">
      <alignment/>
    </xf>
    <xf numFmtId="3" fontId="0" fillId="0" borderId="13" xfId="0" applyNumberFormat="1" applyFont="1" applyBorder="1" applyAlignment="1">
      <alignment horizontal="centerContinuous"/>
    </xf>
    <xf numFmtId="0" fontId="0" fillId="0" borderId="20" xfId="0" applyFont="1" applyBorder="1" applyAlignment="1">
      <alignment/>
    </xf>
    <xf numFmtId="3" fontId="3" fillId="0" borderId="36" xfId="0" applyNumberFormat="1" applyFont="1" applyBorder="1" applyAlignment="1">
      <alignment horizontal="left"/>
    </xf>
    <xf numFmtId="37" fontId="3" fillId="0" borderId="20" xfId="0" applyNumberFormat="1" applyFont="1" applyBorder="1" applyAlignment="1">
      <alignment horizontal="right"/>
    </xf>
    <xf numFmtId="3" fontId="0" fillId="0" borderId="41" xfId="0" applyNumberFormat="1" applyFont="1" applyBorder="1" applyAlignment="1">
      <alignment horizontal="left"/>
    </xf>
    <xf numFmtId="3" fontId="0" fillId="0" borderId="40" xfId="0" applyNumberFormat="1" applyFont="1" applyBorder="1" applyAlignment="1">
      <alignment horizontal="right"/>
    </xf>
    <xf numFmtId="3" fontId="3" fillId="0" borderId="43" xfId="0" applyNumberFormat="1" applyFont="1" applyBorder="1" applyAlignment="1">
      <alignment horizontal="left"/>
    </xf>
    <xf numFmtId="3" fontId="3" fillId="0" borderId="30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0" fontId="80" fillId="0" borderId="0" xfId="0" applyFont="1" applyAlignment="1">
      <alignment/>
    </xf>
    <xf numFmtId="3" fontId="80" fillId="0" borderId="0" xfId="0" applyNumberFormat="1" applyFont="1" applyAlignment="1">
      <alignment/>
    </xf>
    <xf numFmtId="172" fontId="8" fillId="0" borderId="18" xfId="42" applyNumberFormat="1" applyFont="1" applyBorder="1" applyAlignment="1">
      <alignment/>
    </xf>
    <xf numFmtId="172" fontId="13" fillId="0" borderId="18" xfId="42" applyNumberFormat="1" applyFont="1" applyBorder="1" applyAlignment="1">
      <alignment/>
    </xf>
    <xf numFmtId="172" fontId="3" fillId="0" borderId="18" xfId="42" applyNumberFormat="1" applyFont="1" applyBorder="1" applyAlignment="1">
      <alignment/>
    </xf>
    <xf numFmtId="172" fontId="0" fillId="0" borderId="18" xfId="42" applyNumberFormat="1" applyFont="1" applyBorder="1" applyAlignment="1">
      <alignment/>
    </xf>
    <xf numFmtId="172" fontId="71" fillId="0" borderId="20" xfId="42" applyNumberFormat="1" applyFont="1" applyBorder="1" applyAlignment="1">
      <alignment/>
    </xf>
    <xf numFmtId="172" fontId="71" fillId="0" borderId="29" xfId="42" applyNumberFormat="1" applyFont="1" applyFill="1" applyBorder="1" applyAlignment="1">
      <alignment/>
    </xf>
    <xf numFmtId="172" fontId="2" fillId="0" borderId="0" xfId="42" applyNumberFormat="1" applyFont="1" applyBorder="1" applyAlignment="1">
      <alignment/>
    </xf>
    <xf numFmtId="176" fontId="0" fillId="0" borderId="18" xfId="0" applyNumberFormat="1" applyFont="1" applyBorder="1" applyAlignment="1">
      <alignment horizontal="center"/>
    </xf>
    <xf numFmtId="43" fontId="71" fillId="0" borderId="30" xfId="42" applyFont="1" applyBorder="1" applyAlignment="1">
      <alignment horizontal="center"/>
    </xf>
    <xf numFmtId="43" fontId="71" fillId="0" borderId="29" xfId="42" applyFont="1" applyBorder="1" applyAlignment="1">
      <alignment horizontal="center"/>
    </xf>
    <xf numFmtId="176" fontId="3" fillId="0" borderId="18" xfId="0" applyNumberFormat="1" applyFont="1" applyBorder="1" applyAlignment="1">
      <alignment horizontal="center"/>
    </xf>
    <xf numFmtId="43" fontId="3" fillId="0" borderId="18" xfId="42" applyFont="1" applyBorder="1" applyAlignment="1">
      <alignment horizontal="center"/>
    </xf>
    <xf numFmtId="43" fontId="3" fillId="0" borderId="26" xfId="42" applyFont="1" applyBorder="1" applyAlignment="1">
      <alignment horizontal="center"/>
    </xf>
    <xf numFmtId="172" fontId="0" fillId="0" borderId="26" xfId="42" applyNumberFormat="1" applyFont="1" applyBorder="1" applyAlignment="1">
      <alignment horizontal="center"/>
    </xf>
    <xf numFmtId="172" fontId="0" fillId="0" borderId="26" xfId="42" applyNumberFormat="1" applyFont="1" applyBorder="1" applyAlignment="1">
      <alignment horizontal="center"/>
    </xf>
    <xf numFmtId="173" fontId="0" fillId="0" borderId="18" xfId="0" applyNumberFormat="1" applyFont="1" applyBorder="1" applyAlignment="1">
      <alignment horizontal="center"/>
    </xf>
    <xf numFmtId="176" fontId="0" fillId="0" borderId="18" xfId="0" applyNumberFormat="1" applyFont="1" applyBorder="1" applyAlignment="1">
      <alignment horizontal="center"/>
    </xf>
    <xf numFmtId="173" fontId="0" fillId="0" borderId="0" xfId="42" applyNumberFormat="1" applyFont="1" applyAlignment="1">
      <alignment/>
    </xf>
    <xf numFmtId="172" fontId="0" fillId="0" borderId="0" xfId="42" applyNumberFormat="1" applyFont="1" applyAlignment="1">
      <alignment horizontal="left"/>
    </xf>
    <xf numFmtId="173" fontId="0" fillId="0" borderId="0" xfId="42" applyNumberFormat="1" applyFont="1" applyAlignment="1">
      <alignment horizontal="left"/>
    </xf>
    <xf numFmtId="171" fontId="27" fillId="0" borderId="0" xfId="0" applyNumberFormat="1" applyFont="1" applyAlignment="1">
      <alignment/>
    </xf>
    <xf numFmtId="173" fontId="65" fillId="0" borderId="32" xfId="42" applyNumberFormat="1" applyFont="1" applyBorder="1" applyAlignment="1">
      <alignment/>
    </xf>
    <xf numFmtId="173" fontId="89" fillId="0" borderId="62" xfId="42" applyNumberFormat="1" applyFont="1" applyBorder="1" applyAlignment="1">
      <alignment/>
    </xf>
    <xf numFmtId="173" fontId="89" fillId="0" borderId="10" xfId="42" applyNumberFormat="1" applyFont="1" applyBorder="1" applyAlignment="1">
      <alignment/>
    </xf>
    <xf numFmtId="173" fontId="89" fillId="0" borderId="22" xfId="42" applyNumberFormat="1" applyFont="1" applyBorder="1" applyAlignment="1">
      <alignment/>
    </xf>
    <xf numFmtId="173" fontId="72" fillId="0" borderId="32" xfId="42" applyNumberFormat="1" applyFont="1" applyBorder="1" applyAlignment="1">
      <alignment/>
    </xf>
    <xf numFmtId="173" fontId="89" fillId="0" borderId="57" xfId="42" applyNumberFormat="1" applyFont="1" applyBorder="1" applyAlignment="1">
      <alignment/>
    </xf>
    <xf numFmtId="43" fontId="0" fillId="0" borderId="0" xfId="0" applyNumberFormat="1" applyAlignment="1">
      <alignment/>
    </xf>
    <xf numFmtId="172" fontId="0" fillId="0" borderId="0" xfId="42" applyNumberFormat="1" applyFont="1" applyAlignment="1">
      <alignment/>
    </xf>
    <xf numFmtId="171" fontId="83" fillId="0" borderId="0" xfId="0" applyNumberFormat="1" applyFont="1" applyAlignment="1">
      <alignment/>
    </xf>
    <xf numFmtId="172" fontId="89" fillId="0" borderId="10" xfId="42" applyNumberFormat="1" applyFont="1" applyBorder="1" applyAlignment="1">
      <alignment/>
    </xf>
    <xf numFmtId="173" fontId="0" fillId="0" borderId="29" xfId="42" applyNumberFormat="1" applyFont="1" applyBorder="1" applyAlignment="1">
      <alignment horizontal="right"/>
    </xf>
    <xf numFmtId="173" fontId="3" fillId="0" borderId="66" xfId="42" applyNumberFormat="1" applyFont="1" applyBorder="1" applyAlignment="1">
      <alignment horizontal="right"/>
    </xf>
    <xf numFmtId="173" fontId="0" fillId="0" borderId="0" xfId="0" applyNumberFormat="1" applyFont="1" applyAlignment="1">
      <alignment/>
    </xf>
    <xf numFmtId="173" fontId="1" fillId="0" borderId="18" xfId="42" applyNumberFormat="1" applyFont="1" applyBorder="1" applyAlignment="1">
      <alignment/>
    </xf>
    <xf numFmtId="173" fontId="0" fillId="0" borderId="18" xfId="42" applyNumberFormat="1" applyFont="1" applyBorder="1" applyAlignment="1">
      <alignment horizontal="left"/>
    </xf>
    <xf numFmtId="173" fontId="0" fillId="0" borderId="18" xfId="42" applyNumberFormat="1" applyFont="1" applyBorder="1" applyAlignment="1">
      <alignment horizontal="right"/>
    </xf>
    <xf numFmtId="173" fontId="0" fillId="0" borderId="38" xfId="42" applyNumberFormat="1" applyFont="1" applyBorder="1" applyAlignment="1">
      <alignment horizontal="right"/>
    </xf>
    <xf numFmtId="173" fontId="3" fillId="0" borderId="18" xfId="42" applyNumberFormat="1" applyFont="1" applyBorder="1" applyAlignment="1">
      <alignment horizontal="right"/>
    </xf>
    <xf numFmtId="0" fontId="3" fillId="0" borderId="26" xfId="0" applyFont="1" applyBorder="1" applyAlignment="1">
      <alignment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67" xfId="0" applyFont="1" applyBorder="1" applyAlignment="1">
      <alignment horizontal="left"/>
    </xf>
    <xf numFmtId="0" fontId="0" fillId="0" borderId="62" xfId="0" applyFont="1" applyBorder="1" applyAlignment="1">
      <alignment horizontal="left"/>
    </xf>
    <xf numFmtId="0" fontId="0" fillId="0" borderId="6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3" fillId="0" borderId="0" xfId="0" applyFont="1" applyAlignment="1">
      <alignment/>
    </xf>
    <xf numFmtId="173" fontId="3" fillId="0" borderId="0" xfId="42" applyNumberFormat="1" applyFont="1" applyAlignment="1">
      <alignment/>
    </xf>
    <xf numFmtId="172" fontId="0" fillId="0" borderId="0" xfId="0" applyNumberFormat="1" applyFill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71" fillId="0" borderId="31" xfId="0" applyFont="1" applyFill="1" applyBorder="1" applyAlignment="1">
      <alignment horizontal="left"/>
    </xf>
    <xf numFmtId="0" fontId="71" fillId="0" borderId="32" xfId="0" applyFont="1" applyFill="1" applyBorder="1" applyAlignment="1">
      <alignment horizontal="left"/>
    </xf>
    <xf numFmtId="0" fontId="71" fillId="0" borderId="33" xfId="0" applyFont="1" applyFill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49" fontId="10" fillId="0" borderId="0" xfId="0" applyNumberFormat="1" applyFont="1" applyFill="1" applyBorder="1" applyAlignment="1">
      <alignment horizontal="left"/>
    </xf>
    <xf numFmtId="0" fontId="71" fillId="0" borderId="67" xfId="0" applyFont="1" applyBorder="1" applyAlignment="1">
      <alignment horizontal="left"/>
    </xf>
    <xf numFmtId="0" fontId="71" fillId="0" borderId="62" xfId="0" applyFont="1" applyBorder="1" applyAlignment="1">
      <alignment horizontal="left"/>
    </xf>
    <xf numFmtId="0" fontId="71" fillId="0" borderId="63" xfId="0" applyFont="1" applyBorder="1" applyAlignment="1">
      <alignment horizontal="left"/>
    </xf>
    <xf numFmtId="0" fontId="14" fillId="0" borderId="26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37" xfId="0" applyFont="1" applyBorder="1" applyAlignment="1">
      <alignment horizontal="left"/>
    </xf>
    <xf numFmtId="173" fontId="0" fillId="0" borderId="11" xfId="42" applyNumberFormat="1" applyFont="1" applyBorder="1" applyAlignment="1">
      <alignment/>
    </xf>
    <xf numFmtId="173" fontId="0" fillId="0" borderId="10" xfId="42" applyNumberFormat="1" applyFont="1" applyBorder="1" applyAlignment="1">
      <alignment/>
    </xf>
    <xf numFmtId="173" fontId="0" fillId="0" borderId="12" xfId="42" applyNumberFormat="1" applyFont="1" applyBorder="1" applyAlignment="1">
      <alignment/>
    </xf>
    <xf numFmtId="0" fontId="5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71" fillId="0" borderId="68" xfId="0" applyFont="1" applyBorder="1" applyAlignment="1">
      <alignment/>
    </xf>
    <xf numFmtId="0" fontId="71" fillId="0" borderId="69" xfId="0" applyFont="1" applyBorder="1" applyAlignment="1">
      <alignment/>
    </xf>
    <xf numFmtId="0" fontId="71" fillId="0" borderId="70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49" fontId="17" fillId="0" borderId="0" xfId="0" applyNumberFormat="1" applyFont="1" applyFill="1" applyBorder="1" applyAlignment="1">
      <alignment horizontal="left"/>
    </xf>
    <xf numFmtId="0" fontId="76" fillId="0" borderId="0" xfId="0" applyFont="1" applyBorder="1" applyAlignment="1">
      <alignment horizontal="center"/>
    </xf>
    <xf numFmtId="0" fontId="76" fillId="0" borderId="64" xfId="0" applyFont="1" applyBorder="1" applyAlignment="1">
      <alignment horizontal="center"/>
    </xf>
    <xf numFmtId="0" fontId="7" fillId="0" borderId="13" xfId="0" applyFont="1" applyFill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0" fillId="0" borderId="40" xfId="0" applyFont="1" applyBorder="1" applyAlignment="1">
      <alignment horizontal="center"/>
    </xf>
    <xf numFmtId="0" fontId="0" fillId="0" borderId="30" xfId="0" applyFont="1" applyBorder="1" applyAlignment="1">
      <alignment horizontal="center"/>
    </xf>
  </cellXfs>
  <cellStyles count="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Neutral" xfId="51"/>
    <cellStyle name="Note" xfId="52"/>
    <cellStyle name="Output" xfId="53"/>
    <cellStyle name="Title" xfId="54"/>
    <cellStyle name="Total" xfId="55"/>
    <cellStyle name="Warning Text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8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7"/>
  <sheetViews>
    <sheetView zoomScalePageLayoutView="0" workbookViewId="0" topLeftCell="A34">
      <selection activeCell="K46" sqref="K46:K47"/>
    </sheetView>
  </sheetViews>
  <sheetFormatPr defaultColWidth="9.140625" defaultRowHeight="12.75"/>
  <cols>
    <col min="1" max="1" width="6.00390625" style="0" customWidth="1"/>
    <col min="4" max="4" width="26.28125" style="0" customWidth="1"/>
    <col min="5" max="5" width="17.7109375" style="0" customWidth="1"/>
    <col min="6" max="6" width="17.140625" style="0" customWidth="1"/>
    <col min="7" max="7" width="19.7109375" style="0" customWidth="1"/>
    <col min="9" max="9" width="14.57421875" style="0" bestFit="1" customWidth="1"/>
    <col min="11" max="11" width="14.00390625" style="0" bestFit="1" customWidth="1"/>
  </cols>
  <sheetData>
    <row r="2" spans="2:7" ht="15">
      <c r="B2" s="107" t="s">
        <v>212</v>
      </c>
      <c r="C2" s="71"/>
      <c r="D2" s="71"/>
      <c r="E2" s="72"/>
      <c r="F2" s="72"/>
      <c r="G2" s="73"/>
    </row>
    <row r="3" spans="2:7" ht="15">
      <c r="B3" s="325" t="s">
        <v>213</v>
      </c>
      <c r="C3" s="325"/>
      <c r="D3" s="325"/>
      <c r="E3" s="325"/>
      <c r="F3" s="325"/>
      <c r="G3" s="325"/>
    </row>
    <row r="4" spans="2:7" ht="13.5" thickBot="1">
      <c r="B4" s="22"/>
      <c r="C4" s="108"/>
      <c r="D4" s="108"/>
      <c r="E4" s="109"/>
      <c r="F4" s="109"/>
      <c r="G4" s="109"/>
    </row>
    <row r="5" spans="1:7" ht="27" customHeight="1" thickBot="1" thickTop="1">
      <c r="A5" s="74" t="s">
        <v>61</v>
      </c>
      <c r="B5" s="75" t="s">
        <v>62</v>
      </c>
      <c r="C5" s="76"/>
      <c r="D5" s="77"/>
      <c r="E5" s="78" t="s">
        <v>48</v>
      </c>
      <c r="F5" s="79">
        <v>2012</v>
      </c>
      <c r="G5" s="79">
        <v>2011</v>
      </c>
    </row>
    <row r="6" spans="1:7" ht="13.5" thickTop="1">
      <c r="A6" s="48"/>
      <c r="B6" s="326" t="s">
        <v>40</v>
      </c>
      <c r="C6" s="327"/>
      <c r="D6" s="328"/>
      <c r="E6" s="81"/>
      <c r="F6" s="110"/>
      <c r="G6" s="49"/>
    </row>
    <row r="7" spans="1:7" ht="12.75">
      <c r="A7" s="86" t="s">
        <v>64</v>
      </c>
      <c r="B7" s="329" t="s">
        <v>83</v>
      </c>
      <c r="C7" s="330"/>
      <c r="D7" s="331"/>
      <c r="E7" s="87"/>
      <c r="F7" s="111"/>
      <c r="G7" s="257"/>
    </row>
    <row r="8" spans="1:7" ht="12.75">
      <c r="A8" s="88">
        <v>1</v>
      </c>
      <c r="B8" s="94" t="s">
        <v>84</v>
      </c>
      <c r="C8" s="89"/>
      <c r="D8" s="90"/>
      <c r="E8" s="87" t="s">
        <v>0</v>
      </c>
      <c r="F8" s="115">
        <v>40003259.1</v>
      </c>
      <c r="G8" s="258">
        <v>53963805.8</v>
      </c>
    </row>
    <row r="9" spans="1:7" ht="12.75">
      <c r="A9" s="88">
        <v>2</v>
      </c>
      <c r="B9" s="91" t="s">
        <v>1</v>
      </c>
      <c r="C9" s="92"/>
      <c r="D9" s="93"/>
      <c r="E9" s="87"/>
      <c r="F9" s="111"/>
      <c r="G9" s="257"/>
    </row>
    <row r="10" spans="1:7" ht="12.75">
      <c r="A10" s="36">
        <v>3</v>
      </c>
      <c r="B10" s="24" t="s">
        <v>4</v>
      </c>
      <c r="C10" s="12"/>
      <c r="D10" s="38"/>
      <c r="E10" s="82"/>
      <c r="F10" s="112"/>
      <c r="G10" s="259"/>
    </row>
    <row r="11" spans="1:7" ht="12.75">
      <c r="A11" s="35"/>
      <c r="B11" s="37" t="s">
        <v>5</v>
      </c>
      <c r="C11" s="12"/>
      <c r="D11" s="38"/>
      <c r="E11" s="82">
        <v>411</v>
      </c>
      <c r="F11" s="112">
        <v>7181415.01</v>
      </c>
      <c r="G11" s="257">
        <v>3373447</v>
      </c>
    </row>
    <row r="12" spans="1:7" ht="12.75">
      <c r="A12" s="35"/>
      <c r="B12" s="297" t="s">
        <v>6</v>
      </c>
      <c r="C12" s="298"/>
      <c r="D12" s="299"/>
      <c r="E12" s="83">
        <v>445</v>
      </c>
      <c r="F12" s="113">
        <v>2505</v>
      </c>
      <c r="G12" s="257">
        <v>44991.2</v>
      </c>
    </row>
    <row r="13" spans="1:7" ht="12.75">
      <c r="A13" s="296"/>
      <c r="B13" s="303" t="s">
        <v>220</v>
      </c>
      <c r="C13" s="304"/>
      <c r="D13" s="57"/>
      <c r="E13" s="82">
        <v>467</v>
      </c>
      <c r="F13" s="111">
        <v>180008023.23</v>
      </c>
      <c r="G13" s="257">
        <v>23813172.9</v>
      </c>
    </row>
    <row r="14" spans="1:7" ht="12.75">
      <c r="A14" s="35"/>
      <c r="B14" s="300" t="s">
        <v>9</v>
      </c>
      <c r="C14" s="301"/>
      <c r="D14" s="302"/>
      <c r="E14" s="82"/>
      <c r="F14" s="112"/>
      <c r="G14" s="260"/>
    </row>
    <row r="15" spans="1:9" ht="12.75">
      <c r="A15" s="36"/>
      <c r="B15" s="319" t="s">
        <v>76</v>
      </c>
      <c r="C15" s="320"/>
      <c r="D15" s="321"/>
      <c r="E15" s="82"/>
      <c r="F15" s="114">
        <f>SUM(F11:F14)</f>
        <v>187191943.23999998</v>
      </c>
      <c r="G15" s="259">
        <f>G11+G12+G13</f>
        <v>27231611.099999998</v>
      </c>
      <c r="I15" s="118">
        <f>G15-F15</f>
        <v>-159960332.14</v>
      </c>
    </row>
    <row r="16" spans="1:7" ht="12.75">
      <c r="A16" s="35">
        <v>4</v>
      </c>
      <c r="B16" s="319" t="s">
        <v>41</v>
      </c>
      <c r="C16" s="320"/>
      <c r="D16" s="321"/>
      <c r="E16" s="82"/>
      <c r="F16" s="112"/>
      <c r="G16" s="260"/>
    </row>
    <row r="17" spans="1:7" ht="12.75">
      <c r="A17" s="36"/>
      <c r="B17" s="310" t="s">
        <v>10</v>
      </c>
      <c r="C17" s="311"/>
      <c r="D17" s="312"/>
      <c r="E17" s="82">
        <v>311</v>
      </c>
      <c r="F17" s="113">
        <f>9200+14395600</f>
        <v>14404800</v>
      </c>
      <c r="G17" s="257">
        <v>17912640</v>
      </c>
    </row>
    <row r="18" spans="1:7" ht="12.75">
      <c r="A18" s="35"/>
      <c r="B18" s="310" t="s">
        <v>11</v>
      </c>
      <c r="C18" s="311"/>
      <c r="D18" s="312"/>
      <c r="E18" s="82"/>
      <c r="F18" s="112"/>
      <c r="G18" s="260"/>
    </row>
    <row r="19" spans="1:7" ht="12.75">
      <c r="A19" s="35"/>
      <c r="B19" s="310" t="s">
        <v>12</v>
      </c>
      <c r="C19" s="311"/>
      <c r="D19" s="312"/>
      <c r="E19" s="82"/>
      <c r="F19" s="112"/>
      <c r="G19" s="260"/>
    </row>
    <row r="20" spans="1:7" ht="12.75">
      <c r="A20" s="35"/>
      <c r="B20" s="310" t="s">
        <v>13</v>
      </c>
      <c r="C20" s="311"/>
      <c r="D20" s="312"/>
      <c r="E20" s="82"/>
      <c r="F20" s="112"/>
      <c r="G20" s="260"/>
    </row>
    <row r="21" spans="1:7" ht="12.75">
      <c r="A21" s="35"/>
      <c r="B21" s="310" t="s">
        <v>15</v>
      </c>
      <c r="C21" s="311"/>
      <c r="D21" s="312"/>
      <c r="E21" s="82"/>
      <c r="F21" s="112"/>
      <c r="G21" s="260"/>
    </row>
    <row r="22" spans="1:9" ht="12.75">
      <c r="A22" s="35"/>
      <c r="B22" s="319" t="s">
        <v>86</v>
      </c>
      <c r="C22" s="320"/>
      <c r="D22" s="321"/>
      <c r="E22" s="82"/>
      <c r="F22" s="114">
        <f>F17+F18+F19+F20+F21</f>
        <v>14404800</v>
      </c>
      <c r="G22" s="259">
        <f>SUM(G17:G21)</f>
        <v>17912640</v>
      </c>
      <c r="I22" s="118">
        <f>G22-F22</f>
        <v>3507840</v>
      </c>
    </row>
    <row r="23" spans="1:7" ht="12.75">
      <c r="A23" s="35">
        <v>5</v>
      </c>
      <c r="B23" s="40" t="s">
        <v>16</v>
      </c>
      <c r="C23" s="12"/>
      <c r="D23" s="38"/>
      <c r="E23" s="82"/>
      <c r="F23" s="112"/>
      <c r="G23" s="260"/>
    </row>
    <row r="24" spans="1:7" ht="12.75">
      <c r="A24" s="35">
        <v>6</v>
      </c>
      <c r="B24" s="40" t="s">
        <v>17</v>
      </c>
      <c r="C24" s="12"/>
      <c r="D24" s="38"/>
      <c r="E24" s="82"/>
      <c r="F24" s="112"/>
      <c r="G24" s="260"/>
    </row>
    <row r="25" spans="1:7" ht="12.75">
      <c r="A25" s="35">
        <v>7</v>
      </c>
      <c r="B25" s="41" t="s">
        <v>93</v>
      </c>
      <c r="C25" s="12"/>
      <c r="D25" s="38"/>
      <c r="E25" s="82"/>
      <c r="F25" s="112"/>
      <c r="G25" s="260"/>
    </row>
    <row r="26" spans="1:9" ht="12.75">
      <c r="A26" s="36"/>
      <c r="B26" s="24" t="s">
        <v>59</v>
      </c>
      <c r="C26" s="12"/>
      <c r="D26" s="38"/>
      <c r="E26" s="82"/>
      <c r="F26" s="114">
        <f>F8+F15+F22</f>
        <v>241600002.33999997</v>
      </c>
      <c r="G26" s="259">
        <f>G8+G15+G22</f>
        <v>99108056.89999999</v>
      </c>
      <c r="I26" s="118"/>
    </row>
    <row r="27" spans="1:7" ht="12.75">
      <c r="A27" s="36"/>
      <c r="B27" s="310"/>
      <c r="C27" s="311"/>
      <c r="D27" s="312"/>
      <c r="E27" s="82"/>
      <c r="F27" s="112"/>
      <c r="G27" s="260"/>
    </row>
    <row r="28" spans="1:7" ht="12.75">
      <c r="A28" s="35" t="s">
        <v>18</v>
      </c>
      <c r="B28" s="319" t="s">
        <v>19</v>
      </c>
      <c r="C28" s="320"/>
      <c r="D28" s="321"/>
      <c r="E28" s="82"/>
      <c r="F28" s="112"/>
      <c r="G28" s="260"/>
    </row>
    <row r="29" spans="1:7" ht="12.75">
      <c r="A29" s="35">
        <v>1</v>
      </c>
      <c r="B29" s="37" t="s">
        <v>20</v>
      </c>
      <c r="C29" s="12"/>
      <c r="D29" s="38"/>
      <c r="E29" s="82"/>
      <c r="F29" s="112"/>
      <c r="G29" s="260"/>
    </row>
    <row r="30" spans="1:7" ht="12.75">
      <c r="A30" s="35"/>
      <c r="B30" s="37" t="s">
        <v>21</v>
      </c>
      <c r="C30" s="12"/>
      <c r="D30" s="38"/>
      <c r="E30" s="82"/>
      <c r="F30" s="112"/>
      <c r="G30" s="260"/>
    </row>
    <row r="31" spans="1:10" ht="12.75">
      <c r="A31" s="35"/>
      <c r="B31" s="37" t="s">
        <v>22</v>
      </c>
      <c r="C31" s="12"/>
      <c r="D31" s="38"/>
      <c r="E31" s="82"/>
      <c r="F31" s="112"/>
      <c r="G31" s="260"/>
      <c r="J31" s="22" t="s">
        <v>214</v>
      </c>
    </row>
    <row r="32" spans="1:7" ht="12.75">
      <c r="A32" s="35"/>
      <c r="B32" s="37" t="s">
        <v>23</v>
      </c>
      <c r="C32" s="12"/>
      <c r="D32" s="38"/>
      <c r="E32" s="82"/>
      <c r="F32" s="112">
        <v>2050</v>
      </c>
      <c r="G32" s="260"/>
    </row>
    <row r="33" spans="1:7" ht="12.75">
      <c r="A33" s="35"/>
      <c r="B33" s="37" t="s">
        <v>24</v>
      </c>
      <c r="C33" s="12"/>
      <c r="D33" s="38"/>
      <c r="E33" s="82"/>
      <c r="F33" s="112"/>
      <c r="G33" s="260"/>
    </row>
    <row r="34" spans="1:7" ht="12.75">
      <c r="A34" s="36"/>
      <c r="B34" s="319" t="s">
        <v>81</v>
      </c>
      <c r="C34" s="320"/>
      <c r="D34" s="321"/>
      <c r="E34" s="82"/>
      <c r="F34" s="114">
        <f>SUM(F32:F33)</f>
        <v>2050</v>
      </c>
      <c r="G34" s="260"/>
    </row>
    <row r="35" spans="1:7" ht="12.75">
      <c r="A35" s="35">
        <v>2</v>
      </c>
      <c r="B35" s="42" t="s">
        <v>25</v>
      </c>
      <c r="C35" s="13"/>
      <c r="D35" s="39"/>
      <c r="E35" s="82"/>
      <c r="F35" s="112"/>
      <c r="G35" s="260"/>
    </row>
    <row r="36" spans="1:9" ht="12.75">
      <c r="A36" s="35"/>
      <c r="B36" s="310" t="s">
        <v>26</v>
      </c>
      <c r="C36" s="311"/>
      <c r="D36" s="312"/>
      <c r="E36" s="82"/>
      <c r="F36" s="112"/>
      <c r="G36" s="260"/>
      <c r="I36" s="274"/>
    </row>
    <row r="37" spans="1:9" ht="12.75">
      <c r="A37" s="35"/>
      <c r="B37" s="310" t="s">
        <v>27</v>
      </c>
      <c r="C37" s="311"/>
      <c r="D37" s="312"/>
      <c r="E37" s="82"/>
      <c r="F37" s="112"/>
      <c r="G37" s="257"/>
      <c r="I37" s="274"/>
    </row>
    <row r="38" spans="1:11" ht="12.75">
      <c r="A38" s="35"/>
      <c r="B38" s="324" t="s">
        <v>95</v>
      </c>
      <c r="C38" s="311"/>
      <c r="D38" s="312"/>
      <c r="E38" s="83" t="s">
        <v>227</v>
      </c>
      <c r="F38" s="112">
        <f>3696007+4138800-1489968</f>
        <v>6344839</v>
      </c>
      <c r="G38" s="257">
        <v>3311040</v>
      </c>
      <c r="I38" s="274"/>
      <c r="K38" s="117"/>
    </row>
    <row r="39" spans="1:11" ht="12.75">
      <c r="A39" s="35"/>
      <c r="B39" s="37" t="s">
        <v>28</v>
      </c>
      <c r="C39" s="12"/>
      <c r="D39" s="38"/>
      <c r="E39" s="82">
        <v>218</v>
      </c>
      <c r="F39" s="112">
        <v>1367713</v>
      </c>
      <c r="G39" s="257">
        <v>2842601</v>
      </c>
      <c r="I39" s="274"/>
      <c r="K39" s="117"/>
    </row>
    <row r="40" spans="1:11" ht="12.75">
      <c r="A40" s="36"/>
      <c r="B40" s="319" t="s">
        <v>74</v>
      </c>
      <c r="C40" s="322"/>
      <c r="D40" s="323"/>
      <c r="E40" s="82"/>
      <c r="F40" s="114">
        <f>SUM(F36:F39)</f>
        <v>7712552</v>
      </c>
      <c r="G40" s="259">
        <f>SUM(G36:G39)</f>
        <v>6153641</v>
      </c>
      <c r="I40" s="274">
        <f>G40-F40-F34</f>
        <v>-1560961</v>
      </c>
      <c r="K40" s="117"/>
    </row>
    <row r="41" spans="1:11" ht="12.75">
      <c r="A41" s="35">
        <v>3</v>
      </c>
      <c r="B41" s="40" t="s">
        <v>29</v>
      </c>
      <c r="C41" s="12"/>
      <c r="D41" s="38"/>
      <c r="E41" s="82"/>
      <c r="F41" s="112"/>
      <c r="G41" s="260"/>
      <c r="K41" s="117"/>
    </row>
    <row r="42" spans="1:11" ht="12.75">
      <c r="A42" s="35">
        <v>4</v>
      </c>
      <c r="B42" s="40" t="s">
        <v>85</v>
      </c>
      <c r="C42" s="12"/>
      <c r="D42" s="38"/>
      <c r="E42" s="82"/>
      <c r="F42" s="112"/>
      <c r="G42" s="260"/>
      <c r="K42" s="117"/>
    </row>
    <row r="43" spans="1:11" ht="12.75">
      <c r="A43" s="35"/>
      <c r="B43" s="310" t="s">
        <v>30</v>
      </c>
      <c r="C43" s="311"/>
      <c r="D43" s="312"/>
      <c r="E43" s="82"/>
      <c r="F43" s="112"/>
      <c r="G43" s="260"/>
      <c r="K43" s="117"/>
    </row>
    <row r="44" spans="1:11" ht="12.75">
      <c r="A44" s="35"/>
      <c r="B44" s="37" t="s">
        <v>31</v>
      </c>
      <c r="C44" s="12"/>
      <c r="D44" s="38"/>
      <c r="E44" s="82"/>
      <c r="F44" s="112"/>
      <c r="G44" s="260"/>
      <c r="K44" s="117"/>
    </row>
    <row r="45" spans="1:11" ht="12.75">
      <c r="A45" s="35"/>
      <c r="B45" s="43" t="s">
        <v>92</v>
      </c>
      <c r="C45" s="12"/>
      <c r="D45" s="38"/>
      <c r="E45" s="82"/>
      <c r="F45" s="112"/>
      <c r="G45" s="260"/>
      <c r="K45" s="117"/>
    </row>
    <row r="46" spans="1:11" ht="12.75">
      <c r="A46" s="35"/>
      <c r="B46" s="319" t="s">
        <v>86</v>
      </c>
      <c r="C46" s="320"/>
      <c r="D46" s="321"/>
      <c r="E46" s="82"/>
      <c r="F46" s="112"/>
      <c r="G46" s="260"/>
      <c r="K46" s="117">
        <v>307944</v>
      </c>
    </row>
    <row r="47" spans="1:11" ht="12.75">
      <c r="A47" s="35">
        <v>5</v>
      </c>
      <c r="B47" s="40" t="s">
        <v>87</v>
      </c>
      <c r="C47" s="12"/>
      <c r="D47" s="38"/>
      <c r="E47" s="82"/>
      <c r="F47" s="112"/>
      <c r="G47" s="260"/>
      <c r="K47" s="118">
        <v>1489968</v>
      </c>
    </row>
    <row r="48" spans="1:11" ht="12.75">
      <c r="A48" s="35">
        <v>6</v>
      </c>
      <c r="B48" s="40" t="s">
        <v>28</v>
      </c>
      <c r="C48" s="12"/>
      <c r="D48" s="38"/>
      <c r="E48" s="82"/>
      <c r="F48" s="112"/>
      <c r="G48" s="260"/>
      <c r="K48">
        <v>506279</v>
      </c>
    </row>
    <row r="49" spans="1:11" ht="12.75">
      <c r="A49" s="35"/>
      <c r="B49" s="313"/>
      <c r="C49" s="314"/>
      <c r="D49" s="315"/>
      <c r="E49" s="82"/>
      <c r="F49" s="112"/>
      <c r="G49" s="260"/>
      <c r="K49" s="118">
        <f>SUM(K46:K48)</f>
        <v>2304191</v>
      </c>
    </row>
    <row r="50" spans="1:7" ht="13.5" thickBot="1">
      <c r="A50" s="44"/>
      <c r="B50" s="45" t="s">
        <v>88</v>
      </c>
      <c r="C50" s="46"/>
      <c r="D50" s="47"/>
      <c r="E50" s="84"/>
      <c r="F50" s="119">
        <f>F40+F4+F341+F42+F46+F47+F48+F34</f>
        <v>7714602</v>
      </c>
      <c r="G50" s="261">
        <f>G40+G46</f>
        <v>6153641</v>
      </c>
    </row>
    <row r="51" spans="1:11" s="70" customFormat="1" ht="23.25" customHeight="1" thickBot="1" thickTop="1">
      <c r="A51" s="80"/>
      <c r="B51" s="316" t="s">
        <v>60</v>
      </c>
      <c r="C51" s="317"/>
      <c r="D51" s="318"/>
      <c r="E51" s="85"/>
      <c r="F51" s="116">
        <f>F26+F50</f>
        <v>249314604.33999997</v>
      </c>
      <c r="G51" s="262">
        <f>G8+G15+G22+G25+G50</f>
        <v>105261697.89999999</v>
      </c>
      <c r="K51" s="307">
        <f>F51+K49</f>
        <v>251618795.33999997</v>
      </c>
    </row>
    <row r="52" spans="1:7" ht="15.75" thickTop="1">
      <c r="A52" s="2"/>
      <c r="B52" s="3"/>
      <c r="C52" s="3"/>
      <c r="D52" s="3"/>
      <c r="E52" s="1"/>
      <c r="F52" s="1"/>
      <c r="G52" s="263"/>
    </row>
    <row r="53" spans="1:7" ht="15" customHeight="1">
      <c r="A53" s="33"/>
      <c r="B53" s="34" t="s">
        <v>90</v>
      </c>
      <c r="C53" s="34"/>
      <c r="D53" s="33"/>
      <c r="E53" s="1"/>
      <c r="F53" s="1"/>
      <c r="G53" s="263"/>
    </row>
    <row r="54" spans="1:7" ht="15" customHeight="1">
      <c r="A54" s="33"/>
      <c r="B54" s="32" t="s">
        <v>91</v>
      </c>
      <c r="C54" s="32"/>
      <c r="D54" s="33"/>
      <c r="E54" s="1"/>
      <c r="F54" s="1"/>
      <c r="G54" s="1"/>
    </row>
    <row r="55" spans="1:7" ht="15" customHeight="1">
      <c r="A55" s="33"/>
      <c r="B55" s="33"/>
      <c r="C55" s="33"/>
      <c r="D55" s="33"/>
      <c r="E55" s="1"/>
      <c r="F55" s="1"/>
      <c r="G55" s="1"/>
    </row>
    <row r="56" spans="1:7" ht="15" customHeight="1">
      <c r="A56" s="23"/>
      <c r="B56" s="23"/>
      <c r="C56" s="23"/>
      <c r="D56" s="23"/>
      <c r="E56" s="1"/>
      <c r="F56" s="1"/>
      <c r="G56" s="1"/>
    </row>
    <row r="57" spans="1:7" ht="15" customHeight="1">
      <c r="A57" s="23"/>
      <c r="B57" s="23"/>
      <c r="C57" s="23"/>
      <c r="D57" s="23"/>
      <c r="E57" s="1"/>
      <c r="F57" s="1"/>
      <c r="G57" s="1"/>
    </row>
    <row r="58" spans="1:7" ht="15" customHeight="1">
      <c r="A58" s="23"/>
      <c r="B58" s="23"/>
      <c r="C58" s="23"/>
      <c r="D58" s="23"/>
      <c r="E58" s="5"/>
      <c r="F58" s="5"/>
      <c r="G58" s="5"/>
    </row>
    <row r="59" spans="1:7" ht="15" customHeight="1">
      <c r="A59" s="23"/>
      <c r="B59" s="23"/>
      <c r="C59" s="23"/>
      <c r="D59" s="23"/>
      <c r="E59" s="1"/>
      <c r="F59" s="1"/>
      <c r="G59" s="7"/>
    </row>
    <row r="60" spans="1:7" ht="15" customHeight="1">
      <c r="A60" s="23"/>
      <c r="B60" s="23"/>
      <c r="C60" s="23"/>
      <c r="D60" s="23"/>
      <c r="E60" s="1"/>
      <c r="F60" s="1"/>
      <c r="G60" s="8"/>
    </row>
    <row r="61" spans="1:7" ht="15" customHeight="1">
      <c r="A61" s="23"/>
      <c r="B61" s="23"/>
      <c r="C61" s="23"/>
      <c r="D61" s="23"/>
      <c r="E61" s="1"/>
      <c r="F61" s="1"/>
      <c r="G61" s="7"/>
    </row>
    <row r="62" spans="1:7" ht="15" customHeight="1">
      <c r="A62" s="23"/>
      <c r="B62" s="23"/>
      <c r="C62" s="23"/>
      <c r="D62" s="23"/>
      <c r="E62" s="1"/>
      <c r="F62" s="1"/>
      <c r="G62" s="1"/>
    </row>
    <row r="63" spans="1:7" ht="15">
      <c r="A63" s="2"/>
      <c r="B63" s="309"/>
      <c r="C63" s="309"/>
      <c r="D63" s="309"/>
      <c r="E63" s="1"/>
      <c r="F63" s="1"/>
      <c r="G63" s="1"/>
    </row>
    <row r="64" spans="1:7" ht="15">
      <c r="A64" s="1"/>
      <c r="B64" s="308"/>
      <c r="C64" s="308"/>
      <c r="D64" s="308"/>
      <c r="E64" s="1"/>
      <c r="F64" s="1"/>
      <c r="G64" s="9"/>
    </row>
    <row r="65" spans="1:7" ht="15">
      <c r="A65" s="5"/>
      <c r="B65" s="4"/>
      <c r="C65" s="3"/>
      <c r="D65" s="3"/>
      <c r="E65" s="1"/>
      <c r="F65" s="1"/>
      <c r="G65" s="5"/>
    </row>
    <row r="66" spans="1:7" ht="15">
      <c r="A66" s="2"/>
      <c r="B66" s="308"/>
      <c r="C66" s="308"/>
      <c r="D66" s="308"/>
      <c r="E66" s="1"/>
      <c r="F66" s="1"/>
      <c r="G66" s="1"/>
    </row>
    <row r="67" spans="1:7" ht="14.25">
      <c r="A67" s="1"/>
      <c r="B67" s="309"/>
      <c r="C67" s="309"/>
      <c r="D67" s="309"/>
      <c r="E67" s="1"/>
      <c r="F67" s="1"/>
      <c r="G67" s="1"/>
    </row>
    <row r="68" spans="1:7" ht="15">
      <c r="A68" s="1"/>
      <c r="B68" s="4"/>
      <c r="C68" s="3"/>
      <c r="D68" s="3"/>
      <c r="E68" s="1"/>
      <c r="F68" s="1"/>
      <c r="G68" s="9"/>
    </row>
    <row r="69" spans="1:7" ht="15">
      <c r="A69" s="5"/>
      <c r="B69" s="4"/>
      <c r="C69" s="3"/>
      <c r="D69" s="6"/>
      <c r="E69" s="1"/>
      <c r="F69" s="1"/>
      <c r="G69" s="1"/>
    </row>
    <row r="70" spans="1:7" ht="15">
      <c r="A70" s="5"/>
      <c r="B70" s="6"/>
      <c r="C70" s="4"/>
      <c r="D70" s="3"/>
      <c r="E70" s="1"/>
      <c r="F70" s="1"/>
      <c r="G70" s="1"/>
    </row>
    <row r="71" spans="1:7" ht="15">
      <c r="A71" s="2"/>
      <c r="B71" s="3"/>
      <c r="C71" s="3"/>
      <c r="D71" s="3"/>
      <c r="E71" s="1"/>
      <c r="F71" s="1"/>
      <c r="G71" s="1"/>
    </row>
    <row r="72" spans="1:7" ht="15">
      <c r="A72" s="2"/>
      <c r="B72" s="3"/>
      <c r="C72" s="3"/>
      <c r="D72" s="3"/>
      <c r="E72" s="1"/>
      <c r="F72" s="1"/>
      <c r="G72" s="1"/>
    </row>
    <row r="73" spans="1:7" ht="15">
      <c r="A73" s="1"/>
      <c r="B73" s="308"/>
      <c r="C73" s="308"/>
      <c r="D73" s="308"/>
      <c r="E73" s="1"/>
      <c r="F73" s="1"/>
      <c r="G73" s="1"/>
    </row>
    <row r="74" spans="1:7" ht="15">
      <c r="A74" s="5"/>
      <c r="B74" s="4"/>
      <c r="C74" s="6"/>
      <c r="D74" s="6"/>
      <c r="E74" s="1"/>
      <c r="F74" s="1"/>
      <c r="G74" s="1"/>
    </row>
    <row r="75" spans="1:7" ht="15">
      <c r="A75" s="5"/>
      <c r="B75" s="4"/>
      <c r="C75" s="3"/>
      <c r="D75" s="6"/>
      <c r="E75" s="1"/>
      <c r="F75" s="1"/>
      <c r="G75" s="1"/>
    </row>
    <row r="76" spans="1:7" ht="15">
      <c r="A76" s="1"/>
      <c r="B76" s="4"/>
      <c r="C76" s="3"/>
      <c r="D76" s="3"/>
      <c r="E76" s="1"/>
      <c r="F76" s="1"/>
      <c r="G76" s="10"/>
    </row>
    <row r="77" spans="1:7" ht="15">
      <c r="A77" s="5"/>
      <c r="B77" s="308"/>
      <c r="C77" s="308"/>
      <c r="D77" s="308"/>
      <c r="E77" s="1"/>
      <c r="F77" s="1"/>
      <c r="G77" s="1"/>
    </row>
    <row r="78" spans="1:7" ht="15">
      <c r="A78" s="5"/>
      <c r="B78" s="4"/>
      <c r="C78" s="3"/>
      <c r="D78" s="3"/>
      <c r="E78" s="1"/>
      <c r="F78" s="1"/>
      <c r="G78" s="5"/>
    </row>
    <row r="79" spans="1:7" ht="15">
      <c r="A79" s="5"/>
      <c r="B79" s="4"/>
      <c r="C79" s="3"/>
      <c r="D79" s="3"/>
      <c r="E79" s="1"/>
      <c r="F79" s="1"/>
      <c r="G79" s="5"/>
    </row>
    <row r="80" spans="1:7" ht="15">
      <c r="A80" s="5"/>
      <c r="B80" s="4"/>
      <c r="C80" s="3"/>
      <c r="D80" s="3"/>
      <c r="E80" s="1"/>
      <c r="F80" s="1"/>
      <c r="G80" s="5"/>
    </row>
    <row r="81" spans="1:7" ht="15">
      <c r="A81" s="5"/>
      <c r="B81" s="308"/>
      <c r="C81" s="308"/>
      <c r="D81" s="308"/>
      <c r="E81" s="1"/>
      <c r="F81" s="1"/>
      <c r="G81" s="5"/>
    </row>
    <row r="82" spans="1:7" ht="15">
      <c r="A82" s="5"/>
      <c r="B82" s="4"/>
      <c r="C82" s="3"/>
      <c r="D82" s="3"/>
      <c r="E82" s="1"/>
      <c r="F82" s="1"/>
      <c r="G82" s="5"/>
    </row>
    <row r="83" spans="1:7" ht="15">
      <c r="A83" s="5"/>
      <c r="B83" s="308"/>
      <c r="C83" s="308"/>
      <c r="D83" s="308"/>
      <c r="E83" s="1"/>
      <c r="F83" s="1"/>
      <c r="G83" s="5"/>
    </row>
    <row r="84" spans="1:7" ht="15">
      <c r="A84" s="5"/>
      <c r="B84" s="4"/>
      <c r="C84" s="3"/>
      <c r="D84" s="3"/>
      <c r="E84" s="1"/>
      <c r="F84" s="1"/>
      <c r="G84" s="5"/>
    </row>
    <row r="85" spans="1:7" ht="15">
      <c r="A85" s="5"/>
      <c r="B85" s="4"/>
      <c r="C85" s="3"/>
      <c r="D85" s="3"/>
      <c r="E85" s="1"/>
      <c r="F85" s="1"/>
      <c r="G85" s="5"/>
    </row>
    <row r="86" spans="1:7" ht="15">
      <c r="A86" s="5"/>
      <c r="B86" s="4"/>
      <c r="C86" s="3"/>
      <c r="D86" s="3"/>
      <c r="E86" s="1"/>
      <c r="F86" s="1"/>
      <c r="G86" s="5"/>
    </row>
    <row r="87" spans="1:7" ht="15">
      <c r="A87" s="1"/>
      <c r="B87" s="4"/>
      <c r="C87" s="3"/>
      <c r="D87" s="3"/>
      <c r="E87" s="1"/>
      <c r="F87" s="1"/>
      <c r="G87" s="10"/>
    </row>
  </sheetData>
  <sheetProtection/>
  <mergeCells count="30">
    <mergeCell ref="B3:G3"/>
    <mergeCell ref="B6:D6"/>
    <mergeCell ref="B15:D15"/>
    <mergeCell ref="B16:D16"/>
    <mergeCell ref="B17:D17"/>
    <mergeCell ref="B7:D7"/>
    <mergeCell ref="B18:D18"/>
    <mergeCell ref="B19:D19"/>
    <mergeCell ref="B20:D20"/>
    <mergeCell ref="B21:D21"/>
    <mergeCell ref="B22:D22"/>
    <mergeCell ref="B27:D27"/>
    <mergeCell ref="B43:D43"/>
    <mergeCell ref="B49:D49"/>
    <mergeCell ref="B51:D51"/>
    <mergeCell ref="B46:D46"/>
    <mergeCell ref="B28:D28"/>
    <mergeCell ref="B34:D34"/>
    <mergeCell ref="B36:D36"/>
    <mergeCell ref="B37:D37"/>
    <mergeCell ref="B40:D40"/>
    <mergeCell ref="B38:D38"/>
    <mergeCell ref="B73:D73"/>
    <mergeCell ref="B77:D77"/>
    <mergeCell ref="B81:D81"/>
    <mergeCell ref="B83:D83"/>
    <mergeCell ref="B63:D63"/>
    <mergeCell ref="B64:D64"/>
    <mergeCell ref="B67:D67"/>
    <mergeCell ref="B66:D66"/>
  </mergeCells>
  <printOptions/>
  <pageMargins left="0.17" right="0.16" top="0.17" bottom="0.24" header="0.5" footer="0.2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9">
      <selection activeCell="F44" sqref="F44"/>
    </sheetView>
  </sheetViews>
  <sheetFormatPr defaultColWidth="9.140625" defaultRowHeight="12.75"/>
  <cols>
    <col min="1" max="1" width="7.421875" style="0" customWidth="1"/>
    <col min="4" max="4" width="28.421875" style="0" customWidth="1"/>
    <col min="5" max="5" width="13.28125" style="11" customWidth="1"/>
    <col min="6" max="6" width="16.140625" style="11" customWidth="1"/>
    <col min="7" max="7" width="16.57421875" style="11" customWidth="1"/>
    <col min="9" max="9" width="12.8515625" style="0" bestFit="1" customWidth="1"/>
  </cols>
  <sheetData>
    <row r="1" spans="1:7" ht="15">
      <c r="A1" s="22"/>
      <c r="B1" s="129" t="s">
        <v>212</v>
      </c>
      <c r="C1" s="95"/>
      <c r="D1" s="95"/>
      <c r="E1" s="96"/>
      <c r="F1" s="96"/>
      <c r="G1" s="97"/>
    </row>
    <row r="2" spans="1:7" ht="15">
      <c r="A2" s="22"/>
      <c r="B2" s="346" t="s">
        <v>213</v>
      </c>
      <c r="C2" s="346"/>
      <c r="D2" s="346"/>
      <c r="E2" s="346"/>
      <c r="F2" s="346"/>
      <c r="G2" s="346"/>
    </row>
    <row r="3" spans="1:7" ht="13.5" thickBot="1">
      <c r="A3" s="22"/>
      <c r="B3" s="27"/>
      <c r="C3" s="27"/>
      <c r="D3" s="27"/>
      <c r="E3" s="130"/>
      <c r="F3" s="130"/>
      <c r="G3" s="130"/>
    </row>
    <row r="4" spans="1:9" ht="27.75" customHeight="1" thickBot="1" thickTop="1">
      <c r="A4" s="29" t="s">
        <v>61</v>
      </c>
      <c r="B4" s="30" t="s">
        <v>62</v>
      </c>
      <c r="C4" s="30"/>
      <c r="D4" s="31"/>
      <c r="E4" s="98" t="s">
        <v>48</v>
      </c>
      <c r="F4" s="99">
        <v>2012</v>
      </c>
      <c r="G4" s="99">
        <v>2011</v>
      </c>
      <c r="I4" s="22" t="s">
        <v>89</v>
      </c>
    </row>
    <row r="5" spans="1:7" ht="13.5" thickTop="1">
      <c r="A5" s="104"/>
      <c r="B5" s="105" t="s">
        <v>63</v>
      </c>
      <c r="C5" s="106"/>
      <c r="D5" s="106"/>
      <c r="E5" s="50"/>
      <c r="F5" s="50"/>
      <c r="G5" s="120"/>
    </row>
    <row r="6" spans="1:7" ht="12.75">
      <c r="A6" s="61"/>
      <c r="B6" s="335"/>
      <c r="C6" s="335"/>
      <c r="D6" s="335"/>
      <c r="E6" s="51"/>
      <c r="F6" s="123"/>
      <c r="G6" s="121"/>
    </row>
    <row r="7" spans="1:7" ht="12.75">
      <c r="A7" s="62" t="s">
        <v>64</v>
      </c>
      <c r="B7" s="15" t="s">
        <v>65</v>
      </c>
      <c r="C7" s="16"/>
      <c r="D7" s="17"/>
      <c r="E7" s="51"/>
      <c r="F7" s="123"/>
      <c r="G7" s="121"/>
    </row>
    <row r="8" spans="1:7" ht="12.75">
      <c r="A8" s="62" t="s">
        <v>66</v>
      </c>
      <c r="B8" s="349" t="s">
        <v>67</v>
      </c>
      <c r="C8" s="349"/>
      <c r="D8" s="349"/>
      <c r="E8" s="51"/>
      <c r="F8" s="123"/>
      <c r="G8" s="121"/>
    </row>
    <row r="9" spans="1:7" ht="12.75">
      <c r="A9" s="62" t="s">
        <v>68</v>
      </c>
      <c r="B9" s="19" t="s">
        <v>69</v>
      </c>
      <c r="C9" s="19"/>
      <c r="D9" s="19"/>
      <c r="E9" s="51"/>
      <c r="F9" s="123"/>
      <c r="G9" s="121"/>
    </row>
    <row r="10" spans="1:7" ht="12.75">
      <c r="A10" s="62" t="s">
        <v>70</v>
      </c>
      <c r="B10" s="18" t="s">
        <v>71</v>
      </c>
      <c r="C10" s="18"/>
      <c r="D10" s="18"/>
      <c r="E10" s="51"/>
      <c r="F10" s="123"/>
      <c r="G10" s="121"/>
    </row>
    <row r="11" spans="1:7" ht="12.75">
      <c r="A11" s="62" t="s">
        <v>72</v>
      </c>
      <c r="B11" s="19" t="s">
        <v>73</v>
      </c>
      <c r="C11" s="19"/>
      <c r="D11" s="19"/>
      <c r="E11" s="51"/>
      <c r="F11" s="123"/>
      <c r="G11" s="121"/>
    </row>
    <row r="12" spans="1:7" ht="12.75">
      <c r="A12" s="63"/>
      <c r="B12" s="20" t="s">
        <v>74</v>
      </c>
      <c r="C12" s="18"/>
      <c r="D12" s="18"/>
      <c r="E12" s="51"/>
      <c r="F12" s="123"/>
      <c r="G12" s="121"/>
    </row>
    <row r="13" spans="1:7" ht="12.75">
      <c r="A13" s="63"/>
      <c r="B13" s="20" t="s">
        <v>75</v>
      </c>
      <c r="C13" s="18"/>
      <c r="D13" s="18"/>
      <c r="E13" s="51"/>
      <c r="F13" s="123"/>
      <c r="G13" s="121"/>
    </row>
    <row r="14" spans="1:7" ht="15">
      <c r="A14" s="64" t="s">
        <v>2</v>
      </c>
      <c r="B14" s="57" t="s">
        <v>32</v>
      </c>
      <c r="C14" s="12"/>
      <c r="D14" s="25"/>
      <c r="E14" s="51">
        <v>401</v>
      </c>
      <c r="F14" s="124">
        <v>8193566.25</v>
      </c>
      <c r="G14" s="121">
        <v>7040484</v>
      </c>
    </row>
    <row r="15" spans="1:7" ht="15">
      <c r="A15" s="64"/>
      <c r="B15" s="344" t="s">
        <v>36</v>
      </c>
      <c r="C15" s="311"/>
      <c r="D15" s="345"/>
      <c r="E15" s="52">
        <v>421</v>
      </c>
      <c r="F15" s="271">
        <f>335089.09</f>
        <v>335089.09</v>
      </c>
      <c r="G15" s="273">
        <v>362886.1</v>
      </c>
    </row>
    <row r="16" spans="1:7" ht="15">
      <c r="A16" s="64" t="s">
        <v>7</v>
      </c>
      <c r="B16" s="344" t="s">
        <v>33</v>
      </c>
      <c r="C16" s="311"/>
      <c r="D16" s="345"/>
      <c r="E16" s="52" t="s">
        <v>96</v>
      </c>
      <c r="F16" s="271">
        <f>22320+8000+13728593.9+473375</f>
        <v>14232288.9</v>
      </c>
      <c r="G16" s="264">
        <v>261126.5</v>
      </c>
    </row>
    <row r="17" spans="1:7" ht="15">
      <c r="A17" s="64" t="s">
        <v>8</v>
      </c>
      <c r="B17" s="344" t="s">
        <v>34</v>
      </c>
      <c r="C17" s="311"/>
      <c r="D17" s="345"/>
      <c r="E17" s="52" t="s">
        <v>215</v>
      </c>
      <c r="F17" s="270">
        <f>6722414.77+4260373+20050</f>
        <v>11002837.77</v>
      </c>
      <c r="G17" s="121"/>
    </row>
    <row r="18" spans="1:7" ht="15">
      <c r="A18" s="64" t="s">
        <v>14</v>
      </c>
      <c r="B18" s="57" t="s">
        <v>35</v>
      </c>
      <c r="C18" s="12"/>
      <c r="D18" s="25"/>
      <c r="E18" s="51"/>
      <c r="F18" s="123">
        <v>22450000</v>
      </c>
      <c r="G18" s="121">
        <v>44900000</v>
      </c>
    </row>
    <row r="19" spans="1:7" ht="15">
      <c r="A19" s="64"/>
      <c r="B19" s="336" t="s">
        <v>76</v>
      </c>
      <c r="C19" s="336"/>
      <c r="D19" s="336"/>
      <c r="E19" s="51"/>
      <c r="F19" s="123"/>
      <c r="G19" s="121"/>
    </row>
    <row r="20" spans="1:7" ht="12.75">
      <c r="A20" s="65">
        <v>3</v>
      </c>
      <c r="B20" s="18" t="s">
        <v>77</v>
      </c>
      <c r="C20" s="18"/>
      <c r="D20" s="18"/>
      <c r="E20" s="51"/>
      <c r="F20" s="123"/>
      <c r="G20" s="272"/>
    </row>
    <row r="21" spans="1:7" ht="12.75">
      <c r="A21" s="65"/>
      <c r="B21" s="19" t="s">
        <v>78</v>
      </c>
      <c r="C21" s="19"/>
      <c r="D21" s="19"/>
      <c r="E21" s="51"/>
      <c r="F21" s="123"/>
      <c r="G21" s="121"/>
    </row>
    <row r="22" spans="1:9" ht="14.25">
      <c r="A22" s="66"/>
      <c r="B22" s="58" t="s">
        <v>42</v>
      </c>
      <c r="C22" s="12"/>
      <c r="D22" s="25"/>
      <c r="E22" s="51"/>
      <c r="F22" s="269">
        <f>SUM(F14:F21)</f>
        <v>56213782.010000005</v>
      </c>
      <c r="G22" s="268">
        <f>SUM(G14:G21)</f>
        <v>52564496.6</v>
      </c>
      <c r="I22" s="284">
        <f>F22-G22</f>
        <v>3649285.410000004</v>
      </c>
    </row>
    <row r="23" spans="1:7" ht="14.25">
      <c r="A23" s="66"/>
      <c r="B23" s="350"/>
      <c r="C23" s="351"/>
      <c r="D23" s="352"/>
      <c r="E23" s="51"/>
      <c r="F23" s="123"/>
      <c r="G23" s="121"/>
    </row>
    <row r="24" spans="1:7" ht="12.75">
      <c r="A24" s="67"/>
      <c r="B24" s="58" t="s">
        <v>37</v>
      </c>
      <c r="C24" s="12"/>
      <c r="D24" s="25"/>
      <c r="E24" s="51"/>
      <c r="F24" s="123"/>
      <c r="G24" s="121"/>
    </row>
    <row r="25" spans="1:7" ht="14.25" customHeight="1">
      <c r="A25" s="65">
        <v>1</v>
      </c>
      <c r="B25" s="353" t="s">
        <v>43</v>
      </c>
      <c r="C25" s="320"/>
      <c r="D25" s="354"/>
      <c r="E25" s="51"/>
      <c r="F25" s="123"/>
      <c r="G25" s="121"/>
    </row>
    <row r="26" spans="1:7" ht="15">
      <c r="A26" s="64" t="s">
        <v>2</v>
      </c>
      <c r="B26" s="57" t="s">
        <v>38</v>
      </c>
      <c r="C26" s="12"/>
      <c r="D26" s="25"/>
      <c r="E26" s="51"/>
      <c r="F26" s="123"/>
      <c r="G26" s="121"/>
    </row>
    <row r="27" spans="1:7" ht="15">
      <c r="A27" s="64" t="s">
        <v>3</v>
      </c>
      <c r="B27" s="57" t="s">
        <v>39</v>
      </c>
      <c r="C27" s="12"/>
      <c r="D27" s="25"/>
      <c r="E27" s="51"/>
      <c r="F27" s="123"/>
      <c r="G27" s="121"/>
    </row>
    <row r="28" spans="1:7" ht="15">
      <c r="A28" s="64"/>
      <c r="B28" s="337" t="s">
        <v>81</v>
      </c>
      <c r="C28" s="337"/>
      <c r="D28" s="337"/>
      <c r="E28" s="51"/>
      <c r="F28" s="123"/>
      <c r="G28" s="121"/>
    </row>
    <row r="29" spans="1:7" ht="12.75">
      <c r="A29" s="68">
        <v>2</v>
      </c>
      <c r="B29" s="57" t="s">
        <v>44</v>
      </c>
      <c r="C29" s="12"/>
      <c r="D29" s="25"/>
      <c r="E29" s="51"/>
      <c r="F29" s="123"/>
      <c r="G29" s="121"/>
    </row>
    <row r="30" spans="1:7" ht="12.75">
      <c r="A30" s="68">
        <v>3</v>
      </c>
      <c r="B30" s="57" t="s">
        <v>45</v>
      </c>
      <c r="C30" s="21"/>
      <c r="D30" s="26"/>
      <c r="E30" s="51"/>
      <c r="F30" s="123"/>
      <c r="G30" s="121"/>
    </row>
    <row r="31" spans="1:7" ht="12.75">
      <c r="A31" s="68"/>
      <c r="B31" s="57" t="s">
        <v>82</v>
      </c>
      <c r="C31" s="12"/>
      <c r="D31" s="25"/>
      <c r="E31" s="51"/>
      <c r="F31" s="124"/>
      <c r="G31" s="121"/>
    </row>
    <row r="32" spans="1:7" ht="14.25">
      <c r="A32" s="66"/>
      <c r="B32" s="58" t="s">
        <v>46</v>
      </c>
      <c r="C32" s="12"/>
      <c r="D32" s="25"/>
      <c r="E32" s="51"/>
      <c r="F32" s="124"/>
      <c r="G32" s="121"/>
    </row>
    <row r="33" spans="1:7" ht="14.25">
      <c r="A33" s="66"/>
      <c r="B33" s="337" t="s">
        <v>79</v>
      </c>
      <c r="C33" s="337"/>
      <c r="D33" s="337"/>
      <c r="E33" s="51"/>
      <c r="F33" s="127">
        <f>F22+F32</f>
        <v>56213782.010000005</v>
      </c>
      <c r="G33" s="267">
        <f>G22</f>
        <v>52564496.6</v>
      </c>
    </row>
    <row r="34" spans="1:7" ht="12.75">
      <c r="A34" s="35" t="s">
        <v>58</v>
      </c>
      <c r="B34" s="353" t="s">
        <v>57</v>
      </c>
      <c r="C34" s="320"/>
      <c r="D34" s="354"/>
      <c r="E34" s="51"/>
      <c r="F34" s="124"/>
      <c r="G34" s="121"/>
    </row>
    <row r="35" spans="1:7" ht="12.75">
      <c r="A35" s="68">
        <v>1</v>
      </c>
      <c r="B35" s="344" t="s">
        <v>49</v>
      </c>
      <c r="C35" s="311"/>
      <c r="D35" s="345"/>
      <c r="E35" s="51"/>
      <c r="F35" s="124"/>
      <c r="G35" s="121"/>
    </row>
    <row r="36" spans="1:7" ht="12.75">
      <c r="A36" s="68">
        <v>2</v>
      </c>
      <c r="B36" s="59" t="s">
        <v>50</v>
      </c>
      <c r="C36" s="14"/>
      <c r="D36" s="21"/>
      <c r="E36" s="51"/>
      <c r="F36" s="124"/>
      <c r="G36" s="121"/>
    </row>
    <row r="37" spans="1:7" ht="12.75">
      <c r="A37" s="68">
        <v>3</v>
      </c>
      <c r="B37" s="332" t="s">
        <v>51</v>
      </c>
      <c r="C37" s="333"/>
      <c r="D37" s="334"/>
      <c r="E37" s="123"/>
      <c r="F37" s="123">
        <v>100000</v>
      </c>
      <c r="G37" s="121">
        <v>100000</v>
      </c>
    </row>
    <row r="38" spans="1:7" ht="12.75">
      <c r="A38" s="68">
        <v>4</v>
      </c>
      <c r="B38" s="338" t="s">
        <v>52</v>
      </c>
      <c r="C38" s="339"/>
      <c r="D38" s="340"/>
      <c r="E38" s="51"/>
      <c r="F38" s="124"/>
      <c r="G38" s="121"/>
    </row>
    <row r="39" spans="1:7" ht="12.75">
      <c r="A39" s="68">
        <v>5</v>
      </c>
      <c r="B39" s="344" t="s">
        <v>53</v>
      </c>
      <c r="C39" s="311"/>
      <c r="D39" s="345"/>
      <c r="E39" s="51"/>
      <c r="F39" s="124"/>
      <c r="G39" s="121"/>
    </row>
    <row r="40" spans="1:7" ht="12.75">
      <c r="A40" s="68">
        <v>6</v>
      </c>
      <c r="B40" s="338" t="s">
        <v>54</v>
      </c>
      <c r="C40" s="339"/>
      <c r="D40" s="340"/>
      <c r="E40" s="51"/>
      <c r="F40" s="124"/>
      <c r="G40" s="121"/>
    </row>
    <row r="41" spans="1:7" ht="12.75">
      <c r="A41" s="68">
        <v>7</v>
      </c>
      <c r="B41" s="338" t="s">
        <v>55</v>
      </c>
      <c r="C41" s="339"/>
      <c r="D41" s="340"/>
      <c r="E41" s="51"/>
      <c r="F41" s="124"/>
      <c r="G41" s="121"/>
    </row>
    <row r="42" spans="1:9" ht="12.75">
      <c r="A42" s="68">
        <v>8</v>
      </c>
      <c r="B42" s="60" t="s">
        <v>94</v>
      </c>
      <c r="C42" s="14"/>
      <c r="D42" s="21"/>
      <c r="E42" s="51"/>
      <c r="F42" s="124">
        <v>47863453.31</v>
      </c>
      <c r="G42" s="112">
        <v>31709557.32</v>
      </c>
      <c r="I42" s="118"/>
    </row>
    <row r="43" spans="1:9" ht="12.75">
      <c r="A43" s="68">
        <v>9</v>
      </c>
      <c r="B43" s="59" t="s">
        <v>56</v>
      </c>
      <c r="C43" s="14"/>
      <c r="D43" s="21"/>
      <c r="E43" s="56"/>
      <c r="F43" s="132">
        <v>145137369.01</v>
      </c>
      <c r="G43" s="111">
        <v>20887643.99</v>
      </c>
      <c r="I43" s="118">
        <f>G43+G42</f>
        <v>52597201.31</v>
      </c>
    </row>
    <row r="44" spans="1:7" ht="15" thickBot="1">
      <c r="A44" s="69"/>
      <c r="B44" s="341" t="s">
        <v>47</v>
      </c>
      <c r="C44" s="342"/>
      <c r="D44" s="343"/>
      <c r="E44" s="53"/>
      <c r="F44" s="126">
        <f>F37+F38+F39+F40+F42+F43</f>
        <v>193100822.32</v>
      </c>
      <c r="G44" s="265">
        <f>SUM(G34:G43)</f>
        <v>52697201.31</v>
      </c>
    </row>
    <row r="45" spans="1:7" ht="15.75" thickBot="1" thickTop="1">
      <c r="A45" s="100"/>
      <c r="B45" s="347"/>
      <c r="C45" s="347"/>
      <c r="D45" s="348"/>
      <c r="E45" s="54"/>
      <c r="F45" s="125"/>
      <c r="G45" s="122"/>
    </row>
    <row r="46" spans="1:7" ht="21" customHeight="1" thickBot="1" thickTop="1">
      <c r="A46" s="101"/>
      <c r="B46" s="76" t="s">
        <v>80</v>
      </c>
      <c r="C46" s="102"/>
      <c r="D46" s="102"/>
      <c r="E46" s="103"/>
      <c r="F46" s="128">
        <f>F33+F44</f>
        <v>249314604.32999998</v>
      </c>
      <c r="G46" s="266">
        <f>G33+G44</f>
        <v>105261697.91</v>
      </c>
    </row>
    <row r="47" spans="1:4" ht="13.5" thickTop="1">
      <c r="A47" s="27"/>
      <c r="B47" s="27"/>
      <c r="C47" s="27"/>
      <c r="D47" s="27"/>
    </row>
    <row r="48" spans="1:4" ht="12.75">
      <c r="A48" s="27"/>
      <c r="B48" s="28" t="s">
        <v>90</v>
      </c>
      <c r="C48" s="28"/>
      <c r="D48" s="27"/>
    </row>
    <row r="49" spans="1:6" ht="12.75">
      <c r="A49" s="27"/>
      <c r="B49" s="131" t="s">
        <v>91</v>
      </c>
      <c r="C49" s="131"/>
      <c r="D49" s="27"/>
      <c r="F49" s="276"/>
    </row>
    <row r="50" ht="12.75">
      <c r="F50" s="275"/>
    </row>
    <row r="51" ht="12.75">
      <c r="F51" s="276"/>
    </row>
    <row r="52" ht="12.75">
      <c r="F52" s="274"/>
    </row>
    <row r="53" ht="12.75">
      <c r="F53" s="276"/>
    </row>
  </sheetData>
  <sheetProtection/>
  <mergeCells count="20">
    <mergeCell ref="B2:G2"/>
    <mergeCell ref="B45:D45"/>
    <mergeCell ref="B8:D8"/>
    <mergeCell ref="B23:D23"/>
    <mergeCell ref="B34:D34"/>
    <mergeCell ref="B38:D38"/>
    <mergeCell ref="B40:D40"/>
    <mergeCell ref="B15:D15"/>
    <mergeCell ref="B25:D25"/>
    <mergeCell ref="B33:D33"/>
    <mergeCell ref="B37:D37"/>
    <mergeCell ref="B6:D6"/>
    <mergeCell ref="B19:D19"/>
    <mergeCell ref="B28:D28"/>
    <mergeCell ref="B41:D41"/>
    <mergeCell ref="B44:D44"/>
    <mergeCell ref="B35:D35"/>
    <mergeCell ref="B39:D39"/>
    <mergeCell ref="B16:D16"/>
    <mergeCell ref="B17:D17"/>
  </mergeCells>
  <printOptions horizontalCentered="1"/>
  <pageMargins left="0.27" right="0.2" top="0.5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PageLayoutView="0" workbookViewId="0" topLeftCell="A13">
      <selection activeCell="B40" sqref="B40"/>
    </sheetView>
  </sheetViews>
  <sheetFormatPr defaultColWidth="9.140625" defaultRowHeight="12.75"/>
  <cols>
    <col min="1" max="1" width="8.00390625" style="0" customWidth="1"/>
    <col min="2" max="2" width="80.57421875" style="0" customWidth="1"/>
    <col min="3" max="3" width="29.00390625" style="0" customWidth="1"/>
    <col min="4" max="4" width="24.8515625" style="0" customWidth="1"/>
  </cols>
  <sheetData>
    <row r="1" spans="1:4" ht="12.75">
      <c r="A1" s="133"/>
      <c r="B1" s="133"/>
      <c r="C1" s="133"/>
      <c r="D1" s="133"/>
    </row>
    <row r="2" spans="1:6" ht="15.75">
      <c r="A2" s="133"/>
      <c r="B2" s="134" t="s">
        <v>97</v>
      </c>
      <c r="C2" s="134"/>
      <c r="D2" s="135"/>
      <c r="E2" s="136"/>
      <c r="F2" s="137"/>
    </row>
    <row r="3" spans="1:6" ht="15.75">
      <c r="A3" s="133"/>
      <c r="B3" s="138" t="s">
        <v>98</v>
      </c>
      <c r="C3" s="138"/>
      <c r="D3" s="139"/>
      <c r="E3" s="136"/>
      <c r="F3" s="137"/>
    </row>
    <row r="4" spans="1:6" ht="15.75">
      <c r="A4" s="133"/>
      <c r="B4" s="138" t="s">
        <v>216</v>
      </c>
      <c r="C4" s="138"/>
      <c r="D4" s="139"/>
      <c r="E4" s="136"/>
      <c r="F4" s="137"/>
    </row>
    <row r="5" spans="2:3" ht="15.75" thickBot="1">
      <c r="B5" s="140"/>
      <c r="C5" s="140"/>
    </row>
    <row r="6" spans="1:4" ht="21" customHeight="1" thickBot="1" thickTop="1">
      <c r="A6" s="141" t="s">
        <v>61</v>
      </c>
      <c r="B6" s="142" t="s">
        <v>62</v>
      </c>
      <c r="C6" s="143" t="s">
        <v>99</v>
      </c>
      <c r="D6" s="144" t="s">
        <v>100</v>
      </c>
    </row>
    <row r="7" spans="1:4" ht="15.75" thickTop="1">
      <c r="A7" s="145" t="s">
        <v>66</v>
      </c>
      <c r="B7" s="146" t="s">
        <v>101</v>
      </c>
      <c r="C7" s="147">
        <f>3394148+10407031</f>
        <v>13801179</v>
      </c>
      <c r="D7" s="148">
        <v>3903020</v>
      </c>
    </row>
    <row r="8" spans="1:4" ht="15">
      <c r="A8" s="64" t="s">
        <v>68</v>
      </c>
      <c r="B8" s="149" t="s">
        <v>102</v>
      </c>
      <c r="C8" s="150"/>
      <c r="D8" s="151"/>
    </row>
    <row r="9" spans="1:4" ht="15">
      <c r="A9" s="64" t="s">
        <v>70</v>
      </c>
      <c r="B9" s="149" t="s">
        <v>103</v>
      </c>
      <c r="C9" s="150"/>
      <c r="D9" s="151"/>
    </row>
    <row r="10" spans="1:4" ht="15">
      <c r="A10" s="64" t="s">
        <v>72</v>
      </c>
      <c r="B10" s="149" t="s">
        <v>104</v>
      </c>
      <c r="C10" s="150"/>
      <c r="D10" s="151"/>
    </row>
    <row r="11" spans="1:4" ht="15">
      <c r="A11" s="64" t="s">
        <v>105</v>
      </c>
      <c r="B11" s="149" t="s">
        <v>106</v>
      </c>
      <c r="C11" s="150">
        <v>13658051</v>
      </c>
      <c r="D11" s="151">
        <v>7116571</v>
      </c>
    </row>
    <row r="12" spans="1:4" ht="15">
      <c r="A12" s="64"/>
      <c r="B12" s="149" t="s">
        <v>107</v>
      </c>
      <c r="C12" s="150">
        <v>7406816.66</v>
      </c>
      <c r="D12" s="151">
        <v>715265.9</v>
      </c>
    </row>
    <row r="13" spans="1:4" ht="15">
      <c r="A13" s="64" t="s">
        <v>108</v>
      </c>
      <c r="B13" s="152" t="s">
        <v>109</v>
      </c>
      <c r="C13" s="153">
        <f>C14+C15</f>
        <v>1577877</v>
      </c>
      <c r="D13" s="154">
        <f>D14+D15</f>
        <v>1890682.5</v>
      </c>
    </row>
    <row r="14" spans="1:4" ht="15">
      <c r="A14" s="64" t="s">
        <v>110</v>
      </c>
      <c r="B14" s="149" t="s">
        <v>111</v>
      </c>
      <c r="C14" s="150">
        <v>1420769</v>
      </c>
      <c r="D14" s="151">
        <v>1757500</v>
      </c>
    </row>
    <row r="15" spans="1:4" ht="15">
      <c r="A15" s="64" t="s">
        <v>112</v>
      </c>
      <c r="B15" s="149" t="s">
        <v>113</v>
      </c>
      <c r="C15" s="150">
        <v>157108</v>
      </c>
      <c r="D15" s="151">
        <v>133182.5</v>
      </c>
    </row>
    <row r="16" spans="1:4" ht="15">
      <c r="A16" s="64" t="s">
        <v>114</v>
      </c>
      <c r="B16" s="149" t="s">
        <v>115</v>
      </c>
      <c r="C16" s="150"/>
      <c r="D16" s="151"/>
    </row>
    <row r="17" spans="1:4" ht="15">
      <c r="A17" s="64" t="s">
        <v>116</v>
      </c>
      <c r="B17" s="155" t="s">
        <v>117</v>
      </c>
      <c r="C17" s="150">
        <v>1316486</v>
      </c>
      <c r="D17" s="151">
        <v>987705</v>
      </c>
    </row>
    <row r="18" spans="1:4" ht="15">
      <c r="A18" s="66"/>
      <c r="B18" s="152" t="s">
        <v>118</v>
      </c>
      <c r="C18" s="153">
        <f>C11+C12+C13+C17</f>
        <v>23959230.66</v>
      </c>
      <c r="D18" s="154">
        <f>D11+D12+D13+D17</f>
        <v>10710224.4</v>
      </c>
    </row>
    <row r="19" spans="1:4" ht="15">
      <c r="A19" s="66"/>
      <c r="B19" s="152" t="s">
        <v>119</v>
      </c>
      <c r="C19" s="153"/>
      <c r="D19" s="154"/>
    </row>
    <row r="20" spans="1:4" ht="15">
      <c r="A20" s="64" t="s">
        <v>120</v>
      </c>
      <c r="B20" s="149" t="s">
        <v>121</v>
      </c>
      <c r="C20" s="150"/>
      <c r="D20" s="151"/>
    </row>
    <row r="21" spans="1:4" ht="15">
      <c r="A21" s="64" t="s">
        <v>122</v>
      </c>
      <c r="B21" s="149" t="s">
        <v>123</v>
      </c>
      <c r="C21" s="150"/>
      <c r="D21" s="151"/>
    </row>
    <row r="22" spans="1:4" ht="15">
      <c r="A22" s="64" t="s">
        <v>124</v>
      </c>
      <c r="B22" s="149" t="s">
        <v>125</v>
      </c>
      <c r="C22" s="150"/>
      <c r="D22" s="151"/>
    </row>
    <row r="23" spans="1:4" ht="15">
      <c r="A23" s="64" t="s">
        <v>126</v>
      </c>
      <c r="B23" s="149" t="s">
        <v>127</v>
      </c>
      <c r="C23" s="150">
        <v>171088397.7</v>
      </c>
      <c r="D23" s="151">
        <v>28550000</v>
      </c>
    </row>
    <row r="24" spans="1:4" ht="15">
      <c r="A24" s="64" t="s">
        <v>128</v>
      </c>
      <c r="B24" s="149" t="s">
        <v>129</v>
      </c>
      <c r="C24" s="150">
        <v>275437.65</v>
      </c>
      <c r="D24" s="151">
        <v>1365542.7</v>
      </c>
    </row>
    <row r="25" spans="1:4" ht="15">
      <c r="A25" s="64" t="s">
        <v>130</v>
      </c>
      <c r="B25" s="149" t="s">
        <v>131</v>
      </c>
      <c r="C25" s="150">
        <v>63515.22</v>
      </c>
      <c r="D25" s="151">
        <v>128773.7</v>
      </c>
    </row>
    <row r="26" spans="1:4" ht="15">
      <c r="A26" s="66"/>
      <c r="B26" s="152" t="s">
        <v>132</v>
      </c>
      <c r="C26" s="153">
        <f>SUM(C23:C25)</f>
        <v>171427350.57</v>
      </c>
      <c r="D26" s="153">
        <f>SUM(D23:D25)</f>
        <v>30044316.4</v>
      </c>
    </row>
    <row r="27" spans="1:4" ht="14.25">
      <c r="A27" s="66"/>
      <c r="B27" s="149"/>
      <c r="C27" s="150"/>
      <c r="D27" s="151"/>
    </row>
    <row r="28" spans="1:4" ht="15">
      <c r="A28" s="66"/>
      <c r="B28" s="152" t="s">
        <v>133</v>
      </c>
      <c r="C28" s="153">
        <f>C7+C26-C18</f>
        <v>161269298.91</v>
      </c>
      <c r="D28" s="154">
        <f>D7+D26-D18</f>
        <v>23237112</v>
      </c>
    </row>
    <row r="29" spans="1:4" ht="15">
      <c r="A29" s="64" t="s">
        <v>134</v>
      </c>
      <c r="B29" s="149" t="s">
        <v>135</v>
      </c>
      <c r="C29" s="150">
        <f>(C28+50000)*10/100</f>
        <v>16131929.890999999</v>
      </c>
      <c r="D29" s="151">
        <v>2349468</v>
      </c>
    </row>
    <row r="30" spans="1:4" ht="14.25">
      <c r="A30" s="66"/>
      <c r="B30" s="149"/>
      <c r="C30" s="150"/>
      <c r="D30" s="151"/>
    </row>
    <row r="31" spans="1:4" ht="15">
      <c r="A31" s="66"/>
      <c r="B31" s="152" t="s">
        <v>136</v>
      </c>
      <c r="C31" s="153">
        <f>C28-C29</f>
        <v>145137369.019</v>
      </c>
      <c r="D31" s="154">
        <f>D28-D29</f>
        <v>20887644</v>
      </c>
    </row>
    <row r="32" spans="1:4" ht="14.25">
      <c r="A32" s="66"/>
      <c r="B32" s="149"/>
      <c r="C32" s="150"/>
      <c r="D32" s="151"/>
    </row>
    <row r="33" spans="1:4" ht="15">
      <c r="A33" s="64" t="s">
        <v>137</v>
      </c>
      <c r="B33" s="149" t="s">
        <v>138</v>
      </c>
      <c r="C33" s="150"/>
      <c r="D33" s="151"/>
    </row>
    <row r="34" spans="1:4" ht="15">
      <c r="A34" s="64" t="s">
        <v>139</v>
      </c>
      <c r="B34" s="149" t="s">
        <v>140</v>
      </c>
      <c r="C34" s="150"/>
      <c r="D34" s="151"/>
    </row>
    <row r="35" spans="1:4" ht="15" thickBot="1">
      <c r="A35" s="156"/>
      <c r="B35" s="157"/>
      <c r="C35" s="158"/>
      <c r="D35" s="159"/>
    </row>
    <row r="36" spans="1:4" ht="15" thickTop="1">
      <c r="A36" s="160"/>
      <c r="B36" s="160"/>
      <c r="C36" s="160"/>
      <c r="D36" s="160"/>
    </row>
    <row r="37" spans="1:4" ht="15">
      <c r="A37" s="161"/>
      <c r="B37" s="162" t="s">
        <v>141</v>
      </c>
      <c r="C37" s="163"/>
      <c r="D37" s="160"/>
    </row>
    <row r="38" spans="1:4" ht="15">
      <c r="A38" s="161"/>
      <c r="B38" s="162" t="s">
        <v>142</v>
      </c>
      <c r="C38" s="277"/>
      <c r="D38" s="160"/>
    </row>
    <row r="39" spans="1:4" ht="15">
      <c r="A39" s="161"/>
      <c r="B39" s="161"/>
      <c r="C39" s="160"/>
      <c r="D39" s="160"/>
    </row>
    <row r="40" spans="2:4" ht="12.75">
      <c r="B40" s="22"/>
      <c r="C40" s="22"/>
      <c r="D40" s="22"/>
    </row>
    <row r="44" ht="12.75">
      <c r="B44" t="s">
        <v>221</v>
      </c>
    </row>
    <row r="46" spans="2:3" ht="12.75">
      <c r="B46" t="s">
        <v>222</v>
      </c>
      <c r="C46" s="118">
        <f>C28</f>
        <v>161269298.91</v>
      </c>
    </row>
    <row r="47" spans="2:3" ht="12.75">
      <c r="B47" t="s">
        <v>223</v>
      </c>
      <c r="C47" s="274">
        <v>50000</v>
      </c>
    </row>
    <row r="48" spans="2:3" ht="12.75">
      <c r="B48" s="305" t="s">
        <v>224</v>
      </c>
      <c r="C48" s="306">
        <f>SUM(C46:C47)</f>
        <v>161319298.91</v>
      </c>
    </row>
    <row r="49" spans="2:3" ht="12.75">
      <c r="B49" s="22" t="s">
        <v>225</v>
      </c>
      <c r="C49" s="274">
        <f>C48*10/100</f>
        <v>16131929.890999999</v>
      </c>
    </row>
    <row r="50" spans="2:3" ht="12.75">
      <c r="B50" s="305" t="s">
        <v>226</v>
      </c>
      <c r="C50" s="306">
        <f>C46-C49</f>
        <v>145137369.019</v>
      </c>
    </row>
    <row r="51" spans="2:3" ht="12.75">
      <c r="B51" s="305"/>
      <c r="C51" s="306">
        <f>C50</f>
        <v>145137369.019</v>
      </c>
    </row>
  </sheetData>
  <sheetProtection/>
  <printOptions/>
  <pageMargins left="0.17" right="0.28" top="0.17" bottom="0.16" header="0.22" footer="0.1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N34"/>
  <sheetViews>
    <sheetView zoomScalePageLayoutView="0" workbookViewId="0" topLeftCell="A1">
      <selection activeCell="K21" sqref="K21"/>
    </sheetView>
  </sheetViews>
  <sheetFormatPr defaultColWidth="9.140625" defaultRowHeight="12.75"/>
  <cols>
    <col min="6" max="6" width="11.00390625" style="0" customWidth="1"/>
    <col min="10" max="10" width="10.140625" style="0" bestFit="1" customWidth="1"/>
    <col min="11" max="11" width="13.57421875" style="0" customWidth="1"/>
    <col min="14" max="14" width="12.00390625" style="0" customWidth="1"/>
  </cols>
  <sheetData>
    <row r="6" spans="1:13" ht="15">
      <c r="A6" s="164" t="s">
        <v>143</v>
      </c>
      <c r="B6" s="164"/>
      <c r="C6" s="165"/>
      <c r="D6" s="165"/>
      <c r="E6" s="166"/>
      <c r="F6" s="167"/>
      <c r="G6" s="168"/>
      <c r="H6" s="168"/>
      <c r="I6" s="168"/>
      <c r="J6" s="168"/>
      <c r="K6" s="168"/>
      <c r="L6" s="168"/>
      <c r="M6" s="168"/>
    </row>
    <row r="7" spans="1:13" ht="15">
      <c r="A7" s="165" t="s">
        <v>144</v>
      </c>
      <c r="B7" s="165"/>
      <c r="C7" s="165"/>
      <c r="D7" s="165"/>
      <c r="E7" s="165"/>
      <c r="F7" s="165"/>
      <c r="I7" s="168"/>
      <c r="J7" s="168"/>
      <c r="K7" s="168"/>
      <c r="L7" s="168"/>
      <c r="M7" s="168"/>
    </row>
    <row r="8" spans="1:13" ht="15">
      <c r="A8" s="165" t="s">
        <v>217</v>
      </c>
      <c r="B8" s="165"/>
      <c r="C8" s="165"/>
      <c r="D8" s="165"/>
      <c r="E8" s="165"/>
      <c r="F8" s="165"/>
      <c r="I8" s="168"/>
      <c r="J8" s="168"/>
      <c r="K8" s="168"/>
      <c r="L8" s="168"/>
      <c r="M8" s="168"/>
    </row>
    <row r="9" spans="1:13" ht="15">
      <c r="A9" s="168"/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</row>
    <row r="10" spans="1:13" ht="15.75" thickBot="1">
      <c r="A10" s="168"/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</row>
    <row r="11" spans="1:14" ht="16.5" thickBot="1" thickTop="1">
      <c r="A11" s="169"/>
      <c r="B11" s="170"/>
      <c r="C11" s="170"/>
      <c r="D11" s="170"/>
      <c r="E11" s="170"/>
      <c r="F11" s="170" t="s">
        <v>145</v>
      </c>
      <c r="G11" s="170"/>
      <c r="H11" s="170"/>
      <c r="I11" s="170"/>
      <c r="J11" s="170"/>
      <c r="K11" s="170"/>
      <c r="L11" s="170"/>
      <c r="M11" s="170"/>
      <c r="N11" s="171"/>
    </row>
    <row r="12" spans="1:14" ht="15.75" thickTop="1">
      <c r="A12" s="172"/>
      <c r="B12" s="173"/>
      <c r="C12" s="173"/>
      <c r="D12" s="173"/>
      <c r="E12" s="174"/>
      <c r="F12" s="175" t="s">
        <v>146</v>
      </c>
      <c r="G12" s="176" t="s">
        <v>147</v>
      </c>
      <c r="H12" s="176" t="s">
        <v>148</v>
      </c>
      <c r="I12" s="176" t="s">
        <v>149</v>
      </c>
      <c r="J12" s="176" t="s">
        <v>150</v>
      </c>
      <c r="K12" s="176" t="s">
        <v>151</v>
      </c>
      <c r="L12" s="176" t="s">
        <v>152</v>
      </c>
      <c r="M12" s="176" t="s">
        <v>153</v>
      </c>
      <c r="N12" s="177" t="s">
        <v>154</v>
      </c>
    </row>
    <row r="13" spans="1:14" ht="15">
      <c r="A13" s="178"/>
      <c r="B13" s="179"/>
      <c r="C13" s="179"/>
      <c r="D13" s="179"/>
      <c r="E13" s="180"/>
      <c r="F13" s="181" t="s">
        <v>155</v>
      </c>
      <c r="G13" s="182" t="s">
        <v>156</v>
      </c>
      <c r="H13" s="182" t="s">
        <v>157</v>
      </c>
      <c r="I13" s="182" t="s">
        <v>158</v>
      </c>
      <c r="J13" s="182" t="s">
        <v>159</v>
      </c>
      <c r="K13" s="182" t="s">
        <v>160</v>
      </c>
      <c r="L13" s="182" t="s">
        <v>161</v>
      </c>
      <c r="M13" s="182" t="s">
        <v>162</v>
      </c>
      <c r="N13" s="183"/>
    </row>
    <row r="14" spans="1:14" ht="15">
      <c r="A14" s="178"/>
      <c r="B14" s="179"/>
      <c r="C14" s="179"/>
      <c r="D14" s="179"/>
      <c r="E14" s="180"/>
      <c r="F14" s="184"/>
      <c r="G14" s="182"/>
      <c r="H14" s="182"/>
      <c r="I14" s="182" t="s">
        <v>163</v>
      </c>
      <c r="J14" s="182" t="s">
        <v>164</v>
      </c>
      <c r="K14" s="182"/>
      <c r="L14" s="182"/>
      <c r="M14" s="182" t="s">
        <v>165</v>
      </c>
      <c r="N14" s="183"/>
    </row>
    <row r="15" spans="1:14" ht="15.75" thickBot="1">
      <c r="A15" s="185"/>
      <c r="B15" s="186"/>
      <c r="C15" s="186"/>
      <c r="D15" s="186"/>
      <c r="E15" s="187"/>
      <c r="F15" s="188"/>
      <c r="G15" s="189"/>
      <c r="H15" s="189"/>
      <c r="I15" s="189"/>
      <c r="J15" s="189" t="s">
        <v>166</v>
      </c>
      <c r="K15" s="189"/>
      <c r="L15" s="189"/>
      <c r="M15" s="189"/>
      <c r="N15" s="190"/>
    </row>
    <row r="16" spans="1:14" ht="16.5" thickBot="1" thickTop="1">
      <c r="A16" s="169" t="s">
        <v>218</v>
      </c>
      <c r="B16" s="170"/>
      <c r="C16" s="170"/>
      <c r="D16" s="170"/>
      <c r="E16" s="191"/>
      <c r="F16" s="192">
        <v>100000</v>
      </c>
      <c r="G16" s="192"/>
      <c r="H16" s="192"/>
      <c r="I16" s="192"/>
      <c r="J16" s="192"/>
      <c r="K16" s="278">
        <v>52597201</v>
      </c>
      <c r="L16" s="192"/>
      <c r="M16" s="192"/>
      <c r="N16" s="193">
        <f>K16+F16</f>
        <v>52697201</v>
      </c>
    </row>
    <row r="17" spans="1:14" ht="13.5" thickTop="1">
      <c r="A17" s="194" t="s">
        <v>167</v>
      </c>
      <c r="B17" s="195"/>
      <c r="C17" s="195"/>
      <c r="D17" s="195"/>
      <c r="E17" s="196"/>
      <c r="F17" s="197"/>
      <c r="G17" s="197"/>
      <c r="H17" s="197"/>
      <c r="I17" s="197"/>
      <c r="J17" s="197"/>
      <c r="K17" s="279"/>
      <c r="L17" s="197"/>
      <c r="M17" s="197"/>
      <c r="N17" s="198"/>
    </row>
    <row r="18" spans="1:14" ht="12.75">
      <c r="A18" s="199" t="s">
        <v>168</v>
      </c>
      <c r="B18" s="200"/>
      <c r="C18" s="200"/>
      <c r="D18" s="200"/>
      <c r="E18" s="201"/>
      <c r="F18" s="202"/>
      <c r="G18" s="202"/>
      <c r="H18" s="202"/>
      <c r="I18" s="202"/>
      <c r="J18" s="202"/>
      <c r="K18" s="280"/>
      <c r="L18" s="202"/>
      <c r="M18" s="202"/>
      <c r="N18" s="203"/>
    </row>
    <row r="19" spans="1:14" ht="12.75">
      <c r="A19" s="204" t="s">
        <v>169</v>
      </c>
      <c r="B19" s="205"/>
      <c r="C19" s="205"/>
      <c r="D19" s="205"/>
      <c r="E19" s="206"/>
      <c r="F19" s="202"/>
      <c r="G19" s="202"/>
      <c r="H19" s="202"/>
      <c r="I19" s="202"/>
      <c r="J19" s="202"/>
      <c r="K19" s="280">
        <v>-4733747.69</v>
      </c>
      <c r="L19" s="202"/>
      <c r="M19" s="202"/>
      <c r="N19" s="203"/>
    </row>
    <row r="20" spans="1:14" ht="12.75">
      <c r="A20" s="199" t="s">
        <v>170</v>
      </c>
      <c r="B20" s="200"/>
      <c r="C20" s="200"/>
      <c r="D20" s="200"/>
      <c r="E20" s="201"/>
      <c r="F20" s="202"/>
      <c r="G20" s="202"/>
      <c r="H20" s="202"/>
      <c r="I20" s="202"/>
      <c r="J20" s="202"/>
      <c r="K20" s="287">
        <v>145137369.01</v>
      </c>
      <c r="L20" s="202"/>
      <c r="M20" s="202"/>
      <c r="N20" s="207">
        <f>F20+G20+H20+I20+J20+K20+L20+M20</f>
        <v>145137369.01</v>
      </c>
    </row>
    <row r="21" spans="1:14" ht="12.75">
      <c r="A21" s="204" t="s">
        <v>171</v>
      </c>
      <c r="B21" s="205"/>
      <c r="C21" s="205"/>
      <c r="D21" s="205"/>
      <c r="E21" s="206"/>
      <c r="F21" s="202"/>
      <c r="G21" s="202"/>
      <c r="H21" s="202"/>
      <c r="I21" s="202"/>
      <c r="J21" s="202"/>
      <c r="K21" s="280"/>
      <c r="L21" s="202"/>
      <c r="M21" s="202"/>
      <c r="N21" s="203"/>
    </row>
    <row r="22" spans="1:14" ht="12.75">
      <c r="A22" s="199" t="s">
        <v>172</v>
      </c>
      <c r="B22" s="200"/>
      <c r="C22" s="200"/>
      <c r="D22" s="200"/>
      <c r="E22" s="201"/>
      <c r="F22" s="202"/>
      <c r="G22" s="202"/>
      <c r="H22" s="202"/>
      <c r="I22" s="202"/>
      <c r="J22" s="202"/>
      <c r="K22" s="280"/>
      <c r="L22" s="202"/>
      <c r="M22" s="202"/>
      <c r="N22" s="203"/>
    </row>
    <row r="23" spans="1:14" ht="12.75">
      <c r="A23" s="204" t="s">
        <v>173</v>
      </c>
      <c r="B23" s="205"/>
      <c r="C23" s="205"/>
      <c r="D23" s="205"/>
      <c r="E23" s="206"/>
      <c r="F23" s="202"/>
      <c r="G23" s="202"/>
      <c r="H23" s="202"/>
      <c r="I23" s="202"/>
      <c r="J23" s="202"/>
      <c r="K23" s="280"/>
      <c r="L23" s="202"/>
      <c r="M23" s="202"/>
      <c r="N23" s="203"/>
    </row>
    <row r="24" spans="1:14" ht="12.75">
      <c r="A24" s="204" t="s">
        <v>174</v>
      </c>
      <c r="B24" s="205"/>
      <c r="C24" s="205"/>
      <c r="D24" s="205"/>
      <c r="E24" s="206"/>
      <c r="F24" s="202"/>
      <c r="G24" s="202"/>
      <c r="H24" s="202"/>
      <c r="I24" s="202"/>
      <c r="J24" s="202"/>
      <c r="K24" s="280"/>
      <c r="L24" s="202"/>
      <c r="M24" s="202"/>
      <c r="N24" s="203"/>
    </row>
    <row r="25" spans="1:14" ht="12.75">
      <c r="A25" s="199" t="s">
        <v>175</v>
      </c>
      <c r="B25" s="200"/>
      <c r="C25" s="200"/>
      <c r="D25" s="200"/>
      <c r="E25" s="201"/>
      <c r="F25" s="202"/>
      <c r="G25" s="202"/>
      <c r="H25" s="202"/>
      <c r="I25" s="202"/>
      <c r="J25" s="202"/>
      <c r="K25" s="280"/>
      <c r="L25" s="202"/>
      <c r="M25" s="202"/>
      <c r="N25" s="203"/>
    </row>
    <row r="26" spans="1:14" ht="12.75">
      <c r="A26" s="204" t="s">
        <v>176</v>
      </c>
      <c r="B26" s="205"/>
      <c r="C26" s="205"/>
      <c r="D26" s="205"/>
      <c r="E26" s="206"/>
      <c r="F26" s="202"/>
      <c r="G26" s="202"/>
      <c r="H26" s="202"/>
      <c r="I26" s="202"/>
      <c r="J26" s="202"/>
      <c r="K26" s="280"/>
      <c r="L26" s="202"/>
      <c r="M26" s="202"/>
      <c r="N26" s="203"/>
    </row>
    <row r="27" spans="1:14" ht="12.75">
      <c r="A27" s="199" t="s">
        <v>177</v>
      </c>
      <c r="B27" s="200"/>
      <c r="C27" s="200"/>
      <c r="D27" s="200"/>
      <c r="E27" s="201"/>
      <c r="F27" s="202"/>
      <c r="G27" s="202"/>
      <c r="H27" s="202"/>
      <c r="I27" s="202"/>
      <c r="J27" s="202"/>
      <c r="K27" s="280"/>
      <c r="L27" s="202"/>
      <c r="M27" s="202"/>
      <c r="N27" s="203"/>
    </row>
    <row r="28" spans="1:14" ht="12.75">
      <c r="A28" s="204" t="s">
        <v>178</v>
      </c>
      <c r="B28" s="205"/>
      <c r="C28" s="205"/>
      <c r="D28" s="205"/>
      <c r="E28" s="206"/>
      <c r="F28" s="202"/>
      <c r="G28" s="202"/>
      <c r="H28" s="202"/>
      <c r="I28" s="202"/>
      <c r="J28" s="202"/>
      <c r="K28" s="280"/>
      <c r="L28" s="202"/>
      <c r="M28" s="202"/>
      <c r="N28" s="203"/>
    </row>
    <row r="29" spans="1:14" ht="13.5" thickBot="1">
      <c r="A29" s="199" t="s">
        <v>179</v>
      </c>
      <c r="B29" s="200"/>
      <c r="C29" s="200"/>
      <c r="D29" s="200"/>
      <c r="E29" s="201"/>
      <c r="F29" s="208"/>
      <c r="G29" s="208"/>
      <c r="H29" s="208"/>
      <c r="I29" s="208"/>
      <c r="J29" s="208"/>
      <c r="K29" s="281"/>
      <c r="L29" s="208"/>
      <c r="M29" s="208"/>
      <c r="N29" s="209"/>
    </row>
    <row r="30" spans="1:14" ht="14.25" thickBot="1" thickTop="1">
      <c r="A30" s="210" t="s">
        <v>219</v>
      </c>
      <c r="B30" s="211"/>
      <c r="C30" s="211"/>
      <c r="D30" s="211"/>
      <c r="E30" s="212"/>
      <c r="F30" s="213">
        <f>SUM(F16:F29)</f>
        <v>100000</v>
      </c>
      <c r="G30" s="213"/>
      <c r="H30" s="213"/>
      <c r="I30" s="213"/>
      <c r="J30" s="213"/>
      <c r="K30" s="282">
        <f>SUM(K16:K29)</f>
        <v>193000822.32</v>
      </c>
      <c r="L30" s="213"/>
      <c r="M30" s="213"/>
      <c r="N30" s="214">
        <f>F30+I30+K30</f>
        <v>193100822.32</v>
      </c>
    </row>
    <row r="31" spans="1:14" ht="14.25" thickBot="1" thickTop="1">
      <c r="A31" s="215"/>
      <c r="B31" s="216"/>
      <c r="C31" s="216"/>
      <c r="D31" s="216"/>
      <c r="E31" s="217"/>
      <c r="F31" s="218"/>
      <c r="G31" s="218"/>
      <c r="H31" s="218"/>
      <c r="I31" s="218"/>
      <c r="J31" s="218"/>
      <c r="K31" s="283"/>
      <c r="L31" s="218"/>
      <c r="M31" s="218"/>
      <c r="N31" s="219"/>
    </row>
    <row r="32" ht="13.5" thickTop="1"/>
    <row r="33" spans="1:4" ht="15">
      <c r="A33" s="220"/>
      <c r="B33" s="220" t="s">
        <v>90</v>
      </c>
      <c r="C33" s="220"/>
      <c r="D33" s="220"/>
    </row>
    <row r="34" spans="1:4" ht="15">
      <c r="A34" s="220"/>
      <c r="B34" s="220" t="s">
        <v>180</v>
      </c>
      <c r="C34" s="220"/>
      <c r="D34" s="220"/>
    </row>
  </sheetData>
  <sheetProtection/>
  <printOptions/>
  <pageMargins left="0.47" right="0.16" top="0.48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E45"/>
  <sheetViews>
    <sheetView zoomScalePageLayoutView="0" workbookViewId="0" topLeftCell="A13">
      <selection activeCell="C57" sqref="C57"/>
    </sheetView>
  </sheetViews>
  <sheetFormatPr defaultColWidth="9.140625" defaultRowHeight="12.75"/>
  <cols>
    <col min="1" max="1" width="6.00390625" style="0" customWidth="1"/>
    <col min="2" max="2" width="53.140625" style="0" customWidth="1"/>
    <col min="3" max="3" width="19.8515625" style="0" customWidth="1"/>
    <col min="4" max="4" width="19.57421875" style="0" customWidth="1"/>
    <col min="5" max="5" width="11.8515625" style="0" bestFit="1" customWidth="1"/>
  </cols>
  <sheetData>
    <row r="4" spans="1:4" ht="12.75">
      <c r="A4" s="221"/>
      <c r="B4" s="222" t="s">
        <v>181</v>
      </c>
      <c r="C4" s="222"/>
      <c r="D4" s="223"/>
    </row>
    <row r="5" spans="1:4" ht="12.75">
      <c r="A5" s="224"/>
      <c r="B5" s="225" t="s">
        <v>182</v>
      </c>
      <c r="C5" s="225"/>
      <c r="D5" s="226"/>
    </row>
    <row r="6" spans="1:4" ht="15">
      <c r="A6" s="221"/>
      <c r="B6" s="227"/>
      <c r="C6" s="227"/>
      <c r="D6" s="227"/>
    </row>
    <row r="7" spans="1:4" ht="13.5" thickBot="1">
      <c r="A7" s="221"/>
      <c r="B7" s="228"/>
      <c r="C7" s="228"/>
      <c r="D7" s="228"/>
    </row>
    <row r="8" spans="1:4" ht="14.25" thickBot="1" thickTop="1">
      <c r="A8" s="229"/>
      <c r="B8" s="230" t="s">
        <v>62</v>
      </c>
      <c r="C8" s="55">
        <v>2012</v>
      </c>
      <c r="D8" s="55">
        <v>2011</v>
      </c>
    </row>
    <row r="9" spans="1:4" ht="13.5" thickTop="1">
      <c r="A9" s="231" t="s">
        <v>64</v>
      </c>
      <c r="B9" s="232" t="s">
        <v>183</v>
      </c>
      <c r="C9" s="233"/>
      <c r="D9" s="234"/>
    </row>
    <row r="10" spans="1:4" ht="15">
      <c r="A10" s="235"/>
      <c r="B10" s="236" t="s">
        <v>184</v>
      </c>
      <c r="C10" s="291">
        <f>PASH!C28</f>
        <v>161269298.91</v>
      </c>
      <c r="D10" s="237">
        <v>23237112</v>
      </c>
    </row>
    <row r="11" spans="1:4" ht="12.75">
      <c r="A11" s="235"/>
      <c r="B11" s="238" t="s">
        <v>185</v>
      </c>
      <c r="C11" s="292"/>
      <c r="D11" s="239"/>
    </row>
    <row r="12" spans="1:4" ht="12.75">
      <c r="A12" s="235"/>
      <c r="B12" s="238" t="s">
        <v>186</v>
      </c>
      <c r="C12" s="293">
        <v>1891566</v>
      </c>
      <c r="D12" s="239"/>
    </row>
    <row r="13" spans="1:4" ht="12.75">
      <c r="A13" s="235"/>
      <c r="B13" s="238" t="s">
        <v>187</v>
      </c>
      <c r="C13" s="293"/>
      <c r="D13" s="241"/>
    </row>
    <row r="14" spans="1:4" ht="12.75">
      <c r="A14" s="235"/>
      <c r="B14" s="238" t="s">
        <v>188</v>
      </c>
      <c r="C14" s="294"/>
      <c r="D14" s="242"/>
    </row>
    <row r="15" spans="1:4" ht="12.75">
      <c r="A15" s="235"/>
      <c r="B15" s="238" t="s">
        <v>189</v>
      </c>
      <c r="C15" s="293"/>
      <c r="D15" s="240"/>
    </row>
    <row r="16" spans="1:4" ht="12.75">
      <c r="A16" s="235"/>
      <c r="B16" s="238" t="s">
        <v>190</v>
      </c>
      <c r="C16" s="293">
        <f>Aktivi!G15-Aktivi!F15</f>
        <v>-159960332.14</v>
      </c>
      <c r="D16" s="241">
        <v>-26353572</v>
      </c>
    </row>
    <row r="17" spans="1:4" ht="12.75">
      <c r="A17" s="235"/>
      <c r="B17" s="238" t="s">
        <v>191</v>
      </c>
      <c r="C17" s="293"/>
      <c r="D17" s="241"/>
    </row>
    <row r="18" spans="1:4" ht="12.75">
      <c r="A18" s="235"/>
      <c r="B18" s="238" t="s">
        <v>192</v>
      </c>
      <c r="C18" s="293">
        <f>Aktivi!G22-Aktivi!F22</f>
        <v>3507840</v>
      </c>
      <c r="D18" s="241">
        <v>3614400</v>
      </c>
    </row>
    <row r="19" spans="1:4" ht="12.75">
      <c r="A19" s="235"/>
      <c r="B19" s="238" t="s">
        <v>193</v>
      </c>
      <c r="C19" s="293">
        <f>Pasivi!F22-Pasivi!G22</f>
        <v>3649285.410000004</v>
      </c>
      <c r="D19" s="241">
        <v>-28682002</v>
      </c>
    </row>
    <row r="20" spans="1:4" ht="12.75">
      <c r="A20" s="235"/>
      <c r="B20" s="243" t="s">
        <v>194</v>
      </c>
      <c r="C20" s="295"/>
      <c r="D20" s="244">
        <f>SUM(D10:D19)</f>
        <v>-28184062</v>
      </c>
    </row>
    <row r="21" spans="1:4" ht="12.75">
      <c r="A21" s="245"/>
      <c r="B21" s="238" t="s">
        <v>195</v>
      </c>
      <c r="C21" s="293"/>
      <c r="D21" s="241"/>
    </row>
    <row r="22" spans="1:4" ht="12.75">
      <c r="A22" s="245"/>
      <c r="B22" s="238" t="s">
        <v>196</v>
      </c>
      <c r="C22" s="293">
        <f>-PASH!C29</f>
        <v>-16131929.890999999</v>
      </c>
      <c r="D22" s="241">
        <v>-2349468</v>
      </c>
    </row>
    <row r="23" spans="1:4" ht="12.75">
      <c r="A23" s="235"/>
      <c r="B23" s="243" t="s">
        <v>197</v>
      </c>
      <c r="C23" s="295"/>
      <c r="D23" s="244">
        <f>SUM(D20:D22)</f>
        <v>-30533530</v>
      </c>
    </row>
    <row r="24" spans="1:4" ht="12.75">
      <c r="A24" s="235"/>
      <c r="B24" s="238"/>
      <c r="C24" s="293"/>
      <c r="D24" s="241"/>
    </row>
    <row r="25" spans="1:4" ht="12.75">
      <c r="A25" s="235" t="s">
        <v>18</v>
      </c>
      <c r="B25" s="243" t="s">
        <v>198</v>
      </c>
      <c r="C25" s="295"/>
      <c r="D25" s="244"/>
    </row>
    <row r="26" spans="1:4" ht="12.75">
      <c r="A26" s="235"/>
      <c r="B26" s="238" t="s">
        <v>199</v>
      </c>
      <c r="C26" s="293">
        <f>Aktivi!G34-Aktivi!F34</f>
        <v>-2050</v>
      </c>
      <c r="D26" s="241"/>
    </row>
    <row r="27" spans="1:4" ht="12.75">
      <c r="A27" s="245"/>
      <c r="B27" s="238" t="s">
        <v>200</v>
      </c>
      <c r="C27" s="293">
        <f>Aktivi!G40-Aktivi!F40-PASH!C17</f>
        <v>-2875397</v>
      </c>
      <c r="D27" s="241">
        <v>-2014841</v>
      </c>
    </row>
    <row r="28" spans="1:4" ht="12.75">
      <c r="A28" s="245"/>
      <c r="B28" s="238" t="s">
        <v>201</v>
      </c>
      <c r="C28" s="293"/>
      <c r="D28" s="241"/>
    </row>
    <row r="29" spans="1:4" ht="12.75">
      <c r="A29" s="235"/>
      <c r="B29" s="238" t="s">
        <v>202</v>
      </c>
      <c r="C29" s="293">
        <f>Pasivi!F42-Pasivi!G42-Pasivi!G43</f>
        <v>-4733747.999999996</v>
      </c>
      <c r="D29" s="241"/>
    </row>
    <row r="30" spans="1:4" ht="12.75">
      <c r="A30" s="235"/>
      <c r="B30" s="243" t="s">
        <v>203</v>
      </c>
      <c r="C30" s="244"/>
      <c r="D30" s="244">
        <f>SUM(D26:D29)</f>
        <v>-2014841</v>
      </c>
    </row>
    <row r="31" spans="1:4" ht="12.75">
      <c r="A31" s="235"/>
      <c r="B31" s="246"/>
      <c r="C31" s="241"/>
      <c r="D31" s="241"/>
    </row>
    <row r="32" spans="1:5" ht="12.75">
      <c r="A32" s="235" t="s">
        <v>58</v>
      </c>
      <c r="B32" s="243" t="s">
        <v>204</v>
      </c>
      <c r="C32" s="244"/>
      <c r="D32" s="244"/>
      <c r="E32" s="274"/>
    </row>
    <row r="33" spans="1:4" ht="12.75">
      <c r="A33" s="235"/>
      <c r="B33" s="238" t="s">
        <v>205</v>
      </c>
      <c r="C33" s="241"/>
      <c r="D33" s="241"/>
    </row>
    <row r="34" spans="1:4" ht="12.75">
      <c r="A34" s="235"/>
      <c r="B34" s="238" t="s">
        <v>206</v>
      </c>
      <c r="C34" s="241"/>
      <c r="D34" s="241"/>
    </row>
    <row r="35" spans="1:4" ht="12.75">
      <c r="A35" s="245"/>
      <c r="B35" s="238" t="s">
        <v>207</v>
      </c>
      <c r="C35" s="241"/>
      <c r="D35" s="241"/>
    </row>
    <row r="36" spans="1:4" ht="12.75">
      <c r="A36" s="235"/>
      <c r="B36" s="243" t="s">
        <v>208</v>
      </c>
      <c r="C36" s="244"/>
      <c r="D36" s="244"/>
    </row>
    <row r="37" spans="1:4" ht="13.5" thickBot="1">
      <c r="A37" s="247"/>
      <c r="B37" s="248" t="s">
        <v>209</v>
      </c>
      <c r="C37" s="249">
        <f>SUM(C10:C36)</f>
        <v>-13385466.71099998</v>
      </c>
      <c r="D37" s="249">
        <f>D23+D30</f>
        <v>-32548371</v>
      </c>
    </row>
    <row r="38" spans="1:4" ht="14.25" thickBot="1" thickTop="1">
      <c r="A38" s="355"/>
      <c r="B38" s="250" t="s">
        <v>210</v>
      </c>
      <c r="C38" s="288">
        <f>Aktivi!G8</f>
        <v>53963805.8</v>
      </c>
      <c r="D38" s="251">
        <v>86512177</v>
      </c>
    </row>
    <row r="39" spans="1:4" ht="14.25" thickBot="1" thickTop="1">
      <c r="A39" s="356"/>
      <c r="B39" s="252" t="s">
        <v>211</v>
      </c>
      <c r="C39" s="289">
        <f>Aktivi!F8</f>
        <v>40003259.1</v>
      </c>
      <c r="D39" s="253">
        <f>SUM(D37:D38)</f>
        <v>53963806</v>
      </c>
    </row>
    <row r="40" spans="1:4" ht="13.5" thickTop="1">
      <c r="A40" s="22"/>
      <c r="B40" s="22"/>
      <c r="C40" s="290"/>
      <c r="D40" s="254"/>
    </row>
    <row r="41" spans="1:4" ht="12.75">
      <c r="A41" s="22"/>
      <c r="B41" s="22"/>
      <c r="C41" s="285"/>
      <c r="D41" s="22"/>
    </row>
    <row r="42" spans="1:4" ht="12.75">
      <c r="A42" s="22"/>
      <c r="B42" s="131" t="s">
        <v>90</v>
      </c>
      <c r="C42" s="286"/>
      <c r="D42" s="131"/>
    </row>
    <row r="43" spans="1:4" ht="12.75">
      <c r="A43" s="22"/>
      <c r="B43" s="131" t="s">
        <v>91</v>
      </c>
      <c r="C43" s="255"/>
      <c r="D43" s="256"/>
    </row>
    <row r="44" spans="1:4" ht="12.75">
      <c r="A44" s="22"/>
      <c r="B44" s="221"/>
      <c r="C44" s="221"/>
      <c r="D44" s="221"/>
    </row>
    <row r="45" spans="1:4" ht="12.75">
      <c r="A45" s="22"/>
      <c r="B45" s="22"/>
      <c r="C45" s="22"/>
      <c r="D45" s="22"/>
    </row>
  </sheetData>
  <sheetProtection/>
  <mergeCells count="1">
    <mergeCell ref="A38:A39"/>
  </mergeCells>
  <printOptions/>
  <pageMargins left="0.44" right="0.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2013-02-28T10:52:53Z</cp:lastPrinted>
  <dcterms:created xsi:type="dcterms:W3CDTF">2010-03-29T14:39:15Z</dcterms:created>
  <dcterms:modified xsi:type="dcterms:W3CDTF">2013-07-15T06:54:16Z</dcterms:modified>
  <cp:category/>
  <cp:version/>
  <cp:contentType/>
  <cp:contentStatus/>
</cp:coreProperties>
</file>