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965" activeTab="1"/>
  </bookViews>
  <sheets>
    <sheet name="BEN.Sipas Natyres KF Dir." sheetId="1" r:id="rId1"/>
    <sheet name="NDRYSHIMI I KAPITALIT" sheetId="2" r:id="rId2"/>
  </sheets>
  <definedNames>
    <definedName name="_xlnm.Print_Area" localSheetId="0">'BEN.Sipas Natyres KF Dir.'!$B$1:$H$197</definedName>
    <definedName name="_xlnm.Print_Area" localSheetId="1">'NDRYSHIMI I KAPITALIT'!#REF!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F171" authorId="0">
      <text>
        <r>
          <rPr>
            <b/>
            <sz val="8"/>
            <rFont val="Tahoma"/>
            <family val="0"/>
          </rPr>
          <t>HP:Interes I kaluar ne rritjen e vleres se AAGJ per te cilin eshte perdorur Kredia.</t>
        </r>
      </text>
    </comment>
  </commentList>
</comments>
</file>

<file path=xl/sharedStrings.xml><?xml version="1.0" encoding="utf-8"?>
<sst xmlns="http://schemas.openxmlformats.org/spreadsheetml/2006/main" count="287" uniqueCount="241">
  <si>
    <r>
      <t>Shenim:</t>
    </r>
    <r>
      <rPr>
        <b/>
        <sz val="12"/>
        <rFont val="Times New Roman"/>
        <family val="1"/>
      </rPr>
      <t xml:space="preserve"> Vendos te dhenat ne </t>
    </r>
    <r>
      <rPr>
        <b/>
        <sz val="12"/>
        <color indexed="12"/>
        <rFont val="Times New Roman"/>
        <family val="1"/>
      </rPr>
      <t>qelizat me ngjyre blu</t>
    </r>
    <r>
      <rPr>
        <b/>
        <sz val="12"/>
        <rFont val="Times New Roman"/>
        <family val="1"/>
      </rPr>
      <t>; ndersa qelizat me ngjyre te zeze gjenerohen nga kompjuteri</t>
    </r>
  </si>
  <si>
    <t>EMERI I KOMPANISE</t>
  </si>
  <si>
    <t>EMERI I ANALISTIT</t>
  </si>
  <si>
    <t>Kuadrimi I Totalit te Aktivit me Pasivin</t>
  </si>
  <si>
    <t>Ndertesa</t>
  </si>
  <si>
    <t>Te ardhura nga shitja e Produktit</t>
  </si>
  <si>
    <t>Te ardhura nga shitja e Mallrave</t>
  </si>
  <si>
    <t>Te ardhura nga sherbimet</t>
  </si>
  <si>
    <t>Te ardhura te tjera</t>
  </si>
  <si>
    <t>Minus: Koston e mallrave te shitur dhe lendet e para te perdorura per prodhim</t>
  </si>
  <si>
    <t>Ndryshimi ne inventarin e produktit te Gatshem dhe te punes ne proces</t>
  </si>
  <si>
    <t>Totali I te Ardhurave nga veprimteria e shfrytezimit</t>
  </si>
  <si>
    <t>Puna e kryer nga njesia ekonomike per qellime te veta</t>
  </si>
  <si>
    <t>Shpenzime te tjera nga veprimtaria e shfrytezimit</t>
  </si>
  <si>
    <t>Shpenzime te personelit</t>
  </si>
  <si>
    <t>Fitimi para te ardhurave dhe shpenzimeve financiare</t>
  </si>
  <si>
    <t xml:space="preserve">Fitimi Para Tatimit </t>
  </si>
  <si>
    <t>i</t>
  </si>
  <si>
    <t>Arka</t>
  </si>
  <si>
    <t>Aktive te mbajtura per tregetim</t>
  </si>
  <si>
    <t>Kliente per mallra,produkte e sherbime</t>
  </si>
  <si>
    <t xml:space="preserve">Debitore,Kreditore te tjere </t>
  </si>
  <si>
    <t>TVSH</t>
  </si>
  <si>
    <t>Te drejta e detyrime ndaj ortakeve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</si>
  <si>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</si>
  <si>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</si>
  <si>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</si>
  <si>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</si>
  <si>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</si>
  <si>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</si>
  <si>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afatshkurtra te mbajtura per rishitje</t>
  </si>
  <si>
    <t>Parapagime dhe shpenzime te shtyra</t>
  </si>
  <si>
    <t>Diferenca konvertimi Aktive</t>
  </si>
  <si>
    <t>Shpenzime te periudhave te ardhshme</t>
  </si>
  <si>
    <t>Aktive te tjera financiare afatshkurtera</t>
  </si>
  <si>
    <t>Derivative dhe aktive te mbajtura per tregetim</t>
  </si>
  <si>
    <t>Aktivet  monetare</t>
  </si>
  <si>
    <t>Te ardhurat financiare nga pjesemarrjet</t>
  </si>
  <si>
    <t>(Shpenzimet financiare nga pjesemarrjet)</t>
  </si>
  <si>
    <t>Te ardhurat financiare nga njesite e kontrolluara)</t>
  </si>
  <si>
    <t>(Shpenzimet financiare nga njesite e kontrolluara)</t>
  </si>
  <si>
    <t>Te ardhurat financiare nga investimet e tjera afatgjata</t>
  </si>
  <si>
    <t>(Shpenzimet financiare nga investimet e tjera afatgjata)</t>
  </si>
  <si>
    <t>Te ardhurat nga interesat</t>
  </si>
  <si>
    <t>(Shpenzimet per interesat)</t>
  </si>
  <si>
    <t>Fitimet nga kursi I kembimit</t>
  </si>
  <si>
    <t>(Humbje nga kursi I kembimit)</t>
  </si>
  <si>
    <t>Totali I te ardhurave dhe (shpenzimeve) financiare</t>
  </si>
  <si>
    <t>I</t>
  </si>
  <si>
    <t>I/1</t>
  </si>
  <si>
    <t>I/2</t>
  </si>
  <si>
    <t>II</t>
  </si>
  <si>
    <t>III</t>
  </si>
  <si>
    <t>III/1</t>
  </si>
  <si>
    <t>III/2</t>
  </si>
  <si>
    <t>IV</t>
  </si>
  <si>
    <t>V</t>
  </si>
  <si>
    <t>I/3</t>
  </si>
  <si>
    <t>III/3</t>
  </si>
  <si>
    <t>III/4</t>
  </si>
  <si>
    <t>IV/1</t>
  </si>
  <si>
    <t>VI</t>
  </si>
  <si>
    <t>VI/1</t>
  </si>
  <si>
    <t>VI/2</t>
  </si>
  <si>
    <t>VI/3</t>
  </si>
  <si>
    <t>VI/4</t>
  </si>
  <si>
    <t>VI/5</t>
  </si>
  <si>
    <t>VI/6</t>
  </si>
  <si>
    <t>VI/7</t>
  </si>
  <si>
    <t>VI/8</t>
  </si>
  <si>
    <t>VI/9</t>
  </si>
  <si>
    <t>VI/10</t>
  </si>
  <si>
    <t>ii</t>
  </si>
  <si>
    <t>Banka</t>
  </si>
  <si>
    <t xml:space="preserve">Derivative </t>
  </si>
  <si>
    <t>iii</t>
  </si>
  <si>
    <t>Tatim mbi fitimin,Akciza</t>
  </si>
  <si>
    <t>iv</t>
  </si>
  <si>
    <t>v</t>
  </si>
  <si>
    <t>Pozicioni me 31.12.2010</t>
  </si>
  <si>
    <t>Pozicioni me 01.01.2010</t>
  </si>
  <si>
    <t>Hua nga ortaket</t>
  </si>
  <si>
    <t>Mjete monetare (MM) te ardhura nga veprimtarite(dif sipas akt-kont)</t>
  </si>
  <si>
    <t>Aktive te tjera afatgjata</t>
  </si>
  <si>
    <t>Derivativet</t>
  </si>
  <si>
    <t>Diferenca konvertimi Pasive</t>
  </si>
  <si>
    <t xml:space="preserve">  Parapagime te mara</t>
  </si>
  <si>
    <t>Grantet dhe te ardhurat e shtyra</t>
  </si>
  <si>
    <t>Huamarje te tjera afatgjata</t>
  </si>
  <si>
    <t>KAPITALI</t>
  </si>
  <si>
    <t>Terheqja nga ortaku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</si>
  <si>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</si>
  <si>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</si>
  <si>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</si>
  <si>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</si>
  <si>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</si>
  <si>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</si>
  <si>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</si>
  <si>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Makineri dhe pajisje</t>
  </si>
  <si>
    <t>Aktive Afatgjata ne Proces</t>
  </si>
  <si>
    <t>Aktive tjera afat gjata materiale ( me Vl.Kontab)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</si>
  <si>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</si>
  <si>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</si>
  <si>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</si>
  <si>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</si>
  <si>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</si>
  <si>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</si>
  <si>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Totali i Aktive Afatgjata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</si>
  <si>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</si>
  <si>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</si>
  <si>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</si>
  <si>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</si>
  <si>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</si>
  <si>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</si>
  <si>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</si>
  <si>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</si>
  <si>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vi</t>
  </si>
  <si>
    <t>vii</t>
  </si>
  <si>
    <t>Te drejta e detyrime ndaj ortakeve.</t>
  </si>
  <si>
    <t>viii</t>
  </si>
  <si>
    <t>Dividente per tu paguar.</t>
  </si>
  <si>
    <t>viiii</t>
  </si>
  <si>
    <t>Debitore dhe Kreditore te tjere.</t>
  </si>
  <si>
    <t>ix</t>
  </si>
  <si>
    <t>Provizionet afatshkurtera</t>
  </si>
  <si>
    <t>Huat  afatgjata</t>
  </si>
  <si>
    <t>Huamarrje nga bankat</t>
  </si>
  <si>
    <t>Bono te konvertueshme</t>
  </si>
  <si>
    <t>Provizionet afatgjata</t>
  </si>
  <si>
    <t>TOTALI I DETYRIMEVE AFATSHKURTERA</t>
  </si>
  <si>
    <t>DETYRIMET</t>
  </si>
  <si>
    <t>TOTALI I DETYRIMEVE AFATGJATA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</si>
  <si>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</si>
  <si>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</si>
  <si>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</si>
  <si>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</si>
  <si>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</si>
  <si>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</si>
  <si>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</si>
  <si>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</si>
  <si>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pashperndara</t>
  </si>
  <si>
    <t>Fitimi (Humbja) e vitit financiar</t>
  </si>
  <si>
    <t>Te ardhura nga shitja e AQT</t>
  </si>
  <si>
    <t>VII</t>
  </si>
  <si>
    <t>VIII</t>
  </si>
  <si>
    <t>IX</t>
  </si>
  <si>
    <t>IV/2</t>
  </si>
  <si>
    <t>IV/3</t>
  </si>
  <si>
    <t>IV/4</t>
  </si>
  <si>
    <t>Fluksi monetar nga veprimtarite e shfrytezimit</t>
  </si>
  <si>
    <t>Mjete monetare (MM)  te arketuara nga klientet</t>
  </si>
  <si>
    <t>Mjete monetare (MM) te paguara ndaj furnitoreve dhe punonjesve</t>
  </si>
  <si>
    <t>Rimbursim tatimesh nga shteti</t>
  </si>
  <si>
    <t>Subvecione per shfrytezim</t>
  </si>
  <si>
    <t>Interesa te paguara</t>
  </si>
  <si>
    <t>Pagesa per tatime, taksa e derdhje te ngjashme</t>
  </si>
  <si>
    <t>Taksa Komune</t>
  </si>
  <si>
    <t>Pagesa per shpenzime te tjera</t>
  </si>
  <si>
    <t>Mjete monetare (MM) neto nga veprimtarite e shfrytezimit</t>
  </si>
  <si>
    <t>Fluksi i monetar nga veprimtarite investueset</t>
  </si>
  <si>
    <t>Blerja e njesise se kontrolluar X minus parate e arketuara</t>
  </si>
  <si>
    <t>Blerja e aktiveve afatgjata materiale</t>
  </si>
  <si>
    <t>Te ardhurat nga shitja e paisjeve</t>
  </si>
  <si>
    <t>Interesi I arketuar</t>
  </si>
  <si>
    <t>Divident I arketuar</t>
  </si>
  <si>
    <t>Mjete monetare (MM) neto e perdorur ne  veprimtarite  investuese</t>
  </si>
  <si>
    <t>Fluksi monetar nga aktivitetet financiare</t>
  </si>
  <si>
    <t>Te ardhura nga emeitimi I kapitalit aksioner</t>
  </si>
  <si>
    <t>Arketim I huave te marra</t>
  </si>
  <si>
    <t>Te ardhura nga huamarrje afatshkurtra</t>
  </si>
  <si>
    <t>Te ardhura nga huamarrje afatgjata</t>
  </si>
  <si>
    <t>Pagesat e detyrimeve te qirase financiare</t>
  </si>
  <si>
    <t>Dividente te paguar</t>
  </si>
  <si>
    <t>Mjete monetare (MM) neto e perdorur ne  veprimtarite finaciare</t>
  </si>
  <si>
    <t>Rritja /Renia e mjeteve monetare</t>
  </si>
  <si>
    <t>Mjetet monetare ne fillim te periudhes Kontabel</t>
  </si>
  <si>
    <t>Mjetet monetare ne fund te periudhes Kontabel</t>
  </si>
  <si>
    <t>Detyrime tatimore per Tatim Fitimin,tvsh,akc,taks amb,tb</t>
  </si>
  <si>
    <t>Shenime Shpjeguese</t>
  </si>
  <si>
    <t xml:space="preserve">                                                   KAPITALI AKSIONER QE I PERKET AKSIONERVE TE SHOQERISE</t>
  </si>
  <si>
    <t>KAPITALI AKSIONAR</t>
  </si>
  <si>
    <t>PRIMI I AKSIONIT</t>
  </si>
  <si>
    <t>AKSIONET E THESARIT</t>
  </si>
  <si>
    <t>REZERVA STATUTORE DHE LIGJORE</t>
  </si>
  <si>
    <t>REZERVA TE KONVERTIMIT NE MONEDHA TE HUAJA</t>
  </si>
  <si>
    <t>FITIME TE MBARTURA</t>
  </si>
  <si>
    <t>FITIME TE VITIT</t>
  </si>
  <si>
    <t>REZERVA TE TJERA</t>
  </si>
  <si>
    <t>TOTALI</t>
  </si>
  <si>
    <t>Efekti I ndryshymit ne politikat kontabel</t>
  </si>
  <si>
    <t>Pozicioni I rregulluar</t>
  </si>
  <si>
    <t>Fitimi neto I periudhes kontable</t>
  </si>
  <si>
    <t>Dividentet e paguara/deklaruara</t>
  </si>
  <si>
    <t>Trasferimi ne rezerven e detyrueshme ligjore</t>
  </si>
  <si>
    <t>Trasferimi ne rezerven e detyrueshme statutore</t>
  </si>
  <si>
    <t>Rezerva te tjera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</si>
  <si>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</si>
  <si>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</si>
  <si>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</si>
  <si>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</si>
  <si>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</si>
  <si>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</si>
  <si>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 xml:space="preserve">   Aktivet e Qarkulluse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</si>
  <si>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</si>
  <si>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</si>
  <si>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</si>
  <si>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</si>
  <si>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</si>
  <si>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</si>
  <si>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</si>
  <si>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</si>
  <si>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</si>
  <si>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</si>
  <si>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>Pozicioni me 31.12.2009</t>
  </si>
  <si>
    <t>NUMRI I VITEVE TE DHENA</t>
  </si>
  <si>
    <t>VITI KALENDARIK I PARE I TE DHENAVE</t>
  </si>
  <si>
    <t>PASQYRA E TE ARDH-SHPZ</t>
  </si>
  <si>
    <t>Fitimi bruto</t>
  </si>
  <si>
    <t>Shpenzime amortizimi</t>
  </si>
  <si>
    <t>Minus: Tatimi</t>
  </si>
  <si>
    <t>Fitimi Neto (EAT)</t>
  </si>
  <si>
    <t>Minus: Divienti AP</t>
  </si>
  <si>
    <t>Fitimi i disponueshem per Aksionet e Zakonshme</t>
  </si>
  <si>
    <t>Totali i Shpenzimeve Operative</t>
  </si>
  <si>
    <t>BILANCI</t>
  </si>
  <si>
    <t>Inventari</t>
  </si>
  <si>
    <t>Totali i Aktiveve Afatshkutra</t>
  </si>
  <si>
    <t>Toka</t>
  </si>
  <si>
    <t>Totali i Aktiveve Afatgjata</t>
  </si>
  <si>
    <t>Aktive Afatgjata  (me kosto historike)</t>
  </si>
  <si>
    <t>Minus: Amortizimi i Akumuluar</t>
  </si>
  <si>
    <t>Aktive Afatgjata Neto</t>
  </si>
  <si>
    <t>TOTALI I AKTIVIT</t>
  </si>
  <si>
    <t>TOTALI I DETYRIMEVE</t>
  </si>
  <si>
    <t>TOTALI KAPITAL+DETYRIME</t>
  </si>
  <si>
    <t>PASQYRA E FLUKSIT TE PARAVE</t>
  </si>
  <si>
    <t>FOTAQ QIRJAKO</t>
  </si>
  <si>
    <t>"ARBENI-A" SHPK</t>
  </si>
  <si>
    <t>SHOQERIA "ARBENI-A"SHPK</t>
  </si>
  <si>
    <t>NIPT K 62717613 J</t>
  </si>
  <si>
    <t>GJIROKASTER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</si>
</sst>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ALL]\ #,##0.00"/>
    <numFmt numFmtId="173" formatCode="_-* #,##0.00_L_e_k_-;\-* #,##0.00_L_e_k_-;_-* &quot;-&quot;??_L_e_k_-;_-@_-"/>
    <numFmt numFmtId="174" formatCode="_-* #,##0_-;\-* #,##0_-;_-* &quot;-&quot;??_-;_-@_-"/>
    <numFmt numFmtId="175" formatCode="_(* #,##0_);_(* \(#,##0\);_(* &quot;-&quot;??_);_(@_)"/>
    <numFmt numFmtId="176" formatCode="0.0"/>
    <numFmt numFmtId="177" formatCode="0.00_);\(0.00\)"/>
    <numFmt numFmtId="178" formatCode="0_);[Red]\(0\)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2"/>
      <color indexed="10"/>
      <name val="Times New Roman"/>
      <family val="0"/>
    </font>
    <font>
      <b/>
      <sz val="12"/>
      <name val="Times New Roman"/>
      <family val="0"/>
    </font>
    <font>
      <b/>
      <sz val="10"/>
      <color indexed="12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9"/>
      <name val="Times New Roman"/>
      <family val="0"/>
    </font>
    <font>
      <sz val="8"/>
      <name val="Arial"/>
      <family val="0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ahoma"/>
      <family val="0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name val="Elephant"/>
      <family val="1"/>
    </font>
    <font>
      <b/>
      <sz val="12"/>
      <color indexed="8"/>
      <name val="Times New Roman"/>
      <family val="0"/>
    </font>
    <font>
      <b/>
      <sz val="10"/>
      <color indexed="48"/>
      <name val="Arial"/>
      <family val="2"/>
    </font>
    <font>
      <i/>
      <sz val="10"/>
      <color indexed="48"/>
      <name val="Arial"/>
      <family val="2"/>
    </font>
    <font>
      <sz val="12"/>
      <name val="Arial"/>
      <family val="0"/>
    </font>
    <font>
      <sz val="12"/>
      <color indexed="12"/>
      <name val="Times New Roman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2"/>
      <color indexed="4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1"/>
      <name val="Elephant"/>
      <family val="1"/>
    </font>
    <font>
      <sz val="11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6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9" fillId="0" borderId="0" xfId="0" applyNumberFormat="1" applyFont="1" applyAlignment="1">
      <alignment horizontal="left" wrapText="1"/>
    </xf>
    <xf numFmtId="6" fontId="9" fillId="0" borderId="10" xfId="0" applyNumberFormat="1" applyFont="1" applyBorder="1" applyAlignment="1">
      <alignment/>
    </xf>
    <xf numFmtId="6" fontId="9" fillId="0" borderId="11" xfId="0" applyNumberFormat="1" applyFont="1" applyBorder="1" applyAlignment="1">
      <alignment/>
    </xf>
    <xf numFmtId="6" fontId="9" fillId="0" borderId="12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 wrapText="1"/>
    </xf>
    <xf numFmtId="49" fontId="12" fillId="33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3" fontId="5" fillId="0" borderId="0" xfId="0" applyNumberFormat="1" applyFont="1" applyAlignment="1">
      <alignment/>
    </xf>
    <xf numFmtId="3" fontId="12" fillId="33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3" fontId="12" fillId="33" borderId="0" xfId="0" applyNumberFormat="1" applyFont="1" applyFill="1" applyAlignment="1" quotePrefix="1">
      <alignment horizontal="left" vertical="center"/>
    </xf>
    <xf numFmtId="0" fontId="7" fillId="0" borderId="0" xfId="0" applyFont="1" applyAlignment="1">
      <alignment/>
    </xf>
    <xf numFmtId="3" fontId="11" fillId="1" borderId="14" xfId="0" applyNumberFormat="1" applyFont="1" applyFill="1" applyBorder="1" applyAlignment="1">
      <alignment/>
    </xf>
    <xf numFmtId="49" fontId="9" fillId="0" borderId="14" xfId="0" applyNumberFormat="1" applyFont="1" applyBorder="1" applyAlignment="1">
      <alignment horizontal="left" wrapText="1"/>
    </xf>
    <xf numFmtId="3" fontId="9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0" fontId="19" fillId="0" borderId="14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0" fillId="34" borderId="0" xfId="0" applyFill="1" applyAlignment="1">
      <alignment/>
    </xf>
    <xf numFmtId="49" fontId="24" fillId="0" borderId="14" xfId="0" applyNumberFormat="1" applyFont="1" applyBorder="1" applyAlignment="1">
      <alignment horizontal="left" wrapText="1"/>
    </xf>
    <xf numFmtId="49" fontId="14" fillId="0" borderId="14" xfId="0" applyNumberFormat="1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25" fillId="0" borderId="14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wrapText="1"/>
    </xf>
    <xf numFmtId="0" fontId="20" fillId="0" borderId="14" xfId="0" applyFont="1" applyBorder="1" applyAlignment="1">
      <alignment/>
    </xf>
    <xf numFmtId="0" fontId="19" fillId="0" borderId="14" xfId="0" applyFont="1" applyBorder="1" applyAlignment="1">
      <alignment/>
    </xf>
    <xf numFmtId="3" fontId="9" fillId="34" borderId="14" xfId="0" applyNumberFormat="1" applyFont="1" applyFill="1" applyBorder="1" applyAlignment="1">
      <alignment/>
    </xf>
    <xf numFmtId="49" fontId="18" fillId="0" borderId="14" xfId="0" applyNumberFormat="1" applyFont="1" applyBorder="1" applyAlignment="1">
      <alignment horizontal="left" wrapText="1"/>
    </xf>
    <xf numFmtId="4" fontId="5" fillId="0" borderId="14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39" fontId="5" fillId="0" borderId="14" xfId="0" applyNumberFormat="1" applyFont="1" applyBorder="1" applyAlignment="1">
      <alignment/>
    </xf>
    <xf numFmtId="37" fontId="5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vertical="center"/>
    </xf>
    <xf numFmtId="3" fontId="9" fillId="35" borderId="14" xfId="0" applyNumberFormat="1" applyFont="1" applyFill="1" applyBorder="1" applyAlignment="1">
      <alignment/>
    </xf>
    <xf numFmtId="3" fontId="14" fillId="35" borderId="14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35" borderId="14" xfId="0" applyNumberFormat="1" applyFont="1" applyFill="1" applyBorder="1" applyAlignment="1">
      <alignment/>
    </xf>
    <xf numFmtId="3" fontId="24" fillId="35" borderId="14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0" fontId="1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27" fillId="0" borderId="0" xfId="0" applyFont="1" applyAlignment="1">
      <alignment/>
    </xf>
    <xf numFmtId="3" fontId="24" fillId="35" borderId="14" xfId="0" applyNumberFormat="1" applyFont="1" applyFill="1" applyBorder="1" applyAlignment="1">
      <alignment/>
    </xf>
    <xf numFmtId="0" fontId="27" fillId="0" borderId="14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3" fontId="24" fillId="1" borderId="14" xfId="0" applyNumberFormat="1" applyFont="1" applyFill="1" applyBorder="1" applyAlignment="1">
      <alignment/>
    </xf>
    <xf numFmtId="0" fontId="19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3" fontId="28" fillId="0" borderId="14" xfId="0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0" xfId="0" applyFont="1" applyAlignment="1">
      <alignment/>
    </xf>
    <xf numFmtId="3" fontId="8" fillId="0" borderId="14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left" wrapText="1"/>
    </xf>
    <xf numFmtId="3" fontId="8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wrapText="1"/>
    </xf>
    <xf numFmtId="3" fontId="8" fillId="0" borderId="0" xfId="0" applyNumberFormat="1" applyFont="1" applyBorder="1" applyAlignment="1">
      <alignment/>
    </xf>
    <xf numFmtId="0" fontId="0" fillId="34" borderId="0" xfId="0" applyFill="1" applyBorder="1" applyAlignment="1">
      <alignment/>
    </xf>
    <xf numFmtId="49" fontId="8" fillId="0" borderId="0" xfId="0" applyNumberFormat="1" applyFont="1" applyBorder="1" applyAlignment="1">
      <alignment horizontal="left" wrapText="1"/>
    </xf>
    <xf numFmtId="3" fontId="8" fillId="0" borderId="0" xfId="0" applyNumberFormat="1" applyFont="1" applyBorder="1" applyAlignment="1">
      <alignment/>
    </xf>
    <xf numFmtId="3" fontId="14" fillId="0" borderId="14" xfId="0" applyNumberFormat="1" applyFont="1" applyBorder="1" applyAlignment="1">
      <alignment horizontal="center"/>
    </xf>
    <xf numFmtId="3" fontId="14" fillId="0" borderId="14" xfId="0" applyNumberFormat="1" applyFont="1" applyBorder="1" applyAlignment="1" quotePrefix="1">
      <alignment horizontal="left"/>
    </xf>
    <xf numFmtId="0" fontId="30" fillId="0" borderId="14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3" fontId="28" fillId="0" borderId="14" xfId="0" applyNumberFormat="1" applyFont="1" applyBorder="1" applyAlignment="1" quotePrefix="1">
      <alignment horizontal="left"/>
    </xf>
    <xf numFmtId="0" fontId="19" fillId="0" borderId="14" xfId="0" applyFont="1" applyBorder="1" applyAlignment="1">
      <alignment horizontal="center"/>
    </xf>
    <xf numFmtId="0" fontId="26" fillId="0" borderId="14" xfId="0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14" xfId="0" applyFont="1" applyBorder="1" applyAlignment="1">
      <alignment/>
    </xf>
    <xf numFmtId="0" fontId="19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left" wrapText="1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6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6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11" fillId="1" borderId="14" xfId="0" applyNumberFormat="1" applyFont="1" applyFill="1" applyBorder="1" applyAlignment="1">
      <alignment horizontal="right"/>
    </xf>
    <xf numFmtId="3" fontId="24" fillId="0" borderId="14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37" fontId="14" fillId="0" borderId="14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24" fillId="1" borderId="14" xfId="0" applyNumberFormat="1" applyFont="1" applyFill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28" fillId="0" borderId="14" xfId="0" applyNumberFormat="1" applyFont="1" applyBorder="1" applyAlignment="1">
      <alignment horizontal="right"/>
    </xf>
    <xf numFmtId="3" fontId="24" fillId="35" borderId="14" xfId="0" applyNumberFormat="1" applyFont="1" applyFill="1" applyBorder="1" applyAlignment="1">
      <alignment horizontal="right"/>
    </xf>
    <xf numFmtId="3" fontId="14" fillId="35" borderId="14" xfId="0" applyNumberFormat="1" applyFont="1" applyFill="1" applyBorder="1" applyAlignment="1">
      <alignment horizontal="right"/>
    </xf>
    <xf numFmtId="3" fontId="14" fillId="35" borderId="14" xfId="0" applyNumberFormat="1" applyFont="1" applyFill="1" applyBorder="1" applyAlignment="1">
      <alignment horizontal="right"/>
    </xf>
    <xf numFmtId="3" fontId="9" fillId="35" borderId="14" xfId="0" applyNumberFormat="1" applyFont="1" applyFill="1" applyBorder="1" applyAlignment="1">
      <alignment horizontal="right"/>
    </xf>
    <xf numFmtId="3" fontId="24" fillId="35" borderId="14" xfId="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12" fillId="33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horizontal="right"/>
    </xf>
    <xf numFmtId="3" fontId="8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left" wrapText="1"/>
    </xf>
    <xf numFmtId="3" fontId="14" fillId="34" borderId="14" xfId="0" applyNumberFormat="1" applyFont="1" applyFill="1" applyBorder="1" applyAlignment="1">
      <alignment horizontal="right"/>
    </xf>
    <xf numFmtId="3" fontId="14" fillId="34" borderId="14" xfId="0" applyNumberFormat="1" applyFont="1" applyFill="1" applyBorder="1" applyAlignment="1">
      <alignment horizontal="right"/>
    </xf>
    <xf numFmtId="38" fontId="5" fillId="1" borderId="14" xfId="0" applyNumberFormat="1" applyFont="1" applyFill="1" applyBorder="1" applyAlignment="1">
      <alignment/>
    </xf>
    <xf numFmtId="6" fontId="5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34" borderId="14" xfId="0" applyFont="1" applyFill="1" applyBorder="1" applyAlignment="1">
      <alignment vertical="center"/>
    </xf>
    <xf numFmtId="3" fontId="34" fillId="0" borderId="17" xfId="0" applyNumberFormat="1" applyFont="1" applyBorder="1" applyAlignment="1">
      <alignment/>
    </xf>
    <xf numFmtId="3" fontId="0" fillId="0" borderId="17" xfId="42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3" fontId="0" fillId="0" borderId="14" xfId="42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3" fontId="23" fillId="0" borderId="17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42" applyNumberFormat="1" applyFont="1" applyBorder="1" applyAlignment="1">
      <alignment/>
    </xf>
    <xf numFmtId="3" fontId="0" fillId="0" borderId="18" xfId="42" applyNumberFormat="1" applyFont="1" applyBorder="1" applyAlignment="1">
      <alignment/>
    </xf>
    <xf numFmtId="178" fontId="5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3" fontId="6" fillId="34" borderId="14" xfId="0" applyNumberFormat="1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/>
    </xf>
    <xf numFmtId="3" fontId="17" fillId="34" borderId="14" xfId="0" applyNumberFormat="1" applyFont="1" applyFill="1" applyBorder="1" applyAlignment="1">
      <alignment horizontal="right"/>
    </xf>
    <xf numFmtId="38" fontId="5" fillId="34" borderId="14" xfId="0" applyNumberFormat="1" applyFont="1" applyFill="1" applyBorder="1" applyAlignment="1">
      <alignment horizontal="right"/>
    </xf>
    <xf numFmtId="3" fontId="6" fillId="34" borderId="14" xfId="0" applyNumberFormat="1" applyFont="1" applyFill="1" applyBorder="1" applyAlignment="1">
      <alignment horizontal="right"/>
    </xf>
    <xf numFmtId="3" fontId="6" fillId="34" borderId="14" xfId="0" applyNumberFormat="1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33" fillId="0" borderId="22" xfId="0" applyNumberFormat="1" applyFont="1" applyBorder="1" applyAlignment="1">
      <alignment horizontal="center"/>
    </xf>
    <xf numFmtId="3" fontId="33" fillId="0" borderId="23" xfId="0" applyNumberFormat="1" applyFont="1" applyBorder="1" applyAlignment="1">
      <alignment horizontal="center"/>
    </xf>
    <xf numFmtId="3" fontId="33" fillId="0" borderId="2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96"/>
  <sheetViews>
    <sheetView zoomScalePageLayoutView="0" workbookViewId="0" topLeftCell="A113">
      <selection activeCell="C153" sqref="C153"/>
    </sheetView>
  </sheetViews>
  <sheetFormatPr defaultColWidth="8.8515625" defaultRowHeight="12.75"/>
  <cols>
    <col min="1" max="1" width="3.140625" style="0" customWidth="1"/>
    <col min="2" max="2" width="4.8515625" style="0" customWidth="1"/>
    <col min="3" max="3" width="61.140625" style="2" customWidth="1"/>
    <col min="4" max="4" width="0.85546875" style="2" customWidth="1"/>
    <col min="5" max="5" width="0.9921875" style="2" customWidth="1"/>
    <col min="6" max="6" width="17.140625" style="95" customWidth="1"/>
    <col min="7" max="7" width="16.28125" style="96" customWidth="1"/>
    <col min="8" max="8" width="0.85546875" style="2" customWidth="1"/>
  </cols>
  <sheetData>
    <row r="1" ht="12.75"/>
    <row r="2" ht="12.75">
      <c r="C2" s="91" t="s">
        <v>238</v>
      </c>
    </row>
    <row r="3" ht="12.75">
      <c r="C3" s="91" t="s">
        <v>240</v>
      </c>
    </row>
    <row r="4" ht="12.75">
      <c r="C4" s="91" t="s">
        <v>239</v>
      </c>
    </row>
    <row r="5" spans="3:8" ht="18.75">
      <c r="C5" s="158"/>
      <c r="D5" s="158"/>
      <c r="E5" s="158"/>
      <c r="F5" s="97"/>
      <c r="H5" s="1"/>
    </row>
    <row r="6" spans="3:8" ht="2.25" customHeight="1" thickBot="1">
      <c r="C6" s="20" t="s">
        <v>0</v>
      </c>
      <c r="D6" s="1"/>
      <c r="E6" s="1"/>
      <c r="F6" s="97"/>
      <c r="G6" s="98"/>
      <c r="H6" s="1"/>
    </row>
    <row r="7" spans="3:8" ht="14.25" thickBot="1" thickTop="1">
      <c r="C7" s="3" t="s">
        <v>2</v>
      </c>
      <c r="D7" s="4" t="s">
        <v>236</v>
      </c>
      <c r="E7" s="5"/>
      <c r="F7" s="99"/>
      <c r="G7" s="100"/>
      <c r="H7" s="6"/>
    </row>
    <row r="8" spans="3:8" ht="14.25" thickBot="1" thickTop="1">
      <c r="C8" s="3" t="s">
        <v>1</v>
      </c>
      <c r="D8" s="7" t="s">
        <v>237</v>
      </c>
      <c r="E8" s="5"/>
      <c r="F8" s="99"/>
      <c r="G8" s="100"/>
      <c r="H8" s="6"/>
    </row>
    <row r="9" spans="3:8" ht="14.25" thickBot="1" thickTop="1">
      <c r="C9" s="3"/>
      <c r="D9" s="1"/>
      <c r="E9" s="1"/>
      <c r="F9" s="97"/>
      <c r="G9" s="98"/>
      <c r="H9" s="1"/>
    </row>
    <row r="10" spans="3:8" ht="14.25" thickBot="1" thickTop="1">
      <c r="C10" s="3" t="s">
        <v>215</v>
      </c>
      <c r="D10" s="8">
        <v>2008</v>
      </c>
      <c r="E10" s="150"/>
      <c r="F10" s="150">
        <v>2010</v>
      </c>
      <c r="G10" s="98"/>
      <c r="H10" s="1"/>
    </row>
    <row r="11" spans="3:8" ht="13.5" thickTop="1">
      <c r="C11" s="3"/>
      <c r="D11" s="9"/>
      <c r="E11" s="150"/>
      <c r="F11" s="150"/>
      <c r="G11" s="98"/>
      <c r="H11" s="1"/>
    </row>
    <row r="12" spans="3:8" ht="13.5" thickBot="1">
      <c r="C12" s="3"/>
      <c r="D12" s="9"/>
      <c r="E12" s="150"/>
      <c r="F12" s="150"/>
      <c r="G12" s="98"/>
      <c r="H12" s="1"/>
    </row>
    <row r="13" spans="3:8" ht="14.25" thickBot="1" thickTop="1">
      <c r="C13" s="3" t="s">
        <v>214</v>
      </c>
      <c r="D13" s="8">
        <v>5</v>
      </c>
      <c r="E13" s="150"/>
      <c r="F13" s="150">
        <v>2</v>
      </c>
      <c r="G13" s="98"/>
      <c r="H13" s="1"/>
    </row>
    <row r="14" spans="3:8" ht="13.5" thickTop="1">
      <c r="C14" s="10"/>
      <c r="D14" s="1"/>
      <c r="E14" s="1"/>
      <c r="F14" s="149"/>
      <c r="G14" s="98"/>
      <c r="H14" s="1"/>
    </row>
    <row r="15" spans="3:8" ht="12.75">
      <c r="C15" s="10"/>
      <c r="D15" s="1"/>
      <c r="E15" s="1"/>
      <c r="F15" s="97"/>
      <c r="G15" s="98"/>
      <c r="H15" s="1"/>
    </row>
    <row r="16" spans="3:8" ht="12.75">
      <c r="C16" s="10"/>
      <c r="D16" s="18">
        <v>5</v>
      </c>
      <c r="E16" s="18">
        <v>4</v>
      </c>
      <c r="F16" s="101">
        <v>3</v>
      </c>
      <c r="G16" s="101">
        <v>2</v>
      </c>
      <c r="H16" s="18">
        <v>1</v>
      </c>
    </row>
    <row r="17" spans="2:8" s="56" customFormat="1" ht="15.75">
      <c r="B17" s="58"/>
      <c r="C17" s="71" t="s">
        <v>216</v>
      </c>
      <c r="D17" s="72">
        <f>IF($D$13&gt;4,$E$17+1," ")</f>
        <v>2012</v>
      </c>
      <c r="E17" s="72">
        <f>IF($D$13&gt;3,$F$17+1," ")</f>
        <v>2011</v>
      </c>
      <c r="F17" s="72">
        <f>IF($D$13&gt;2,$G$17+1," ")</f>
        <v>2010</v>
      </c>
      <c r="G17" s="72">
        <f>IF($D$13&gt;1,$H$17+1," ")</f>
        <v>2009</v>
      </c>
      <c r="H17" s="73">
        <f>D10</f>
        <v>2008</v>
      </c>
    </row>
    <row r="18" spans="2:8" ht="12.75">
      <c r="B18" s="34" t="s">
        <v>49</v>
      </c>
      <c r="C18" s="32" t="s">
        <v>5</v>
      </c>
      <c r="D18" s="23"/>
      <c r="E18" s="23"/>
      <c r="F18" s="90"/>
      <c r="G18" s="90"/>
      <c r="H18" s="23"/>
    </row>
    <row r="19" spans="2:8" ht="12.75">
      <c r="B19" s="34" t="s">
        <v>50</v>
      </c>
      <c r="C19" s="32" t="s">
        <v>6</v>
      </c>
      <c r="D19" s="23"/>
      <c r="E19" s="23"/>
      <c r="F19" s="90"/>
      <c r="G19" s="90"/>
      <c r="H19" s="23"/>
    </row>
    <row r="20" spans="2:8" ht="25.5">
      <c r="B20" s="34" t="s">
        <v>57</v>
      </c>
      <c r="C20" s="32" t="s">
        <v>9</v>
      </c>
      <c r="D20" s="23"/>
      <c r="E20" s="23"/>
      <c r="F20" s="90"/>
      <c r="G20" s="90"/>
      <c r="H20" s="23"/>
    </row>
    <row r="21" spans="2:8" s="56" customFormat="1" ht="15.75">
      <c r="B21" s="37" t="s">
        <v>48</v>
      </c>
      <c r="C21" s="31" t="s">
        <v>217</v>
      </c>
      <c r="D21" s="70">
        <f>IF($D$13&gt;0,D18-D20," ")</f>
        <v>0</v>
      </c>
      <c r="E21" s="70">
        <f>IF($D$13&gt;1,SUM(E18:E19)-E20," ")</f>
        <v>0</v>
      </c>
      <c r="F21" s="89">
        <f>IF($D$13&gt;1,SUM(F18:F19)-F20," ")</f>
        <v>0</v>
      </c>
      <c r="G21" s="89">
        <f>IF($D$13&gt;1,SUM(G18:G19)-G20," ")</f>
        <v>0</v>
      </c>
      <c r="H21" s="70">
        <f>IF($D$13&gt;1,SUM(H18:H19)-H20," ")</f>
        <v>0</v>
      </c>
    </row>
    <row r="22" spans="2:8" ht="12.75">
      <c r="B22" s="34"/>
      <c r="C22" s="25"/>
      <c r="D22" s="21"/>
      <c r="E22" s="21"/>
      <c r="F22" s="102"/>
      <c r="G22" s="102"/>
      <c r="H22" s="21"/>
    </row>
    <row r="23" spans="2:8" s="56" customFormat="1" ht="31.5">
      <c r="B23" s="38" t="s">
        <v>51</v>
      </c>
      <c r="C23" s="31" t="s">
        <v>10</v>
      </c>
      <c r="D23" s="74"/>
      <c r="E23" s="74">
        <v>0</v>
      </c>
      <c r="F23" s="103"/>
      <c r="G23" s="103"/>
      <c r="H23" s="74"/>
    </row>
    <row r="24" spans="2:8" ht="14.25" customHeight="1">
      <c r="B24" s="34" t="s">
        <v>53</v>
      </c>
      <c r="C24" s="32" t="s">
        <v>12</v>
      </c>
      <c r="D24" s="23"/>
      <c r="E24" s="23"/>
      <c r="F24" s="90"/>
      <c r="G24" s="90"/>
      <c r="H24" s="23"/>
    </row>
    <row r="25" spans="2:8" ht="12.75">
      <c r="B25" s="34" t="s">
        <v>54</v>
      </c>
      <c r="C25" s="32" t="s">
        <v>7</v>
      </c>
      <c r="D25" s="23"/>
      <c r="E25" s="23"/>
      <c r="F25" s="90"/>
      <c r="G25" s="90"/>
      <c r="H25" s="23"/>
    </row>
    <row r="26" spans="2:8" ht="12.75">
      <c r="B26" s="34" t="s">
        <v>58</v>
      </c>
      <c r="C26" s="32" t="s">
        <v>8</v>
      </c>
      <c r="D26" s="23"/>
      <c r="E26" s="23"/>
      <c r="F26" s="90"/>
      <c r="G26" s="90"/>
      <c r="H26" s="23"/>
    </row>
    <row r="27" spans="2:8" ht="12.75">
      <c r="B27" s="34" t="s">
        <v>59</v>
      </c>
      <c r="C27" s="32" t="s">
        <v>142</v>
      </c>
      <c r="D27" s="23"/>
      <c r="E27" s="23"/>
      <c r="F27" s="90"/>
      <c r="G27" s="90"/>
      <c r="H27" s="23"/>
    </row>
    <row r="28" spans="2:8" s="56" customFormat="1" ht="14.25" customHeight="1">
      <c r="B28" s="38" t="s">
        <v>52</v>
      </c>
      <c r="C28" s="31" t="s">
        <v>11</v>
      </c>
      <c r="D28" s="74">
        <f>IF($D$13&gt;1,SUM(D24:D27)," ")</f>
        <v>0</v>
      </c>
      <c r="E28" s="74">
        <f>IF($D$13&gt;1,SUM(E24:E27)," ")</f>
        <v>0</v>
      </c>
      <c r="F28" s="103">
        <f>IF($D$13&gt;1,SUM(F24:F27)," ")</f>
        <v>0</v>
      </c>
      <c r="G28" s="103">
        <f>IF($D$13&gt;1,SUM(G24:G27)," ")</f>
        <v>0</v>
      </c>
      <c r="H28" s="74">
        <f>IF($D$13&gt;1,SUM(H24:H27)," ")</f>
        <v>0</v>
      </c>
    </row>
    <row r="29" spans="2:8" ht="12.75">
      <c r="B29" s="34" t="s">
        <v>60</v>
      </c>
      <c r="C29" s="32" t="s">
        <v>13</v>
      </c>
      <c r="D29" s="23"/>
      <c r="E29" s="23"/>
      <c r="F29" s="90"/>
      <c r="G29" s="90"/>
      <c r="H29" s="23"/>
    </row>
    <row r="30" spans="2:8" ht="13.5" customHeight="1">
      <c r="B30" s="34" t="s">
        <v>146</v>
      </c>
      <c r="C30" s="32" t="s">
        <v>14</v>
      </c>
      <c r="D30" s="23"/>
      <c r="E30" s="23"/>
      <c r="F30" s="90"/>
      <c r="G30" s="90"/>
      <c r="H30" s="23"/>
    </row>
    <row r="31" spans="2:8" ht="12.75">
      <c r="B31" s="34" t="s">
        <v>147</v>
      </c>
      <c r="C31" s="32"/>
      <c r="D31" s="23"/>
      <c r="E31" s="39"/>
      <c r="F31" s="90"/>
      <c r="G31" s="104"/>
      <c r="H31" s="23"/>
    </row>
    <row r="32" spans="2:8" ht="12.75">
      <c r="B32" s="34" t="s">
        <v>148</v>
      </c>
      <c r="C32" s="32" t="s">
        <v>218</v>
      </c>
      <c r="D32" s="23"/>
      <c r="E32" s="23"/>
      <c r="F32" s="90"/>
      <c r="G32" s="90"/>
      <c r="H32" s="23"/>
    </row>
    <row r="33" spans="2:8" s="56" customFormat="1" ht="15.75">
      <c r="B33" s="38" t="s">
        <v>55</v>
      </c>
      <c r="C33" s="26" t="s">
        <v>223</v>
      </c>
      <c r="D33" s="70">
        <f>IF($D$13&gt;0,SUM(D23:D32)," ")</f>
        <v>0</v>
      </c>
      <c r="E33" s="70">
        <f>IF($D$13&gt;1,SUM(E29:E32)," ")</f>
        <v>0</v>
      </c>
      <c r="F33" s="89">
        <f>IF($D$13&gt;1,SUM(F29:F32)," ")</f>
        <v>0</v>
      </c>
      <c r="G33" s="89">
        <f>IF($D$13&gt;1,SUM(G29:G32)," ")</f>
        <v>0</v>
      </c>
      <c r="H33" s="70">
        <f>IF($D$13&gt;1,SUM(H29:H32)," ")</f>
        <v>0</v>
      </c>
    </row>
    <row r="34" spans="2:8" s="56" customFormat="1" ht="18" customHeight="1">
      <c r="B34" s="92" t="s">
        <v>56</v>
      </c>
      <c r="C34" s="26" t="s">
        <v>15</v>
      </c>
      <c r="D34" s="70">
        <f>IF($D$13&gt;1,D21+D23+D28-D33," ")</f>
        <v>0</v>
      </c>
      <c r="E34" s="70">
        <f>IF($D$13&gt;1,E21+E23+E28-E33," ")</f>
        <v>0</v>
      </c>
      <c r="F34" s="89">
        <f>IF($D$13&gt;1,F21+F23+F28-F33," ")</f>
        <v>0</v>
      </c>
      <c r="G34" s="89">
        <f>IF($D$13&gt;1,G21+G23+G28-G33," ")</f>
        <v>0</v>
      </c>
      <c r="H34" s="70">
        <f>IF($D$13&gt;1,H21+H23+H28-H33," ")</f>
        <v>0</v>
      </c>
    </row>
    <row r="35" spans="2:8" ht="13.5" customHeight="1">
      <c r="B35" s="34" t="s">
        <v>62</v>
      </c>
      <c r="C35" s="40" t="s">
        <v>37</v>
      </c>
      <c r="D35" s="24"/>
      <c r="E35" s="24"/>
      <c r="F35" s="105"/>
      <c r="G35" s="105"/>
      <c r="H35" s="24"/>
    </row>
    <row r="36" spans="2:8" ht="13.5" customHeight="1">
      <c r="B36" s="34" t="s">
        <v>63</v>
      </c>
      <c r="C36" s="40" t="s">
        <v>38</v>
      </c>
      <c r="D36" s="43"/>
      <c r="E36" s="43"/>
      <c r="F36" s="106"/>
      <c r="G36" s="106"/>
      <c r="H36" s="43"/>
    </row>
    <row r="37" spans="2:8" ht="13.5" customHeight="1">
      <c r="B37" s="34" t="s">
        <v>64</v>
      </c>
      <c r="C37" s="40" t="s">
        <v>39</v>
      </c>
      <c r="D37" s="24"/>
      <c r="E37" s="24"/>
      <c r="F37" s="105"/>
      <c r="G37" s="105"/>
      <c r="H37" s="24"/>
    </row>
    <row r="38" spans="2:8" ht="13.5" customHeight="1">
      <c r="B38" s="34" t="s">
        <v>65</v>
      </c>
      <c r="C38" s="40" t="s">
        <v>40</v>
      </c>
      <c r="D38" s="42"/>
      <c r="E38" s="42"/>
      <c r="F38" s="45"/>
      <c r="G38" s="45"/>
      <c r="H38" s="42"/>
    </row>
    <row r="39" spans="2:8" ht="13.5" customHeight="1">
      <c r="B39" s="34" t="s">
        <v>66</v>
      </c>
      <c r="C39" s="40" t="s">
        <v>41</v>
      </c>
      <c r="D39" s="24"/>
      <c r="E39" s="41"/>
      <c r="F39" s="105"/>
      <c r="G39" s="105"/>
      <c r="H39" s="24"/>
    </row>
    <row r="40" spans="2:8" ht="13.5" customHeight="1">
      <c r="B40" s="34" t="s">
        <v>67</v>
      </c>
      <c r="C40" s="40" t="s">
        <v>42</v>
      </c>
      <c r="D40" s="42"/>
      <c r="E40" s="42"/>
      <c r="F40" s="45"/>
      <c r="G40" s="45"/>
      <c r="H40" s="42"/>
    </row>
    <row r="41" spans="2:8" ht="13.5" customHeight="1">
      <c r="B41" s="34" t="s">
        <v>68</v>
      </c>
      <c r="C41" s="40" t="s">
        <v>43</v>
      </c>
      <c r="D41" s="24"/>
      <c r="E41" s="24"/>
      <c r="F41" s="90"/>
      <c r="G41" s="90"/>
      <c r="H41" s="24"/>
    </row>
    <row r="42" spans="2:8" ht="13.5" customHeight="1">
      <c r="B42" s="34" t="s">
        <v>69</v>
      </c>
      <c r="C42" s="40" t="s">
        <v>44</v>
      </c>
      <c r="D42" s="42"/>
      <c r="E42" s="42"/>
      <c r="F42" s="90"/>
      <c r="G42" s="107">
        <v>-2442</v>
      </c>
      <c r="H42" s="42"/>
    </row>
    <row r="43" spans="2:8" ht="12.75" customHeight="1">
      <c r="B43" s="34" t="s">
        <v>70</v>
      </c>
      <c r="C43" s="40" t="s">
        <v>45</v>
      </c>
      <c r="D43" s="24"/>
      <c r="E43" s="24"/>
      <c r="F43" s="90"/>
      <c r="G43" s="90"/>
      <c r="H43" s="24"/>
    </row>
    <row r="44" spans="2:8" ht="12" customHeight="1">
      <c r="B44" s="34" t="s">
        <v>71</v>
      </c>
      <c r="C44" s="40" t="s">
        <v>46</v>
      </c>
      <c r="D44" s="44"/>
      <c r="E44" s="44"/>
      <c r="F44" s="90"/>
      <c r="G44" s="107"/>
      <c r="H44" s="44"/>
    </row>
    <row r="45" spans="2:8" s="56" customFormat="1" ht="15" customHeight="1">
      <c r="B45" s="92" t="s">
        <v>61</v>
      </c>
      <c r="C45" s="27" t="s">
        <v>47</v>
      </c>
      <c r="D45" s="70">
        <f>IF($D$13&gt;1,SUM(D35:D44)," ")</f>
        <v>0</v>
      </c>
      <c r="E45" s="70">
        <f>IF($D$13&gt;1,SUM(E35:E44)," ")</f>
        <v>0</v>
      </c>
      <c r="F45" s="89">
        <f>IF($D$13&gt;1,SUM(F35:F44)," ")</f>
        <v>0</v>
      </c>
      <c r="G45" s="89">
        <f>IF($D$13&gt;1,SUM(G35:G44)," ")</f>
        <v>-2442</v>
      </c>
      <c r="H45" s="70">
        <f>IF($D$13&gt;1,SUM(H35:H44)," ")</f>
        <v>0</v>
      </c>
    </row>
    <row r="46" spans="2:8" ht="12.75">
      <c r="B46" s="34"/>
      <c r="C46" s="22"/>
      <c r="D46" s="23"/>
      <c r="E46" s="23"/>
      <c r="F46" s="104"/>
      <c r="G46" s="104"/>
      <c r="H46" s="23"/>
    </row>
    <row r="47" spans="2:8" s="56" customFormat="1" ht="15.75">
      <c r="B47" s="38" t="s">
        <v>143</v>
      </c>
      <c r="C47" s="26" t="s">
        <v>16</v>
      </c>
      <c r="D47" s="70">
        <f>IF($D$13&gt;1,D34+D45," ")</f>
        <v>0</v>
      </c>
      <c r="E47" s="70">
        <f>IF($D$13&gt;1,E34+E45," ")</f>
        <v>0</v>
      </c>
      <c r="F47" s="89">
        <f>IF($D$13&gt;1,F34+F45," ")</f>
        <v>0</v>
      </c>
      <c r="G47" s="89">
        <f>IF($D$13&gt;1,G34+G45," ")</f>
        <v>-2442</v>
      </c>
      <c r="H47" s="70">
        <f>IF($D$13&gt;1,H34+H45," ")</f>
        <v>0</v>
      </c>
    </row>
    <row r="48" spans="2:8" ht="12.75">
      <c r="B48" s="33"/>
      <c r="C48" s="32" t="s">
        <v>219</v>
      </c>
      <c r="D48" s="23"/>
      <c r="E48" s="23"/>
      <c r="F48" s="90"/>
      <c r="G48" s="90"/>
      <c r="H48" s="23"/>
    </row>
    <row r="49" spans="2:8" s="56" customFormat="1" ht="15" customHeight="1">
      <c r="B49" s="38" t="s">
        <v>144</v>
      </c>
      <c r="C49" s="26" t="s">
        <v>220</v>
      </c>
      <c r="D49" s="70">
        <f>IF($D$13&gt;1,D47-D48," ")</f>
        <v>0</v>
      </c>
      <c r="E49" s="70">
        <f>IF($D$13&gt;1,E47-E48," ")</f>
        <v>0</v>
      </c>
      <c r="F49" s="89">
        <f>IF($D$13&gt;1,F47-F48," ")</f>
        <v>0</v>
      </c>
      <c r="G49" s="89">
        <f>IF($D$13&gt;1,G47-G48," ")</f>
        <v>-2442</v>
      </c>
      <c r="H49" s="70">
        <f>IF($D$13&gt;1,H47-H48," ")</f>
        <v>0</v>
      </c>
    </row>
    <row r="50" spans="2:8" ht="12.75">
      <c r="B50" s="33"/>
      <c r="C50" s="32" t="s">
        <v>221</v>
      </c>
      <c r="D50" s="23"/>
      <c r="E50" s="23"/>
      <c r="F50" s="104"/>
      <c r="G50" s="104"/>
      <c r="H50" s="23"/>
    </row>
    <row r="51" spans="2:8" s="56" customFormat="1" ht="17.25" customHeight="1">
      <c r="B51" s="38" t="s">
        <v>145</v>
      </c>
      <c r="C51" s="26" t="s">
        <v>222</v>
      </c>
      <c r="D51" s="70">
        <f>IF($D$13&gt;0,D49-D50," ")</f>
        <v>0</v>
      </c>
      <c r="E51" s="70">
        <f>IF($D$13&gt;1,E49-E50," ")</f>
        <v>0</v>
      </c>
      <c r="F51" s="89">
        <f>IF($D$13&gt;2,F49-F50," ")</f>
        <v>0</v>
      </c>
      <c r="G51" s="89">
        <f>IF($D$13&gt;3,G49-G50," ")</f>
        <v>-2442</v>
      </c>
      <c r="H51" s="70">
        <f>IF($D$13&gt;4,H49-H50," ")</f>
        <v>0</v>
      </c>
    </row>
    <row r="52" spans="2:8" s="56" customFormat="1" ht="17.25" customHeight="1">
      <c r="B52" s="93"/>
      <c r="C52" s="75"/>
      <c r="D52" s="76"/>
      <c r="E52" s="76"/>
      <c r="F52" s="108"/>
      <c r="G52" s="108"/>
      <c r="H52" s="76"/>
    </row>
    <row r="53" spans="2:8" s="56" customFormat="1" ht="17.25" customHeight="1">
      <c r="B53" s="93"/>
      <c r="C53" s="75"/>
      <c r="D53" s="76"/>
      <c r="E53" s="76"/>
      <c r="F53" s="108"/>
      <c r="G53" s="108"/>
      <c r="H53" s="76"/>
    </row>
    <row r="54" spans="2:8" s="56" customFormat="1" ht="17.25" customHeight="1">
      <c r="B54" s="93"/>
      <c r="C54" s="91" t="s">
        <v>238</v>
      </c>
      <c r="D54" s="76"/>
      <c r="E54" s="76"/>
      <c r="F54" s="108"/>
      <c r="G54" s="108"/>
      <c r="H54" s="76"/>
    </row>
    <row r="55" spans="2:8" s="56" customFormat="1" ht="17.25" customHeight="1">
      <c r="B55" s="93"/>
      <c r="C55" s="91" t="s">
        <v>240</v>
      </c>
      <c r="D55" s="76"/>
      <c r="E55" s="76"/>
      <c r="F55" s="108"/>
      <c r="G55" s="108"/>
      <c r="H55" s="76"/>
    </row>
    <row r="56" spans="3:8" ht="12.75">
      <c r="C56" s="91" t="s">
        <v>239</v>
      </c>
      <c r="D56" s="15"/>
      <c r="E56" s="15"/>
      <c r="F56" s="98"/>
      <c r="G56" s="98"/>
      <c r="H56" s="15"/>
    </row>
    <row r="57" spans="3:8" ht="12.75">
      <c r="C57" s="10"/>
      <c r="D57" s="15"/>
      <c r="E57" s="15"/>
      <c r="F57" s="98"/>
      <c r="G57" s="98"/>
      <c r="H57" s="15"/>
    </row>
    <row r="58" spans="2:8" s="69" customFormat="1" ht="18.75">
      <c r="B58" s="68"/>
      <c r="C58" s="94" t="s">
        <v>224</v>
      </c>
      <c r="D58" s="121">
        <f>IF($D$13&gt;4,$E$58+1," ")</f>
        <v>2012</v>
      </c>
      <c r="E58" s="121">
        <f>IF($D$13&gt;3,$F$58+1," ")</f>
        <v>2011</v>
      </c>
      <c r="F58" s="72">
        <f>IF($D$13&gt;2,$G$58+1," ")</f>
        <v>2010</v>
      </c>
      <c r="G58" s="72">
        <f>IF($D$13&gt;1,$H$58+1," ")</f>
        <v>2009</v>
      </c>
      <c r="H58" s="122">
        <f>D10</f>
        <v>2008</v>
      </c>
    </row>
    <row r="59" spans="2:8" s="56" customFormat="1" ht="15.75">
      <c r="B59" s="58">
        <v>1</v>
      </c>
      <c r="C59" s="28" t="s">
        <v>36</v>
      </c>
      <c r="D59" s="64">
        <f>IF($D$13&gt;1,SUM(D60:D61)," ")</f>
        <v>0</v>
      </c>
      <c r="E59" s="64">
        <f>IF($D$13&gt;1,SUM(E60:E61)," ")</f>
        <v>0</v>
      </c>
      <c r="F59" s="109">
        <f>IF($D$13&gt;1,SUM(F60:F61)," ")</f>
        <v>0</v>
      </c>
      <c r="G59" s="109">
        <f>IF($D$13&gt;1,SUM(G60:G61)," ")</f>
        <v>1110717</v>
      </c>
      <c r="H59" s="64">
        <f>IF($D$13&gt;1,SUM(H60:H61)," ")</f>
        <v>0</v>
      </c>
    </row>
    <row r="60" spans="2:8" ht="12.75">
      <c r="B60" s="63" t="s">
        <v>17</v>
      </c>
      <c r="C60" s="60" t="s">
        <v>73</v>
      </c>
      <c r="D60" s="49"/>
      <c r="E60" s="49"/>
      <c r="F60" s="90">
        <v>0</v>
      </c>
      <c r="G60" s="90">
        <v>14960</v>
      </c>
      <c r="H60" s="49"/>
    </row>
    <row r="61" spans="2:8" ht="12.75">
      <c r="B61" s="63" t="s">
        <v>72</v>
      </c>
      <c r="C61" s="60" t="s">
        <v>18</v>
      </c>
      <c r="D61" s="49"/>
      <c r="E61" s="49"/>
      <c r="F61" s="90">
        <v>0</v>
      </c>
      <c r="G61" s="90">
        <v>1095757</v>
      </c>
      <c r="H61" s="49"/>
    </row>
    <row r="62" spans="2:8" s="56" customFormat="1" ht="15.75">
      <c r="B62" s="38">
        <v>2</v>
      </c>
      <c r="C62" s="28" t="s">
        <v>35</v>
      </c>
      <c r="D62" s="64">
        <f>IF($D$13&gt;1,SUM(D63:D64)," ")</f>
        <v>0</v>
      </c>
      <c r="E62" s="64">
        <f>IF($D$13&gt;1,SUM(E63:E64)," ")</f>
        <v>0</v>
      </c>
      <c r="F62" s="109">
        <f>IF($D$13&gt;1,SUM(F63:F64)," ")</f>
        <v>0</v>
      </c>
      <c r="G62" s="109">
        <f>IF($D$13&gt;1,SUM(G63:G64)," ")</f>
        <v>0</v>
      </c>
      <c r="H62" s="64">
        <f>IF($D$13&gt;1,SUM(H63:H64)," ")</f>
        <v>0</v>
      </c>
    </row>
    <row r="63" spans="2:8" ht="12.75">
      <c r="B63" s="59" t="s">
        <v>17</v>
      </c>
      <c r="C63" s="60" t="s">
        <v>74</v>
      </c>
      <c r="D63" s="23"/>
      <c r="E63" s="23"/>
      <c r="F63" s="104">
        <v>0</v>
      </c>
      <c r="G63" s="104"/>
      <c r="H63" s="23"/>
    </row>
    <row r="64" spans="2:8" ht="12.75">
      <c r="B64" s="59" t="s">
        <v>72</v>
      </c>
      <c r="C64" s="60" t="s">
        <v>19</v>
      </c>
      <c r="D64" s="23"/>
      <c r="E64" s="23"/>
      <c r="F64" s="104">
        <v>0</v>
      </c>
      <c r="G64" s="104"/>
      <c r="H64" s="23"/>
    </row>
    <row r="65" spans="2:8" s="56" customFormat="1" ht="15.75">
      <c r="B65" s="38">
        <v>3</v>
      </c>
      <c r="C65" s="28" t="s">
        <v>34</v>
      </c>
      <c r="D65" s="64">
        <f>IF($D$13&gt;1,SUM(D66:D70)," ")</f>
        <v>0</v>
      </c>
      <c r="E65" s="64">
        <f>IF($D$13&gt;1,SUM(E66:E70)," ")</f>
        <v>0</v>
      </c>
      <c r="F65" s="109">
        <f>IF($D$13&gt;1,SUM(F66:F70)," ")</f>
        <v>0</v>
      </c>
      <c r="G65" s="109">
        <f>IF($D$13&gt;1,SUM(G66:G70)," ")</f>
        <v>1052005</v>
      </c>
      <c r="H65" s="64">
        <f>IF($D$13&gt;1,SUM(H66:H70)," ")</f>
        <v>0</v>
      </c>
    </row>
    <row r="66" spans="2:8" ht="12.75">
      <c r="B66" s="59" t="s">
        <v>17</v>
      </c>
      <c r="C66" s="60" t="s">
        <v>20</v>
      </c>
      <c r="D66" s="49"/>
      <c r="E66" s="49"/>
      <c r="F66" s="128">
        <v>0</v>
      </c>
      <c r="G66" s="128"/>
      <c r="H66" s="49"/>
    </row>
    <row r="67" spans="2:8" ht="12.75">
      <c r="B67" s="59" t="s">
        <v>72</v>
      </c>
      <c r="C67" s="60" t="s">
        <v>21</v>
      </c>
      <c r="D67" s="49"/>
      <c r="E67" s="49"/>
      <c r="F67" s="128">
        <v>0</v>
      </c>
      <c r="G67" s="128"/>
      <c r="H67" s="49"/>
    </row>
    <row r="68" spans="2:8" ht="12.75">
      <c r="B68" s="59" t="s">
        <v>75</v>
      </c>
      <c r="C68" s="60" t="s">
        <v>76</v>
      </c>
      <c r="D68" s="49"/>
      <c r="E68" s="49"/>
      <c r="F68" s="128">
        <v>0</v>
      </c>
      <c r="G68" s="128">
        <v>2757</v>
      </c>
      <c r="H68" s="49"/>
    </row>
    <row r="69" spans="2:8" ht="12.75">
      <c r="B69" s="59" t="s">
        <v>77</v>
      </c>
      <c r="C69" s="60" t="s">
        <v>22</v>
      </c>
      <c r="D69" s="49"/>
      <c r="E69" s="49"/>
      <c r="F69" s="90">
        <v>0</v>
      </c>
      <c r="G69" s="90"/>
      <c r="H69" s="49"/>
    </row>
    <row r="70" spans="2:8" ht="12.75">
      <c r="B70" s="59" t="s">
        <v>78</v>
      </c>
      <c r="C70" s="60" t="s">
        <v>23</v>
      </c>
      <c r="D70" s="49"/>
      <c r="E70" s="49"/>
      <c r="F70" s="90">
        <v>0</v>
      </c>
      <c r="G70" s="90">
        <v>1049248</v>
      </c>
      <c r="H70" s="49"/>
    </row>
    <row r="71" spans="2:8" s="56" customFormat="1" ht="15.75">
      <c r="B71" s="38">
        <v>4</v>
      </c>
      <c r="C71" s="28" t="s">
        <v>225</v>
      </c>
      <c r="D71" s="64">
        <f>IF($D$13&gt;1,SUM(D72:D76)," ")</f>
        <v>0</v>
      </c>
      <c r="E71" s="64">
        <f>IF($D$13&gt;1,SUM(E72:E76)," ")</f>
        <v>0</v>
      </c>
      <c r="F71" s="109">
        <v>0</v>
      </c>
      <c r="G71" s="109">
        <f>IF($D$13&gt;1,SUM(G72:G76)," ")</f>
        <v>0</v>
      </c>
      <c r="H71" s="64">
        <f>IF($D$13&gt;1,SUM(H72:H76)," ")</f>
        <v>0</v>
      </c>
    </row>
    <row r="72" spans="2:8" ht="12.75">
      <c r="B72" s="59" t="s">
        <v>17</v>
      </c>
      <c r="C72" s="60" t="s">
        <v>24</v>
      </c>
      <c r="D72" s="50"/>
      <c r="E72" s="50"/>
      <c r="F72" s="129">
        <v>0</v>
      </c>
      <c r="G72" s="129"/>
      <c r="H72" s="50"/>
    </row>
    <row r="73" spans="2:8" ht="12.75">
      <c r="B73" s="59" t="s">
        <v>72</v>
      </c>
      <c r="C73" s="60" t="s">
        <v>25</v>
      </c>
      <c r="D73" s="50"/>
      <c r="E73" s="50"/>
      <c r="F73" s="129">
        <v>0</v>
      </c>
      <c r="G73" s="129"/>
      <c r="H73" s="50"/>
    </row>
    <row r="74" spans="2:8" ht="12.75">
      <c r="B74" s="59" t="s">
        <v>75</v>
      </c>
      <c r="C74" s="60" t="s">
        <v>26</v>
      </c>
      <c r="D74" s="50"/>
      <c r="E74" s="50"/>
      <c r="F74" s="129">
        <v>0</v>
      </c>
      <c r="G74" s="129"/>
      <c r="H74" s="50"/>
    </row>
    <row r="75" spans="2:8" ht="12.75">
      <c r="B75" s="59" t="s">
        <v>77</v>
      </c>
      <c r="C75" s="60" t="s">
        <v>27</v>
      </c>
      <c r="D75" s="50"/>
      <c r="E75" s="50"/>
      <c r="F75" s="129">
        <v>0</v>
      </c>
      <c r="G75" s="129"/>
      <c r="H75" s="50"/>
    </row>
    <row r="76" spans="2:8" ht="12.75">
      <c r="B76" s="59" t="s">
        <v>78</v>
      </c>
      <c r="C76" s="60" t="s">
        <v>28</v>
      </c>
      <c r="D76" s="50"/>
      <c r="E76" s="50"/>
      <c r="F76" s="110">
        <v>0</v>
      </c>
      <c r="G76" s="110"/>
      <c r="H76" s="50"/>
    </row>
    <row r="77" spans="2:8" ht="12.75">
      <c r="B77" s="34"/>
      <c r="C77" s="22"/>
      <c r="D77" s="50"/>
      <c r="E77" s="50"/>
      <c r="F77" s="110">
        <v>0</v>
      </c>
      <c r="G77" s="110"/>
      <c r="H77" s="50"/>
    </row>
    <row r="78" spans="2:8" s="56" customFormat="1" ht="15.75">
      <c r="B78" s="65">
        <v>5</v>
      </c>
      <c r="C78" s="28" t="s">
        <v>29</v>
      </c>
      <c r="D78" s="66"/>
      <c r="E78" s="67"/>
      <c r="F78" s="111">
        <v>0</v>
      </c>
      <c r="G78" s="111"/>
      <c r="H78" s="67"/>
    </row>
    <row r="79" spans="2:8" s="56" customFormat="1" ht="15.75">
      <c r="B79" s="65">
        <v>6</v>
      </c>
      <c r="C79" s="28" t="s">
        <v>30</v>
      </c>
      <c r="D79" s="66"/>
      <c r="E79" s="67"/>
      <c r="F79" s="111">
        <v>0</v>
      </c>
      <c r="G79" s="111"/>
      <c r="H79" s="67"/>
    </row>
    <row r="80" spans="2:8" s="56" customFormat="1" ht="15.75">
      <c r="B80" s="65">
        <v>7</v>
      </c>
      <c r="C80" s="28" t="s">
        <v>31</v>
      </c>
      <c r="D80" s="64">
        <f>IF($D$13&gt;1,SUM(D81:D82)," ")</f>
        <v>0</v>
      </c>
      <c r="E80" s="64">
        <f>IF($D$13&gt;1,SUM(E81:E82)," ")</f>
        <v>0</v>
      </c>
      <c r="F80" s="109">
        <f>IF($D$13&gt;1,SUM(F81:F82)," ")</f>
        <v>0</v>
      </c>
      <c r="G80" s="109">
        <f>IF($D$13&gt;1,SUM(G81:G82)," ")</f>
        <v>0</v>
      </c>
      <c r="H80" s="64">
        <f>IF($D$13&gt;1,SUM(H81:H82)," ")</f>
        <v>0</v>
      </c>
    </row>
    <row r="81" spans="2:8" ht="12.75">
      <c r="B81" s="63" t="s">
        <v>17</v>
      </c>
      <c r="C81" s="46" t="s">
        <v>32</v>
      </c>
      <c r="D81" s="49"/>
      <c r="E81" s="49"/>
      <c r="F81" s="128">
        <v>0</v>
      </c>
      <c r="G81" s="128"/>
      <c r="H81" s="49"/>
    </row>
    <row r="82" spans="2:8" ht="12.75">
      <c r="B82" s="63" t="s">
        <v>72</v>
      </c>
      <c r="C82" s="46" t="s">
        <v>33</v>
      </c>
      <c r="D82" s="49"/>
      <c r="E82" s="49"/>
      <c r="F82" s="128">
        <v>0</v>
      </c>
      <c r="G82" s="128"/>
      <c r="H82" s="49"/>
    </row>
    <row r="83" spans="2:8" s="56" customFormat="1" ht="15.75">
      <c r="B83" s="58"/>
      <c r="C83" s="26" t="s">
        <v>226</v>
      </c>
      <c r="D83" s="70">
        <f>IF($D$13&gt;1,SUM(D59+D62+D65+D71+D78+D79+D80)," ")</f>
        <v>0</v>
      </c>
      <c r="E83" s="70">
        <f>IF($D$13&gt;1,SUM(E59+E62+E65+E71+E78+E79+E80)," ")</f>
        <v>0</v>
      </c>
      <c r="F83" s="89">
        <f>IF($D$13&gt;1,SUM(F59+F62+F65+F71+F78+F79+F80)," ")</f>
        <v>0</v>
      </c>
      <c r="G83" s="89">
        <f>IF($D$13&gt;1,SUM(G59+G62+G65+G71+G78+G79+G80)," ")</f>
        <v>2162722</v>
      </c>
      <c r="H83" s="70">
        <f>IF($D$13&gt;1,SUM(H59+H62+H65+H71+H78+H79+H80)," ")</f>
        <v>0</v>
      </c>
    </row>
    <row r="84" spans="2:8" s="56" customFormat="1" ht="14.25" customHeight="1">
      <c r="B84" s="58"/>
      <c r="C84" s="27" t="s">
        <v>229</v>
      </c>
      <c r="D84" s="64"/>
      <c r="E84" s="64"/>
      <c r="F84" s="109"/>
      <c r="G84" s="109"/>
      <c r="H84" s="64"/>
    </row>
    <row r="85" spans="2:8" s="56" customFormat="1" ht="14.25" customHeight="1">
      <c r="B85" s="58"/>
      <c r="C85" s="28" t="s">
        <v>91</v>
      </c>
      <c r="D85" s="57">
        <f>IF($D$13&gt;1,SUM(D86:D89)," ")</f>
        <v>0</v>
      </c>
      <c r="E85" s="57">
        <f>IF($D$13&gt;1,SUM(E86:E89)," ")</f>
        <v>0</v>
      </c>
      <c r="F85" s="112">
        <f>IF($D$13&gt;1,SUM(F86:F89)," ")</f>
        <v>0</v>
      </c>
      <c r="G85" s="112">
        <f>IF($D$13&gt;1,SUM(G86:G89)," ")</f>
        <v>0</v>
      </c>
      <c r="H85" s="57">
        <f>IF($D$13&gt;1,SUM(H86:H89)," ")</f>
        <v>0</v>
      </c>
    </row>
    <row r="86" spans="2:8" ht="14.25" customHeight="1">
      <c r="B86" s="59" t="s">
        <v>92</v>
      </c>
      <c r="C86" s="60" t="s">
        <v>93</v>
      </c>
      <c r="D86" s="51"/>
      <c r="E86" s="51"/>
      <c r="F86" s="113">
        <v>0</v>
      </c>
      <c r="G86" s="113"/>
      <c r="H86" s="51"/>
    </row>
    <row r="87" spans="2:8" ht="14.25" customHeight="1">
      <c r="B87" s="59" t="s">
        <v>72</v>
      </c>
      <c r="C87" s="60" t="s">
        <v>94</v>
      </c>
      <c r="D87" s="51"/>
      <c r="E87" s="51"/>
      <c r="F87" s="113">
        <v>0</v>
      </c>
      <c r="G87" s="113"/>
      <c r="H87" s="51"/>
    </row>
    <row r="88" spans="2:8" ht="14.25" customHeight="1">
      <c r="B88" s="59" t="s">
        <v>75</v>
      </c>
      <c r="C88" s="60" t="s">
        <v>95</v>
      </c>
      <c r="D88" s="51"/>
      <c r="E88" s="51"/>
      <c r="F88" s="113">
        <v>0</v>
      </c>
      <c r="G88" s="113"/>
      <c r="H88" s="51"/>
    </row>
    <row r="89" spans="2:8" ht="14.25" customHeight="1">
      <c r="B89" s="59" t="s">
        <v>77</v>
      </c>
      <c r="C89" s="60" t="s">
        <v>96</v>
      </c>
      <c r="D89" s="51"/>
      <c r="E89" s="51"/>
      <c r="F89" s="113">
        <v>0</v>
      </c>
      <c r="G89" s="113"/>
      <c r="H89" s="51"/>
    </row>
    <row r="90" spans="2:8" s="56" customFormat="1" ht="14.25" customHeight="1">
      <c r="B90" s="58"/>
      <c r="C90" s="28" t="s">
        <v>97</v>
      </c>
      <c r="D90" s="57">
        <f>IF($D$13&gt;1,SUM(D91:D95)," ")</f>
        <v>0</v>
      </c>
      <c r="E90" s="57">
        <f>IF($D$13&gt;1,SUM(E91:E95)," ")</f>
        <v>0</v>
      </c>
      <c r="F90" s="112">
        <f>IF($D$13&gt;1,SUM(F91:F95)," ")</f>
        <v>0</v>
      </c>
      <c r="G90" s="112">
        <f>IF($D$13&gt;1,SUM(G91:G95)," ")</f>
        <v>1305560</v>
      </c>
      <c r="H90" s="57">
        <f>IF($D$13&gt;1,SUM(H91:H95)," ")</f>
        <v>0</v>
      </c>
    </row>
    <row r="91" spans="2:8" ht="12.75">
      <c r="B91" s="59" t="s">
        <v>17</v>
      </c>
      <c r="C91" s="60" t="s">
        <v>227</v>
      </c>
      <c r="D91" s="49"/>
      <c r="E91" s="49"/>
      <c r="F91" s="90">
        <v>0</v>
      </c>
      <c r="G91" s="90"/>
      <c r="H91" s="49"/>
    </row>
    <row r="92" spans="2:8" ht="12.75" customHeight="1">
      <c r="B92" s="59" t="s">
        <v>72</v>
      </c>
      <c r="C92" s="60" t="s">
        <v>4</v>
      </c>
      <c r="D92" s="49"/>
      <c r="E92" s="49"/>
      <c r="F92" s="90">
        <v>0</v>
      </c>
      <c r="G92" s="90"/>
      <c r="H92" s="49"/>
    </row>
    <row r="93" spans="2:8" ht="12" customHeight="1">
      <c r="B93" s="59" t="s">
        <v>75</v>
      </c>
      <c r="C93" s="60" t="s">
        <v>98</v>
      </c>
      <c r="D93" s="49"/>
      <c r="E93" s="49"/>
      <c r="F93" s="90">
        <v>0</v>
      </c>
      <c r="G93" s="90"/>
      <c r="H93" s="49"/>
    </row>
    <row r="94" spans="2:8" ht="12.75">
      <c r="B94" s="59" t="s">
        <v>77</v>
      </c>
      <c r="C94" s="60" t="s">
        <v>99</v>
      </c>
      <c r="D94" s="49"/>
      <c r="E94" s="49"/>
      <c r="F94" s="90">
        <v>0</v>
      </c>
      <c r="G94" s="90"/>
      <c r="H94" s="49"/>
    </row>
    <row r="95" spans="2:8" ht="12.75">
      <c r="B95" s="59" t="s">
        <v>78</v>
      </c>
      <c r="C95" s="60" t="s">
        <v>100</v>
      </c>
      <c r="D95" s="49"/>
      <c r="E95" s="49"/>
      <c r="F95" s="90">
        <v>0</v>
      </c>
      <c r="G95" s="90">
        <v>1305560</v>
      </c>
      <c r="H95" s="49"/>
    </row>
    <row r="96" spans="2:8" s="56" customFormat="1" ht="15.75">
      <c r="B96" s="58"/>
      <c r="C96" s="31" t="s">
        <v>228</v>
      </c>
      <c r="D96" s="57">
        <f>IF($D$13&gt;1,SUM(D85+D90)," ")</f>
        <v>0</v>
      </c>
      <c r="E96" s="57">
        <f>IF($D$13&gt;1,SUM(E85+E90)," ")</f>
        <v>0</v>
      </c>
      <c r="F96" s="112">
        <f>IF($D$13&gt;1,SUM(F85+F90)," ")</f>
        <v>0</v>
      </c>
      <c r="G96" s="112">
        <f>IF($D$13&gt;1,SUM(G85+G90)," ")</f>
        <v>1305560</v>
      </c>
      <c r="H96" s="57">
        <f>IF($D$13&gt;1,SUM(H85+H90)," ")</f>
        <v>0</v>
      </c>
    </row>
    <row r="97" spans="2:8" ht="12.75">
      <c r="B97" s="34"/>
      <c r="C97" s="32" t="s">
        <v>230</v>
      </c>
      <c r="D97" s="49"/>
      <c r="E97" s="49"/>
      <c r="F97" s="107">
        <v>0</v>
      </c>
      <c r="G97" s="107"/>
      <c r="H97" s="49"/>
    </row>
    <row r="98" spans="2:8" s="56" customFormat="1" ht="15.75">
      <c r="B98" s="58"/>
      <c r="C98" s="26" t="s">
        <v>231</v>
      </c>
      <c r="D98" s="57">
        <f>IF($D$13&gt;1,SUM(D96+D97)," ")</f>
        <v>0</v>
      </c>
      <c r="E98" s="57">
        <f>IF($D$13&gt;1,SUM(E96+E97)," ")</f>
        <v>0</v>
      </c>
      <c r="F98" s="112">
        <f>IF($D$13&gt;1,SUM(F96+F97)," ")</f>
        <v>0</v>
      </c>
      <c r="G98" s="112">
        <f>IF($D$13&gt;1,SUM(G96+G97)," ")</f>
        <v>1305560</v>
      </c>
      <c r="H98" s="57">
        <f>IF($D$13&gt;1,SUM(H96+H97)," ")</f>
        <v>0</v>
      </c>
    </row>
    <row r="99" spans="2:8" s="56" customFormat="1" ht="15.75">
      <c r="B99" s="65">
        <v>3</v>
      </c>
      <c r="C99" s="28" t="s">
        <v>101</v>
      </c>
      <c r="D99" s="66"/>
      <c r="E99" s="57"/>
      <c r="F99" s="112">
        <v>0</v>
      </c>
      <c r="G99" s="112">
        <v>0</v>
      </c>
      <c r="H99" s="57"/>
    </row>
    <row r="100" spans="2:8" s="56" customFormat="1" ht="15.75">
      <c r="B100" s="65">
        <v>4</v>
      </c>
      <c r="C100" s="28" t="s">
        <v>102</v>
      </c>
      <c r="D100" s="57">
        <f>IF($D$13&gt;1,SUM(D101:D103)," ")</f>
        <v>0</v>
      </c>
      <c r="E100" s="57">
        <f>IF($D$13&gt;1,SUM(E101:E103)," ")</f>
        <v>0</v>
      </c>
      <c r="F100" s="112">
        <f>IF($D$13&gt;1,SUM(F101:F103)," ")</f>
        <v>0</v>
      </c>
      <c r="G100" s="112">
        <f>IF($D$13&gt;1,SUM(G101:G103)," ")</f>
        <v>0</v>
      </c>
      <c r="H100" s="57">
        <f>IF($D$13&gt;1,SUM(H101:H103)," ")</f>
        <v>0</v>
      </c>
    </row>
    <row r="101" spans="2:8" ht="12.75">
      <c r="B101" s="59" t="s">
        <v>17</v>
      </c>
      <c r="C101" s="60" t="s">
        <v>103</v>
      </c>
      <c r="D101" s="46"/>
      <c r="E101" s="48"/>
      <c r="F101" s="114">
        <v>0</v>
      </c>
      <c r="G101" s="114"/>
      <c r="H101" s="48"/>
    </row>
    <row r="102" spans="2:8" ht="12.75">
      <c r="B102" s="59" t="s">
        <v>72</v>
      </c>
      <c r="C102" s="60" t="s">
        <v>104</v>
      </c>
      <c r="D102" s="46"/>
      <c r="E102" s="48"/>
      <c r="F102" s="114">
        <v>0</v>
      </c>
      <c r="G102" s="114"/>
      <c r="H102" s="48"/>
    </row>
    <row r="103" spans="2:8" ht="12.75">
      <c r="B103" s="59" t="s">
        <v>75</v>
      </c>
      <c r="C103" s="60" t="s">
        <v>105</v>
      </c>
      <c r="D103" s="46"/>
      <c r="E103" s="48"/>
      <c r="F103" s="114">
        <v>0</v>
      </c>
      <c r="G103" s="114"/>
      <c r="H103" s="48"/>
    </row>
    <row r="104" spans="2:8" ht="12.75">
      <c r="B104" s="61">
        <v>5</v>
      </c>
      <c r="C104" s="62" t="s">
        <v>106</v>
      </c>
      <c r="D104" s="46"/>
      <c r="E104" s="47"/>
      <c r="F104" s="115">
        <v>0</v>
      </c>
      <c r="G104" s="115"/>
      <c r="H104" s="47"/>
    </row>
    <row r="105" spans="2:8" ht="12.75">
      <c r="B105" s="61">
        <v>6</v>
      </c>
      <c r="C105" s="62" t="s">
        <v>83</v>
      </c>
      <c r="D105" s="46"/>
      <c r="E105" s="47"/>
      <c r="F105" s="115">
        <v>0</v>
      </c>
      <c r="G105" s="115"/>
      <c r="H105" s="47"/>
    </row>
    <row r="106" spans="2:8" ht="15.75">
      <c r="B106" s="54"/>
      <c r="C106" s="27" t="s">
        <v>107</v>
      </c>
      <c r="D106" s="52">
        <f>IF($D$13&gt;1,SUM(D98+D99+D100+D104+D105)," ")</f>
        <v>0</v>
      </c>
      <c r="E106" s="52">
        <f>IF($D$13&gt;1,SUM(E98+E99+E100+E104+E105)," ")</f>
        <v>0</v>
      </c>
      <c r="F106" s="116">
        <f>IF($D$13&gt;1,SUM(F98+F99+F100+F104+F105)," ")</f>
        <v>0</v>
      </c>
      <c r="G106" s="116">
        <f>IF($D$13&gt;1,SUM(G98+G99+G100+G104+G105)," ")</f>
        <v>1305560</v>
      </c>
      <c r="H106" s="52">
        <f>IF($D$13&gt;1,SUM(H98+H99+H100+H104+H105)," ")</f>
        <v>0</v>
      </c>
    </row>
    <row r="107" spans="2:8" ht="15.75">
      <c r="B107" s="55"/>
      <c r="C107" s="27" t="s">
        <v>232</v>
      </c>
      <c r="D107" s="53">
        <f>IF($D$13&gt;1,D83+D106," ")</f>
        <v>0</v>
      </c>
      <c r="E107" s="53">
        <f>IF($D$13&gt;1,E83+E106," ")</f>
        <v>0</v>
      </c>
      <c r="F107" s="117">
        <f>IF($D$13&gt;1,F83+F106," ")</f>
        <v>0</v>
      </c>
      <c r="G107" s="117">
        <f>IF($D$13&gt;1,G83+G106," ")</f>
        <v>3468282</v>
      </c>
      <c r="H107" s="53">
        <f>IF($D$13&gt;1,H83+H106," ")</f>
        <v>0</v>
      </c>
    </row>
    <row r="108" spans="2:8" ht="15.75">
      <c r="B108" s="77"/>
      <c r="C108" s="78"/>
      <c r="D108" s="79"/>
      <c r="E108" s="79"/>
      <c r="F108" s="118"/>
      <c r="G108" s="118"/>
      <c r="H108" s="79"/>
    </row>
    <row r="109" spans="2:8" ht="15.75">
      <c r="B109" s="77"/>
      <c r="C109" s="78"/>
      <c r="D109" s="79"/>
      <c r="E109" s="79"/>
      <c r="F109" s="118"/>
      <c r="G109" s="118"/>
      <c r="H109" s="79"/>
    </row>
    <row r="110" spans="2:8" ht="15.75">
      <c r="B110" s="77"/>
      <c r="C110" s="91" t="s">
        <v>238</v>
      </c>
      <c r="D110" s="79"/>
      <c r="E110" s="79"/>
      <c r="F110" s="118"/>
      <c r="G110" s="118"/>
      <c r="H110" s="79"/>
    </row>
    <row r="111" spans="2:8" ht="15.75">
      <c r="B111" s="77"/>
      <c r="C111" s="91" t="s">
        <v>240</v>
      </c>
      <c r="D111" s="79"/>
      <c r="E111" s="79"/>
      <c r="F111" s="118"/>
      <c r="G111" s="118"/>
      <c r="H111" s="79"/>
    </row>
    <row r="112" spans="2:8" ht="15.75">
      <c r="B112" s="77"/>
      <c r="C112" s="91" t="s">
        <v>239</v>
      </c>
      <c r="D112" s="79"/>
      <c r="E112" s="79"/>
      <c r="F112" s="118"/>
      <c r="G112" s="118"/>
      <c r="H112" s="79"/>
    </row>
    <row r="113" spans="2:8" ht="15.75">
      <c r="B113" s="77"/>
      <c r="C113" s="78"/>
      <c r="D113" s="79"/>
      <c r="E113" s="79"/>
      <c r="F113" s="118"/>
      <c r="G113" s="118"/>
      <c r="H113" s="79"/>
    </row>
    <row r="114" spans="3:8" ht="12.75">
      <c r="C114" s="10"/>
      <c r="D114" s="15"/>
      <c r="E114" s="15"/>
      <c r="F114" s="98"/>
      <c r="G114" s="98"/>
      <c r="H114" s="15"/>
    </row>
    <row r="115" spans="2:8" s="56" customFormat="1" ht="15.75">
      <c r="B115" s="159" t="s">
        <v>130</v>
      </c>
      <c r="C115" s="159"/>
      <c r="D115" s="72">
        <f>IF($D$13&gt;3,$E$115+1," ")</f>
        <v>2012</v>
      </c>
      <c r="E115" s="72">
        <f>IF($D$13&gt;3,$F$115+1," ")</f>
        <v>2011</v>
      </c>
      <c r="F115" s="72">
        <f>IF($D$13&gt;3,$G$115+1," ")</f>
        <v>2010</v>
      </c>
      <c r="G115" s="72">
        <f>IF($D$13&gt;3,$H$115+1," ")</f>
        <v>2009</v>
      </c>
      <c r="H115" s="72">
        <f>D10</f>
        <v>2008</v>
      </c>
    </row>
    <row r="116" spans="2:8" s="56" customFormat="1" ht="18" customHeight="1">
      <c r="B116" s="85" t="s">
        <v>48</v>
      </c>
      <c r="C116" s="36" t="s">
        <v>129</v>
      </c>
      <c r="D116" s="72">
        <f>IF($D$13&gt;1,SUM(D117+D118+D121+D132+D133)," ")</f>
        <v>0</v>
      </c>
      <c r="E116" s="72">
        <f>IF($D$13&gt;1,SUM(E117+E118+E121+E132+E133)," ")</f>
        <v>0</v>
      </c>
      <c r="F116" s="89">
        <f>IF($D$13&gt;1,SUM(F117+F118+F121+F132+F133)," ")</f>
        <v>0</v>
      </c>
      <c r="G116" s="89">
        <f>IF($D$13&gt;1,SUM(G117+G118+G121+G132+G133)," ")</f>
        <v>0</v>
      </c>
      <c r="H116" s="72">
        <f>IF($D$13&gt;1,SUM(H117+H118+H121+H132+H133)," ")</f>
        <v>0</v>
      </c>
    </row>
    <row r="117" spans="2:8" ht="12.75">
      <c r="B117" s="34">
        <v>1</v>
      </c>
      <c r="C117" s="35" t="s">
        <v>84</v>
      </c>
      <c r="D117" s="80"/>
      <c r="E117" s="80"/>
      <c r="F117" s="90"/>
      <c r="G117" s="90"/>
      <c r="H117" s="80"/>
    </row>
    <row r="118" spans="2:8" s="56" customFormat="1" ht="15.75">
      <c r="B118" s="58">
        <v>2</v>
      </c>
      <c r="C118" s="28" t="s">
        <v>108</v>
      </c>
      <c r="D118" s="72">
        <f>IF($D$13&gt;1,SUM(D119:D120)," ")</f>
        <v>0</v>
      </c>
      <c r="E118" s="72">
        <f>IF($D$13&gt;1,SUM(E119:E120)," ")</f>
        <v>0</v>
      </c>
      <c r="F118" s="89">
        <f>IF($D$13&gt;1,SUM(F119:F120)," ")</f>
        <v>0</v>
      </c>
      <c r="G118" s="89">
        <f>IF($D$13&gt;1,SUM(G119:G120)," ")</f>
        <v>0</v>
      </c>
      <c r="H118" s="72">
        <f>IF($D$13&gt;1,SUM(H119:H120)," ")</f>
        <v>0</v>
      </c>
    </row>
    <row r="119" spans="2:8" ht="12.75">
      <c r="B119" s="59" t="s">
        <v>17</v>
      </c>
      <c r="C119" s="86" t="s">
        <v>109</v>
      </c>
      <c r="D119" s="80"/>
      <c r="E119" s="80"/>
      <c r="F119" s="90"/>
      <c r="G119" s="90"/>
      <c r="H119" s="80"/>
    </row>
    <row r="120" spans="2:8" ht="12.75">
      <c r="B120" s="59" t="s">
        <v>72</v>
      </c>
      <c r="C120" s="86" t="s">
        <v>110</v>
      </c>
      <c r="D120" s="80"/>
      <c r="E120" s="80"/>
      <c r="F120" s="90"/>
      <c r="G120" s="90"/>
      <c r="H120" s="80"/>
    </row>
    <row r="121" spans="2:8" s="56" customFormat="1" ht="15.75">
      <c r="B121" s="58">
        <v>3</v>
      </c>
      <c r="C121" s="28" t="s">
        <v>111</v>
      </c>
      <c r="D121" s="72">
        <f>IF($D$13&gt;1,SUM(D122:D131)," ")</f>
        <v>0</v>
      </c>
      <c r="E121" s="72">
        <f>IF($D$13&gt;1,SUM(E122:E131)," ")</f>
        <v>0</v>
      </c>
      <c r="F121" s="89">
        <f>IF($D$13&gt;1,SUM(F122:F131)," ")</f>
        <v>0</v>
      </c>
      <c r="G121" s="89">
        <f>IF($D$13&gt;1,SUM(G122:G131)," ")</f>
        <v>0</v>
      </c>
      <c r="H121" s="72">
        <f>IF($D$13&gt;1,SUM(H122:H131)," ")</f>
        <v>0</v>
      </c>
    </row>
    <row r="122" spans="2:8" ht="12.75">
      <c r="B122" s="59" t="s">
        <v>17</v>
      </c>
      <c r="C122" s="86" t="s">
        <v>112</v>
      </c>
      <c r="D122" s="80"/>
      <c r="E122" s="80"/>
      <c r="F122" s="90"/>
      <c r="G122" s="90"/>
      <c r="H122" s="80"/>
    </row>
    <row r="123" spans="2:8" ht="12.75">
      <c r="B123" s="59" t="s">
        <v>72</v>
      </c>
      <c r="C123" s="86" t="s">
        <v>86</v>
      </c>
      <c r="D123" s="80"/>
      <c r="E123" s="80"/>
      <c r="F123" s="90"/>
      <c r="G123" s="90"/>
      <c r="H123" s="80"/>
    </row>
    <row r="124" spans="2:8" ht="12.75">
      <c r="B124" s="59" t="s">
        <v>75</v>
      </c>
      <c r="C124" s="86" t="s">
        <v>113</v>
      </c>
      <c r="D124" s="80"/>
      <c r="E124" s="80"/>
      <c r="F124" s="90"/>
      <c r="G124" s="90"/>
      <c r="H124" s="80"/>
    </row>
    <row r="125" spans="2:8" ht="12.75">
      <c r="B125" s="59" t="s">
        <v>77</v>
      </c>
      <c r="C125" s="86" t="s">
        <v>114</v>
      </c>
      <c r="D125" s="80"/>
      <c r="E125" s="80"/>
      <c r="F125" s="90"/>
      <c r="G125" s="90"/>
      <c r="H125" s="80"/>
    </row>
    <row r="126" spans="2:8" ht="12.75">
      <c r="B126" s="59" t="s">
        <v>78</v>
      </c>
      <c r="C126" s="86" t="s">
        <v>115</v>
      </c>
      <c r="D126" s="80"/>
      <c r="E126" s="80"/>
      <c r="F126" s="90"/>
      <c r="G126" s="90"/>
      <c r="H126" s="80"/>
    </row>
    <row r="127" spans="2:8" ht="12.75">
      <c r="B127" s="59" t="s">
        <v>116</v>
      </c>
      <c r="C127" s="86" t="s">
        <v>177</v>
      </c>
      <c r="D127" s="80"/>
      <c r="E127" s="80"/>
      <c r="F127" s="90"/>
      <c r="G127" s="90"/>
      <c r="H127" s="80"/>
    </row>
    <row r="128" spans="2:8" ht="12.75">
      <c r="B128" s="59" t="s">
        <v>117</v>
      </c>
      <c r="C128" s="86" t="s">
        <v>118</v>
      </c>
      <c r="D128" s="80"/>
      <c r="E128" s="80"/>
      <c r="F128" s="90"/>
      <c r="G128" s="90"/>
      <c r="H128" s="80"/>
    </row>
    <row r="129" spans="2:8" ht="12.75">
      <c r="B129" s="59" t="s">
        <v>119</v>
      </c>
      <c r="C129" s="86" t="s">
        <v>120</v>
      </c>
      <c r="D129" s="80"/>
      <c r="E129" s="80"/>
      <c r="F129" s="90"/>
      <c r="G129" s="90"/>
      <c r="H129" s="80"/>
    </row>
    <row r="130" spans="2:8" ht="12.75">
      <c r="B130" s="59" t="s">
        <v>121</v>
      </c>
      <c r="C130" s="86" t="s">
        <v>122</v>
      </c>
      <c r="D130" s="80"/>
      <c r="E130" s="80"/>
      <c r="F130" s="90"/>
      <c r="G130" s="90"/>
      <c r="H130" s="80"/>
    </row>
    <row r="131" spans="2:8" ht="12.75">
      <c r="B131" s="59" t="s">
        <v>123</v>
      </c>
      <c r="C131" s="86" t="s">
        <v>85</v>
      </c>
      <c r="D131" s="80"/>
      <c r="E131" s="80"/>
      <c r="F131" s="90"/>
      <c r="G131" s="90"/>
      <c r="H131" s="80"/>
    </row>
    <row r="132" spans="2:8" ht="15">
      <c r="B132" s="33">
        <v>4</v>
      </c>
      <c r="C132" s="83" t="s">
        <v>87</v>
      </c>
      <c r="D132" s="49"/>
      <c r="E132" s="49"/>
      <c r="F132" s="90"/>
      <c r="G132" s="90"/>
      <c r="H132" s="49"/>
    </row>
    <row r="133" spans="2:8" ht="15">
      <c r="B133" s="33">
        <v>5</v>
      </c>
      <c r="C133" s="83" t="s">
        <v>124</v>
      </c>
      <c r="D133" s="49"/>
      <c r="E133" s="49"/>
      <c r="F133" s="90"/>
      <c r="G133" s="90"/>
      <c r="H133" s="49"/>
    </row>
    <row r="134" spans="2:8" s="56" customFormat="1" ht="15" customHeight="1">
      <c r="B134" s="87" t="s">
        <v>51</v>
      </c>
      <c r="C134" s="36" t="s">
        <v>131</v>
      </c>
      <c r="D134" s="72">
        <f>IF($D$13&gt;1,SUM(D135+D138+D139+D140)," ")</f>
        <v>0</v>
      </c>
      <c r="E134" s="72">
        <f>IF($D$13&gt;1,SUM(E135+E138+E139+E140)," ")</f>
        <v>0</v>
      </c>
      <c r="F134" s="89">
        <f>IF($D$13&gt;1,SUM(F135+F138+F139+F140)," ")</f>
        <v>0</v>
      </c>
      <c r="G134" s="89">
        <f>IF($D$13&gt;1,SUM(G135+G138+G139+G140)," ")</f>
        <v>0</v>
      </c>
      <c r="H134" s="72">
        <f>IF($D$13&gt;1,SUM(H135+H138+H139+H140)," ")</f>
        <v>0</v>
      </c>
    </row>
    <row r="135" spans="2:8" s="56" customFormat="1" ht="15.75">
      <c r="B135" s="38">
        <v>1</v>
      </c>
      <c r="C135" s="28" t="s">
        <v>125</v>
      </c>
      <c r="D135" s="72">
        <f>IF($D$13&gt;1,SUM(D136:D137)," ")</f>
        <v>0</v>
      </c>
      <c r="E135" s="72">
        <f>IF($D$13&gt;1,SUM(E136:E137)," ")</f>
        <v>0</v>
      </c>
      <c r="F135" s="89">
        <f>IF($D$13&gt;1,SUM(F136:F137)," ")</f>
        <v>0</v>
      </c>
      <c r="G135" s="89">
        <f>IF($D$13&gt;1,SUM(G136:G137)," ")</f>
        <v>0</v>
      </c>
      <c r="H135" s="72">
        <f>IF($D$13&gt;1,SUM(H136:H137)," ")</f>
        <v>0</v>
      </c>
    </row>
    <row r="136" spans="2:8" ht="12.75">
      <c r="B136" s="59" t="s">
        <v>17</v>
      </c>
      <c r="C136" s="86" t="s">
        <v>126</v>
      </c>
      <c r="D136" s="49"/>
      <c r="E136" s="49"/>
      <c r="F136" s="90"/>
      <c r="G136" s="90"/>
      <c r="H136" s="81"/>
    </row>
    <row r="137" spans="2:8" ht="12.75">
      <c r="B137" s="59" t="s">
        <v>72</v>
      </c>
      <c r="C137" s="86" t="s">
        <v>127</v>
      </c>
      <c r="D137" s="49"/>
      <c r="E137" s="49"/>
      <c r="F137" s="90"/>
      <c r="G137" s="90"/>
      <c r="H137" s="81"/>
    </row>
    <row r="138" spans="2:8" s="56" customFormat="1" ht="15.75">
      <c r="B138" s="38">
        <v>2</v>
      </c>
      <c r="C138" s="83" t="s">
        <v>88</v>
      </c>
      <c r="D138" s="67"/>
      <c r="E138" s="67"/>
      <c r="F138" s="111"/>
      <c r="G138" s="111"/>
      <c r="H138" s="84"/>
    </row>
    <row r="139" spans="2:8" s="56" customFormat="1" ht="15.75">
      <c r="B139" s="38">
        <v>3</v>
      </c>
      <c r="C139" s="83" t="s">
        <v>87</v>
      </c>
      <c r="D139" s="67"/>
      <c r="E139" s="67"/>
      <c r="F139" s="111"/>
      <c r="G139" s="111"/>
      <c r="H139" s="84"/>
    </row>
    <row r="140" spans="2:8" s="56" customFormat="1" ht="15.75">
      <c r="B140" s="38">
        <v>4</v>
      </c>
      <c r="C140" s="83" t="s">
        <v>128</v>
      </c>
      <c r="D140" s="67"/>
      <c r="E140" s="67"/>
      <c r="F140" s="111"/>
      <c r="G140" s="111"/>
      <c r="H140" s="84"/>
    </row>
    <row r="141" spans="2:8" s="56" customFormat="1" ht="15.75">
      <c r="B141" s="58"/>
      <c r="C141" s="36" t="s">
        <v>233</v>
      </c>
      <c r="D141" s="72">
        <f>IF($D$13&gt;1,SUM(D116+D134)," ")</f>
        <v>0</v>
      </c>
      <c r="E141" s="72">
        <f>IF($D$13&gt;1,SUM(E116+E134)," ")</f>
        <v>0</v>
      </c>
      <c r="F141" s="89">
        <f>IF($D$13&gt;1,SUM(F116+F134)," ")</f>
        <v>0</v>
      </c>
      <c r="G141" s="89">
        <f>IF($D$13&gt;1,SUM(G116+G134)," ")</f>
        <v>0</v>
      </c>
      <c r="H141" s="72">
        <f>IF($D$13&gt;1,SUM(H116+H134)," ")</f>
        <v>0</v>
      </c>
    </row>
    <row r="142" spans="2:8" s="56" customFormat="1" ht="15.75">
      <c r="B142" s="38" t="s">
        <v>52</v>
      </c>
      <c r="C142" s="88" t="s">
        <v>89</v>
      </c>
      <c r="D142" s="72">
        <f>IF($D$13&gt;1,SUM(D143:D152)," ")</f>
        <v>0</v>
      </c>
      <c r="E142" s="72">
        <f>IF($D$13&gt;1,SUM(E143:E152)," ")</f>
        <v>0</v>
      </c>
      <c r="F142" s="89">
        <f>IF($D$13&gt;1,SUM(F143:F152)," ")</f>
        <v>0</v>
      </c>
      <c r="G142" s="89">
        <f>IF($D$13&gt;1,SUM(G143:G152)," ")</f>
        <v>3468282</v>
      </c>
      <c r="H142" s="72">
        <f>IF($D$13&gt;1,SUM(H143:H152)," ")</f>
        <v>0</v>
      </c>
    </row>
    <row r="143" spans="2:8" s="56" customFormat="1" ht="15" customHeight="1">
      <c r="B143" s="65">
        <v>1</v>
      </c>
      <c r="C143" s="83" t="s">
        <v>132</v>
      </c>
      <c r="D143" s="82"/>
      <c r="E143" s="67"/>
      <c r="F143" s="111"/>
      <c r="G143" s="111"/>
      <c r="H143" s="67"/>
    </row>
    <row r="144" spans="2:8" s="56" customFormat="1" ht="14.25" customHeight="1">
      <c r="B144" s="65">
        <v>2</v>
      </c>
      <c r="C144" s="83" t="s">
        <v>133</v>
      </c>
      <c r="D144" s="82"/>
      <c r="E144" s="67"/>
      <c r="F144" s="111"/>
      <c r="G144" s="111"/>
      <c r="H144" s="67"/>
    </row>
    <row r="145" spans="2:8" s="56" customFormat="1" ht="13.5" customHeight="1">
      <c r="B145" s="65">
        <v>3</v>
      </c>
      <c r="C145" s="83" t="s">
        <v>134</v>
      </c>
      <c r="D145" s="82"/>
      <c r="E145" s="67"/>
      <c r="F145" s="111"/>
      <c r="G145" s="111">
        <v>100000</v>
      </c>
      <c r="H145" s="67"/>
    </row>
    <row r="146" spans="2:8" s="56" customFormat="1" ht="15.75" customHeight="1">
      <c r="B146" s="65">
        <v>4</v>
      </c>
      <c r="C146" s="83" t="s">
        <v>135</v>
      </c>
      <c r="D146" s="82"/>
      <c r="E146" s="67"/>
      <c r="F146" s="111"/>
      <c r="G146" s="111"/>
      <c r="H146" s="67"/>
    </row>
    <row r="147" spans="2:8" s="56" customFormat="1" ht="14.25" customHeight="1">
      <c r="B147" s="65">
        <v>5</v>
      </c>
      <c r="C147" s="83" t="s">
        <v>136</v>
      </c>
      <c r="D147" s="82"/>
      <c r="E147" s="67"/>
      <c r="F147" s="111"/>
      <c r="G147" s="111"/>
      <c r="H147" s="67"/>
    </row>
    <row r="148" spans="2:8" s="56" customFormat="1" ht="12.75" customHeight="1">
      <c r="B148" s="65">
        <v>6</v>
      </c>
      <c r="C148" s="83" t="s">
        <v>137</v>
      </c>
      <c r="D148" s="82"/>
      <c r="E148" s="67"/>
      <c r="F148" s="111"/>
      <c r="G148" s="111">
        <v>6000</v>
      </c>
      <c r="H148" s="67"/>
    </row>
    <row r="149" spans="2:8" s="56" customFormat="1" ht="15.75">
      <c r="B149" s="65">
        <v>7</v>
      </c>
      <c r="C149" s="83" t="s">
        <v>138</v>
      </c>
      <c r="D149" s="82"/>
      <c r="E149" s="67"/>
      <c r="F149" s="111"/>
      <c r="G149" s="111">
        <v>5500</v>
      </c>
      <c r="H149" s="67"/>
    </row>
    <row r="150" spans="2:8" s="56" customFormat="1" ht="15.75">
      <c r="B150" s="65">
        <v>8</v>
      </c>
      <c r="C150" s="83" t="s">
        <v>139</v>
      </c>
      <c r="D150" s="82"/>
      <c r="E150" s="67"/>
      <c r="F150" s="111"/>
      <c r="G150" s="111"/>
      <c r="H150" s="67"/>
    </row>
    <row r="151" spans="2:8" s="56" customFormat="1" ht="15.75">
      <c r="B151" s="65">
        <v>9</v>
      </c>
      <c r="C151" s="83" t="s">
        <v>140</v>
      </c>
      <c r="D151" s="82"/>
      <c r="E151" s="67"/>
      <c r="F151" s="111"/>
      <c r="G151" s="111">
        <v>3359224</v>
      </c>
      <c r="H151" s="67"/>
    </row>
    <row r="152" spans="2:8" s="56" customFormat="1" ht="15.75">
      <c r="B152" s="65">
        <v>10</v>
      </c>
      <c r="C152" s="83" t="s">
        <v>141</v>
      </c>
      <c r="D152" s="82"/>
      <c r="E152" s="67"/>
      <c r="F152" s="111"/>
      <c r="G152" s="111">
        <v>-2442</v>
      </c>
      <c r="H152" s="67"/>
    </row>
    <row r="153" spans="2:8" s="56" customFormat="1" ht="15.75">
      <c r="B153" s="58"/>
      <c r="C153" s="26" t="s">
        <v>234</v>
      </c>
      <c r="D153" s="72">
        <f>IF($D$13&gt;1,SUM(D141+D142)," ")</f>
        <v>0</v>
      </c>
      <c r="E153" s="72">
        <f>IF($D$13&gt;1,SUM(E141+E142)," ")</f>
        <v>0</v>
      </c>
      <c r="F153" s="89">
        <f>IF($D$13&gt;1,SUM(F141+F142)," ")</f>
        <v>0</v>
      </c>
      <c r="G153" s="89">
        <f>IF($D$13&gt;1,SUM(G141+G142)," ")</f>
        <v>3468282</v>
      </c>
      <c r="H153" s="72">
        <f>IF($D$13&gt;1,SUM(H141+H142)," ")</f>
        <v>0</v>
      </c>
    </row>
    <row r="154" spans="3:8" ht="12.75">
      <c r="C154" s="11" t="s">
        <v>3</v>
      </c>
      <c r="D154" s="16">
        <f>D153-D107</f>
        <v>0</v>
      </c>
      <c r="E154" s="16">
        <f>IF($D$13&gt;1,E153-E107," ")</f>
        <v>0</v>
      </c>
      <c r="F154" s="119">
        <f>IF($D$13&gt;2,F153-F107," ")</f>
        <v>0</v>
      </c>
      <c r="G154" s="119">
        <f>IF($D$13&gt;3,G153-G107," ")</f>
        <v>0</v>
      </c>
      <c r="H154" s="19">
        <f>IF($D$13&gt;4,H153-H107," ")</f>
        <v>0</v>
      </c>
    </row>
    <row r="155" spans="3:8" ht="12.75">
      <c r="C155" s="3"/>
      <c r="D155" s="12"/>
      <c r="E155" s="12"/>
      <c r="F155" s="120"/>
      <c r="G155" s="120"/>
      <c r="H155" s="12"/>
    </row>
    <row r="156" spans="3:8" ht="12.75">
      <c r="C156" s="3"/>
      <c r="D156" s="12"/>
      <c r="E156" s="12"/>
      <c r="F156" s="120"/>
      <c r="G156" s="120"/>
      <c r="H156" s="12"/>
    </row>
    <row r="157" spans="3:8" ht="12.75">
      <c r="C157" s="10"/>
      <c r="D157" s="1"/>
      <c r="E157" s="1"/>
      <c r="F157" s="97"/>
      <c r="G157" s="98"/>
      <c r="H157" s="1"/>
    </row>
    <row r="158" spans="3:8" ht="12.75">
      <c r="C158" s="10"/>
      <c r="D158" s="1"/>
      <c r="E158" s="1"/>
      <c r="F158" s="97"/>
      <c r="G158" s="98"/>
      <c r="H158" s="1"/>
    </row>
    <row r="159" spans="3:8" ht="12.75">
      <c r="C159" s="91" t="s">
        <v>238</v>
      </c>
      <c r="D159" s="1"/>
      <c r="E159" s="1"/>
      <c r="F159" s="97"/>
      <c r="G159" s="98"/>
      <c r="H159" s="1"/>
    </row>
    <row r="160" spans="3:8" ht="12.75">
      <c r="C160" s="91" t="s">
        <v>240</v>
      </c>
      <c r="D160" s="1"/>
      <c r="E160" s="1"/>
      <c r="F160" s="97"/>
      <c r="G160" s="98"/>
      <c r="H160" s="1"/>
    </row>
    <row r="161" spans="3:8" ht="12.75">
      <c r="C161" s="91" t="s">
        <v>239</v>
      </c>
      <c r="D161" s="1"/>
      <c r="E161" s="1"/>
      <c r="F161" s="97"/>
      <c r="G161" s="98"/>
      <c r="H161" s="1"/>
    </row>
    <row r="162" spans="3:8" ht="12.75">
      <c r="C162" s="13"/>
      <c r="D162" s="1"/>
      <c r="E162" s="1"/>
      <c r="F162" s="97"/>
      <c r="G162" s="98"/>
      <c r="H162" s="1"/>
    </row>
    <row r="163" ht="19.5" customHeight="1" thickBot="1">
      <c r="C163" s="14" t="s">
        <v>235</v>
      </c>
    </row>
    <row r="164" spans="2:9" ht="19.5" customHeight="1" thickTop="1">
      <c r="B164" s="34"/>
      <c r="C164" s="127"/>
      <c r="D164" s="126">
        <f>IF($D$13&gt;3,$E$164+1," ")</f>
        <v>2012</v>
      </c>
      <c r="E164" s="123">
        <f>IF($D$13&gt;3,$F$164+1," ")</f>
        <v>2011</v>
      </c>
      <c r="F164" s="123">
        <f>IF($D$13&gt;3,$G$164+1," ")</f>
        <v>2010</v>
      </c>
      <c r="G164" s="123">
        <f>IF($D$13&gt;3,$H$164+1," ")</f>
        <v>2009</v>
      </c>
      <c r="H164" s="124">
        <f>D10</f>
        <v>2008</v>
      </c>
      <c r="I164" s="137"/>
    </row>
    <row r="165" spans="2:9" ht="19.5" customHeight="1">
      <c r="B165" s="59">
        <v>1</v>
      </c>
      <c r="C165" s="135" t="s">
        <v>149</v>
      </c>
      <c r="D165" s="125"/>
      <c r="E165" s="125"/>
      <c r="F165" s="151"/>
      <c r="G165" s="105"/>
      <c r="H165" s="24">
        <f>IF($D$13&gt;4,H49," ")</f>
        <v>0</v>
      </c>
      <c r="I165" s="137"/>
    </row>
    <row r="166" spans="2:9" ht="19.5" customHeight="1">
      <c r="B166" s="59">
        <v>2</v>
      </c>
      <c r="C166" s="136" t="s">
        <v>150</v>
      </c>
      <c r="D166" s="125"/>
      <c r="E166" s="125"/>
      <c r="F166" s="151"/>
      <c r="G166" s="125"/>
      <c r="H166" s="125" t="e">
        <f>-(H97-#REF!)</f>
        <v>#REF!</v>
      </c>
      <c r="I166" s="137"/>
    </row>
    <row r="167" spans="2:9" ht="19.5" customHeight="1">
      <c r="B167" s="59">
        <v>3</v>
      </c>
      <c r="C167" s="136" t="s">
        <v>151</v>
      </c>
      <c r="D167" s="125"/>
      <c r="E167" s="125"/>
      <c r="F167" s="151"/>
      <c r="G167" s="125"/>
      <c r="H167" s="125" t="e">
        <f>IF($D$13&gt;2,-(H65-#REF!)," ")</f>
        <v>#REF!</v>
      </c>
      <c r="I167" s="137"/>
    </row>
    <row r="168" spans="2:9" ht="19.5" customHeight="1">
      <c r="B168" s="59">
        <v>4</v>
      </c>
      <c r="C168" s="136" t="s">
        <v>82</v>
      </c>
      <c r="D168" s="125"/>
      <c r="E168" s="125"/>
      <c r="F168" s="151"/>
      <c r="G168" s="125"/>
      <c r="H168" s="125" t="e">
        <f>IF($D$13&gt;2,-(H71-#REF!)," ")</f>
        <v>#REF!</v>
      </c>
      <c r="I168" s="137"/>
    </row>
    <row r="169" spans="2:9" ht="19.5" customHeight="1">
      <c r="B169" s="59">
        <v>5</v>
      </c>
      <c r="C169" s="136" t="s">
        <v>152</v>
      </c>
      <c r="D169" s="125"/>
      <c r="E169" s="125"/>
      <c r="F169" s="151"/>
      <c r="G169" s="125"/>
      <c r="H169" s="125" t="e">
        <f>IF($D$13&gt;2,-(H80-#REF!)," ")</f>
        <v>#REF!</v>
      </c>
      <c r="I169" s="137"/>
    </row>
    <row r="170" spans="2:9" ht="19.5" customHeight="1">
      <c r="B170" s="59">
        <v>6</v>
      </c>
      <c r="C170" s="136" t="s">
        <v>153</v>
      </c>
      <c r="D170" s="125"/>
      <c r="E170" s="125"/>
      <c r="F170" s="151"/>
      <c r="G170" s="125">
        <v>-600000</v>
      </c>
      <c r="H170" s="125" t="e">
        <f>IF($D$13&gt;2,H118-#REF!," ")</f>
        <v>#REF!</v>
      </c>
      <c r="I170" s="137"/>
    </row>
    <row r="171" spans="2:9" ht="19.5" customHeight="1">
      <c r="B171" s="59">
        <v>7</v>
      </c>
      <c r="C171" s="136" t="s">
        <v>154</v>
      </c>
      <c r="D171" s="125"/>
      <c r="E171" s="125"/>
      <c r="F171" s="151"/>
      <c r="G171" s="125"/>
      <c r="H171" s="125" t="e">
        <f>IF($D$13&gt;2,H122-#REF!," ")</f>
        <v>#REF!</v>
      </c>
      <c r="I171" s="137"/>
    </row>
    <row r="172" spans="2:9" ht="19.5" customHeight="1">
      <c r="B172" s="59">
        <v>8</v>
      </c>
      <c r="C172" s="136" t="s">
        <v>155</v>
      </c>
      <c r="D172" s="125"/>
      <c r="E172" s="125"/>
      <c r="F172" s="151"/>
      <c r="G172" s="125">
        <v>-64294</v>
      </c>
      <c r="H172" s="125" t="e">
        <f>IF($D$13&gt;2,H132-#REF!," ")</f>
        <v>#REF!</v>
      </c>
      <c r="I172" s="137"/>
    </row>
    <row r="173" spans="2:9" ht="19.5" customHeight="1">
      <c r="B173" s="59">
        <v>9</v>
      </c>
      <c r="C173" s="136" t="s">
        <v>156</v>
      </c>
      <c r="D173" s="125"/>
      <c r="E173" s="125"/>
      <c r="F173" s="151"/>
      <c r="G173" s="125"/>
      <c r="H173" s="125" t="e">
        <f>IF($D$13&gt;2,(H125+H126+H127)-(#REF!+#REF!+#REF!)," ")</f>
        <v>#REF!</v>
      </c>
      <c r="I173" s="137"/>
    </row>
    <row r="174" spans="2:9" ht="19.5" customHeight="1">
      <c r="B174" s="59">
        <v>10</v>
      </c>
      <c r="C174" s="136" t="s">
        <v>157</v>
      </c>
      <c r="D174" s="125"/>
      <c r="E174" s="125"/>
      <c r="F174" s="151"/>
      <c r="G174" s="125">
        <v>-52438</v>
      </c>
      <c r="H174" s="125" t="e">
        <f>IF($D$13&gt;2,(H128+H129+H130)-(#REF!+#REF!+#REF!)," ")</f>
        <v>#REF!</v>
      </c>
      <c r="I174" s="137"/>
    </row>
    <row r="175" spans="2:9" ht="19.5" customHeight="1">
      <c r="B175" s="59">
        <v>11</v>
      </c>
      <c r="C175" s="135" t="s">
        <v>158</v>
      </c>
      <c r="D175" s="130"/>
      <c r="E175" s="24"/>
      <c r="F175" s="152">
        <f>SUM(F165:F174)</f>
        <v>0</v>
      </c>
      <c r="G175" s="152">
        <f>SUM(G165:G174)</f>
        <v>-716732</v>
      </c>
      <c r="H175" s="24" t="e">
        <f>IF($D$13&gt;4,SUM(H165:H174)," ")</f>
        <v>#REF!</v>
      </c>
      <c r="I175" s="137"/>
    </row>
    <row r="176" spans="2:9" ht="19.5" customHeight="1">
      <c r="B176" s="59">
        <v>12</v>
      </c>
      <c r="C176" s="135" t="s">
        <v>159</v>
      </c>
      <c r="D176" s="130"/>
      <c r="E176" s="24"/>
      <c r="F176" s="152"/>
      <c r="G176" s="105"/>
      <c r="H176" s="24"/>
      <c r="I176" s="137"/>
    </row>
    <row r="177" spans="2:9" ht="19.5" customHeight="1">
      <c r="B177" s="59">
        <v>13</v>
      </c>
      <c r="C177" s="136" t="s">
        <v>160</v>
      </c>
      <c r="D177" s="130"/>
      <c r="E177" s="24"/>
      <c r="F177" s="152"/>
      <c r="G177" s="105"/>
      <c r="H177" s="24"/>
      <c r="I177" s="137"/>
    </row>
    <row r="178" spans="2:9" ht="19.5" customHeight="1">
      <c r="B178" s="59">
        <v>14</v>
      </c>
      <c r="C178" s="136" t="s">
        <v>161</v>
      </c>
      <c r="D178" s="125"/>
      <c r="E178" s="125"/>
      <c r="F178" s="151"/>
      <c r="G178" s="125"/>
      <c r="H178" s="125" t="e">
        <f>IF($D$13&gt;2,-(H100-#REF!)," ")</f>
        <v>#REF!</v>
      </c>
      <c r="I178" s="137"/>
    </row>
    <row r="179" spans="2:9" ht="19.5" customHeight="1">
      <c r="B179" s="59">
        <v>15</v>
      </c>
      <c r="C179" s="139" t="s">
        <v>162</v>
      </c>
      <c r="D179" s="125"/>
      <c r="E179" s="125"/>
      <c r="F179" s="151"/>
      <c r="G179" s="125"/>
      <c r="H179" s="125" t="e">
        <f>IF($D$13&gt;2,-(H96-#REF!)," ")</f>
        <v>#REF!</v>
      </c>
      <c r="I179" s="137"/>
    </row>
    <row r="180" spans="2:9" ht="19.5" customHeight="1">
      <c r="B180" s="59">
        <v>16</v>
      </c>
      <c r="C180" s="136" t="s">
        <v>163</v>
      </c>
      <c r="D180" s="130"/>
      <c r="E180" s="24"/>
      <c r="F180" s="157"/>
      <c r="G180" s="24"/>
      <c r="H180" s="24" t="e">
        <f>IF($D$13&gt;1,SUM(H178:H179)," ")</f>
        <v>#REF!</v>
      </c>
      <c r="I180" s="137"/>
    </row>
    <row r="181" spans="2:9" ht="19.5" customHeight="1">
      <c r="B181" s="59">
        <v>17</v>
      </c>
      <c r="C181" s="136" t="s">
        <v>164</v>
      </c>
      <c r="D181" s="130"/>
      <c r="E181" s="24"/>
      <c r="F181" s="152"/>
      <c r="G181" s="105"/>
      <c r="H181" s="24"/>
      <c r="I181" s="137"/>
    </row>
    <row r="182" spans="2:9" ht="19.5" customHeight="1">
      <c r="B182" s="59">
        <v>18</v>
      </c>
      <c r="C182" s="135" t="s">
        <v>165</v>
      </c>
      <c r="D182" s="130"/>
      <c r="E182" s="24"/>
      <c r="F182" s="152">
        <f>SUM(F177:F181)</f>
        <v>0</v>
      </c>
      <c r="G182" s="152">
        <f>SUM(G177:G181)</f>
        <v>0</v>
      </c>
      <c r="H182" s="24"/>
      <c r="I182" s="137"/>
    </row>
    <row r="183" spans="2:9" ht="19.5" customHeight="1">
      <c r="B183" s="59">
        <v>19</v>
      </c>
      <c r="C183" s="135" t="s">
        <v>166</v>
      </c>
      <c r="D183" s="130"/>
      <c r="E183" s="125"/>
      <c r="F183" s="151"/>
      <c r="G183" s="125"/>
      <c r="H183" s="125"/>
      <c r="I183" s="137"/>
    </row>
    <row r="184" spans="2:9" ht="19.5" customHeight="1">
      <c r="B184" s="59">
        <v>20</v>
      </c>
      <c r="C184" s="136" t="s">
        <v>167</v>
      </c>
      <c r="D184" s="125"/>
      <c r="E184" s="125"/>
      <c r="F184" s="151"/>
      <c r="G184" s="125"/>
      <c r="H184" s="125" t="e">
        <f>IF($D$13&gt;2,H135-#REF!," ")</f>
        <v>#REF!</v>
      </c>
      <c r="I184" s="137"/>
    </row>
    <row r="185" spans="2:9" ht="19.5" customHeight="1">
      <c r="B185" s="59">
        <v>21</v>
      </c>
      <c r="C185" s="136" t="s">
        <v>168</v>
      </c>
      <c r="D185" s="24">
        <f>IF($D$13&gt;1,SUM(D143:D150)-SUM(E143:E150)," ")</f>
        <v>0</v>
      </c>
      <c r="E185" s="24"/>
      <c r="F185" s="153"/>
      <c r="G185" s="24"/>
      <c r="H185" s="24" t="e">
        <f>IF($D$13&gt;1,SUM(H143:H150)-SUM(#REF!)," ")</f>
        <v>#REF!</v>
      </c>
      <c r="I185" s="137"/>
    </row>
    <row r="186" spans="2:9" ht="19.5" customHeight="1">
      <c r="B186" s="59">
        <v>22</v>
      </c>
      <c r="C186" s="136" t="s">
        <v>81</v>
      </c>
      <c r="D186" s="24"/>
      <c r="E186" s="24"/>
      <c r="F186" s="151"/>
      <c r="G186" s="105"/>
      <c r="H186" s="24">
        <f>IF($D$13&gt;4,-H50," ")</f>
        <v>0</v>
      </c>
      <c r="I186" s="137"/>
    </row>
    <row r="187" spans="2:9" ht="19.5" customHeight="1">
      <c r="B187" s="59">
        <v>23</v>
      </c>
      <c r="C187" s="136" t="s">
        <v>169</v>
      </c>
      <c r="D187" s="90"/>
      <c r="E187" s="90"/>
      <c r="F187" s="154"/>
      <c r="G187" s="90"/>
      <c r="H187" s="90" t="e">
        <f>-(#REF!-H149+#REF!-H145-H146+#REF!)</f>
        <v>#REF!</v>
      </c>
      <c r="I187" s="137"/>
    </row>
    <row r="188" spans="2:9" ht="19.5" customHeight="1">
      <c r="B188" s="59">
        <v>24</v>
      </c>
      <c r="C188" s="136" t="s">
        <v>170</v>
      </c>
      <c r="D188" s="130"/>
      <c r="E188" s="24"/>
      <c r="F188" s="154"/>
      <c r="G188" s="105"/>
      <c r="H188" s="24" t="e">
        <f>IF($D$13&gt;4,SUM(H183:H187)," ")</f>
        <v>#REF!</v>
      </c>
      <c r="I188" s="137"/>
    </row>
    <row r="189" spans="2:9" ht="19.5" customHeight="1">
      <c r="B189" s="59">
        <v>25</v>
      </c>
      <c r="C189" s="136" t="s">
        <v>171</v>
      </c>
      <c r="D189" s="130"/>
      <c r="E189" s="24"/>
      <c r="F189" s="152"/>
      <c r="G189" s="105"/>
      <c r="H189" s="24"/>
      <c r="I189" s="137"/>
    </row>
    <row r="190" spans="2:9" ht="19.5" customHeight="1">
      <c r="B190" s="59">
        <v>26</v>
      </c>
      <c r="C190" s="136" t="s">
        <v>90</v>
      </c>
      <c r="D190" s="130"/>
      <c r="E190" s="24"/>
      <c r="F190" s="152"/>
      <c r="G190" s="105"/>
      <c r="H190" s="24"/>
      <c r="I190" s="137"/>
    </row>
    <row r="191" spans="2:9" ht="19.5" customHeight="1">
      <c r="B191" s="59">
        <v>27</v>
      </c>
      <c r="C191" s="136" t="s">
        <v>172</v>
      </c>
      <c r="D191" s="130"/>
      <c r="E191" s="24"/>
      <c r="F191" s="152"/>
      <c r="G191" s="105"/>
      <c r="H191" s="24" t="e">
        <f>IF($D$13&gt;4,H175+H180+H188," ")</f>
        <v>#REF!</v>
      </c>
      <c r="I191" s="137"/>
    </row>
    <row r="192" spans="2:9" ht="19.5" customHeight="1">
      <c r="B192" s="59">
        <v>28</v>
      </c>
      <c r="C192" s="135" t="s">
        <v>173</v>
      </c>
      <c r="D192" s="131"/>
      <c r="E192" s="131"/>
      <c r="F192" s="155">
        <f>SUM(F183:F191)</f>
        <v>0</v>
      </c>
      <c r="G192" s="155">
        <f>SUM(G183:G191)</f>
        <v>0</v>
      </c>
      <c r="H192" s="24"/>
      <c r="I192" s="137"/>
    </row>
    <row r="193" spans="2:9" ht="12.75">
      <c r="B193" s="59">
        <v>29</v>
      </c>
      <c r="C193" s="135" t="s">
        <v>174</v>
      </c>
      <c r="D193" s="132"/>
      <c r="E193" s="133"/>
      <c r="F193" s="153">
        <f>F175+F182+F192</f>
        <v>0</v>
      </c>
      <c r="G193" s="153">
        <f>G175+G182+G192</f>
        <v>-716732</v>
      </c>
      <c r="H193" s="133"/>
      <c r="I193" s="137"/>
    </row>
    <row r="194" spans="2:9" ht="12.75">
      <c r="B194" s="59">
        <v>30</v>
      </c>
      <c r="C194" s="135" t="s">
        <v>175</v>
      </c>
      <c r="D194" s="132"/>
      <c r="E194" s="132"/>
      <c r="F194" s="156"/>
      <c r="G194" s="134">
        <v>1827449</v>
      </c>
      <c r="H194" s="133"/>
      <c r="I194" s="137"/>
    </row>
    <row r="195" spans="2:9" ht="12.75">
      <c r="B195" s="59">
        <v>31</v>
      </c>
      <c r="C195" s="135" t="s">
        <v>176</v>
      </c>
      <c r="D195" s="132"/>
      <c r="E195" s="132"/>
      <c r="F195" s="134">
        <f>F193+F194</f>
        <v>0</v>
      </c>
      <c r="G195" s="134">
        <f>G193+G194</f>
        <v>1110717</v>
      </c>
      <c r="H195" s="133"/>
      <c r="I195" s="137"/>
    </row>
    <row r="196" spans="8:9" ht="12.75">
      <c r="H196" s="17"/>
      <c r="I196" s="137"/>
    </row>
    <row r="197" spans="8:9" ht="12.75">
      <c r="H197" s="17"/>
      <c r="I197" s="137"/>
    </row>
    <row r="198" spans="8:9" ht="12.75">
      <c r="H198" s="17"/>
      <c r="I198" s="137"/>
    </row>
    <row r="199" spans="8:9" ht="12.75">
      <c r="H199" s="17"/>
      <c r="I199" s="137"/>
    </row>
    <row r="200" spans="8:9" ht="12.75">
      <c r="H200" s="17"/>
      <c r="I200" s="137"/>
    </row>
    <row r="201" spans="8:9" ht="12.75">
      <c r="H201" s="17"/>
      <c r="I201" s="137"/>
    </row>
    <row r="202" spans="8:9" ht="12.75">
      <c r="H202" s="17"/>
      <c r="I202" s="137"/>
    </row>
    <row r="203" spans="8:9" ht="12.75">
      <c r="H203" s="17"/>
      <c r="I203" s="137"/>
    </row>
    <row r="204" spans="8:9" ht="12.75">
      <c r="H204" s="17"/>
      <c r="I204" s="138">
        <f>SUM(I168:I203)</f>
        <v>0</v>
      </c>
    </row>
    <row r="205" ht="12.75">
      <c r="H205" s="17"/>
    </row>
    <row r="206" ht="12.75">
      <c r="H206" s="17"/>
    </row>
    <row r="207" ht="12.75">
      <c r="H207" s="17"/>
    </row>
    <row r="208" ht="12.75">
      <c r="H208" s="17"/>
    </row>
    <row r="209" ht="12.75">
      <c r="H209" s="17"/>
    </row>
    <row r="210" ht="12.75">
      <c r="H210" s="17"/>
    </row>
    <row r="211" ht="12.75">
      <c r="H211" s="17"/>
    </row>
    <row r="212" ht="12.75">
      <c r="H212" s="17"/>
    </row>
    <row r="213" ht="12.75">
      <c r="H213" s="17"/>
    </row>
    <row r="214" ht="12.75">
      <c r="H214" s="17"/>
    </row>
    <row r="215" ht="12.75">
      <c r="H215" s="17"/>
    </row>
    <row r="216" ht="12.75">
      <c r="H216" s="17"/>
    </row>
    <row r="217" ht="12.75">
      <c r="H217" s="17"/>
    </row>
    <row r="218" ht="12.75">
      <c r="H218" s="17"/>
    </row>
    <row r="219" ht="12.75">
      <c r="H219" s="17"/>
    </row>
    <row r="220" ht="12.75">
      <c r="H220" s="17"/>
    </row>
    <row r="221" ht="12.75">
      <c r="H221" s="17"/>
    </row>
    <row r="222" ht="12.75">
      <c r="H222" s="17"/>
    </row>
    <row r="223" ht="12.75">
      <c r="H223" s="17"/>
    </row>
    <row r="224" ht="12.75">
      <c r="H224" s="17"/>
    </row>
    <row r="225" ht="12.75">
      <c r="H225" s="17"/>
    </row>
    <row r="226" ht="12.75">
      <c r="H226" s="17"/>
    </row>
    <row r="227" ht="12.75">
      <c r="H227" s="17"/>
    </row>
    <row r="228" ht="12.75">
      <c r="H228" s="17"/>
    </row>
    <row r="229" ht="12.75">
      <c r="H229" s="17"/>
    </row>
    <row r="230" ht="12.75">
      <c r="H230" s="17"/>
    </row>
    <row r="231" ht="12.75">
      <c r="H231" s="17"/>
    </row>
    <row r="232" ht="12.75">
      <c r="H232" s="17"/>
    </row>
    <row r="233" ht="12.75">
      <c r="H233" s="17"/>
    </row>
    <row r="234" ht="12.75">
      <c r="H234" s="17"/>
    </row>
    <row r="235" ht="12.75">
      <c r="H235" s="17"/>
    </row>
    <row r="236" ht="12.75">
      <c r="H236" s="17"/>
    </row>
    <row r="237" ht="12.75">
      <c r="H237" s="17"/>
    </row>
    <row r="238" ht="12.75">
      <c r="H238" s="17"/>
    </row>
    <row r="239" ht="12.75">
      <c r="H239" s="17"/>
    </row>
    <row r="240" ht="12.75">
      <c r="H240" s="17"/>
    </row>
    <row r="241" ht="12.75">
      <c r="H241" s="17"/>
    </row>
    <row r="242" ht="12.75">
      <c r="H242" s="17"/>
    </row>
    <row r="243" ht="12.75">
      <c r="H243" s="17"/>
    </row>
    <row r="244" ht="12.75">
      <c r="H244" s="17"/>
    </row>
    <row r="245" ht="12.75">
      <c r="H245" s="17"/>
    </row>
    <row r="246" ht="12.75">
      <c r="H246" s="17"/>
    </row>
    <row r="247" ht="12.75">
      <c r="H247" s="17"/>
    </row>
    <row r="248" ht="12.75">
      <c r="H248" s="17"/>
    </row>
    <row r="249" ht="12.75">
      <c r="H249" s="17"/>
    </row>
    <row r="250" ht="12.75">
      <c r="H250" s="17"/>
    </row>
    <row r="251" ht="12.75">
      <c r="H251" s="17"/>
    </row>
    <row r="252" ht="12.75">
      <c r="H252" s="17"/>
    </row>
    <row r="253" ht="12.75">
      <c r="H253" s="17"/>
    </row>
    <row r="254" ht="12.75">
      <c r="H254" s="17"/>
    </row>
    <row r="255" ht="12.75">
      <c r="H255" s="17"/>
    </row>
    <row r="256" ht="12.75">
      <c r="H256" s="17"/>
    </row>
    <row r="257" ht="12.75">
      <c r="H257" s="17"/>
    </row>
    <row r="258" ht="12.75">
      <c r="H258" s="17"/>
    </row>
    <row r="259" ht="12.75">
      <c r="H259" s="17"/>
    </row>
    <row r="260" ht="12.75">
      <c r="H260" s="17"/>
    </row>
    <row r="261" ht="12.75">
      <c r="H261" s="17"/>
    </row>
    <row r="262" ht="12.75">
      <c r="H262" s="17"/>
    </row>
    <row r="263" ht="12.75">
      <c r="H263" s="17"/>
    </row>
    <row r="264" ht="12.75">
      <c r="H264" s="17"/>
    </row>
    <row r="265" ht="12.75">
      <c r="H265" s="17"/>
    </row>
    <row r="266" ht="12.75">
      <c r="H266" s="17"/>
    </row>
    <row r="267" ht="12.75">
      <c r="H267" s="17"/>
    </row>
    <row r="268" ht="12.75">
      <c r="H268" s="17"/>
    </row>
    <row r="269" ht="12.75">
      <c r="H269" s="17"/>
    </row>
    <row r="270" ht="12.75">
      <c r="H270" s="17"/>
    </row>
    <row r="271" ht="12.75">
      <c r="H271" s="17"/>
    </row>
    <row r="272" ht="12.75">
      <c r="H272" s="17"/>
    </row>
    <row r="273" ht="12.75">
      <c r="H273" s="17"/>
    </row>
    <row r="274" ht="12.75">
      <c r="H274" s="17"/>
    </row>
    <row r="275" ht="12.75">
      <c r="H275" s="17"/>
    </row>
    <row r="276" ht="12.75">
      <c r="H276" s="17"/>
    </row>
    <row r="277" ht="12.75">
      <c r="H277" s="17"/>
    </row>
    <row r="278" ht="12.75">
      <c r="H278" s="17"/>
    </row>
    <row r="279" ht="12.75">
      <c r="H279" s="17"/>
    </row>
    <row r="280" ht="12.75">
      <c r="H280" s="17"/>
    </row>
    <row r="281" ht="12.75">
      <c r="H281" s="17"/>
    </row>
    <row r="282" ht="12.75">
      <c r="H282" s="17"/>
    </row>
    <row r="283" ht="12.75">
      <c r="H283" s="17"/>
    </row>
    <row r="284" ht="12.75">
      <c r="H284" s="17"/>
    </row>
    <row r="285" ht="12.75">
      <c r="H285" s="17"/>
    </row>
    <row r="286" ht="12.75">
      <c r="H286" s="17"/>
    </row>
    <row r="287" ht="12.75">
      <c r="H287" s="17"/>
    </row>
    <row r="288" ht="12.75">
      <c r="H288" s="17"/>
    </row>
    <row r="289" ht="12.75">
      <c r="H289" s="17"/>
    </row>
    <row r="290" ht="12.75">
      <c r="H290" s="17"/>
    </row>
    <row r="291" ht="12.75">
      <c r="H291" s="17"/>
    </row>
    <row r="292" ht="12.75">
      <c r="H292" s="17"/>
    </row>
    <row r="293" ht="12.75">
      <c r="H293" s="17"/>
    </row>
    <row r="294" ht="12.75">
      <c r="H294" s="17"/>
    </row>
    <row r="295" ht="12.75">
      <c r="H295" s="17"/>
    </row>
    <row r="296" ht="12.75">
      <c r="H296" s="17"/>
    </row>
    <row r="297" ht="12.75">
      <c r="H297" s="17"/>
    </row>
    <row r="298" ht="12.75">
      <c r="H298" s="17"/>
    </row>
    <row r="299" ht="12.75">
      <c r="H299" s="17"/>
    </row>
    <row r="300" ht="12.75">
      <c r="H300" s="17"/>
    </row>
    <row r="301" ht="12.75">
      <c r="H301" s="17"/>
    </row>
    <row r="302" ht="12.75">
      <c r="H302" s="17"/>
    </row>
    <row r="303" ht="12.75">
      <c r="H303" s="17"/>
    </row>
    <row r="304" ht="12.75">
      <c r="H304" s="17"/>
    </row>
    <row r="305" ht="12.75">
      <c r="H305" s="17"/>
    </row>
    <row r="306" ht="12.75">
      <c r="H306" s="17"/>
    </row>
    <row r="307" ht="12.75">
      <c r="H307" s="17"/>
    </row>
    <row r="308" ht="12.75">
      <c r="H308" s="17"/>
    </row>
    <row r="309" ht="12.75">
      <c r="H309" s="17"/>
    </row>
    <row r="310" ht="12.75">
      <c r="H310" s="17"/>
    </row>
    <row r="311" ht="12.75">
      <c r="H311" s="17"/>
    </row>
    <row r="312" ht="12.75">
      <c r="H312" s="17"/>
    </row>
    <row r="313" ht="12.75">
      <c r="H313" s="17"/>
    </row>
    <row r="314" ht="12.75">
      <c r="H314" s="17"/>
    </row>
    <row r="315" ht="12.75">
      <c r="H315" s="17"/>
    </row>
    <row r="316" ht="12.75">
      <c r="H316" s="17"/>
    </row>
    <row r="317" ht="12.75">
      <c r="H317" s="17"/>
    </row>
    <row r="318" ht="12.75">
      <c r="H318" s="17"/>
    </row>
    <row r="319" ht="12.75">
      <c r="H319" s="17"/>
    </row>
    <row r="320" ht="12.75">
      <c r="H320" s="17"/>
    </row>
    <row r="321" ht="12.75">
      <c r="H321" s="17"/>
    </row>
    <row r="322" ht="12.75">
      <c r="H322" s="17"/>
    </row>
    <row r="323" ht="12.75">
      <c r="H323" s="17"/>
    </row>
    <row r="324" ht="12.75">
      <c r="H324" s="17"/>
    </row>
    <row r="325" ht="12.75">
      <c r="H325" s="17"/>
    </row>
    <row r="326" ht="12.75">
      <c r="H326" s="17"/>
    </row>
    <row r="327" ht="12.75">
      <c r="H327" s="17"/>
    </row>
    <row r="328" ht="12.75">
      <c r="H328" s="17"/>
    </row>
    <row r="329" ht="12.75">
      <c r="H329" s="17"/>
    </row>
    <row r="330" ht="12.75">
      <c r="H330" s="17"/>
    </row>
    <row r="331" ht="12.75">
      <c r="H331" s="17"/>
    </row>
    <row r="332" ht="12.75">
      <c r="H332" s="17"/>
    </row>
    <row r="333" ht="12.75">
      <c r="H333" s="17"/>
    </row>
    <row r="334" ht="12.75">
      <c r="H334" s="17"/>
    </row>
    <row r="335" ht="12.75">
      <c r="H335" s="17"/>
    </row>
    <row r="336" ht="12.75">
      <c r="H336" s="17"/>
    </row>
    <row r="337" ht="12.75">
      <c r="H337" s="17"/>
    </row>
    <row r="338" ht="12.75">
      <c r="H338" s="17"/>
    </row>
    <row r="339" ht="12.75">
      <c r="H339" s="17"/>
    </row>
    <row r="340" ht="12.75">
      <c r="H340" s="17"/>
    </row>
    <row r="341" ht="12.75">
      <c r="H341" s="17"/>
    </row>
    <row r="342" ht="12.75">
      <c r="H342" s="17"/>
    </row>
    <row r="343" ht="12.75">
      <c r="H343" s="17"/>
    </row>
    <row r="344" ht="12.75">
      <c r="H344" s="17"/>
    </row>
    <row r="345" ht="12.75">
      <c r="H345" s="17"/>
    </row>
    <row r="346" ht="12.75">
      <c r="H346" s="17"/>
    </row>
    <row r="347" ht="12.75">
      <c r="H347" s="17"/>
    </row>
    <row r="348" ht="12.75">
      <c r="H348" s="17"/>
    </row>
    <row r="349" ht="12.75">
      <c r="H349" s="17"/>
    </row>
    <row r="350" ht="12.75">
      <c r="H350" s="17"/>
    </row>
    <row r="351" ht="12.75">
      <c r="H351" s="17"/>
    </row>
    <row r="352" ht="12.75">
      <c r="H352" s="17"/>
    </row>
    <row r="353" ht="12.75">
      <c r="H353" s="17"/>
    </row>
    <row r="354" ht="12.75">
      <c r="H354" s="17"/>
    </row>
    <row r="355" ht="12.75">
      <c r="H355" s="17"/>
    </row>
    <row r="356" ht="12.75">
      <c r="H356" s="17"/>
    </row>
    <row r="357" ht="12.75">
      <c r="H357" s="17"/>
    </row>
    <row r="358" ht="12.75">
      <c r="H358" s="17"/>
    </row>
    <row r="359" ht="12.75">
      <c r="H359" s="17"/>
    </row>
    <row r="360" ht="12.75">
      <c r="H360" s="17"/>
    </row>
    <row r="361" ht="12.75">
      <c r="H361" s="17"/>
    </row>
    <row r="362" ht="12.75">
      <c r="H362" s="17"/>
    </row>
    <row r="363" ht="12.75">
      <c r="H363" s="17"/>
    </row>
    <row r="364" ht="12.75">
      <c r="H364" s="17"/>
    </row>
    <row r="365" ht="12.75">
      <c r="H365" s="17"/>
    </row>
    <row r="366" ht="12.75">
      <c r="H366" s="17"/>
    </row>
    <row r="367" ht="12.75">
      <c r="H367" s="17"/>
    </row>
    <row r="368" ht="12.75">
      <c r="H368" s="17"/>
    </row>
    <row r="369" ht="12.75">
      <c r="H369" s="17"/>
    </row>
    <row r="370" ht="12.75">
      <c r="H370" s="17"/>
    </row>
    <row r="371" ht="12.75">
      <c r="H371" s="17"/>
    </row>
    <row r="372" ht="12.75">
      <c r="H372" s="17"/>
    </row>
    <row r="373" ht="12.75">
      <c r="H373" s="17"/>
    </row>
    <row r="374" ht="12.75">
      <c r="H374" s="17"/>
    </row>
    <row r="375" ht="12.75">
      <c r="H375" s="17"/>
    </row>
    <row r="376" ht="12.75">
      <c r="H376" s="17"/>
    </row>
    <row r="377" ht="12.75">
      <c r="H377" s="17"/>
    </row>
    <row r="378" ht="12.75">
      <c r="H378" s="17"/>
    </row>
    <row r="379" ht="12.75">
      <c r="H379" s="17"/>
    </row>
    <row r="380" ht="12.75">
      <c r="H380" s="17"/>
    </row>
    <row r="381" ht="12.75">
      <c r="H381" s="17"/>
    </row>
    <row r="382" ht="12.75">
      <c r="H382" s="17"/>
    </row>
    <row r="383" ht="12.75">
      <c r="H383" s="17"/>
    </row>
    <row r="384" ht="12.75">
      <c r="H384" s="17"/>
    </row>
    <row r="385" ht="12.75">
      <c r="H385" s="17"/>
    </row>
    <row r="386" ht="12.75">
      <c r="H386" s="17"/>
    </row>
    <row r="387" ht="12.75">
      <c r="H387" s="17"/>
    </row>
    <row r="388" ht="12.75">
      <c r="H388" s="17"/>
    </row>
    <row r="389" ht="12.75">
      <c r="H389" s="17"/>
    </row>
    <row r="390" ht="12.75">
      <c r="H390" s="17"/>
    </row>
    <row r="391" ht="12.75">
      <c r="H391" s="17"/>
    </row>
    <row r="392" ht="12.75">
      <c r="H392" s="17"/>
    </row>
    <row r="393" ht="12.75">
      <c r="H393" s="17"/>
    </row>
    <row r="394" ht="12.75">
      <c r="H394" s="17"/>
    </row>
    <row r="395" ht="12.75">
      <c r="H395" s="17"/>
    </row>
    <row r="396" ht="12.75">
      <c r="H396" s="17"/>
    </row>
    <row r="397" ht="12.75">
      <c r="H397" s="17"/>
    </row>
    <row r="398" ht="12.75">
      <c r="H398" s="17"/>
    </row>
    <row r="399" ht="12.75">
      <c r="H399" s="17"/>
    </row>
    <row r="400" ht="12.75">
      <c r="H400" s="17"/>
    </row>
    <row r="401" ht="12.75">
      <c r="H401" s="17"/>
    </row>
    <row r="402" ht="12.75">
      <c r="H402" s="17"/>
    </row>
    <row r="403" ht="12.75">
      <c r="H403" s="17"/>
    </row>
    <row r="404" ht="12.75">
      <c r="H404" s="17"/>
    </row>
    <row r="405" ht="12.75">
      <c r="H405" s="17"/>
    </row>
    <row r="406" ht="12.75">
      <c r="H406" s="17"/>
    </row>
    <row r="407" ht="12.75">
      <c r="H407" s="17"/>
    </row>
    <row r="408" ht="12.75">
      <c r="H408" s="17"/>
    </row>
    <row r="409" ht="12.75">
      <c r="H409" s="17"/>
    </row>
    <row r="410" ht="12.75">
      <c r="H410" s="17"/>
    </row>
    <row r="411" ht="12.75">
      <c r="H411" s="17"/>
    </row>
    <row r="412" ht="12.75">
      <c r="H412" s="17"/>
    </row>
    <row r="413" ht="12.75">
      <c r="H413" s="17"/>
    </row>
    <row r="414" ht="12.75">
      <c r="H414" s="17"/>
    </row>
    <row r="415" ht="12.75">
      <c r="H415" s="17"/>
    </row>
    <row r="416" ht="12.75">
      <c r="H416" s="17"/>
    </row>
    <row r="417" ht="12.75">
      <c r="H417" s="17"/>
    </row>
    <row r="418" ht="12.75">
      <c r="H418" s="17"/>
    </row>
    <row r="419" ht="12.75">
      <c r="H419" s="17"/>
    </row>
    <row r="420" ht="12.75">
      <c r="H420" s="17"/>
    </row>
    <row r="421" ht="12.75">
      <c r="H421" s="17"/>
    </row>
    <row r="422" ht="12.75">
      <c r="H422" s="17"/>
    </row>
    <row r="423" ht="12.75">
      <c r="H423" s="17"/>
    </row>
    <row r="424" ht="12.75">
      <c r="H424" s="17"/>
    </row>
    <row r="425" ht="12.75">
      <c r="H425" s="17"/>
    </row>
    <row r="426" ht="12.75">
      <c r="H426" s="17"/>
    </row>
    <row r="427" ht="12.75">
      <c r="H427" s="17"/>
    </row>
    <row r="428" ht="12.75">
      <c r="H428" s="17"/>
    </row>
    <row r="429" ht="12.75">
      <c r="H429" s="17"/>
    </row>
    <row r="430" ht="12.75">
      <c r="H430" s="17"/>
    </row>
    <row r="431" ht="12.75">
      <c r="H431" s="17"/>
    </row>
    <row r="432" ht="12.75">
      <c r="H432" s="17"/>
    </row>
    <row r="433" ht="12.75">
      <c r="H433" s="17"/>
    </row>
    <row r="434" ht="12.75">
      <c r="H434" s="17"/>
    </row>
    <row r="435" ht="12.75">
      <c r="H435" s="17"/>
    </row>
    <row r="436" ht="12.75">
      <c r="H436" s="17"/>
    </row>
    <row r="437" ht="12.75">
      <c r="H437" s="17"/>
    </row>
    <row r="438" ht="12.75">
      <c r="H438" s="17"/>
    </row>
    <row r="439" ht="12.75">
      <c r="H439" s="17"/>
    </row>
    <row r="440" ht="12.75">
      <c r="H440" s="17"/>
    </row>
    <row r="441" ht="12.75">
      <c r="H441" s="17"/>
    </row>
    <row r="442" ht="12.75">
      <c r="H442" s="17"/>
    </row>
    <row r="443" ht="12.75">
      <c r="H443" s="17"/>
    </row>
    <row r="444" ht="12.75">
      <c r="H444" s="17"/>
    </row>
    <row r="445" ht="12.75">
      <c r="H445" s="17"/>
    </row>
    <row r="446" ht="12.75">
      <c r="H446" s="17"/>
    </row>
    <row r="447" ht="12.75">
      <c r="H447" s="17"/>
    </row>
    <row r="448" ht="12.75">
      <c r="H448" s="17"/>
    </row>
    <row r="449" ht="12.75">
      <c r="H449" s="17"/>
    </row>
    <row r="450" ht="12.75">
      <c r="H450" s="17"/>
    </row>
    <row r="451" ht="12.75">
      <c r="H451" s="17"/>
    </row>
    <row r="452" ht="12.75">
      <c r="H452" s="17"/>
    </row>
    <row r="453" ht="12.75">
      <c r="H453" s="17"/>
    </row>
    <row r="454" ht="12.75">
      <c r="H454" s="17"/>
    </row>
    <row r="455" ht="12.75">
      <c r="H455" s="17"/>
    </row>
    <row r="456" ht="12.75">
      <c r="H456" s="17"/>
    </row>
    <row r="457" ht="12.75">
      <c r="H457" s="17"/>
    </row>
    <row r="458" ht="12.75">
      <c r="H458" s="17"/>
    </row>
    <row r="459" ht="12.75">
      <c r="H459" s="17"/>
    </row>
    <row r="460" ht="12.75">
      <c r="H460" s="17"/>
    </row>
    <row r="461" ht="12.75">
      <c r="H461" s="17"/>
    </row>
    <row r="462" ht="12.75">
      <c r="H462" s="17"/>
    </row>
    <row r="463" ht="12.75">
      <c r="H463" s="17"/>
    </row>
    <row r="464" ht="12.75">
      <c r="H464" s="17"/>
    </row>
    <row r="465" ht="12.75">
      <c r="H465" s="17"/>
    </row>
    <row r="466" ht="12.75">
      <c r="H466" s="17"/>
    </row>
    <row r="467" ht="12.75">
      <c r="H467" s="17"/>
    </row>
    <row r="468" ht="12.75">
      <c r="H468" s="17"/>
    </row>
    <row r="469" ht="12.75">
      <c r="H469" s="17"/>
    </row>
    <row r="470" ht="12.75">
      <c r="H470" s="17"/>
    </row>
    <row r="471" ht="12.75">
      <c r="H471" s="17"/>
    </row>
    <row r="472" ht="12.75">
      <c r="H472" s="17"/>
    </row>
    <row r="473" ht="12.75">
      <c r="H473" s="17"/>
    </row>
    <row r="474" ht="12.75">
      <c r="H474" s="17"/>
    </row>
    <row r="475" ht="12.75">
      <c r="H475" s="17"/>
    </row>
    <row r="476" ht="12.75">
      <c r="H476" s="17"/>
    </row>
    <row r="477" ht="12.75">
      <c r="H477" s="17"/>
    </row>
    <row r="478" ht="12.75">
      <c r="H478" s="17"/>
    </row>
    <row r="479" ht="12.75">
      <c r="H479" s="17"/>
    </row>
    <row r="480" ht="12.75">
      <c r="H480" s="17"/>
    </row>
    <row r="481" ht="12.75">
      <c r="H481" s="17"/>
    </row>
    <row r="482" ht="12.75">
      <c r="H482" s="17"/>
    </row>
    <row r="483" ht="12.75">
      <c r="H483" s="17"/>
    </row>
    <row r="484" ht="12.75">
      <c r="H484" s="17"/>
    </row>
    <row r="485" ht="12.75">
      <c r="H485" s="17"/>
    </row>
    <row r="486" ht="12.75">
      <c r="H486" s="17"/>
    </row>
    <row r="487" ht="12.75">
      <c r="H487" s="17"/>
    </row>
    <row r="488" ht="12.75">
      <c r="H488" s="17"/>
    </row>
    <row r="489" ht="12.75">
      <c r="H489" s="17"/>
    </row>
    <row r="490" ht="12.75">
      <c r="H490" s="17"/>
    </row>
    <row r="491" ht="12.75">
      <c r="H491" s="17"/>
    </row>
    <row r="492" ht="12.75">
      <c r="H492" s="17"/>
    </row>
    <row r="493" ht="12.75">
      <c r="H493" s="17"/>
    </row>
    <row r="494" ht="12.75">
      <c r="H494" s="17"/>
    </row>
    <row r="495" ht="12.75">
      <c r="H495" s="17"/>
    </row>
    <row r="496" ht="12.75">
      <c r="H496" s="17"/>
    </row>
    <row r="497" ht="12.75">
      <c r="H497" s="17"/>
    </row>
    <row r="498" ht="12.75">
      <c r="H498" s="17"/>
    </row>
    <row r="499" ht="12.75">
      <c r="H499" s="17"/>
    </row>
    <row r="500" ht="12.75">
      <c r="H500" s="17"/>
    </row>
    <row r="501" ht="12.75">
      <c r="H501" s="17"/>
    </row>
    <row r="502" ht="12.75">
      <c r="H502" s="17"/>
    </row>
    <row r="503" ht="12.75">
      <c r="H503" s="17"/>
    </row>
    <row r="504" ht="12.75">
      <c r="H504" s="17"/>
    </row>
    <row r="505" ht="12.75">
      <c r="H505" s="17"/>
    </row>
    <row r="506" ht="12.75">
      <c r="H506" s="17"/>
    </row>
    <row r="507" ht="12.75">
      <c r="H507" s="17"/>
    </row>
    <row r="508" ht="12.75">
      <c r="H508" s="17"/>
    </row>
    <row r="509" ht="12.75">
      <c r="H509" s="17"/>
    </row>
    <row r="510" ht="12.75">
      <c r="H510" s="17"/>
    </row>
    <row r="511" ht="12.75">
      <c r="H511" s="17"/>
    </row>
    <row r="512" ht="12.75">
      <c r="H512" s="17"/>
    </row>
    <row r="513" ht="12.75">
      <c r="H513" s="17"/>
    </row>
    <row r="514" ht="12.75">
      <c r="H514" s="17"/>
    </row>
    <row r="515" ht="12.75">
      <c r="H515" s="17"/>
    </row>
    <row r="516" ht="12.75">
      <c r="H516" s="17"/>
    </row>
    <row r="517" ht="12.75">
      <c r="H517" s="17"/>
    </row>
    <row r="518" ht="12.75">
      <c r="H518" s="17"/>
    </row>
    <row r="519" ht="12.75">
      <c r="H519" s="17"/>
    </row>
    <row r="520" ht="12.75">
      <c r="H520" s="17"/>
    </row>
    <row r="521" ht="12.75">
      <c r="H521" s="17"/>
    </row>
    <row r="522" ht="12.75">
      <c r="H522" s="17"/>
    </row>
    <row r="523" ht="12.75">
      <c r="H523" s="17"/>
    </row>
    <row r="524" ht="12.75">
      <c r="H524" s="17"/>
    </row>
    <row r="525" ht="12.75">
      <c r="H525" s="17"/>
    </row>
    <row r="526" ht="12.75">
      <c r="H526" s="17"/>
    </row>
    <row r="527" ht="12.75">
      <c r="H527" s="17"/>
    </row>
    <row r="528" ht="12.75">
      <c r="H528" s="17"/>
    </row>
    <row r="529" ht="12.75">
      <c r="H529" s="17"/>
    </row>
    <row r="530" ht="12.75">
      <c r="H530" s="17"/>
    </row>
    <row r="531" ht="12.75">
      <c r="H531" s="17"/>
    </row>
    <row r="532" ht="12.75">
      <c r="H532" s="17"/>
    </row>
    <row r="533" ht="12.75">
      <c r="H533" s="17"/>
    </row>
    <row r="534" ht="12.75">
      <c r="H534" s="17"/>
    </row>
    <row r="535" ht="12.75">
      <c r="H535" s="17"/>
    </row>
    <row r="536" ht="12.75">
      <c r="H536" s="17"/>
    </row>
    <row r="537" ht="12.75">
      <c r="H537" s="17"/>
    </row>
    <row r="538" ht="12.75">
      <c r="H538" s="17"/>
    </row>
    <row r="539" ht="12.75">
      <c r="H539" s="17"/>
    </row>
    <row r="540" ht="12.75">
      <c r="H540" s="17"/>
    </row>
    <row r="541" ht="12.75">
      <c r="H541" s="17"/>
    </row>
    <row r="542" ht="12.75">
      <c r="H542" s="17"/>
    </row>
    <row r="543" ht="12.75">
      <c r="H543" s="17"/>
    </row>
    <row r="544" ht="12.75">
      <c r="H544" s="17"/>
    </row>
    <row r="545" ht="12.75">
      <c r="H545" s="17"/>
    </row>
    <row r="546" ht="12.75">
      <c r="H546" s="17"/>
    </row>
    <row r="547" ht="12.75">
      <c r="H547" s="17"/>
    </row>
    <row r="548" ht="12.75">
      <c r="H548" s="17"/>
    </row>
    <row r="549" ht="12.75">
      <c r="H549" s="17"/>
    </row>
    <row r="550" ht="12.75">
      <c r="H550" s="17"/>
    </row>
    <row r="551" ht="12.75">
      <c r="H551" s="17"/>
    </row>
    <row r="552" ht="12.75">
      <c r="H552" s="17"/>
    </row>
    <row r="553" ht="12.75">
      <c r="H553" s="17"/>
    </row>
    <row r="554" ht="12.75">
      <c r="H554" s="17"/>
    </row>
    <row r="555" ht="12.75">
      <c r="H555" s="17"/>
    </row>
    <row r="556" ht="12.75">
      <c r="H556" s="17"/>
    </row>
    <row r="557" ht="12.75">
      <c r="H557" s="17"/>
    </row>
    <row r="558" ht="12.75">
      <c r="H558" s="17"/>
    </row>
    <row r="559" ht="12.75">
      <c r="H559" s="17"/>
    </row>
    <row r="560" ht="12.75">
      <c r="H560" s="17"/>
    </row>
    <row r="561" ht="12.75">
      <c r="H561" s="17"/>
    </row>
    <row r="562" ht="12.75">
      <c r="H562" s="17"/>
    </row>
    <row r="563" ht="12.75">
      <c r="H563" s="17"/>
    </row>
    <row r="564" ht="12.75">
      <c r="H564" s="17"/>
    </row>
    <row r="565" ht="12.75">
      <c r="H565" s="17"/>
    </row>
    <row r="566" ht="12.75">
      <c r="H566" s="17"/>
    </row>
    <row r="567" ht="12.75">
      <c r="H567" s="17"/>
    </row>
    <row r="568" ht="12.75">
      <c r="H568" s="17"/>
    </row>
    <row r="569" ht="12.75">
      <c r="H569" s="17"/>
    </row>
    <row r="570" ht="12.75">
      <c r="H570" s="17"/>
    </row>
    <row r="571" ht="12.75">
      <c r="H571" s="17"/>
    </row>
    <row r="572" ht="12.75">
      <c r="H572" s="17"/>
    </row>
    <row r="573" ht="12.75">
      <c r="H573" s="17"/>
    </row>
    <row r="574" ht="12.75">
      <c r="H574" s="17"/>
    </row>
    <row r="575" ht="12.75">
      <c r="H575" s="17"/>
    </row>
    <row r="576" ht="12.75">
      <c r="H576" s="17"/>
    </row>
    <row r="577" ht="12.75">
      <c r="H577" s="17"/>
    </row>
    <row r="578" ht="12.75">
      <c r="H578" s="17"/>
    </row>
    <row r="579" ht="12.75">
      <c r="H579" s="17"/>
    </row>
    <row r="580" ht="12.75">
      <c r="H580" s="17"/>
    </row>
    <row r="581" ht="12.75">
      <c r="H581" s="17"/>
    </row>
    <row r="582" ht="12.75">
      <c r="H582" s="17"/>
    </row>
    <row r="583" ht="12.75">
      <c r="H583" s="17"/>
    </row>
    <row r="584" ht="12.75">
      <c r="H584" s="17"/>
    </row>
    <row r="585" ht="12.75">
      <c r="H585" s="17"/>
    </row>
    <row r="586" ht="12.75">
      <c r="H586" s="17"/>
    </row>
    <row r="587" ht="12.75">
      <c r="H587" s="17"/>
    </row>
    <row r="588" ht="12.75">
      <c r="H588" s="17"/>
    </row>
    <row r="589" ht="12.75">
      <c r="H589" s="17"/>
    </row>
    <row r="590" ht="12.75">
      <c r="H590" s="17"/>
    </row>
    <row r="591" ht="12.75">
      <c r="H591" s="17"/>
    </row>
    <row r="592" ht="12.75">
      <c r="H592" s="17"/>
    </row>
    <row r="593" ht="12.75">
      <c r="H593" s="17"/>
    </row>
    <row r="594" ht="12.75">
      <c r="H594" s="17"/>
    </row>
    <row r="595" ht="12.75">
      <c r="H595" s="17"/>
    </row>
    <row r="596" ht="12.75">
      <c r="H596" s="17"/>
    </row>
    <row r="597" ht="12.75">
      <c r="H597" s="17"/>
    </row>
    <row r="598" ht="12.75">
      <c r="H598" s="17"/>
    </row>
    <row r="599" ht="12.75">
      <c r="H599" s="17"/>
    </row>
    <row r="600" ht="12.75">
      <c r="H600" s="17"/>
    </row>
    <row r="601" ht="12.75">
      <c r="H601" s="17"/>
    </row>
    <row r="602" ht="12.75">
      <c r="H602" s="17"/>
    </row>
    <row r="603" ht="12.75">
      <c r="H603" s="17"/>
    </row>
    <row r="604" ht="12.75">
      <c r="H604" s="17"/>
    </row>
    <row r="605" ht="12.75">
      <c r="H605" s="17"/>
    </row>
    <row r="606" ht="12.75">
      <c r="H606" s="17"/>
    </row>
    <row r="607" ht="12.75">
      <c r="H607" s="17"/>
    </row>
    <row r="608" ht="12.75">
      <c r="H608" s="17"/>
    </row>
    <row r="609" ht="12.75">
      <c r="H609" s="17"/>
    </row>
    <row r="610" ht="12.75">
      <c r="H610" s="17"/>
    </row>
    <row r="611" ht="12.75">
      <c r="H611" s="17"/>
    </row>
    <row r="612" ht="12.75">
      <c r="H612" s="17"/>
    </row>
    <row r="613" ht="12.75">
      <c r="H613" s="17"/>
    </row>
    <row r="614" ht="12.75">
      <c r="H614" s="17"/>
    </row>
    <row r="615" ht="12.75">
      <c r="H615" s="17"/>
    </row>
    <row r="616" ht="12.75">
      <c r="H616" s="17"/>
    </row>
    <row r="617" ht="12.75">
      <c r="H617" s="17"/>
    </row>
    <row r="618" ht="12.75">
      <c r="H618" s="17"/>
    </row>
    <row r="619" ht="12.75">
      <c r="H619" s="17"/>
    </row>
    <row r="620" ht="12.75">
      <c r="H620" s="17"/>
    </row>
    <row r="621" ht="12.75">
      <c r="H621" s="17"/>
    </row>
    <row r="622" ht="12.75">
      <c r="H622" s="17"/>
    </row>
    <row r="623" ht="12.75">
      <c r="H623" s="17"/>
    </row>
    <row r="624" ht="12.75">
      <c r="H624" s="17"/>
    </row>
    <row r="625" ht="12.75">
      <c r="H625" s="17"/>
    </row>
    <row r="626" ht="12.75">
      <c r="H626" s="17"/>
    </row>
    <row r="627" ht="12.75">
      <c r="H627" s="17"/>
    </row>
    <row r="628" ht="12.75">
      <c r="H628" s="17"/>
    </row>
    <row r="629" ht="12.75">
      <c r="H629" s="17"/>
    </row>
    <row r="630" ht="12.75">
      <c r="H630" s="17"/>
    </row>
    <row r="631" ht="12.75">
      <c r="H631" s="17"/>
    </row>
    <row r="632" ht="12.75">
      <c r="H632" s="17"/>
    </row>
    <row r="633" ht="12.75">
      <c r="H633" s="17"/>
    </row>
    <row r="634" ht="12.75">
      <c r="H634" s="17"/>
    </row>
    <row r="635" ht="12.75">
      <c r="H635" s="17"/>
    </row>
    <row r="636" ht="12.75">
      <c r="H636" s="17"/>
    </row>
    <row r="637" ht="12.75">
      <c r="H637" s="17"/>
    </row>
    <row r="638" ht="12.75">
      <c r="H638" s="17"/>
    </row>
    <row r="639" ht="12.75">
      <c r="H639" s="17"/>
    </row>
    <row r="640" ht="12.75">
      <c r="H640" s="17"/>
    </row>
    <row r="641" ht="12.75">
      <c r="H641" s="17"/>
    </row>
    <row r="642" ht="12.75">
      <c r="H642" s="17"/>
    </row>
    <row r="643" ht="12.75">
      <c r="H643" s="17"/>
    </row>
    <row r="644" ht="12.75">
      <c r="H644" s="17"/>
    </row>
    <row r="645" ht="12.75">
      <c r="H645" s="17"/>
    </row>
    <row r="646" ht="12.75">
      <c r="H646" s="17"/>
    </row>
    <row r="647" ht="12.75">
      <c r="H647" s="17"/>
    </row>
    <row r="648" ht="12.75">
      <c r="H648" s="17"/>
    </row>
    <row r="649" ht="12.75">
      <c r="H649" s="17"/>
    </row>
    <row r="650" ht="12.75">
      <c r="H650" s="17"/>
    </row>
    <row r="651" ht="12.75">
      <c r="H651" s="17"/>
    </row>
    <row r="652" ht="12.75">
      <c r="H652" s="17"/>
    </row>
    <row r="653" ht="12.75">
      <c r="H653" s="17"/>
    </row>
    <row r="654" ht="12.75">
      <c r="H654" s="17"/>
    </row>
    <row r="655" ht="12.75">
      <c r="H655" s="17"/>
    </row>
    <row r="656" ht="12.75">
      <c r="H656" s="17"/>
    </row>
    <row r="657" ht="12.75">
      <c r="H657" s="17"/>
    </row>
    <row r="658" ht="12.75">
      <c r="H658" s="17"/>
    </row>
    <row r="659" ht="12.75">
      <c r="H659" s="17"/>
    </row>
    <row r="660" ht="12.75">
      <c r="H660" s="17"/>
    </row>
    <row r="661" ht="12.75">
      <c r="H661" s="17"/>
    </row>
    <row r="662" ht="12.75">
      <c r="H662" s="17"/>
    </row>
    <row r="663" ht="12.75">
      <c r="H663" s="17"/>
    </row>
    <row r="664" ht="12.75">
      <c r="H664" s="17"/>
    </row>
    <row r="665" ht="12.75">
      <c r="H665" s="17"/>
    </row>
    <row r="666" ht="12.75">
      <c r="H666" s="17"/>
    </row>
    <row r="667" ht="12.75">
      <c r="H667" s="17"/>
    </row>
    <row r="668" ht="12.75">
      <c r="H668" s="17"/>
    </row>
    <row r="669" ht="12.75">
      <c r="H669" s="17"/>
    </row>
    <row r="670" ht="12.75">
      <c r="H670" s="17"/>
    </row>
    <row r="671" ht="12.75">
      <c r="H671" s="17"/>
    </row>
    <row r="672" ht="12.75">
      <c r="H672" s="17"/>
    </row>
    <row r="673" ht="12.75">
      <c r="H673" s="17"/>
    </row>
    <row r="674" ht="12.75">
      <c r="H674" s="17"/>
    </row>
    <row r="675" ht="12.75">
      <c r="H675" s="17"/>
    </row>
    <row r="676" ht="12.75">
      <c r="H676" s="17"/>
    </row>
    <row r="677" ht="12.75">
      <c r="H677" s="17"/>
    </row>
    <row r="678" ht="12.75">
      <c r="H678" s="17"/>
    </row>
    <row r="679" ht="12.75">
      <c r="H679" s="17"/>
    </row>
    <row r="680" ht="12.75">
      <c r="H680" s="17"/>
    </row>
    <row r="681" ht="12.75">
      <c r="H681" s="17"/>
    </row>
    <row r="682" ht="12.75">
      <c r="H682" s="17"/>
    </row>
    <row r="683" ht="12.75">
      <c r="H683" s="17"/>
    </row>
    <row r="684" ht="12.75">
      <c r="H684" s="17"/>
    </row>
    <row r="685" ht="12.75">
      <c r="H685" s="17"/>
    </row>
    <row r="686" ht="12.75">
      <c r="H686" s="17"/>
    </row>
    <row r="687" ht="12.75">
      <c r="H687" s="17"/>
    </row>
    <row r="688" ht="12.75">
      <c r="H688" s="17"/>
    </row>
    <row r="689" ht="12.75">
      <c r="H689" s="17"/>
    </row>
    <row r="690" ht="12.75">
      <c r="H690" s="17"/>
    </row>
    <row r="691" ht="12.75">
      <c r="H691" s="17"/>
    </row>
    <row r="692" ht="12.75">
      <c r="H692" s="17"/>
    </row>
    <row r="693" ht="12.75">
      <c r="H693" s="17"/>
    </row>
    <row r="694" ht="12.75">
      <c r="H694" s="17"/>
    </row>
    <row r="695" ht="12.75">
      <c r="H695" s="17"/>
    </row>
    <row r="696" ht="12.75">
      <c r="H696" s="17"/>
    </row>
    <row r="697" ht="12.75">
      <c r="H697" s="17"/>
    </row>
    <row r="698" ht="12.75">
      <c r="H698" s="17"/>
    </row>
    <row r="699" ht="12.75">
      <c r="H699" s="17"/>
    </row>
    <row r="700" ht="12.75">
      <c r="H700" s="17"/>
    </row>
    <row r="701" ht="12.75">
      <c r="H701" s="17"/>
    </row>
    <row r="702" ht="12.75">
      <c r="H702" s="17"/>
    </row>
    <row r="703" ht="12.75">
      <c r="H703" s="17"/>
    </row>
    <row r="704" ht="12.75">
      <c r="H704" s="17"/>
    </row>
    <row r="705" ht="12.75">
      <c r="H705" s="17"/>
    </row>
    <row r="706" ht="12.75">
      <c r="H706" s="17"/>
    </row>
    <row r="707" ht="12.75">
      <c r="H707" s="17"/>
    </row>
    <row r="708" ht="12.75">
      <c r="H708" s="17"/>
    </row>
    <row r="709" ht="12.75">
      <c r="H709" s="17"/>
    </row>
    <row r="710" ht="12.75">
      <c r="H710" s="17"/>
    </row>
    <row r="711" ht="12.75">
      <c r="H711" s="17"/>
    </row>
    <row r="712" ht="12.75">
      <c r="H712" s="17"/>
    </row>
    <row r="713" ht="12.75">
      <c r="H713" s="17"/>
    </row>
    <row r="714" ht="12.75">
      <c r="H714" s="17"/>
    </row>
    <row r="715" ht="12.75">
      <c r="H715" s="17"/>
    </row>
    <row r="716" ht="12.75">
      <c r="H716" s="17"/>
    </row>
    <row r="717" ht="12.75">
      <c r="H717" s="17"/>
    </row>
    <row r="718" ht="12.75">
      <c r="H718" s="17"/>
    </row>
    <row r="719" ht="12.75">
      <c r="H719" s="17"/>
    </row>
    <row r="720" ht="12.75">
      <c r="H720" s="17"/>
    </row>
    <row r="721" ht="12.75">
      <c r="H721" s="17"/>
    </row>
    <row r="722" ht="12.75">
      <c r="H722" s="17"/>
    </row>
    <row r="723" ht="12.75">
      <c r="H723" s="17"/>
    </row>
    <row r="724" ht="12.75">
      <c r="H724" s="17"/>
    </row>
    <row r="725" ht="12.75">
      <c r="H725" s="17"/>
    </row>
    <row r="726" ht="12.75">
      <c r="H726" s="17"/>
    </row>
    <row r="727" ht="12.75">
      <c r="H727" s="17"/>
    </row>
    <row r="728" ht="12.75">
      <c r="H728" s="17"/>
    </row>
    <row r="729" ht="12.75">
      <c r="H729" s="17"/>
    </row>
    <row r="730" ht="12.75">
      <c r="H730" s="17"/>
    </row>
    <row r="731" ht="12.75">
      <c r="H731" s="17"/>
    </row>
    <row r="732" ht="12.75">
      <c r="H732" s="17"/>
    </row>
    <row r="733" ht="12.75">
      <c r="H733" s="17"/>
    </row>
    <row r="734" ht="12.75">
      <c r="H734" s="17"/>
    </row>
    <row r="735" ht="12.75">
      <c r="H735" s="17"/>
    </row>
    <row r="736" ht="12.75">
      <c r="H736" s="17"/>
    </row>
    <row r="737" ht="12.75">
      <c r="H737" s="17"/>
    </row>
    <row r="738" ht="12.75">
      <c r="H738" s="17"/>
    </row>
    <row r="739" ht="12.75">
      <c r="H739" s="17"/>
    </row>
    <row r="740" ht="12.75">
      <c r="H740" s="17"/>
    </row>
    <row r="741" ht="12.75">
      <c r="H741" s="17"/>
    </row>
    <row r="742" ht="12.75">
      <c r="H742" s="17"/>
    </row>
    <row r="743" ht="12.75">
      <c r="H743" s="17"/>
    </row>
    <row r="744" ht="12.75">
      <c r="H744" s="17"/>
    </row>
    <row r="745" ht="12.75">
      <c r="H745" s="17"/>
    </row>
    <row r="746" ht="12.75">
      <c r="H746" s="17"/>
    </row>
    <row r="747" ht="12.75">
      <c r="H747" s="17"/>
    </row>
    <row r="748" ht="12.75">
      <c r="H748" s="17"/>
    </row>
    <row r="749" ht="12.75">
      <c r="H749" s="17"/>
    </row>
    <row r="750" ht="12.75">
      <c r="H750" s="17"/>
    </row>
    <row r="751" ht="12.75">
      <c r="H751" s="17"/>
    </row>
    <row r="752" ht="12.75">
      <c r="H752" s="17"/>
    </row>
    <row r="753" ht="12.75">
      <c r="H753" s="17"/>
    </row>
    <row r="754" ht="12.75">
      <c r="H754" s="17"/>
    </row>
    <row r="755" ht="12.75">
      <c r="H755" s="17"/>
    </row>
    <row r="756" ht="12.75">
      <c r="H756" s="17"/>
    </row>
    <row r="757" ht="12.75">
      <c r="H757" s="17"/>
    </row>
    <row r="758" ht="12.75">
      <c r="H758" s="17"/>
    </row>
    <row r="759" ht="12.75">
      <c r="H759" s="17"/>
    </row>
    <row r="760" ht="12.75">
      <c r="H760" s="17"/>
    </row>
    <row r="761" ht="12.75">
      <c r="H761" s="17"/>
    </row>
    <row r="762" ht="12.75">
      <c r="H762" s="17"/>
    </row>
    <row r="763" ht="12.75">
      <c r="H763" s="17"/>
    </row>
    <row r="764" ht="12.75">
      <c r="H764" s="17"/>
    </row>
    <row r="765" ht="12.75">
      <c r="H765" s="17"/>
    </row>
    <row r="766" ht="12.75">
      <c r="H766" s="17"/>
    </row>
    <row r="767" ht="12.75">
      <c r="H767" s="17"/>
    </row>
    <row r="768" ht="12.75">
      <c r="H768" s="17"/>
    </row>
    <row r="769" ht="12.75">
      <c r="H769" s="17"/>
    </row>
    <row r="770" ht="12.75">
      <c r="H770" s="17"/>
    </row>
    <row r="771" ht="12.75">
      <c r="H771" s="17"/>
    </row>
    <row r="772" ht="12.75">
      <c r="H772" s="17"/>
    </row>
    <row r="773" ht="12.75">
      <c r="H773" s="17"/>
    </row>
    <row r="774" ht="12.75">
      <c r="H774" s="17"/>
    </row>
    <row r="775" ht="12.75">
      <c r="H775" s="17"/>
    </row>
    <row r="776" ht="12.75">
      <c r="H776" s="17"/>
    </row>
    <row r="777" ht="12.75">
      <c r="H777" s="17"/>
    </row>
    <row r="778" ht="12.75">
      <c r="H778" s="17"/>
    </row>
    <row r="779" ht="12.75">
      <c r="H779" s="17"/>
    </row>
    <row r="780" ht="12.75">
      <c r="H780" s="17"/>
    </row>
    <row r="781" ht="12.75">
      <c r="H781" s="17"/>
    </row>
    <row r="782" ht="12.75">
      <c r="H782" s="17"/>
    </row>
    <row r="783" ht="12.75">
      <c r="H783" s="17"/>
    </row>
    <row r="784" ht="12.75">
      <c r="H784" s="17"/>
    </row>
    <row r="785" ht="12.75">
      <c r="H785" s="17"/>
    </row>
    <row r="786" ht="12.75">
      <c r="H786" s="17"/>
    </row>
    <row r="787" ht="12.75">
      <c r="H787" s="17"/>
    </row>
    <row r="788" ht="12.75">
      <c r="H788" s="17"/>
    </row>
    <row r="789" ht="12.75">
      <c r="H789" s="17"/>
    </row>
    <row r="790" ht="12.75">
      <c r="H790" s="17"/>
    </row>
    <row r="791" ht="12.75">
      <c r="H791" s="17"/>
    </row>
    <row r="792" ht="12.75">
      <c r="H792" s="17"/>
    </row>
    <row r="793" ht="12.75">
      <c r="H793" s="17"/>
    </row>
    <row r="794" ht="12.75">
      <c r="H794" s="17"/>
    </row>
    <row r="795" ht="12.75">
      <c r="H795" s="17"/>
    </row>
    <row r="796" ht="12.75">
      <c r="H796" s="17"/>
    </row>
  </sheetData>
  <sheetProtection selectLockedCells="1" selectUnlockedCells="1"/>
  <mergeCells count="2">
    <mergeCell ref="C5:E5"/>
    <mergeCell ref="B115:C115"/>
  </mergeCells>
  <printOptions horizontalCentered="1"/>
  <pageMargins left="0.31496062992125984" right="0.11811023622047245" top="0.5118110236220472" bottom="0.5118110236220472" header="0.5118110236220472" footer="0.5118110236220472"/>
  <pageSetup orientation="portrait" scale="82" r:id="rId3"/>
  <rowBreaks count="3" manualBreakCount="3">
    <brk id="52" min="1" max="7" man="1"/>
    <brk id="108" min="1" max="7" man="1"/>
    <brk id="157" min="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58.57421875" style="0" customWidth="1"/>
    <col min="2" max="2" width="14.421875" style="0" customWidth="1"/>
    <col min="4" max="5" width="9.140625" style="30" customWidth="1"/>
    <col min="7" max="7" width="14.140625" style="0" customWidth="1"/>
    <col min="8" max="8" width="11.00390625" style="0" customWidth="1"/>
    <col min="10" max="10" width="23.28125" style="0" customWidth="1"/>
  </cols>
  <sheetData>
    <row r="1" ht="13.5" thickBot="1"/>
    <row r="2" spans="1:10" ht="13.5" thickBot="1">
      <c r="A2" s="160" t="s">
        <v>178</v>
      </c>
      <c r="B2" s="163" t="s">
        <v>179</v>
      </c>
      <c r="C2" s="164"/>
      <c r="D2" s="164"/>
      <c r="E2" s="164"/>
      <c r="F2" s="164"/>
      <c r="G2" s="164"/>
      <c r="H2" s="164"/>
      <c r="I2" s="164"/>
      <c r="J2" s="165"/>
    </row>
    <row r="3" spans="1:10" ht="12.75">
      <c r="A3" s="161"/>
      <c r="B3" s="166" t="s">
        <v>180</v>
      </c>
      <c r="C3" s="166" t="s">
        <v>181</v>
      </c>
      <c r="D3" s="166" t="s">
        <v>182</v>
      </c>
      <c r="E3" s="166" t="s">
        <v>183</v>
      </c>
      <c r="F3" s="166" t="s">
        <v>184</v>
      </c>
      <c r="G3" s="166" t="s">
        <v>185</v>
      </c>
      <c r="H3" s="166" t="s">
        <v>186</v>
      </c>
      <c r="I3" s="166" t="s">
        <v>187</v>
      </c>
      <c r="J3" s="166" t="s">
        <v>188</v>
      </c>
    </row>
    <row r="4" spans="1:10" ht="12.75">
      <c r="A4" s="161"/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2.75">
      <c r="A5" s="161"/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2.75">
      <c r="A6" s="161"/>
      <c r="B6" s="167"/>
      <c r="C6" s="167"/>
      <c r="D6" s="167"/>
      <c r="E6" s="167"/>
      <c r="F6" s="167"/>
      <c r="G6" s="167"/>
      <c r="H6" s="167"/>
      <c r="I6" s="167"/>
      <c r="J6" s="167"/>
    </row>
    <row r="7" spans="1:10" ht="12.75">
      <c r="A7" s="161"/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3.5" thickBot="1">
      <c r="A8" s="162"/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5.75">
      <c r="A9" s="140" t="s">
        <v>213</v>
      </c>
      <c r="B9" s="141"/>
      <c r="C9" s="141"/>
      <c r="D9" s="141"/>
      <c r="E9" s="141"/>
      <c r="F9" s="141"/>
      <c r="G9" s="141"/>
      <c r="H9" s="141"/>
      <c r="I9" s="141"/>
      <c r="J9" s="141"/>
    </row>
    <row r="10" spans="1:10" ht="14.25">
      <c r="A10" s="142" t="s">
        <v>189</v>
      </c>
      <c r="B10" s="143"/>
      <c r="C10" s="143"/>
      <c r="D10" s="141"/>
      <c r="E10" s="143"/>
      <c r="F10" s="141"/>
      <c r="G10" s="141"/>
      <c r="H10" s="141"/>
      <c r="I10" s="141"/>
      <c r="J10" s="141">
        <f>B10+G10+E10+H10</f>
        <v>0</v>
      </c>
    </row>
    <row r="11" spans="1:10" ht="15.75">
      <c r="A11" s="144" t="s">
        <v>190</v>
      </c>
      <c r="B11" s="143"/>
      <c r="C11" s="143"/>
      <c r="D11" s="141"/>
      <c r="E11" s="143"/>
      <c r="F11" s="141"/>
      <c r="G11" s="143"/>
      <c r="H11" s="143"/>
      <c r="I11" s="143"/>
      <c r="J11" s="141">
        <f aca="true" t="shared" si="0" ref="J11:J26">B11+G11+E11+H11</f>
        <v>0</v>
      </c>
    </row>
    <row r="12" spans="1:10" ht="14.25">
      <c r="A12" s="142" t="s">
        <v>191</v>
      </c>
      <c r="B12" s="143"/>
      <c r="C12" s="143"/>
      <c r="D12" s="143"/>
      <c r="E12" s="143"/>
      <c r="F12" s="143"/>
      <c r="G12" s="143"/>
      <c r="H12" s="143"/>
      <c r="I12" s="143"/>
      <c r="J12" s="141">
        <f t="shared" si="0"/>
        <v>0</v>
      </c>
    </row>
    <row r="13" spans="1:10" ht="14.25">
      <c r="A13" s="142" t="s">
        <v>192</v>
      </c>
      <c r="B13" s="143"/>
      <c r="C13" s="143"/>
      <c r="D13" s="143"/>
      <c r="E13" s="143"/>
      <c r="F13" s="143"/>
      <c r="G13" s="143"/>
      <c r="H13" s="143"/>
      <c r="I13" s="143"/>
      <c r="J13" s="141">
        <f t="shared" si="0"/>
        <v>0</v>
      </c>
    </row>
    <row r="14" spans="1:10" ht="14.25">
      <c r="A14" s="142" t="s">
        <v>193</v>
      </c>
      <c r="B14" s="143"/>
      <c r="C14" s="143"/>
      <c r="D14" s="143"/>
      <c r="E14" s="143"/>
      <c r="F14" s="143"/>
      <c r="G14" s="143"/>
      <c r="H14" s="143"/>
      <c r="I14" s="143"/>
      <c r="J14" s="141">
        <f t="shared" si="0"/>
        <v>0</v>
      </c>
    </row>
    <row r="15" spans="1:10" ht="14.25">
      <c r="A15" s="142" t="s">
        <v>194</v>
      </c>
      <c r="B15" s="143"/>
      <c r="C15" s="143"/>
      <c r="D15" s="143"/>
      <c r="E15" s="143"/>
      <c r="F15" s="143"/>
      <c r="G15" s="143"/>
      <c r="H15" s="143"/>
      <c r="I15" s="143"/>
      <c r="J15" s="141">
        <f t="shared" si="0"/>
        <v>0</v>
      </c>
    </row>
    <row r="16" spans="1:10" ht="14.25">
      <c r="A16" s="142" t="s">
        <v>195</v>
      </c>
      <c r="B16" s="143"/>
      <c r="C16" s="143"/>
      <c r="D16" s="143"/>
      <c r="E16" s="143"/>
      <c r="F16" s="143"/>
      <c r="G16" s="143"/>
      <c r="H16" s="143"/>
      <c r="I16" s="143"/>
      <c r="J16" s="141">
        <f t="shared" si="0"/>
        <v>0</v>
      </c>
    </row>
    <row r="17" spans="1:10" ht="14.25">
      <c r="A17" s="142" t="s">
        <v>196</v>
      </c>
      <c r="B17" s="143"/>
      <c r="C17" s="143"/>
      <c r="D17" s="143"/>
      <c r="E17" s="143"/>
      <c r="F17" s="143"/>
      <c r="G17" s="143"/>
      <c r="H17" s="143"/>
      <c r="I17" s="143"/>
      <c r="J17" s="141">
        <f t="shared" si="0"/>
        <v>0</v>
      </c>
    </row>
    <row r="18" spans="1:10" ht="15.75">
      <c r="A18" s="140" t="s">
        <v>80</v>
      </c>
      <c r="B18" s="141">
        <f>SUM(B9:B17)</f>
        <v>0</v>
      </c>
      <c r="C18" s="141">
        <f aca="true" t="shared" si="1" ref="C18:I18">SUM(C9:C17)</f>
        <v>0</v>
      </c>
      <c r="D18" s="141">
        <f t="shared" si="1"/>
        <v>0</v>
      </c>
      <c r="E18" s="141">
        <f t="shared" si="1"/>
        <v>0</v>
      </c>
      <c r="F18" s="141">
        <f t="shared" si="1"/>
        <v>0</v>
      </c>
      <c r="G18" s="141">
        <f t="shared" si="1"/>
        <v>0</v>
      </c>
      <c r="H18" s="141">
        <f t="shared" si="1"/>
        <v>0</v>
      </c>
      <c r="I18" s="141">
        <f t="shared" si="1"/>
        <v>0</v>
      </c>
      <c r="J18" s="141">
        <f t="shared" si="0"/>
        <v>0</v>
      </c>
    </row>
    <row r="19" spans="1:10" ht="14.25">
      <c r="A19" s="142" t="s">
        <v>197</v>
      </c>
      <c r="B19" s="143"/>
      <c r="C19" s="143"/>
      <c r="D19" s="143"/>
      <c r="E19" s="143"/>
      <c r="F19" s="141"/>
      <c r="G19" s="143"/>
      <c r="H19" s="143"/>
      <c r="I19" s="143"/>
      <c r="J19" s="141">
        <f t="shared" si="0"/>
        <v>0</v>
      </c>
    </row>
    <row r="20" spans="1:10" ht="14.25">
      <c r="A20" s="142" t="s">
        <v>191</v>
      </c>
      <c r="B20" s="143"/>
      <c r="C20" s="143"/>
      <c r="D20" s="143"/>
      <c r="E20" s="143"/>
      <c r="F20" s="143"/>
      <c r="G20" s="143"/>
      <c r="H20" s="143"/>
      <c r="I20" s="143"/>
      <c r="J20" s="141"/>
    </row>
    <row r="21" spans="1:10" ht="14.25">
      <c r="A21" s="142" t="s">
        <v>193</v>
      </c>
      <c r="B21" s="143"/>
      <c r="C21" s="143"/>
      <c r="D21" s="143"/>
      <c r="E21" s="143"/>
      <c r="F21" s="143"/>
      <c r="G21" s="143"/>
      <c r="H21" s="143"/>
      <c r="I21" s="143"/>
      <c r="J21" s="141"/>
    </row>
    <row r="22" spans="1:10" ht="14.25">
      <c r="A22" s="142" t="s">
        <v>198</v>
      </c>
      <c r="B22" s="143"/>
      <c r="C22" s="143"/>
      <c r="D22" s="143"/>
      <c r="E22" s="143"/>
      <c r="F22" s="143"/>
      <c r="G22" s="143"/>
      <c r="H22" s="143"/>
      <c r="I22" s="143"/>
      <c r="J22" s="141">
        <f t="shared" si="0"/>
        <v>0</v>
      </c>
    </row>
    <row r="23" spans="1:10" ht="14.25">
      <c r="A23" s="142" t="s">
        <v>199</v>
      </c>
      <c r="B23" s="143"/>
      <c r="C23" s="143"/>
      <c r="D23" s="143"/>
      <c r="E23" s="141"/>
      <c r="F23" s="143"/>
      <c r="G23" s="141"/>
      <c r="H23" s="141"/>
      <c r="I23" s="143"/>
      <c r="J23" s="141">
        <f t="shared" si="0"/>
        <v>0</v>
      </c>
    </row>
    <row r="24" spans="1:10" ht="14.25">
      <c r="A24" s="142" t="s">
        <v>200</v>
      </c>
      <c r="B24" s="143"/>
      <c r="C24" s="143"/>
      <c r="D24" s="143"/>
      <c r="E24" s="143"/>
      <c r="F24" s="143"/>
      <c r="G24" s="141"/>
      <c r="H24" s="141"/>
      <c r="I24" s="143"/>
      <c r="J24" s="141">
        <f t="shared" si="0"/>
        <v>0</v>
      </c>
    </row>
    <row r="25" spans="1:10" ht="14.25">
      <c r="A25" s="142" t="s">
        <v>201</v>
      </c>
      <c r="B25" s="143"/>
      <c r="C25" s="143"/>
      <c r="D25" s="143"/>
      <c r="E25" s="143"/>
      <c r="F25" s="143"/>
      <c r="G25" s="143"/>
      <c r="H25" s="143"/>
      <c r="I25" s="143"/>
      <c r="J25" s="141">
        <f t="shared" si="0"/>
        <v>0</v>
      </c>
    </row>
    <row r="26" spans="1:10" ht="15.75">
      <c r="A26" s="144" t="s">
        <v>202</v>
      </c>
      <c r="B26" s="141"/>
      <c r="C26" s="141"/>
      <c r="D26" s="141"/>
      <c r="E26" s="141"/>
      <c r="F26" s="141"/>
      <c r="G26" s="141"/>
      <c r="H26" s="141"/>
      <c r="I26" s="141"/>
      <c r="J26" s="141">
        <f t="shared" si="0"/>
        <v>0</v>
      </c>
    </row>
    <row r="27" spans="1:10" ht="13.5">
      <c r="A27" s="145" t="s">
        <v>79</v>
      </c>
      <c r="B27" s="141">
        <f aca="true" t="shared" si="2" ref="B27:J27">SUM(B18:B26)</f>
        <v>0</v>
      </c>
      <c r="C27" s="141">
        <f t="shared" si="2"/>
        <v>0</v>
      </c>
      <c r="D27" s="141">
        <f t="shared" si="2"/>
        <v>0</v>
      </c>
      <c r="E27" s="141">
        <f t="shared" si="2"/>
        <v>0</v>
      </c>
      <c r="F27" s="141">
        <f t="shared" si="2"/>
        <v>0</v>
      </c>
      <c r="G27" s="141">
        <f t="shared" si="2"/>
        <v>0</v>
      </c>
      <c r="H27" s="141">
        <f t="shared" si="2"/>
        <v>0</v>
      </c>
      <c r="I27" s="141">
        <f t="shared" si="2"/>
        <v>0</v>
      </c>
      <c r="J27" s="141">
        <f t="shared" si="2"/>
        <v>0</v>
      </c>
    </row>
    <row r="28" spans="1:10" ht="12.75">
      <c r="A28" s="146" t="s">
        <v>203</v>
      </c>
      <c r="B28" s="147"/>
      <c r="C28" s="147"/>
      <c r="D28" s="147"/>
      <c r="E28" s="147"/>
      <c r="F28" s="147"/>
      <c r="G28" s="147"/>
      <c r="H28" s="147"/>
      <c r="I28" s="147"/>
      <c r="J28" s="148"/>
    </row>
    <row r="29" spans="1:10" ht="12.75">
      <c r="A29" s="146" t="s">
        <v>204</v>
      </c>
      <c r="B29" s="146"/>
      <c r="C29" s="146"/>
      <c r="D29" s="146"/>
      <c r="E29" s="146"/>
      <c r="F29" s="146"/>
      <c r="G29" s="146"/>
      <c r="H29" s="146"/>
      <c r="I29" s="146"/>
      <c r="J29" s="29"/>
    </row>
    <row r="30" spans="1:10" ht="12.75">
      <c r="A30" s="146" t="s">
        <v>205</v>
      </c>
      <c r="B30" s="146"/>
      <c r="C30" s="146"/>
      <c r="D30" s="146"/>
      <c r="E30" s="146"/>
      <c r="F30" s="146"/>
      <c r="G30" s="146"/>
      <c r="H30" s="146"/>
      <c r="I30" s="146"/>
      <c r="J30" s="29"/>
    </row>
    <row r="31" spans="1:10" ht="12.75">
      <c r="A31" s="146" t="s">
        <v>206</v>
      </c>
      <c r="B31" s="146"/>
      <c r="C31" s="146"/>
      <c r="D31" s="146"/>
      <c r="E31" s="146"/>
      <c r="F31" s="146"/>
      <c r="G31" s="146"/>
      <c r="H31" s="146"/>
      <c r="I31" s="146"/>
      <c r="J31" s="29"/>
    </row>
    <row r="32" spans="1:10" ht="12.75">
      <c r="A32" s="146" t="s">
        <v>207</v>
      </c>
      <c r="B32" s="146"/>
      <c r="C32" s="146"/>
      <c r="D32" s="146"/>
      <c r="E32" s="146"/>
      <c r="F32" s="146"/>
      <c r="G32" s="146"/>
      <c r="H32" s="146"/>
      <c r="I32" s="146"/>
      <c r="J32" s="29"/>
    </row>
    <row r="33" spans="1:10" ht="12.75">
      <c r="A33" s="146" t="s">
        <v>208</v>
      </c>
      <c r="B33" s="146"/>
      <c r="C33" s="146"/>
      <c r="D33" s="146"/>
      <c r="E33" s="146"/>
      <c r="F33" s="146"/>
      <c r="G33" s="146"/>
      <c r="H33" s="146"/>
      <c r="I33" s="146"/>
      <c r="J33" s="29"/>
    </row>
    <row r="34" spans="1:10" ht="12.75">
      <c r="A34" s="146" t="s">
        <v>209</v>
      </c>
      <c r="B34" s="146"/>
      <c r="C34" s="146"/>
      <c r="D34" s="146"/>
      <c r="E34" s="146"/>
      <c r="F34" s="146"/>
      <c r="G34" s="146"/>
      <c r="H34" s="146"/>
      <c r="I34" s="146"/>
      <c r="J34" s="29"/>
    </row>
    <row r="35" spans="1:10" ht="12.75">
      <c r="A35" s="146" t="s">
        <v>210</v>
      </c>
      <c r="B35" s="146"/>
      <c r="C35" s="146"/>
      <c r="D35" s="146"/>
      <c r="E35" s="146"/>
      <c r="F35" s="146"/>
      <c r="G35" s="146"/>
      <c r="H35" s="146"/>
      <c r="I35" s="146"/>
      <c r="J35" s="29"/>
    </row>
    <row r="36" spans="1:10" ht="12.75">
      <c r="A36" s="146" t="s">
        <v>211</v>
      </c>
      <c r="B36" s="146"/>
      <c r="C36" s="146"/>
      <c r="D36" s="146"/>
      <c r="E36" s="146"/>
      <c r="F36" s="146"/>
      <c r="G36" s="146"/>
      <c r="H36" s="146"/>
      <c r="I36" s="146"/>
      <c r="J36" s="29"/>
    </row>
    <row r="37" spans="1:10" ht="12.75">
      <c r="A37" s="146" t="s">
        <v>212</v>
      </c>
      <c r="B37" s="146"/>
      <c r="C37" s="146"/>
      <c r="D37" s="146"/>
      <c r="E37" s="146"/>
      <c r="F37" s="146"/>
      <c r="G37" s="146"/>
      <c r="H37" s="146"/>
      <c r="I37" s="146"/>
      <c r="J37" s="29"/>
    </row>
    <row r="38" spans="1:10" ht="12.75">
      <c r="A38" s="146"/>
      <c r="B38" s="146"/>
      <c r="C38" s="146"/>
      <c r="D38" s="146"/>
      <c r="E38" s="146"/>
      <c r="F38" s="146"/>
      <c r="G38" s="146"/>
      <c r="H38" s="146"/>
      <c r="I38" s="146"/>
      <c r="J38" s="29"/>
    </row>
    <row r="39" spans="1:10" ht="12.75">
      <c r="A39" s="146"/>
      <c r="B39" s="146"/>
      <c r="C39" s="146"/>
      <c r="D39" s="146"/>
      <c r="E39" s="146"/>
      <c r="F39" s="146"/>
      <c r="G39" s="146"/>
      <c r="H39" s="146"/>
      <c r="I39" s="146"/>
      <c r="J39" s="29"/>
    </row>
    <row r="40" spans="1:10" ht="12.7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12.75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12.75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12.75">
      <c r="A43" s="29"/>
      <c r="B43" s="29"/>
      <c r="C43" s="29"/>
      <c r="D43" s="29"/>
      <c r="E43" s="29"/>
      <c r="F43" s="29"/>
      <c r="G43" s="29"/>
      <c r="H43" s="29"/>
      <c r="I43" s="29"/>
      <c r="J43" s="29"/>
    </row>
  </sheetData>
  <sheetProtection selectLockedCells="1" selectUnlockedCells="1"/>
  <mergeCells count="11">
    <mergeCell ref="J3:J8"/>
    <mergeCell ref="A2:A8"/>
    <mergeCell ref="B2:J2"/>
    <mergeCell ref="B3:B8"/>
    <mergeCell ref="C3:C8"/>
    <mergeCell ref="D3:D8"/>
    <mergeCell ref="E3:E8"/>
    <mergeCell ref="F3:F8"/>
    <mergeCell ref="G3:G8"/>
    <mergeCell ref="H3:H8"/>
    <mergeCell ref="I3:I8"/>
  </mergeCells>
  <printOptions gridLines="1" headings="1" horizontalCentered="1"/>
  <pageMargins left="0.3" right="0.1" top="0.5" bottom="0.5" header="0.5" footer="0.5"/>
  <pageSetup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Glenn L. Stevens</dc:creator>
  <cp:keywords/>
  <dc:description/>
  <cp:lastModifiedBy>ahilaj</cp:lastModifiedBy>
  <cp:lastPrinted>2011-03-15T19:20:13Z</cp:lastPrinted>
  <dcterms:modified xsi:type="dcterms:W3CDTF">2011-07-28T06:40:06Z</dcterms:modified>
  <cp:category/>
  <cp:version/>
  <cp:contentType/>
  <cp:contentStatus/>
</cp:coreProperties>
</file>